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427"/>
  <workbookPr codeName="EsteLivro" defaultThemeVersion="124226"/>
  <mc:AlternateContent xmlns:mc="http://schemas.openxmlformats.org/markup-compatibility/2006">
    <mc:Choice Requires="x15">
      <x15ac:absPath xmlns:x15ac="http://schemas.microsoft.com/office/spreadsheetml/2010/11/ac" url="Z:\DOEMP\DOEMP\ESTATISTICAS IVV\1. SÍNTESE ESTATISTICA\01. Exportação - Séries\3. SÉRIE 2010_2021\"/>
    </mc:Choice>
  </mc:AlternateContent>
  <xr:revisionPtr revIDLastSave="0" documentId="13_ncr:1_{B7D5BA81-1048-473B-90CB-13ACC9B0901C}" xr6:coauthVersionLast="47" xr6:coauthVersionMax="47" xr10:uidLastSave="{00000000-0000-0000-0000-000000000000}"/>
  <bookViews>
    <workbookView xWindow="-120" yWindow="-120" windowWidth="21840" windowHeight="13140" xr2:uid="{00000000-000D-0000-FFFF-FFFF00000000}"/>
  </bookViews>
  <sheets>
    <sheet name="Indice" sheetId="97" r:id="rId1"/>
    <sheet name="0" sheetId="98" r:id="rId2"/>
    <sheet name="1" sheetId="99" r:id="rId3"/>
    <sheet name="2" sheetId="100" r:id="rId4"/>
    <sheet name="3" sheetId="101" r:id="rId5"/>
    <sheet name="4" sheetId="2" r:id="rId6"/>
    <sheet name="5" sheetId="24" r:id="rId7"/>
    <sheet name="6" sheetId="45" r:id="rId8"/>
    <sheet name="7" sheetId="3" r:id="rId9"/>
    <sheet name="8" sheetId="70" r:id="rId10"/>
    <sheet name="9" sheetId="38" r:id="rId11"/>
    <sheet name="10" sheetId="87" r:id="rId12"/>
    <sheet name="11" sheetId="88" r:id="rId13"/>
    <sheet name="12" sheetId="71" r:id="rId14"/>
    <sheet name="13" sheetId="74" r:id="rId15"/>
    <sheet name="14" sheetId="75" r:id="rId16"/>
    <sheet name="15" sheetId="96" r:id="rId17"/>
    <sheet name="16" sheetId="76" r:id="rId18"/>
    <sheet name="17" sheetId="72" r:id="rId19"/>
    <sheet name="18" sheetId="77" r:id="rId20"/>
    <sheet name="19" sheetId="78" r:id="rId21"/>
    <sheet name="20" sheetId="79" r:id="rId22"/>
    <sheet name="21" sheetId="73" r:id="rId23"/>
    <sheet name="22" sheetId="80" r:id="rId24"/>
    <sheet name="23" sheetId="81" r:id="rId25"/>
    <sheet name="24" sheetId="82" r:id="rId26"/>
    <sheet name="25" sheetId="94" r:id="rId27"/>
    <sheet name="26" sheetId="93" r:id="rId28"/>
    <sheet name="27" sheetId="19" r:id="rId29"/>
    <sheet name="28" sheetId="83" r:id="rId30"/>
    <sheet name="29" sheetId="62" r:id="rId31"/>
    <sheet name="30" sheetId="85" r:id="rId32"/>
    <sheet name="31" sheetId="84" r:id="rId33"/>
    <sheet name="32" sheetId="86" r:id="rId34"/>
  </sheets>
  <externalReferences>
    <externalReference r:id="rId35"/>
    <externalReference r:id="rId36"/>
  </externalReferences>
  <definedNames>
    <definedName name="_xlnm._FilterDatabase" localSheetId="13" hidden="1">'12'!$F$30:$Q$30</definedName>
    <definedName name="_xlnm.Print_Area" localSheetId="2">'1'!$A$1:$S$36</definedName>
    <definedName name="_xlnm.Print_Area" localSheetId="12">'11'!$A$1:$BA$100</definedName>
    <definedName name="_xlnm.Print_Area" localSheetId="13">'12'!$P$6</definedName>
    <definedName name="_xlnm.Print_Area" localSheetId="14">'13'!$A$1:$BB$100</definedName>
    <definedName name="_xlnm.Print_Area" localSheetId="15">'14'!$A$1:$BB$100</definedName>
    <definedName name="_xlnm.Print_Area" localSheetId="16">'15'!$A$1:$BB$98</definedName>
    <definedName name="_xlnm.Print_Area" localSheetId="17">'16'!$A$1:$BB$100</definedName>
    <definedName name="_xlnm.Print_Area" localSheetId="19">'18'!$A$1:$BB$100</definedName>
    <definedName name="_xlnm.Print_Area" localSheetId="20">'19'!$A$1:$BB$100</definedName>
    <definedName name="_xlnm.Print_Area" localSheetId="3">'2'!$A$1:$AQ$68</definedName>
    <definedName name="_xlnm.Print_Area" localSheetId="21">'20'!$A$1:$BB$100</definedName>
    <definedName name="_xlnm.Print_Area" localSheetId="23">'22'!$A$1:$BB$100</definedName>
    <definedName name="_xlnm.Print_Area" localSheetId="24">'23'!$A$1:$BB$99</definedName>
    <definedName name="_xlnm.Print_Area" localSheetId="25">'24'!$A$1:$BB$99</definedName>
    <definedName name="_xlnm.Print_Area" localSheetId="26">'25'!$A$1:$AS$57</definedName>
    <definedName name="_xlnm.Print_Area" localSheetId="27">'26'!$A$1:$AS$57</definedName>
    <definedName name="_xlnm.Print_Area" localSheetId="28">'27'!$A$1:$AS$8</definedName>
    <definedName name="_xlnm.Print_Area" localSheetId="29">'28'!$A$1:$BB$99</definedName>
    <definedName name="_xlnm.Print_Area" localSheetId="30">'29'!$A$1:$AS$8</definedName>
    <definedName name="_xlnm.Print_Area" localSheetId="4">'3'!$A$1:$AQ$68</definedName>
    <definedName name="_xlnm.Print_Area" localSheetId="31">'30'!$A$1:$BB$99</definedName>
    <definedName name="_xlnm.Print_Area" localSheetId="32">'31'!$A$1:$AS$8</definedName>
    <definedName name="_xlnm.Print_Area" localSheetId="33">'32'!$A$1:$BB$96</definedName>
    <definedName name="_xlnm.Print_Area" localSheetId="5">'4'!$A$1:$BC$61</definedName>
    <definedName name="_xlnm.Print_Area" localSheetId="6">'5'!$A$1:$BC$75</definedName>
    <definedName name="_xlnm.Print_Area" localSheetId="8">'7'!$A$1:$BB$96</definedName>
    <definedName name="_xlnm.Print_Area" localSheetId="10">'9'!$A$1:$BB$100</definedName>
    <definedName name="_xlnm.Print_Area" localSheetId="0">Indice!$A$1:$M$36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O56" i="24" l="1"/>
  <c r="BA56" i="24"/>
  <c r="BB56" i="24"/>
  <c r="BC56" i="24" s="1"/>
  <c r="AZ6" i="24"/>
  <c r="BA6" i="24"/>
  <c r="BB6" i="24"/>
  <c r="AZ7" i="24"/>
  <c r="BA7" i="24"/>
  <c r="BB7" i="24"/>
  <c r="AZ8" i="24"/>
  <c r="BA8" i="24"/>
  <c r="BB8" i="24"/>
  <c r="AZ9" i="24"/>
  <c r="BA9" i="24"/>
  <c r="BB9" i="24"/>
  <c r="AZ10" i="24"/>
  <c r="BA10" i="24"/>
  <c r="BB10" i="24"/>
  <c r="AZ11" i="24"/>
  <c r="BA11" i="24"/>
  <c r="BB11" i="24"/>
  <c r="AZ12" i="24"/>
  <c r="BA12" i="24"/>
  <c r="BB12" i="24"/>
  <c r="AZ13" i="24"/>
  <c r="BA13" i="24"/>
  <c r="BB13" i="24"/>
  <c r="AZ14" i="24"/>
  <c r="BA14" i="24"/>
  <c r="BB14" i="24"/>
  <c r="AZ15" i="24"/>
  <c r="BA15" i="24"/>
  <c r="BB15" i="24"/>
  <c r="AZ16" i="24"/>
  <c r="BA16" i="24"/>
  <c r="BB16" i="24"/>
  <c r="AZ17" i="24"/>
  <c r="BA17" i="24"/>
  <c r="BB17" i="24"/>
  <c r="AZ18" i="24"/>
  <c r="BA18" i="24"/>
  <c r="BB18" i="24"/>
  <c r="AZ19" i="24"/>
  <c r="BA19" i="24"/>
  <c r="BB19" i="24"/>
  <c r="AZ20" i="24"/>
  <c r="BA20" i="24"/>
  <c r="BB20" i="24"/>
  <c r="AZ21" i="24"/>
  <c r="BA21" i="24"/>
  <c r="BB21" i="24"/>
  <c r="AZ22" i="24"/>
  <c r="BA22" i="24"/>
  <c r="BB22" i="24"/>
  <c r="AZ23" i="24"/>
  <c r="BA23" i="24"/>
  <c r="BB23" i="24"/>
  <c r="AZ24" i="24"/>
  <c r="BA24" i="24"/>
  <c r="BB24" i="24"/>
  <c r="AZ25" i="24"/>
  <c r="BA25" i="24"/>
  <c r="BB25" i="24"/>
  <c r="AZ26" i="24"/>
  <c r="BA26" i="24"/>
  <c r="BB26" i="24"/>
  <c r="AZ27" i="24"/>
  <c r="BA27" i="24"/>
  <c r="BB27" i="24"/>
  <c r="AZ28" i="24"/>
  <c r="BA28" i="24"/>
  <c r="BB28" i="24"/>
  <c r="AZ29" i="24"/>
  <c r="BA29" i="24"/>
  <c r="BB29" i="24"/>
  <c r="AZ30" i="24"/>
  <c r="BA30" i="24"/>
  <c r="BB30" i="24"/>
  <c r="AZ31" i="24"/>
  <c r="BA31" i="24"/>
  <c r="BB31" i="24"/>
  <c r="AZ32" i="24"/>
  <c r="BA32" i="24"/>
  <c r="BB32" i="24"/>
  <c r="AZ33" i="24"/>
  <c r="BA33" i="24"/>
  <c r="BB33" i="24"/>
  <c r="AZ34" i="24"/>
  <c r="BA34" i="24"/>
  <c r="BB34" i="24"/>
  <c r="AZ35" i="24"/>
  <c r="BA35" i="24"/>
  <c r="BB35" i="24"/>
  <c r="AZ36" i="24"/>
  <c r="BA36" i="24"/>
  <c r="BB36" i="24"/>
  <c r="AZ37" i="24"/>
  <c r="BA37" i="24"/>
  <c r="BB37" i="24"/>
  <c r="AZ38" i="24"/>
  <c r="BA38" i="24"/>
  <c r="BB38" i="24"/>
  <c r="AZ39" i="24"/>
  <c r="BA39" i="24"/>
  <c r="BB39" i="24"/>
  <c r="AZ40" i="24"/>
  <c r="BA40" i="24"/>
  <c r="BB40" i="24"/>
  <c r="AZ41" i="24"/>
  <c r="BA41" i="24"/>
  <c r="BB41" i="24"/>
  <c r="AZ42" i="24"/>
  <c r="BA42" i="24"/>
  <c r="BB42" i="24"/>
  <c r="AZ43" i="24"/>
  <c r="BA43" i="24"/>
  <c r="BB43" i="24"/>
  <c r="AZ44" i="24"/>
  <c r="BA44" i="24"/>
  <c r="BB44" i="24"/>
  <c r="AZ45" i="24"/>
  <c r="BA45" i="24"/>
  <c r="BB45" i="24"/>
  <c r="AZ46" i="24"/>
  <c r="BA46" i="24"/>
  <c r="BB46" i="24"/>
  <c r="AZ47" i="24"/>
  <c r="BA47" i="24"/>
  <c r="BB47" i="24"/>
  <c r="AZ48" i="24"/>
  <c r="BA48" i="24"/>
  <c r="BB48" i="24"/>
  <c r="AZ49" i="24"/>
  <c r="BA49" i="24"/>
  <c r="BB49" i="24"/>
  <c r="AZ50" i="24"/>
  <c r="BA50" i="24"/>
  <c r="BB50" i="24"/>
  <c r="AZ51" i="24"/>
  <c r="BA51" i="24"/>
  <c r="BB51" i="24"/>
  <c r="AZ52" i="24"/>
  <c r="BA52" i="24"/>
  <c r="BB52" i="24"/>
  <c r="AZ53" i="24"/>
  <c r="BA53" i="24"/>
  <c r="BB53" i="24"/>
  <c r="AZ54" i="24"/>
  <c r="BA54" i="24"/>
  <c r="BB54" i="24"/>
  <c r="AZ55" i="24"/>
  <c r="BA55" i="24"/>
  <c r="BB55" i="24"/>
  <c r="AZ57" i="24"/>
  <c r="BA57" i="24"/>
  <c r="BB57" i="24"/>
  <c r="AZ58" i="24"/>
  <c r="BA58" i="24"/>
  <c r="BB58" i="24"/>
  <c r="AZ59" i="24"/>
  <c r="BA59" i="24"/>
  <c r="BB59" i="24"/>
  <c r="AZ60" i="24"/>
  <c r="BA60" i="24"/>
  <c r="BB60" i="24"/>
  <c r="AZ61" i="24"/>
  <c r="BA61" i="24"/>
  <c r="BB61" i="24"/>
  <c r="AZ62" i="24"/>
  <c r="BA62" i="24"/>
  <c r="BB62" i="24"/>
  <c r="AZ63" i="24"/>
  <c r="BA63" i="24"/>
  <c r="BB63" i="24"/>
  <c r="AZ64" i="24"/>
  <c r="BA64" i="24"/>
  <c r="BB64" i="24"/>
  <c r="AZ65" i="24"/>
  <c r="BA65" i="24"/>
  <c r="BB65" i="24"/>
  <c r="AZ66" i="24"/>
  <c r="BA66" i="24"/>
  <c r="BB66" i="24"/>
  <c r="AZ67" i="24"/>
  <c r="BA67" i="24"/>
  <c r="BB67" i="24"/>
  <c r="AZ68" i="24"/>
  <c r="BA68" i="24"/>
  <c r="BB68" i="24"/>
  <c r="AZ69" i="24"/>
  <c r="BA69" i="24"/>
  <c r="BB69" i="24"/>
  <c r="AZ70" i="24"/>
  <c r="BA70" i="24"/>
  <c r="BB70" i="24"/>
  <c r="BA71" i="24"/>
  <c r="AZ72" i="24"/>
  <c r="BA72" i="24"/>
  <c r="BB72" i="24"/>
  <c r="AZ73" i="24"/>
  <c r="BA73" i="24"/>
  <c r="BB73" i="24"/>
  <c r="AZ74" i="24"/>
  <c r="BA74" i="24"/>
  <c r="BB74" i="24"/>
  <c r="AZ75" i="24"/>
  <c r="BA75" i="24"/>
  <c r="BB75" i="24"/>
  <c r="R72" i="24"/>
  <c r="S72" i="24"/>
  <c r="T72" i="24"/>
  <c r="R73" i="24"/>
  <c r="S73" i="24"/>
  <c r="T73" i="24"/>
  <c r="R74" i="24"/>
  <c r="S74" i="24"/>
  <c r="T74" i="24"/>
  <c r="AM7" i="24"/>
  <c r="AN7" i="24"/>
  <c r="AO7" i="24"/>
  <c r="AM8" i="24"/>
  <c r="AN8" i="24"/>
  <c r="AO8" i="24"/>
  <c r="AM9" i="24"/>
  <c r="AN9" i="24"/>
  <c r="AO9" i="24"/>
  <c r="AM10" i="24"/>
  <c r="AN10" i="24"/>
  <c r="AO10" i="24"/>
  <c r="AM11" i="24"/>
  <c r="AN11" i="24"/>
  <c r="AO11" i="24"/>
  <c r="AM12" i="24"/>
  <c r="AN12" i="24"/>
  <c r="AO12" i="24"/>
  <c r="AM13" i="24"/>
  <c r="AN13" i="24"/>
  <c r="AO13" i="24"/>
  <c r="AM14" i="24"/>
  <c r="AN14" i="24"/>
  <c r="AO14" i="24"/>
  <c r="AM15" i="24"/>
  <c r="AN15" i="24"/>
  <c r="AO15" i="24"/>
  <c r="AM16" i="24"/>
  <c r="AN16" i="24"/>
  <c r="AO16" i="24"/>
  <c r="AM17" i="24"/>
  <c r="AN17" i="24"/>
  <c r="AO17" i="24"/>
  <c r="AM18" i="24"/>
  <c r="AN18" i="24"/>
  <c r="AO18" i="24"/>
  <c r="AM19" i="24"/>
  <c r="AN19" i="24"/>
  <c r="AO19" i="24"/>
  <c r="AM20" i="24"/>
  <c r="AN20" i="24"/>
  <c r="AO20" i="24"/>
  <c r="AM21" i="24"/>
  <c r="AN21" i="24"/>
  <c r="AO21" i="24"/>
  <c r="AM22" i="24"/>
  <c r="AN22" i="24"/>
  <c r="AO22" i="24"/>
  <c r="AM23" i="24"/>
  <c r="AN23" i="24"/>
  <c r="AO23" i="24"/>
  <c r="AM24" i="24"/>
  <c r="AN24" i="24"/>
  <c r="AO24" i="24"/>
  <c r="AM25" i="24"/>
  <c r="AN25" i="24"/>
  <c r="AO25" i="24"/>
  <c r="AM26" i="24"/>
  <c r="AN26" i="24"/>
  <c r="AO26" i="24"/>
  <c r="AM27" i="24"/>
  <c r="AN27" i="24"/>
  <c r="AO27" i="24"/>
  <c r="AM28" i="24"/>
  <c r="AN28" i="24"/>
  <c r="AO28" i="24"/>
  <c r="AM29" i="24"/>
  <c r="AN29" i="24"/>
  <c r="AO29" i="24"/>
  <c r="AM30" i="24"/>
  <c r="AN30" i="24"/>
  <c r="AO30" i="24"/>
  <c r="AM31" i="24"/>
  <c r="AN31" i="24"/>
  <c r="AO31" i="24"/>
  <c r="AM32" i="24"/>
  <c r="AN32" i="24"/>
  <c r="AO32" i="24"/>
  <c r="AM33" i="24"/>
  <c r="AN33" i="24"/>
  <c r="AO33" i="24"/>
  <c r="AM34" i="24"/>
  <c r="AN34" i="24"/>
  <c r="AO34" i="24"/>
  <c r="AM35" i="24"/>
  <c r="AN35" i="24"/>
  <c r="AO35" i="24"/>
  <c r="AM36" i="24"/>
  <c r="AN36" i="24"/>
  <c r="AO36" i="24"/>
  <c r="AM37" i="24"/>
  <c r="AN37" i="24"/>
  <c r="AO37" i="24"/>
  <c r="AM38" i="24"/>
  <c r="AN38" i="24"/>
  <c r="AO38" i="24"/>
  <c r="AM39" i="24"/>
  <c r="AN39" i="24"/>
  <c r="AO39" i="24"/>
  <c r="AM40" i="24"/>
  <c r="AN40" i="24"/>
  <c r="AO40" i="24"/>
  <c r="AM41" i="24"/>
  <c r="AN41" i="24"/>
  <c r="AO41" i="24"/>
  <c r="AM42" i="24"/>
  <c r="AN42" i="24"/>
  <c r="AO42" i="24"/>
  <c r="AM43" i="24"/>
  <c r="AN43" i="24"/>
  <c r="AO43" i="24"/>
  <c r="AM44" i="24"/>
  <c r="AN44" i="24"/>
  <c r="AO44" i="24"/>
  <c r="AM45" i="24"/>
  <c r="AN45" i="24"/>
  <c r="AO45" i="24"/>
  <c r="AM46" i="24"/>
  <c r="AN46" i="24"/>
  <c r="AO46" i="24"/>
  <c r="AM47" i="24"/>
  <c r="AN47" i="24"/>
  <c r="AO47" i="24"/>
  <c r="AM48" i="24"/>
  <c r="AN48" i="24"/>
  <c r="AO48" i="24"/>
  <c r="AM49" i="24"/>
  <c r="AN49" i="24"/>
  <c r="AO49" i="24"/>
  <c r="AM50" i="24"/>
  <c r="AN50" i="24"/>
  <c r="AO50" i="24"/>
  <c r="AM51" i="24"/>
  <c r="AN51" i="24"/>
  <c r="AO51" i="24"/>
  <c r="AM52" i="24"/>
  <c r="AN52" i="24"/>
  <c r="AO52" i="24"/>
  <c r="AM53" i="24"/>
  <c r="AN53" i="24"/>
  <c r="AO53" i="24"/>
  <c r="AM54" i="24"/>
  <c r="AN54" i="24"/>
  <c r="AO54" i="24"/>
  <c r="AM55" i="24"/>
  <c r="AN55" i="24"/>
  <c r="AO55" i="24"/>
  <c r="AM56" i="24"/>
  <c r="AN56" i="24"/>
  <c r="AO56" i="24"/>
  <c r="AM57" i="24"/>
  <c r="AN57" i="24"/>
  <c r="AO57" i="24"/>
  <c r="AM58" i="24"/>
  <c r="AN58" i="24"/>
  <c r="AO58" i="24"/>
  <c r="AM59" i="24"/>
  <c r="AN59" i="24"/>
  <c r="AO59" i="24"/>
  <c r="AM60" i="24"/>
  <c r="AN60" i="24"/>
  <c r="AO60" i="24"/>
  <c r="AM61" i="24"/>
  <c r="AN61" i="24"/>
  <c r="AO61" i="24"/>
  <c r="AM62" i="24"/>
  <c r="AN62" i="24"/>
  <c r="AO62" i="24"/>
  <c r="AM63" i="24"/>
  <c r="AN63" i="24"/>
  <c r="AO63" i="24"/>
  <c r="AM64" i="24"/>
  <c r="AN64" i="24"/>
  <c r="AO64" i="24"/>
  <c r="AM65" i="24"/>
  <c r="AN65" i="24"/>
  <c r="AO65" i="24"/>
  <c r="AM66" i="24"/>
  <c r="AN66" i="24"/>
  <c r="AO66" i="24"/>
  <c r="AM67" i="24"/>
  <c r="AN67" i="24"/>
  <c r="AO67" i="24"/>
  <c r="AM68" i="24"/>
  <c r="AN68" i="24"/>
  <c r="AO68" i="24"/>
  <c r="AM69" i="24"/>
  <c r="AN69" i="24"/>
  <c r="AO69" i="24"/>
  <c r="AM70" i="24"/>
  <c r="AN70" i="24"/>
  <c r="AO70" i="24"/>
  <c r="AM71" i="24"/>
  <c r="AN71" i="24"/>
  <c r="AO71" i="24"/>
  <c r="AM72" i="24"/>
  <c r="AN72" i="24"/>
  <c r="AO72" i="24"/>
  <c r="AM73" i="24"/>
  <c r="AN73" i="24"/>
  <c r="AO73" i="24"/>
  <c r="AM74" i="24"/>
  <c r="AN74" i="24"/>
  <c r="AO74" i="24"/>
  <c r="AO6" i="24"/>
  <c r="AN6" i="24"/>
  <c r="AM75" i="24"/>
  <c r="AM6" i="24"/>
  <c r="Q31" i="24"/>
  <c r="R31" i="24"/>
  <c r="S31" i="24"/>
  <c r="T31" i="24"/>
  <c r="U31" i="24"/>
  <c r="Q32" i="24"/>
  <c r="R32" i="24"/>
  <c r="S32" i="24"/>
  <c r="T32" i="24"/>
  <c r="U32" i="24"/>
  <c r="Q33" i="24"/>
  <c r="R33" i="24"/>
  <c r="S33" i="24"/>
  <c r="T33" i="24"/>
  <c r="U33" i="24"/>
  <c r="Q34" i="24"/>
  <c r="R34" i="24"/>
  <c r="S34" i="24"/>
  <c r="T34" i="24"/>
  <c r="U34" i="24"/>
  <c r="Q35" i="24"/>
  <c r="R35" i="24"/>
  <c r="S35" i="24"/>
  <c r="T35" i="24"/>
  <c r="U35" i="24"/>
  <c r="Q36" i="24"/>
  <c r="R36" i="24"/>
  <c r="S36" i="24"/>
  <c r="T36" i="24"/>
  <c r="U36" i="24"/>
  <c r="Q37" i="24"/>
  <c r="R37" i="24"/>
  <c r="S37" i="24"/>
  <c r="T37" i="24"/>
  <c r="U37" i="24"/>
  <c r="Q38" i="24"/>
  <c r="R38" i="24"/>
  <c r="S38" i="24"/>
  <c r="T38" i="24"/>
  <c r="U38" i="24"/>
  <c r="Q39" i="24"/>
  <c r="R39" i="24"/>
  <c r="S39" i="24"/>
  <c r="T39" i="24"/>
  <c r="U39" i="24"/>
  <c r="Q40" i="24"/>
  <c r="R40" i="24"/>
  <c r="S40" i="24"/>
  <c r="T40" i="24"/>
  <c r="U40" i="24"/>
  <c r="Q41" i="24"/>
  <c r="R41" i="24"/>
  <c r="S41" i="24"/>
  <c r="T41" i="24"/>
  <c r="U41" i="24"/>
  <c r="Q42" i="24"/>
  <c r="R42" i="24"/>
  <c r="S42" i="24"/>
  <c r="T42" i="24"/>
  <c r="U42" i="24"/>
  <c r="Q43" i="24"/>
  <c r="R43" i="24"/>
  <c r="S43" i="24"/>
  <c r="T43" i="24"/>
  <c r="U43" i="24"/>
  <c r="Q44" i="24"/>
  <c r="R44" i="24"/>
  <c r="S44" i="24"/>
  <c r="T44" i="24"/>
  <c r="U44" i="24"/>
  <c r="Q45" i="24"/>
  <c r="R45" i="24"/>
  <c r="S45" i="24"/>
  <c r="T45" i="24"/>
  <c r="U45" i="24"/>
  <c r="Q46" i="24"/>
  <c r="R46" i="24"/>
  <c r="S46" i="24"/>
  <c r="T46" i="24"/>
  <c r="U46" i="24"/>
  <c r="Q47" i="24"/>
  <c r="R47" i="24"/>
  <c r="S47" i="24"/>
  <c r="T47" i="24"/>
  <c r="U47" i="24"/>
  <c r="Q48" i="24"/>
  <c r="R48" i="24"/>
  <c r="S48" i="24"/>
  <c r="T48" i="24"/>
  <c r="U48" i="24"/>
  <c r="Q49" i="24"/>
  <c r="R49" i="24"/>
  <c r="S49" i="24"/>
  <c r="T49" i="24"/>
  <c r="U49" i="24"/>
  <c r="Q50" i="24"/>
  <c r="R50" i="24"/>
  <c r="S50" i="24"/>
  <c r="T50" i="24"/>
  <c r="U50" i="24"/>
  <c r="Q51" i="24"/>
  <c r="R51" i="24"/>
  <c r="S51" i="24"/>
  <c r="T51" i="24"/>
  <c r="U51" i="24"/>
  <c r="Q52" i="24"/>
  <c r="R52" i="24"/>
  <c r="S52" i="24"/>
  <c r="T52" i="24"/>
  <c r="U52" i="24"/>
  <c r="Q53" i="24"/>
  <c r="R53" i="24"/>
  <c r="S53" i="24"/>
  <c r="T53" i="24"/>
  <c r="U53" i="24"/>
  <c r="Q54" i="24"/>
  <c r="R54" i="24"/>
  <c r="S54" i="24"/>
  <c r="T54" i="24"/>
  <c r="U54" i="24"/>
  <c r="Q55" i="24"/>
  <c r="R55" i="24"/>
  <c r="S55" i="24"/>
  <c r="T55" i="24"/>
  <c r="U55" i="24"/>
  <c r="Q56" i="24"/>
  <c r="R56" i="24"/>
  <c r="S56" i="24"/>
  <c r="T56" i="24"/>
  <c r="U56" i="24"/>
  <c r="Q57" i="24"/>
  <c r="R57" i="24"/>
  <c r="S57" i="24"/>
  <c r="T57" i="24"/>
  <c r="U57" i="24"/>
  <c r="Q58" i="24"/>
  <c r="R58" i="24"/>
  <c r="S58" i="24"/>
  <c r="T58" i="24"/>
  <c r="U58" i="24"/>
  <c r="Q59" i="24"/>
  <c r="R59" i="24"/>
  <c r="S59" i="24"/>
  <c r="T59" i="24"/>
  <c r="U59" i="24"/>
  <c r="Q60" i="24"/>
  <c r="R60" i="24"/>
  <c r="S60" i="24"/>
  <c r="T60" i="24"/>
  <c r="U60" i="24"/>
  <c r="Q61" i="24"/>
  <c r="R61" i="24"/>
  <c r="S61" i="24"/>
  <c r="T61" i="24"/>
  <c r="U61" i="24"/>
  <c r="Q62" i="24"/>
  <c r="R62" i="24"/>
  <c r="S62" i="24"/>
  <c r="T62" i="24"/>
  <c r="U62" i="24"/>
  <c r="Q63" i="24"/>
  <c r="R63" i="24"/>
  <c r="S63" i="24"/>
  <c r="T63" i="24"/>
  <c r="U63" i="24"/>
  <c r="Q64" i="24"/>
  <c r="R64" i="24"/>
  <c r="S64" i="24"/>
  <c r="T64" i="24"/>
  <c r="U64" i="24"/>
  <c r="Q65" i="24"/>
  <c r="R65" i="24"/>
  <c r="S65" i="24"/>
  <c r="T65" i="24"/>
  <c r="U65" i="24"/>
  <c r="Q66" i="24"/>
  <c r="R66" i="24"/>
  <c r="S66" i="24"/>
  <c r="T66" i="24"/>
  <c r="U66" i="24"/>
  <c r="Q67" i="24"/>
  <c r="R67" i="24"/>
  <c r="S67" i="24"/>
  <c r="S75" i="24" s="1"/>
  <c r="T67" i="24"/>
  <c r="U67" i="24"/>
  <c r="Q68" i="24"/>
  <c r="R68" i="24"/>
  <c r="S68" i="24"/>
  <c r="T68" i="24"/>
  <c r="U68" i="24"/>
  <c r="Q69" i="24"/>
  <c r="R69" i="24"/>
  <c r="S69" i="24"/>
  <c r="T69" i="24"/>
  <c r="U69" i="24"/>
  <c r="Q70" i="24"/>
  <c r="R70" i="24"/>
  <c r="S70" i="24"/>
  <c r="T70" i="24"/>
  <c r="U70" i="24"/>
  <c r="Q71" i="24"/>
  <c r="R71" i="24"/>
  <c r="S71" i="24"/>
  <c r="T71" i="24"/>
  <c r="U71" i="24"/>
  <c r="Q72" i="24"/>
  <c r="U72" i="24"/>
  <c r="Q73" i="24"/>
  <c r="U73" i="24"/>
  <c r="Q74" i="24"/>
  <c r="U74" i="24"/>
  <c r="S7" i="24"/>
  <c r="T7" i="24"/>
  <c r="U7" i="24"/>
  <c r="S8" i="24"/>
  <c r="T8" i="24"/>
  <c r="U8" i="24"/>
  <c r="S9" i="24"/>
  <c r="T9" i="24"/>
  <c r="U9" i="24"/>
  <c r="S10" i="24"/>
  <c r="T10" i="24"/>
  <c r="U10" i="24"/>
  <c r="S11" i="24"/>
  <c r="T11" i="24"/>
  <c r="U11" i="24"/>
  <c r="S12" i="24"/>
  <c r="T12" i="24"/>
  <c r="U12" i="24"/>
  <c r="S13" i="24"/>
  <c r="T13" i="24"/>
  <c r="U13" i="24"/>
  <c r="S14" i="24"/>
  <c r="T14" i="24"/>
  <c r="U14" i="24"/>
  <c r="S15" i="24"/>
  <c r="T15" i="24"/>
  <c r="U15" i="24"/>
  <c r="S16" i="24"/>
  <c r="T16" i="24"/>
  <c r="U16" i="24"/>
  <c r="S17" i="24"/>
  <c r="T17" i="24"/>
  <c r="U17" i="24"/>
  <c r="S18" i="24"/>
  <c r="T18" i="24"/>
  <c r="U18" i="24"/>
  <c r="S19" i="24"/>
  <c r="T19" i="24"/>
  <c r="U19" i="24"/>
  <c r="S20" i="24"/>
  <c r="T20" i="24"/>
  <c r="U20" i="24"/>
  <c r="S21" i="24"/>
  <c r="T21" i="24"/>
  <c r="U21" i="24"/>
  <c r="S22" i="24"/>
  <c r="T22" i="24"/>
  <c r="U22" i="24"/>
  <c r="S23" i="24"/>
  <c r="T23" i="24"/>
  <c r="U23" i="24"/>
  <c r="S24" i="24"/>
  <c r="T24" i="24"/>
  <c r="U24" i="24"/>
  <c r="S25" i="24"/>
  <c r="T25" i="24"/>
  <c r="U25" i="24"/>
  <c r="S26" i="24"/>
  <c r="T26" i="24"/>
  <c r="U26" i="24"/>
  <c r="S27" i="24"/>
  <c r="T27" i="24"/>
  <c r="U27" i="24"/>
  <c r="S28" i="24"/>
  <c r="T28" i="24"/>
  <c r="U28" i="24"/>
  <c r="S29" i="24"/>
  <c r="T29" i="24"/>
  <c r="U29" i="24"/>
  <c r="S30" i="24"/>
  <c r="T30" i="24"/>
  <c r="U30" i="24"/>
  <c r="U6" i="24"/>
  <c r="T6" i="24"/>
  <c r="S6" i="24"/>
  <c r="AF75" i="24"/>
  <c r="L75" i="24"/>
  <c r="M75" i="24"/>
  <c r="O71" i="24"/>
  <c r="L71" i="24"/>
  <c r="AF71" i="24"/>
  <c r="L66" i="24"/>
  <c r="AF66" i="24"/>
  <c r="AG66" i="24"/>
  <c r="AI56" i="24"/>
  <c r="C66" i="24"/>
  <c r="D66" i="24"/>
  <c r="E66" i="24"/>
  <c r="F66" i="24"/>
  <c r="G66" i="24"/>
  <c r="H66" i="24"/>
  <c r="I66" i="24"/>
  <c r="J66" i="24"/>
  <c r="K66" i="24"/>
  <c r="M66" i="24"/>
  <c r="N66" i="24"/>
  <c r="L54" i="24"/>
  <c r="L41" i="24"/>
  <c r="AF41" i="24"/>
  <c r="L29" i="24"/>
  <c r="AF29" i="24"/>
  <c r="L17" i="24"/>
  <c r="AF17" i="24"/>
  <c r="O7" i="24"/>
  <c r="O8" i="24"/>
  <c r="O9" i="24"/>
  <c r="O10" i="24"/>
  <c r="O11" i="24"/>
  <c r="O12" i="24"/>
  <c r="O13" i="24"/>
  <c r="O14" i="24"/>
  <c r="O15" i="24"/>
  <c r="O16" i="24"/>
  <c r="BB68" i="86"/>
  <c r="BB85" i="86"/>
  <c r="BB86" i="86"/>
  <c r="BB87" i="86"/>
  <c r="BB88" i="86"/>
  <c r="BB89" i="86"/>
  <c r="BB90" i="86"/>
  <c r="BB91" i="86"/>
  <c r="BB92" i="86"/>
  <c r="BB93" i="86"/>
  <c r="BB94" i="86"/>
  <c r="AY96" i="86"/>
  <c r="AZ69" i="86"/>
  <c r="BA69" i="86"/>
  <c r="AP70" i="86"/>
  <c r="AQ70" i="86"/>
  <c r="AR70" i="86"/>
  <c r="AS70" i="86"/>
  <c r="AT70" i="86"/>
  <c r="AU70" i="86"/>
  <c r="AV70" i="86"/>
  <c r="AW70" i="86"/>
  <c r="AX70" i="86"/>
  <c r="AY70" i="86"/>
  <c r="AZ70" i="86"/>
  <c r="BA70" i="86"/>
  <c r="AP71" i="86"/>
  <c r="AQ71" i="86"/>
  <c r="AR71" i="86"/>
  <c r="AS71" i="86"/>
  <c r="AT71" i="86"/>
  <c r="AU71" i="86"/>
  <c r="AV71" i="86"/>
  <c r="AW71" i="86"/>
  <c r="AX71" i="86"/>
  <c r="AY71" i="86"/>
  <c r="AZ71" i="86"/>
  <c r="BA71" i="86"/>
  <c r="AP72" i="86"/>
  <c r="AQ72" i="86"/>
  <c r="AR72" i="86"/>
  <c r="AS72" i="86"/>
  <c r="AT72" i="86"/>
  <c r="AU72" i="86"/>
  <c r="AV72" i="86"/>
  <c r="AW72" i="86"/>
  <c r="AX72" i="86"/>
  <c r="AY72" i="86"/>
  <c r="AZ72" i="86"/>
  <c r="BA72" i="86"/>
  <c r="AP73" i="86"/>
  <c r="AQ73" i="86"/>
  <c r="AR73" i="86"/>
  <c r="AS73" i="86"/>
  <c r="AT73" i="86"/>
  <c r="AU73" i="86"/>
  <c r="AV73" i="86"/>
  <c r="AW73" i="86"/>
  <c r="AX73" i="86"/>
  <c r="AY73" i="86"/>
  <c r="AZ73" i="86"/>
  <c r="BA73" i="86"/>
  <c r="AP74" i="86"/>
  <c r="AQ74" i="86"/>
  <c r="AR74" i="86"/>
  <c r="AT74" i="86"/>
  <c r="AU74" i="86"/>
  <c r="AV74" i="86"/>
  <c r="AW74" i="86"/>
  <c r="AX74" i="86"/>
  <c r="AY74" i="86"/>
  <c r="AZ74" i="86"/>
  <c r="BA74" i="86"/>
  <c r="AP75" i="86"/>
  <c r="AQ75" i="86"/>
  <c r="AR75" i="86"/>
  <c r="AS75" i="86"/>
  <c r="AT75" i="86"/>
  <c r="AU75" i="86"/>
  <c r="AV75" i="86"/>
  <c r="AW75" i="86"/>
  <c r="AX75" i="86"/>
  <c r="AY75" i="86"/>
  <c r="AZ75" i="86"/>
  <c r="BA75" i="86"/>
  <c r="AQ76" i="86"/>
  <c r="AR76" i="86"/>
  <c r="AS76" i="86"/>
  <c r="AT76" i="86"/>
  <c r="AU76" i="86"/>
  <c r="AV76" i="86"/>
  <c r="AW76" i="86"/>
  <c r="AX76" i="86"/>
  <c r="AY76" i="86"/>
  <c r="AZ76" i="86"/>
  <c r="BA76" i="86"/>
  <c r="AP77" i="86"/>
  <c r="AQ77" i="86"/>
  <c r="AR77" i="86"/>
  <c r="AS77" i="86"/>
  <c r="AT77" i="86"/>
  <c r="AU77" i="86"/>
  <c r="AV77" i="86"/>
  <c r="AW77" i="86"/>
  <c r="AX77" i="86"/>
  <c r="AY77" i="86"/>
  <c r="AZ77" i="86"/>
  <c r="BA77" i="86"/>
  <c r="AP78" i="86"/>
  <c r="AQ78" i="86"/>
  <c r="AS78" i="86"/>
  <c r="AT78" i="86"/>
  <c r="AU78" i="86"/>
  <c r="AV78" i="86"/>
  <c r="AW78" i="86"/>
  <c r="AX78" i="86"/>
  <c r="AY78" i="86"/>
  <c r="AZ78" i="86"/>
  <c r="BA78" i="86"/>
  <c r="AP79" i="86"/>
  <c r="AQ79" i="86"/>
  <c r="AR79" i="86"/>
  <c r="AS79" i="86"/>
  <c r="AT79" i="86"/>
  <c r="AU79" i="86"/>
  <c r="AV79" i="86"/>
  <c r="AW79" i="86"/>
  <c r="AX79" i="86"/>
  <c r="AY79" i="86"/>
  <c r="AZ79" i="86"/>
  <c r="BA79" i="86"/>
  <c r="AP80" i="86"/>
  <c r="AQ80" i="86"/>
  <c r="AR80" i="86"/>
  <c r="AS80" i="86"/>
  <c r="AT80" i="86"/>
  <c r="AU80" i="86"/>
  <c r="AV80" i="86"/>
  <c r="AW80" i="86"/>
  <c r="AX80" i="86"/>
  <c r="AY80" i="86"/>
  <c r="AZ80" i="86"/>
  <c r="BA80" i="86"/>
  <c r="AP81" i="86"/>
  <c r="AQ81" i="86"/>
  <c r="AR81" i="86"/>
  <c r="AS81" i="86"/>
  <c r="AT81" i="86"/>
  <c r="AU81" i="86"/>
  <c r="AV81" i="86"/>
  <c r="AW81" i="86"/>
  <c r="AX81" i="86"/>
  <c r="AY81" i="86"/>
  <c r="AZ81" i="86"/>
  <c r="BA81" i="86"/>
  <c r="AS82" i="86"/>
  <c r="AT82" i="86"/>
  <c r="AU82" i="86"/>
  <c r="AV82" i="86"/>
  <c r="AW82" i="86"/>
  <c r="AX82" i="86"/>
  <c r="AY82" i="86"/>
  <c r="AZ82" i="86"/>
  <c r="BA82" i="86"/>
  <c r="AP83" i="86"/>
  <c r="AQ83" i="86"/>
  <c r="AR83" i="86"/>
  <c r="AS83" i="86"/>
  <c r="AT83" i="86"/>
  <c r="AU83" i="86"/>
  <c r="AV83" i="86"/>
  <c r="AW83" i="86"/>
  <c r="AX83" i="86"/>
  <c r="AY83" i="86"/>
  <c r="AZ83" i="86"/>
  <c r="BA83" i="86"/>
  <c r="AP84" i="86"/>
  <c r="AQ84" i="86"/>
  <c r="AR84" i="86"/>
  <c r="AS84" i="86"/>
  <c r="AT84" i="86"/>
  <c r="AU84" i="86"/>
  <c r="AV84" i="86"/>
  <c r="AW84" i="86"/>
  <c r="AY84" i="86"/>
  <c r="AZ84" i="86"/>
  <c r="BA84" i="86"/>
  <c r="AP85" i="86"/>
  <c r="AQ85" i="86"/>
  <c r="AR85" i="86"/>
  <c r="AS85" i="86"/>
  <c r="AT85" i="86"/>
  <c r="AU85" i="86"/>
  <c r="AV85" i="86"/>
  <c r="AW85" i="86"/>
  <c r="AX85" i="86"/>
  <c r="AY85" i="86"/>
  <c r="AZ85" i="86"/>
  <c r="BA85" i="86"/>
  <c r="AP86" i="86"/>
  <c r="AQ86" i="86"/>
  <c r="AR86" i="86"/>
  <c r="AS86" i="86"/>
  <c r="AU86" i="86"/>
  <c r="AV86" i="86"/>
  <c r="AW86" i="86"/>
  <c r="AX86" i="86"/>
  <c r="AY86" i="86"/>
  <c r="AZ86" i="86"/>
  <c r="BA86" i="86"/>
  <c r="AP87" i="86"/>
  <c r="AR87" i="86"/>
  <c r="AS87" i="86"/>
  <c r="AT87" i="86"/>
  <c r="AU87" i="86"/>
  <c r="AV87" i="86"/>
  <c r="AW87" i="86"/>
  <c r="AX87" i="86"/>
  <c r="AY87" i="86"/>
  <c r="AZ87" i="86"/>
  <c r="BA87" i="86"/>
  <c r="AP88" i="86"/>
  <c r="AQ88" i="86"/>
  <c r="AR88" i="86"/>
  <c r="AS88" i="86"/>
  <c r="AT88" i="86"/>
  <c r="AU88" i="86"/>
  <c r="AV88" i="86"/>
  <c r="AW88" i="86"/>
  <c r="AX88" i="86"/>
  <c r="AY88" i="86"/>
  <c r="AZ88" i="86"/>
  <c r="BA88" i="86"/>
  <c r="AP89" i="86"/>
  <c r="AQ89" i="86"/>
  <c r="AR89" i="86"/>
  <c r="AS89" i="86"/>
  <c r="AT89" i="86"/>
  <c r="AU89" i="86"/>
  <c r="AV89" i="86"/>
  <c r="AW89" i="86"/>
  <c r="AX89" i="86"/>
  <c r="AY89" i="86"/>
  <c r="AZ89" i="86"/>
  <c r="BA89" i="86"/>
  <c r="AP90" i="86"/>
  <c r="AQ90" i="86"/>
  <c r="AR90" i="86"/>
  <c r="AS90" i="86"/>
  <c r="AT90" i="86"/>
  <c r="AU90" i="86"/>
  <c r="AV90" i="86"/>
  <c r="AW90" i="86"/>
  <c r="AX90" i="86"/>
  <c r="AY90" i="86"/>
  <c r="AZ90" i="86"/>
  <c r="BA90" i="86"/>
  <c r="AZ91" i="86"/>
  <c r="BA91" i="86"/>
  <c r="AP92" i="86"/>
  <c r="AQ92" i="86"/>
  <c r="AR92" i="86"/>
  <c r="AS92" i="86"/>
  <c r="AT92" i="86"/>
  <c r="AU92" i="86"/>
  <c r="AV92" i="86"/>
  <c r="AW92" i="86"/>
  <c r="AX92" i="86"/>
  <c r="AY92" i="86"/>
  <c r="AZ92" i="86"/>
  <c r="BA92" i="86"/>
  <c r="AP93" i="86"/>
  <c r="AQ93" i="86"/>
  <c r="AR93" i="86"/>
  <c r="AS93" i="86"/>
  <c r="AT93" i="86"/>
  <c r="AU93" i="86"/>
  <c r="AV93" i="86"/>
  <c r="AW93" i="86"/>
  <c r="AX93" i="86"/>
  <c r="AY93" i="86"/>
  <c r="AZ93" i="86"/>
  <c r="BA93" i="86"/>
  <c r="AQ94" i="86"/>
  <c r="AS94" i="86"/>
  <c r="AV94" i="86"/>
  <c r="AW94" i="86"/>
  <c r="AX94" i="86"/>
  <c r="AY94" i="86"/>
  <c r="AZ94" i="86"/>
  <c r="BA94" i="86"/>
  <c r="AP95" i="86"/>
  <c r="AQ95" i="86"/>
  <c r="AR95" i="86"/>
  <c r="AS95" i="86"/>
  <c r="AT95" i="86"/>
  <c r="AU95" i="86"/>
  <c r="AV95" i="86"/>
  <c r="AW95" i="86"/>
  <c r="AX95" i="86"/>
  <c r="AY95" i="86"/>
  <c r="AZ95" i="86"/>
  <c r="BA95" i="86"/>
  <c r="AQ68" i="86"/>
  <c r="AR68" i="86"/>
  <c r="AS68" i="86"/>
  <c r="AT68" i="86"/>
  <c r="AU68" i="86"/>
  <c r="AV68" i="86"/>
  <c r="AW68" i="86"/>
  <c r="AX68" i="86"/>
  <c r="AY68" i="86"/>
  <c r="AZ68" i="86"/>
  <c r="BA68" i="86"/>
  <c r="AP68" i="86"/>
  <c r="AM96" i="86"/>
  <c r="AN96" i="86"/>
  <c r="AE95" i="86"/>
  <c r="AL95" i="86" s="1"/>
  <c r="AF95" i="86"/>
  <c r="AL69" i="86"/>
  <c r="AM69" i="86"/>
  <c r="AL70" i="86"/>
  <c r="AM70" i="86"/>
  <c r="AL71" i="86"/>
  <c r="AM71" i="86"/>
  <c r="AL72" i="86"/>
  <c r="AM72" i="86"/>
  <c r="AL73" i="86"/>
  <c r="AM73" i="86"/>
  <c r="AL74" i="86"/>
  <c r="AM74" i="86"/>
  <c r="AL75" i="86"/>
  <c r="AM75" i="86"/>
  <c r="AL76" i="86"/>
  <c r="AM76" i="86"/>
  <c r="AL77" i="86"/>
  <c r="AM77" i="86"/>
  <c r="AL78" i="86"/>
  <c r="AM78" i="86"/>
  <c r="AL79" i="86"/>
  <c r="AM79" i="86"/>
  <c r="AL80" i="86"/>
  <c r="AM80" i="86"/>
  <c r="AL81" i="86"/>
  <c r="AM81" i="86"/>
  <c r="AL82" i="86"/>
  <c r="AM82" i="86"/>
  <c r="AL83" i="86"/>
  <c r="AM83" i="86"/>
  <c r="AL84" i="86"/>
  <c r="AM84" i="86"/>
  <c r="AL85" i="86"/>
  <c r="AM85" i="86"/>
  <c r="AL86" i="86"/>
  <c r="AM86" i="86"/>
  <c r="AL87" i="86"/>
  <c r="AM87" i="86"/>
  <c r="AL88" i="86"/>
  <c r="AM88" i="86"/>
  <c r="AL89" i="86"/>
  <c r="AM89" i="86"/>
  <c r="AL90" i="86"/>
  <c r="AM90" i="86"/>
  <c r="AL91" i="86"/>
  <c r="AM91" i="86"/>
  <c r="AL92" i="86"/>
  <c r="AM92" i="86"/>
  <c r="AL93" i="86"/>
  <c r="AM93" i="86"/>
  <c r="AL94" i="86"/>
  <c r="AM94" i="86"/>
  <c r="AM95" i="86"/>
  <c r="AM68" i="86"/>
  <c r="AL68" i="86"/>
  <c r="AH84" i="86"/>
  <c r="AH85" i="86"/>
  <c r="AH86" i="86"/>
  <c r="AH87" i="86"/>
  <c r="AH88" i="86"/>
  <c r="AH89" i="86"/>
  <c r="AH90" i="86"/>
  <c r="AH91" i="86"/>
  <c r="AH92" i="86"/>
  <c r="AH93" i="86"/>
  <c r="AH94" i="86"/>
  <c r="S96" i="86"/>
  <c r="K95" i="86"/>
  <c r="R95" i="86" s="1"/>
  <c r="R69" i="86"/>
  <c r="S69" i="86"/>
  <c r="R70" i="86"/>
  <c r="S70" i="86"/>
  <c r="R71" i="86"/>
  <c r="S71" i="86"/>
  <c r="R72" i="86"/>
  <c r="S72" i="86"/>
  <c r="R73" i="86"/>
  <c r="S73" i="86"/>
  <c r="R74" i="86"/>
  <c r="S74" i="86"/>
  <c r="R75" i="86"/>
  <c r="S75" i="86"/>
  <c r="R76" i="86"/>
  <c r="S76" i="86"/>
  <c r="R77" i="86"/>
  <c r="S77" i="86"/>
  <c r="R78" i="86"/>
  <c r="S78" i="86"/>
  <c r="R79" i="86"/>
  <c r="S79" i="86"/>
  <c r="R80" i="86"/>
  <c r="S80" i="86"/>
  <c r="R81" i="86"/>
  <c r="S81" i="86"/>
  <c r="R82" i="86"/>
  <c r="S82" i="86"/>
  <c r="R83" i="86"/>
  <c r="S83" i="86"/>
  <c r="R84" i="86"/>
  <c r="S84" i="86"/>
  <c r="R85" i="86"/>
  <c r="S85" i="86"/>
  <c r="R86" i="86"/>
  <c r="S86" i="86"/>
  <c r="R87" i="86"/>
  <c r="S87" i="86"/>
  <c r="R88" i="86"/>
  <c r="S88" i="86"/>
  <c r="R89" i="86"/>
  <c r="S89" i="86"/>
  <c r="R90" i="86"/>
  <c r="S90" i="86"/>
  <c r="R91" i="86"/>
  <c r="S91" i="86"/>
  <c r="R92" i="86"/>
  <c r="S92" i="86"/>
  <c r="R93" i="86"/>
  <c r="S93" i="86"/>
  <c r="R94" i="86"/>
  <c r="S94" i="86"/>
  <c r="S95" i="86"/>
  <c r="S68" i="86"/>
  <c r="R68" i="86"/>
  <c r="N85" i="86"/>
  <c r="N86" i="86"/>
  <c r="N87" i="86"/>
  <c r="N88" i="86"/>
  <c r="N89" i="86"/>
  <c r="N90" i="86"/>
  <c r="N91" i="86"/>
  <c r="N92" i="86"/>
  <c r="N93" i="86"/>
  <c r="N94" i="86"/>
  <c r="AY62" i="86"/>
  <c r="AP40" i="86"/>
  <c r="AQ40" i="86"/>
  <c r="AR40" i="86"/>
  <c r="AS40" i="86"/>
  <c r="AT40" i="86"/>
  <c r="AU40" i="86"/>
  <c r="AV40" i="86"/>
  <c r="AW40" i="86"/>
  <c r="AX40" i="86"/>
  <c r="AY40" i="86"/>
  <c r="AZ40" i="86"/>
  <c r="BA40" i="86"/>
  <c r="AP41" i="86"/>
  <c r="AQ41" i="86"/>
  <c r="AR41" i="86"/>
  <c r="AS41" i="86"/>
  <c r="AT41" i="86"/>
  <c r="AU41" i="86"/>
  <c r="AV41" i="86"/>
  <c r="AW41" i="86"/>
  <c r="AX41" i="86"/>
  <c r="AY41" i="86"/>
  <c r="AZ41" i="86"/>
  <c r="BA41" i="86"/>
  <c r="AP42" i="86"/>
  <c r="AQ42" i="86"/>
  <c r="AR42" i="86"/>
  <c r="AS42" i="86"/>
  <c r="AT42" i="86"/>
  <c r="AU42" i="86"/>
  <c r="AV42" i="86"/>
  <c r="AW42" i="86"/>
  <c r="AX42" i="86"/>
  <c r="AY42" i="86"/>
  <c r="AZ42" i="86"/>
  <c r="BA42" i="86"/>
  <c r="AP43" i="86"/>
  <c r="AQ43" i="86"/>
  <c r="AR43" i="86"/>
  <c r="AS43" i="86"/>
  <c r="AT43" i="86"/>
  <c r="AU43" i="86"/>
  <c r="AV43" i="86"/>
  <c r="AW43" i="86"/>
  <c r="AX43" i="86"/>
  <c r="AY43" i="86"/>
  <c r="AZ43" i="86"/>
  <c r="BA43" i="86"/>
  <c r="AP44" i="86"/>
  <c r="AQ44" i="86"/>
  <c r="AR44" i="86"/>
  <c r="AS44" i="86"/>
  <c r="AT44" i="86"/>
  <c r="AU44" i="86"/>
  <c r="AV44" i="86"/>
  <c r="AW44" i="86"/>
  <c r="AX44" i="86"/>
  <c r="AY44" i="86"/>
  <c r="AZ44" i="86"/>
  <c r="BA44" i="86"/>
  <c r="AP45" i="86"/>
  <c r="AQ45" i="86"/>
  <c r="AR45" i="86"/>
  <c r="AS45" i="86"/>
  <c r="AT45" i="86"/>
  <c r="AU45" i="86"/>
  <c r="AV45" i="86"/>
  <c r="AW45" i="86"/>
  <c r="AX45" i="86"/>
  <c r="AY45" i="86"/>
  <c r="AZ45" i="86"/>
  <c r="BA45" i="86"/>
  <c r="AP46" i="86"/>
  <c r="AQ46" i="86"/>
  <c r="AR46" i="86"/>
  <c r="AS46" i="86"/>
  <c r="AT46" i="86"/>
  <c r="AU46" i="86"/>
  <c r="AV46" i="86"/>
  <c r="AW46" i="86"/>
  <c r="AX46" i="86"/>
  <c r="AY46" i="86"/>
  <c r="AZ46" i="86"/>
  <c r="BA46" i="86"/>
  <c r="AP47" i="86"/>
  <c r="AQ47" i="86"/>
  <c r="AR47" i="86"/>
  <c r="AS47" i="86"/>
  <c r="AT47" i="86"/>
  <c r="AU47" i="86"/>
  <c r="AV47" i="86"/>
  <c r="AW47" i="86"/>
  <c r="AX47" i="86"/>
  <c r="AY47" i="86"/>
  <c r="AZ47" i="86"/>
  <c r="BA47" i="86"/>
  <c r="AP48" i="86"/>
  <c r="AQ48" i="86"/>
  <c r="AR48" i="86"/>
  <c r="AS48" i="86"/>
  <c r="AT48" i="86"/>
  <c r="AU48" i="86"/>
  <c r="AV48" i="86"/>
  <c r="AW48" i="86"/>
  <c r="AX48" i="86"/>
  <c r="AY48" i="86"/>
  <c r="AZ48" i="86"/>
  <c r="BA48" i="86"/>
  <c r="AP49" i="86"/>
  <c r="AQ49" i="86"/>
  <c r="AR49" i="86"/>
  <c r="AS49" i="86"/>
  <c r="AT49" i="86"/>
  <c r="AU49" i="86"/>
  <c r="AV49" i="86"/>
  <c r="AW49" i="86"/>
  <c r="AX49" i="86"/>
  <c r="AY49" i="86"/>
  <c r="AZ49" i="86"/>
  <c r="BA49" i="86"/>
  <c r="AP50" i="86"/>
  <c r="AQ50" i="86"/>
  <c r="AR50" i="86"/>
  <c r="AS50" i="86"/>
  <c r="AT50" i="86"/>
  <c r="AU50" i="86"/>
  <c r="AV50" i="86"/>
  <c r="AW50" i="86"/>
  <c r="AX50" i="86"/>
  <c r="AY50" i="86"/>
  <c r="AZ50" i="86"/>
  <c r="BA50" i="86"/>
  <c r="AP51" i="86"/>
  <c r="AQ51" i="86"/>
  <c r="AR51" i="86"/>
  <c r="AS51" i="86"/>
  <c r="AT51" i="86"/>
  <c r="AU51" i="86"/>
  <c r="AV51" i="86"/>
  <c r="AW51" i="86"/>
  <c r="AX51" i="86"/>
  <c r="AY51" i="86"/>
  <c r="AZ51" i="86"/>
  <c r="BA51" i="86"/>
  <c r="AP52" i="86"/>
  <c r="AQ52" i="86"/>
  <c r="AR52" i="86"/>
  <c r="AS52" i="86"/>
  <c r="AT52" i="86"/>
  <c r="AU52" i="86"/>
  <c r="AV52" i="86"/>
  <c r="AW52" i="86"/>
  <c r="AX52" i="86"/>
  <c r="AY52" i="86"/>
  <c r="AZ52" i="86"/>
  <c r="BA52" i="86"/>
  <c r="AP53" i="86"/>
  <c r="AQ53" i="86"/>
  <c r="AR53" i="86"/>
  <c r="AS53" i="86"/>
  <c r="AT53" i="86"/>
  <c r="AU53" i="86"/>
  <c r="AV53" i="86"/>
  <c r="AW53" i="86"/>
  <c r="AX53" i="86"/>
  <c r="AY53" i="86"/>
  <c r="AZ53" i="86"/>
  <c r="BA53" i="86"/>
  <c r="AP54" i="86"/>
  <c r="AQ54" i="86"/>
  <c r="AR54" i="86"/>
  <c r="AS54" i="86"/>
  <c r="AT54" i="86"/>
  <c r="AU54" i="86"/>
  <c r="AV54" i="86"/>
  <c r="AW54" i="86"/>
  <c r="AX54" i="86"/>
  <c r="AY54" i="86"/>
  <c r="AZ54" i="86"/>
  <c r="BA54" i="86"/>
  <c r="AP55" i="86"/>
  <c r="AQ55" i="86"/>
  <c r="AR55" i="86"/>
  <c r="AS55" i="86"/>
  <c r="AT55" i="86"/>
  <c r="AV55" i="86"/>
  <c r="AW55" i="86"/>
  <c r="AX55" i="86"/>
  <c r="AY55" i="86"/>
  <c r="AZ55" i="86"/>
  <c r="BA55" i="86"/>
  <c r="AP56" i="86"/>
  <c r="AQ56" i="86"/>
  <c r="AR56" i="86"/>
  <c r="AS56" i="86"/>
  <c r="AT56" i="86"/>
  <c r="AU56" i="86"/>
  <c r="AV56" i="86"/>
  <c r="AW56" i="86"/>
  <c r="AX56" i="86"/>
  <c r="AY56" i="86"/>
  <c r="AZ56" i="86"/>
  <c r="BA56" i="86"/>
  <c r="AP57" i="86"/>
  <c r="AU57" i="86"/>
  <c r="AV57" i="86"/>
  <c r="AW57" i="86"/>
  <c r="AX57" i="86"/>
  <c r="AY57" i="86"/>
  <c r="AZ57" i="86"/>
  <c r="BA57" i="86"/>
  <c r="AW58" i="86"/>
  <c r="AX58" i="86"/>
  <c r="AY58" i="86"/>
  <c r="AZ58" i="86"/>
  <c r="BA58" i="86"/>
  <c r="BA59" i="86"/>
  <c r="AP60" i="86"/>
  <c r="AQ60" i="86"/>
  <c r="AR60" i="86"/>
  <c r="AS60" i="86"/>
  <c r="AT60" i="86"/>
  <c r="AU60" i="86"/>
  <c r="AV60" i="86"/>
  <c r="AX60" i="86"/>
  <c r="AY60" i="86"/>
  <c r="AZ60" i="86"/>
  <c r="BA60" i="86"/>
  <c r="AP61" i="86"/>
  <c r="AQ61" i="86"/>
  <c r="AR61" i="86"/>
  <c r="AS61" i="86"/>
  <c r="AT61" i="86"/>
  <c r="AU61" i="86"/>
  <c r="AV61" i="86"/>
  <c r="AW61" i="86"/>
  <c r="AX61" i="86"/>
  <c r="AY61" i="86"/>
  <c r="AZ61" i="86"/>
  <c r="BA61" i="86"/>
  <c r="AY39" i="86"/>
  <c r="AZ39" i="86"/>
  <c r="BA39" i="86"/>
  <c r="AM62" i="86"/>
  <c r="AL40" i="86"/>
  <c r="AM40" i="86"/>
  <c r="AL41" i="86"/>
  <c r="AM41" i="86"/>
  <c r="AL42" i="86"/>
  <c r="AM42" i="86"/>
  <c r="AL43" i="86"/>
  <c r="AM43" i="86"/>
  <c r="AL44" i="86"/>
  <c r="AM44" i="86"/>
  <c r="AL45" i="86"/>
  <c r="AM45" i="86"/>
  <c r="AL46" i="86"/>
  <c r="AM46" i="86"/>
  <c r="AL47" i="86"/>
  <c r="AM47" i="86"/>
  <c r="AL48" i="86"/>
  <c r="AM48" i="86"/>
  <c r="AL49" i="86"/>
  <c r="AM49" i="86"/>
  <c r="AL50" i="86"/>
  <c r="AM50" i="86"/>
  <c r="AL51" i="86"/>
  <c r="AM51" i="86"/>
  <c r="AL52" i="86"/>
  <c r="AM52" i="86"/>
  <c r="AL53" i="86"/>
  <c r="AM53" i="86"/>
  <c r="AL54" i="86"/>
  <c r="AM54" i="86"/>
  <c r="AL55" i="86"/>
  <c r="AM55" i="86"/>
  <c r="AL56" i="86"/>
  <c r="AM56" i="86"/>
  <c r="AL57" i="86"/>
  <c r="AM57" i="86"/>
  <c r="AL58" i="86"/>
  <c r="AM58" i="86"/>
  <c r="AL59" i="86"/>
  <c r="AM59" i="86"/>
  <c r="AL60" i="86"/>
  <c r="AM60" i="86"/>
  <c r="AL61" i="86"/>
  <c r="AM61" i="86"/>
  <c r="AL39" i="86"/>
  <c r="AM39" i="86"/>
  <c r="S62" i="86"/>
  <c r="R40" i="86"/>
  <c r="S40" i="86"/>
  <c r="R41" i="86"/>
  <c r="S41" i="86"/>
  <c r="R42" i="86"/>
  <c r="S42" i="86"/>
  <c r="R43" i="86"/>
  <c r="S43" i="86"/>
  <c r="R44" i="86"/>
  <c r="S44" i="86"/>
  <c r="R45" i="86"/>
  <c r="S45" i="86"/>
  <c r="R46" i="86"/>
  <c r="S46" i="86"/>
  <c r="R47" i="86"/>
  <c r="S47" i="86"/>
  <c r="R48" i="86"/>
  <c r="S48" i="86"/>
  <c r="R49" i="86"/>
  <c r="S49" i="86"/>
  <c r="R50" i="86"/>
  <c r="S50" i="86"/>
  <c r="R51" i="86"/>
  <c r="S51" i="86"/>
  <c r="R52" i="86"/>
  <c r="S52" i="86"/>
  <c r="R53" i="86"/>
  <c r="S53" i="86"/>
  <c r="R54" i="86"/>
  <c r="S54" i="86"/>
  <c r="R55" i="86"/>
  <c r="S55" i="86"/>
  <c r="R56" i="86"/>
  <c r="S56" i="86"/>
  <c r="R57" i="86"/>
  <c r="S57" i="86"/>
  <c r="R58" i="86"/>
  <c r="S58" i="86"/>
  <c r="R59" i="86"/>
  <c r="S59" i="86"/>
  <c r="R60" i="86"/>
  <c r="S60" i="86"/>
  <c r="R61" i="86"/>
  <c r="S61" i="86"/>
  <c r="S39" i="86"/>
  <c r="R39" i="86"/>
  <c r="AY33" i="86"/>
  <c r="AP8" i="86"/>
  <c r="AQ8" i="86"/>
  <c r="AR8" i="86"/>
  <c r="AS8" i="86"/>
  <c r="AT8" i="86"/>
  <c r="AU8" i="86"/>
  <c r="AV8" i="86"/>
  <c r="AW8" i="86"/>
  <c r="AX8" i="86"/>
  <c r="AY8" i="86"/>
  <c r="AZ8" i="86"/>
  <c r="BA8" i="86"/>
  <c r="AP9" i="86"/>
  <c r="AQ9" i="86"/>
  <c r="AR9" i="86"/>
  <c r="AS9" i="86"/>
  <c r="AT9" i="86"/>
  <c r="AU9" i="86"/>
  <c r="AV9" i="86"/>
  <c r="AW9" i="86"/>
  <c r="AX9" i="86"/>
  <c r="AY9" i="86"/>
  <c r="AZ9" i="86"/>
  <c r="BA9" i="86"/>
  <c r="AP10" i="86"/>
  <c r="AQ10" i="86"/>
  <c r="AR10" i="86"/>
  <c r="AS10" i="86"/>
  <c r="AT10" i="86"/>
  <c r="AU10" i="86"/>
  <c r="AV10" i="86"/>
  <c r="AW10" i="86"/>
  <c r="AX10" i="86"/>
  <c r="AY10" i="86"/>
  <c r="AZ10" i="86"/>
  <c r="BA10" i="86"/>
  <c r="AP11" i="86"/>
  <c r="AQ11" i="86"/>
  <c r="AR11" i="86"/>
  <c r="AS11" i="86"/>
  <c r="AT11" i="86"/>
  <c r="AU11" i="86"/>
  <c r="AV11" i="86"/>
  <c r="AW11" i="86"/>
  <c r="AX11" i="86"/>
  <c r="AY11" i="86"/>
  <c r="AZ11" i="86"/>
  <c r="BA11" i="86"/>
  <c r="AP12" i="86"/>
  <c r="AQ12" i="86"/>
  <c r="AR12" i="86"/>
  <c r="AS12" i="86"/>
  <c r="AT12" i="86"/>
  <c r="AU12" i="86"/>
  <c r="AV12" i="86"/>
  <c r="AW12" i="86"/>
  <c r="AX12" i="86"/>
  <c r="AY12" i="86"/>
  <c r="AZ12" i="86"/>
  <c r="BA12" i="86"/>
  <c r="AP13" i="86"/>
  <c r="AQ13" i="86"/>
  <c r="AR13" i="86"/>
  <c r="AS13" i="86"/>
  <c r="AT13" i="86"/>
  <c r="AU13" i="86"/>
  <c r="AV13" i="86"/>
  <c r="AW13" i="86"/>
  <c r="AX13" i="86"/>
  <c r="AY13" i="86"/>
  <c r="AZ13" i="86"/>
  <c r="BA13" i="86"/>
  <c r="AP14" i="86"/>
  <c r="AQ14" i="86"/>
  <c r="AR14" i="86"/>
  <c r="AS14" i="86"/>
  <c r="AT14" i="86"/>
  <c r="AU14" i="86"/>
  <c r="AV14" i="86"/>
  <c r="AW14" i="86"/>
  <c r="AX14" i="86"/>
  <c r="AY14" i="86"/>
  <c r="AZ14" i="86"/>
  <c r="BA14" i="86"/>
  <c r="AP15" i="86"/>
  <c r="AQ15" i="86"/>
  <c r="AR15" i="86"/>
  <c r="AS15" i="86"/>
  <c r="AT15" i="86"/>
  <c r="AU15" i="86"/>
  <c r="AV15" i="86"/>
  <c r="AW15" i="86"/>
  <c r="AX15" i="86"/>
  <c r="AY15" i="86"/>
  <c r="AZ15" i="86"/>
  <c r="BA15" i="86"/>
  <c r="AP16" i="86"/>
  <c r="AQ16" i="86"/>
  <c r="AR16" i="86"/>
  <c r="AS16" i="86"/>
  <c r="AT16" i="86"/>
  <c r="AU16" i="86"/>
  <c r="AV16" i="86"/>
  <c r="AW16" i="86"/>
  <c r="AX16" i="86"/>
  <c r="AY16" i="86"/>
  <c r="AZ16" i="86"/>
  <c r="BA16" i="86"/>
  <c r="AP17" i="86"/>
  <c r="AQ17" i="86"/>
  <c r="AR17" i="86"/>
  <c r="AT17" i="86"/>
  <c r="AU17" i="86"/>
  <c r="AV17" i="86"/>
  <c r="AW17" i="86"/>
  <c r="AX17" i="86"/>
  <c r="AY17" i="86"/>
  <c r="AZ17" i="86"/>
  <c r="BA17" i="86"/>
  <c r="AP18" i="86"/>
  <c r="AQ18" i="86"/>
  <c r="AR18" i="86"/>
  <c r="AS18" i="86"/>
  <c r="AT18" i="86"/>
  <c r="AU18" i="86"/>
  <c r="AV18" i="86"/>
  <c r="AW18" i="86"/>
  <c r="AX18" i="86"/>
  <c r="AY18" i="86"/>
  <c r="AZ18" i="86"/>
  <c r="BA18" i="86"/>
  <c r="AP19" i="86"/>
  <c r="AQ19" i="86"/>
  <c r="AR19" i="86"/>
  <c r="AS19" i="86"/>
  <c r="AT19" i="86"/>
  <c r="AU19" i="86"/>
  <c r="AV19" i="86"/>
  <c r="AW19" i="86"/>
  <c r="AX19" i="86"/>
  <c r="AY19" i="86"/>
  <c r="AZ19" i="86"/>
  <c r="BA19" i="86"/>
  <c r="AP20" i="86"/>
  <c r="AQ20" i="86"/>
  <c r="AR20" i="86"/>
  <c r="AS20" i="86"/>
  <c r="AT20" i="86"/>
  <c r="AU20" i="86"/>
  <c r="AV20" i="86"/>
  <c r="AW20" i="86"/>
  <c r="AX20" i="86"/>
  <c r="AY20" i="86"/>
  <c r="AZ20" i="86"/>
  <c r="BA20" i="86"/>
  <c r="AQ21" i="86"/>
  <c r="AR21" i="86"/>
  <c r="AS21" i="86"/>
  <c r="AT21" i="86"/>
  <c r="AU21" i="86"/>
  <c r="AV21" i="86"/>
  <c r="AW21" i="86"/>
  <c r="AX21" i="86"/>
  <c r="AY21" i="86"/>
  <c r="AZ21" i="86"/>
  <c r="BA21" i="86"/>
  <c r="AP22" i="86"/>
  <c r="AQ22" i="86"/>
  <c r="AR22" i="86"/>
  <c r="AS22" i="86"/>
  <c r="AT22" i="86"/>
  <c r="AU22" i="86"/>
  <c r="AV22" i="86"/>
  <c r="AW22" i="86"/>
  <c r="AX22" i="86"/>
  <c r="AY22" i="86"/>
  <c r="AZ22" i="86"/>
  <c r="BA22" i="86"/>
  <c r="AP23" i="86"/>
  <c r="AQ23" i="86"/>
  <c r="AR23" i="86"/>
  <c r="AS23" i="86"/>
  <c r="AT23" i="86"/>
  <c r="AU23" i="86"/>
  <c r="AV23" i="86"/>
  <c r="AW23" i="86"/>
  <c r="AX23" i="86"/>
  <c r="AY23" i="86"/>
  <c r="AZ23" i="86"/>
  <c r="BA23" i="86"/>
  <c r="AP24" i="86"/>
  <c r="AQ24" i="86"/>
  <c r="AS24" i="86"/>
  <c r="AT24" i="86"/>
  <c r="AU24" i="86"/>
  <c r="AV24" i="86"/>
  <c r="AW24" i="86"/>
  <c r="AX24" i="86"/>
  <c r="AY24" i="86"/>
  <c r="AZ24" i="86"/>
  <c r="BA24" i="86"/>
  <c r="AP25" i="86"/>
  <c r="AQ25" i="86"/>
  <c r="AR25" i="86"/>
  <c r="AS25" i="86"/>
  <c r="AT25" i="86"/>
  <c r="AU25" i="86"/>
  <c r="AV25" i="86"/>
  <c r="AW25" i="86"/>
  <c r="AX25" i="86"/>
  <c r="AY25" i="86"/>
  <c r="AZ25" i="86"/>
  <c r="BA25" i="86"/>
  <c r="AP26" i="86"/>
  <c r="AQ26" i="86"/>
  <c r="AR26" i="86"/>
  <c r="AS26" i="86"/>
  <c r="AT26" i="86"/>
  <c r="AU26" i="86"/>
  <c r="AV26" i="86"/>
  <c r="AW26" i="86"/>
  <c r="AX26" i="86"/>
  <c r="AY26" i="86"/>
  <c r="AZ26" i="86"/>
  <c r="BA26" i="86"/>
  <c r="AP27" i="86"/>
  <c r="AQ27" i="86"/>
  <c r="AR27" i="86"/>
  <c r="AS27" i="86"/>
  <c r="AT27" i="86"/>
  <c r="AU27" i="86"/>
  <c r="AV27" i="86"/>
  <c r="AW27" i="86"/>
  <c r="AX27" i="86"/>
  <c r="AY27" i="86"/>
  <c r="AZ27" i="86"/>
  <c r="BA27" i="86"/>
  <c r="AP28" i="86"/>
  <c r="AQ28" i="86"/>
  <c r="AR28" i="86"/>
  <c r="AS28" i="86"/>
  <c r="AT28" i="86"/>
  <c r="AU28" i="86"/>
  <c r="AV28" i="86"/>
  <c r="AW28" i="86"/>
  <c r="AX28" i="86"/>
  <c r="AY28" i="86"/>
  <c r="AZ28" i="86"/>
  <c r="BA28" i="86"/>
  <c r="AP29" i="86"/>
  <c r="AQ29" i="86"/>
  <c r="AR29" i="86"/>
  <c r="AS29" i="86"/>
  <c r="AT29" i="86"/>
  <c r="AU29" i="86"/>
  <c r="AV29" i="86"/>
  <c r="AW29" i="86"/>
  <c r="AX29" i="86"/>
  <c r="AY29" i="86"/>
  <c r="AZ29" i="86"/>
  <c r="BA29" i="86"/>
  <c r="AP30" i="86"/>
  <c r="AQ30" i="86"/>
  <c r="AR30" i="86"/>
  <c r="AS30" i="86"/>
  <c r="AT30" i="86"/>
  <c r="AU30" i="86"/>
  <c r="AV30" i="86"/>
  <c r="AW30" i="86"/>
  <c r="AX30" i="86"/>
  <c r="AY30" i="86"/>
  <c r="AZ30" i="86"/>
  <c r="BA30" i="86"/>
  <c r="AP31" i="86"/>
  <c r="AQ31" i="86"/>
  <c r="AR31" i="86"/>
  <c r="AS31" i="86"/>
  <c r="AT31" i="86"/>
  <c r="AU31" i="86"/>
  <c r="AV31" i="86"/>
  <c r="AW31" i="86"/>
  <c r="AX31" i="86"/>
  <c r="AY31" i="86"/>
  <c r="AZ31" i="86"/>
  <c r="BA31" i="86"/>
  <c r="AP32" i="86"/>
  <c r="AQ32" i="86"/>
  <c r="AR32" i="86"/>
  <c r="AS32" i="86"/>
  <c r="AT32" i="86"/>
  <c r="AU32" i="86"/>
  <c r="AV32" i="86"/>
  <c r="AW32" i="86"/>
  <c r="AX32" i="86"/>
  <c r="AY32" i="86"/>
  <c r="AZ32" i="86"/>
  <c r="BA32" i="86"/>
  <c r="AY7" i="86"/>
  <c r="AZ7" i="86"/>
  <c r="BA7" i="86"/>
  <c r="AM33" i="86"/>
  <c r="AL8" i="86"/>
  <c r="AM8" i="86"/>
  <c r="AN8" i="86"/>
  <c r="AL9" i="86"/>
  <c r="AM9" i="86"/>
  <c r="AN9" i="86"/>
  <c r="AL10" i="86"/>
  <c r="AM10" i="86"/>
  <c r="AN10" i="86"/>
  <c r="AL11" i="86"/>
  <c r="AM11" i="86"/>
  <c r="AN11" i="86"/>
  <c r="AL12" i="86"/>
  <c r="AM12" i="86"/>
  <c r="AN12" i="86"/>
  <c r="AL13" i="86"/>
  <c r="AM13" i="86"/>
  <c r="AN13" i="86"/>
  <c r="AL14" i="86"/>
  <c r="AM14" i="86"/>
  <c r="AN14" i="86"/>
  <c r="AL15" i="86"/>
  <c r="AM15" i="86"/>
  <c r="AN15" i="86"/>
  <c r="AL16" i="86"/>
  <c r="AM16" i="86"/>
  <c r="AN16" i="86"/>
  <c r="AL17" i="86"/>
  <c r="AM17" i="86"/>
  <c r="AN17" i="86"/>
  <c r="AL18" i="86"/>
  <c r="AM18" i="86"/>
  <c r="AN18" i="86"/>
  <c r="AL19" i="86"/>
  <c r="AM19" i="86"/>
  <c r="AN19" i="86"/>
  <c r="AL20" i="86"/>
  <c r="AM20" i="86"/>
  <c r="AN20" i="86"/>
  <c r="AL21" i="86"/>
  <c r="AM21" i="86"/>
  <c r="AN21" i="86"/>
  <c r="AL22" i="86"/>
  <c r="AM22" i="86"/>
  <c r="AN22" i="86"/>
  <c r="AL23" i="86"/>
  <c r="AM23" i="86"/>
  <c r="AN23" i="86"/>
  <c r="AL24" i="86"/>
  <c r="AM24" i="86"/>
  <c r="AN24" i="86"/>
  <c r="AL25" i="86"/>
  <c r="AM25" i="86"/>
  <c r="AN25" i="86"/>
  <c r="AL26" i="86"/>
  <c r="AM26" i="86"/>
  <c r="AN26" i="86"/>
  <c r="AL27" i="86"/>
  <c r="AM27" i="86"/>
  <c r="AN27" i="86"/>
  <c r="AL28" i="86"/>
  <c r="AM28" i="86"/>
  <c r="AN28" i="86"/>
  <c r="AL29" i="86"/>
  <c r="AM29" i="86"/>
  <c r="AN29" i="86"/>
  <c r="AL30" i="86"/>
  <c r="AM30" i="86"/>
  <c r="AN30" i="86"/>
  <c r="AL31" i="86"/>
  <c r="AM31" i="86"/>
  <c r="AN31" i="86"/>
  <c r="AL32" i="86"/>
  <c r="AM32" i="86"/>
  <c r="AN32" i="86"/>
  <c r="AM7" i="86"/>
  <c r="AL7" i="86"/>
  <c r="S33" i="86"/>
  <c r="R8" i="86"/>
  <c r="S8" i="86"/>
  <c r="R9" i="86"/>
  <c r="S9" i="86"/>
  <c r="R10" i="86"/>
  <c r="S10" i="86"/>
  <c r="R11" i="86"/>
  <c r="S11" i="86"/>
  <c r="R12" i="86"/>
  <c r="S12" i="86"/>
  <c r="R13" i="86"/>
  <c r="S13" i="86"/>
  <c r="R14" i="86"/>
  <c r="S14" i="86"/>
  <c r="R15" i="86"/>
  <c r="S15" i="86"/>
  <c r="R16" i="86"/>
  <c r="S16" i="86"/>
  <c r="R17" i="86"/>
  <c r="S17" i="86"/>
  <c r="R18" i="86"/>
  <c r="S18" i="86"/>
  <c r="R19" i="86"/>
  <c r="S19" i="86"/>
  <c r="R20" i="86"/>
  <c r="S20" i="86"/>
  <c r="R21" i="86"/>
  <c r="S21" i="86"/>
  <c r="R22" i="86"/>
  <c r="S22" i="86"/>
  <c r="R23" i="86"/>
  <c r="S23" i="86"/>
  <c r="R24" i="86"/>
  <c r="S24" i="86"/>
  <c r="R25" i="86"/>
  <c r="S25" i="86"/>
  <c r="R26" i="86"/>
  <c r="S26" i="86"/>
  <c r="R27" i="86"/>
  <c r="S27" i="86"/>
  <c r="R28" i="86"/>
  <c r="S28" i="86"/>
  <c r="R29" i="86"/>
  <c r="S29" i="86"/>
  <c r="R30" i="86"/>
  <c r="S30" i="86"/>
  <c r="R31" i="86"/>
  <c r="S31" i="86"/>
  <c r="R32" i="86"/>
  <c r="S32" i="86"/>
  <c r="S7" i="86"/>
  <c r="R7" i="86"/>
  <c r="U15" i="84"/>
  <c r="U13" i="84"/>
  <c r="U14" i="84"/>
  <c r="T14" i="84"/>
  <c r="T13" i="84"/>
  <c r="U6" i="84"/>
  <c r="U8" i="84" s="1"/>
  <c r="V6" i="84"/>
  <c r="U7" i="84"/>
  <c r="V7" i="84"/>
  <c r="V8" i="84"/>
  <c r="T7" i="84"/>
  <c r="T6" i="84"/>
  <c r="AY99" i="85"/>
  <c r="AP72" i="85"/>
  <c r="AQ72" i="85"/>
  <c r="AR72" i="85"/>
  <c r="AS72" i="85"/>
  <c r="AT72" i="85"/>
  <c r="AU72" i="85"/>
  <c r="AV72" i="85"/>
  <c r="AW72" i="85"/>
  <c r="AX72" i="85"/>
  <c r="AY72" i="85"/>
  <c r="AZ72" i="85"/>
  <c r="BA72" i="85"/>
  <c r="AP73" i="85"/>
  <c r="AQ73" i="85"/>
  <c r="AR73" i="85"/>
  <c r="AS73" i="85"/>
  <c r="AT73" i="85"/>
  <c r="AU73" i="85"/>
  <c r="AV73" i="85"/>
  <c r="AW73" i="85"/>
  <c r="AX73" i="85"/>
  <c r="AY73" i="85"/>
  <c r="AZ73" i="85"/>
  <c r="BA73" i="85"/>
  <c r="AP74" i="85"/>
  <c r="AQ74" i="85"/>
  <c r="AR74" i="85"/>
  <c r="AS74" i="85"/>
  <c r="AT74" i="85"/>
  <c r="AU74" i="85"/>
  <c r="AV74" i="85"/>
  <c r="AW74" i="85"/>
  <c r="AX74" i="85"/>
  <c r="AY74" i="85"/>
  <c r="AZ74" i="85"/>
  <c r="BA74" i="85"/>
  <c r="AP75" i="85"/>
  <c r="AQ75" i="85"/>
  <c r="AR75" i="85"/>
  <c r="AS75" i="85"/>
  <c r="AT75" i="85"/>
  <c r="AU75" i="85"/>
  <c r="AV75" i="85"/>
  <c r="AW75" i="85"/>
  <c r="AX75" i="85"/>
  <c r="AY75" i="85"/>
  <c r="AZ75" i="85"/>
  <c r="BA75" i="85"/>
  <c r="AP76" i="85"/>
  <c r="AQ76" i="85"/>
  <c r="AR76" i="85"/>
  <c r="AS76" i="85"/>
  <c r="AT76" i="85"/>
  <c r="AU76" i="85"/>
  <c r="AV76" i="85"/>
  <c r="AW76" i="85"/>
  <c r="AX76" i="85"/>
  <c r="AY76" i="85"/>
  <c r="AZ76" i="85"/>
  <c r="BA76" i="85"/>
  <c r="AP77" i="85"/>
  <c r="AQ77" i="85"/>
  <c r="AR77" i="85"/>
  <c r="AS77" i="85"/>
  <c r="AT77" i="85"/>
  <c r="AU77" i="85"/>
  <c r="AV77" i="85"/>
  <c r="AW77" i="85"/>
  <c r="AX77" i="85"/>
  <c r="AY77" i="85"/>
  <c r="AZ77" i="85"/>
  <c r="BA77" i="85"/>
  <c r="AP78" i="85"/>
  <c r="AQ78" i="85"/>
  <c r="AR78" i="85"/>
  <c r="AS78" i="85"/>
  <c r="AT78" i="85"/>
  <c r="AU78" i="85"/>
  <c r="AV78" i="85"/>
  <c r="AW78" i="85"/>
  <c r="AX78" i="85"/>
  <c r="AY78" i="85"/>
  <c r="AZ78" i="85"/>
  <c r="BA78" i="85"/>
  <c r="AP79" i="85"/>
  <c r="AQ79" i="85"/>
  <c r="AR79" i="85"/>
  <c r="AS79" i="85"/>
  <c r="AT79" i="85"/>
  <c r="AU79" i="85"/>
  <c r="AV79" i="85"/>
  <c r="AW79" i="85"/>
  <c r="AX79" i="85"/>
  <c r="AY79" i="85"/>
  <c r="AZ79" i="85"/>
  <c r="BA79" i="85"/>
  <c r="AP80" i="85"/>
  <c r="AQ80" i="85"/>
  <c r="AR80" i="85"/>
  <c r="AS80" i="85"/>
  <c r="AT80" i="85"/>
  <c r="AU80" i="85"/>
  <c r="AV80" i="85"/>
  <c r="AW80" i="85"/>
  <c r="AX80" i="85"/>
  <c r="AY80" i="85"/>
  <c r="AZ80" i="85"/>
  <c r="BA80" i="85"/>
  <c r="AP81" i="85"/>
  <c r="AQ81" i="85"/>
  <c r="AR81" i="85"/>
  <c r="AS81" i="85"/>
  <c r="AT81" i="85"/>
  <c r="AU81" i="85"/>
  <c r="AV81" i="85"/>
  <c r="AW81" i="85"/>
  <c r="AX81" i="85"/>
  <c r="AY81" i="85"/>
  <c r="AZ81" i="85"/>
  <c r="BA81" i="85"/>
  <c r="AP82" i="85"/>
  <c r="AQ82" i="85"/>
  <c r="AR82" i="85"/>
  <c r="AS82" i="85"/>
  <c r="AT82" i="85"/>
  <c r="AU82" i="85"/>
  <c r="AV82" i="85"/>
  <c r="AW82" i="85"/>
  <c r="AX82" i="85"/>
  <c r="AY82" i="85"/>
  <c r="AZ82" i="85"/>
  <c r="BA82" i="85"/>
  <c r="AP83" i="85"/>
  <c r="AQ83" i="85"/>
  <c r="AR83" i="85"/>
  <c r="AS83" i="85"/>
  <c r="AT83" i="85"/>
  <c r="AU83" i="85"/>
  <c r="AV83" i="85"/>
  <c r="AW83" i="85"/>
  <c r="AX83" i="85"/>
  <c r="AY83" i="85"/>
  <c r="AZ83" i="85"/>
  <c r="BA83" i="85"/>
  <c r="AP84" i="85"/>
  <c r="AQ84" i="85"/>
  <c r="AR84" i="85"/>
  <c r="AS84" i="85"/>
  <c r="AT84" i="85"/>
  <c r="AU84" i="85"/>
  <c r="AV84" i="85"/>
  <c r="AW84" i="85"/>
  <c r="AX84" i="85"/>
  <c r="AY84" i="85"/>
  <c r="AZ84" i="85"/>
  <c r="BA84" i="85"/>
  <c r="AP85" i="85"/>
  <c r="AQ85" i="85"/>
  <c r="AR85" i="85"/>
  <c r="AS85" i="85"/>
  <c r="AT85" i="85"/>
  <c r="AU85" i="85"/>
  <c r="AV85" i="85"/>
  <c r="AW85" i="85"/>
  <c r="AX85" i="85"/>
  <c r="AY85" i="85"/>
  <c r="AZ85" i="85"/>
  <c r="BA85" i="85"/>
  <c r="AP86" i="85"/>
  <c r="AQ86" i="85"/>
  <c r="AR86" i="85"/>
  <c r="AS86" i="85"/>
  <c r="AT86" i="85"/>
  <c r="AV86" i="85"/>
  <c r="AW86" i="85"/>
  <c r="AX86" i="85"/>
  <c r="AY86" i="85"/>
  <c r="AZ86" i="85"/>
  <c r="BA86" i="85"/>
  <c r="AP87" i="85"/>
  <c r="AQ87" i="85"/>
  <c r="AR87" i="85"/>
  <c r="AS87" i="85"/>
  <c r="AT87" i="85"/>
  <c r="AU87" i="85"/>
  <c r="AV87" i="85"/>
  <c r="AW87" i="85"/>
  <c r="AX87" i="85"/>
  <c r="AY87" i="85"/>
  <c r="AZ87" i="85"/>
  <c r="BA87" i="85"/>
  <c r="AP88" i="85"/>
  <c r="AQ88" i="85"/>
  <c r="AR88" i="85"/>
  <c r="AS88" i="85"/>
  <c r="AT88" i="85"/>
  <c r="AU88" i="85"/>
  <c r="AV88" i="85"/>
  <c r="AW88" i="85"/>
  <c r="AX88" i="85"/>
  <c r="AY88" i="85"/>
  <c r="AZ88" i="85"/>
  <c r="BA88" i="85"/>
  <c r="AP89" i="85"/>
  <c r="AQ89" i="85"/>
  <c r="AR89" i="85"/>
  <c r="AS89" i="85"/>
  <c r="AT89" i="85"/>
  <c r="AU89" i="85"/>
  <c r="AV89" i="85"/>
  <c r="AW89" i="85"/>
  <c r="AX89" i="85"/>
  <c r="AY89" i="85"/>
  <c r="AZ89" i="85"/>
  <c r="BA89" i="85"/>
  <c r="AP90" i="85"/>
  <c r="AQ90" i="85"/>
  <c r="AR90" i="85"/>
  <c r="AS90" i="85"/>
  <c r="AT90" i="85"/>
  <c r="AU90" i="85"/>
  <c r="AV90" i="85"/>
  <c r="AW90" i="85"/>
  <c r="AX90" i="85"/>
  <c r="AY90" i="85"/>
  <c r="AZ90" i="85"/>
  <c r="BA90" i="85"/>
  <c r="AP91" i="85"/>
  <c r="AQ91" i="85"/>
  <c r="AR91" i="85"/>
  <c r="AS91" i="85"/>
  <c r="AT91" i="85"/>
  <c r="AU91" i="85"/>
  <c r="AV91" i="85"/>
  <c r="AW91" i="85"/>
  <c r="AX91" i="85"/>
  <c r="AY91" i="85"/>
  <c r="AZ91" i="85"/>
  <c r="BA91" i="85"/>
  <c r="AP92" i="85"/>
  <c r="AQ92" i="85"/>
  <c r="AR92" i="85"/>
  <c r="AS92" i="85"/>
  <c r="AT92" i="85"/>
  <c r="AU92" i="85"/>
  <c r="AV92" i="85"/>
  <c r="AW92" i="85"/>
  <c r="AX92" i="85"/>
  <c r="AY92" i="85"/>
  <c r="AZ92" i="85"/>
  <c r="BA92" i="85"/>
  <c r="AP93" i="85"/>
  <c r="AQ93" i="85"/>
  <c r="AR93" i="85"/>
  <c r="AS93" i="85"/>
  <c r="AT93" i="85"/>
  <c r="AU93" i="85"/>
  <c r="AV93" i="85"/>
  <c r="AW93" i="85"/>
  <c r="AX93" i="85"/>
  <c r="AY93" i="85"/>
  <c r="AZ93" i="85"/>
  <c r="BA93" i="85"/>
  <c r="AP94" i="85"/>
  <c r="AQ94" i="85"/>
  <c r="AR94" i="85"/>
  <c r="AS94" i="85"/>
  <c r="AT94" i="85"/>
  <c r="AU94" i="85"/>
  <c r="AV94" i="85"/>
  <c r="AW94" i="85"/>
  <c r="AX94" i="85"/>
  <c r="AY94" i="85"/>
  <c r="AZ94" i="85"/>
  <c r="BA94" i="85"/>
  <c r="AP95" i="85"/>
  <c r="AQ95" i="85"/>
  <c r="AR95" i="85"/>
  <c r="AS95" i="85"/>
  <c r="AT95" i="85"/>
  <c r="AU95" i="85"/>
  <c r="AV95" i="85"/>
  <c r="AW95" i="85"/>
  <c r="AX95" i="85"/>
  <c r="AY95" i="85"/>
  <c r="AZ95" i="85"/>
  <c r="BA95" i="85"/>
  <c r="AP96" i="85"/>
  <c r="AQ96" i="85"/>
  <c r="AR96" i="85"/>
  <c r="AS96" i="85"/>
  <c r="AT96" i="85"/>
  <c r="AU96" i="85"/>
  <c r="AV96" i="85"/>
  <c r="AW96" i="85"/>
  <c r="AX96" i="85"/>
  <c r="AY96" i="85"/>
  <c r="AZ96" i="85"/>
  <c r="BA96" i="85"/>
  <c r="AP97" i="85"/>
  <c r="AQ97" i="85"/>
  <c r="AR97" i="85"/>
  <c r="AS97" i="85"/>
  <c r="AT97" i="85"/>
  <c r="AU97" i="85"/>
  <c r="AV97" i="85"/>
  <c r="AW97" i="85"/>
  <c r="AX97" i="85"/>
  <c r="AY97" i="85"/>
  <c r="AZ97" i="85"/>
  <c r="BA97" i="85"/>
  <c r="AP98" i="85"/>
  <c r="AQ98" i="85"/>
  <c r="AR98" i="85"/>
  <c r="AS98" i="85"/>
  <c r="AT98" i="85"/>
  <c r="AU98" i="85"/>
  <c r="AV98" i="85"/>
  <c r="AW98" i="85"/>
  <c r="AX98" i="85"/>
  <c r="AY98" i="85"/>
  <c r="AZ98" i="85"/>
  <c r="BA98" i="85"/>
  <c r="AZ71" i="85"/>
  <c r="AM99" i="85"/>
  <c r="AL72" i="85"/>
  <c r="AM72" i="85"/>
  <c r="AL73" i="85"/>
  <c r="AM73" i="85"/>
  <c r="AL74" i="85"/>
  <c r="AM74" i="85"/>
  <c r="AL75" i="85"/>
  <c r="AM75" i="85"/>
  <c r="AL76" i="85"/>
  <c r="AM76" i="85"/>
  <c r="AL77" i="85"/>
  <c r="AM77" i="85"/>
  <c r="AL78" i="85"/>
  <c r="AM78" i="85"/>
  <c r="AL79" i="85"/>
  <c r="AM79" i="85"/>
  <c r="AL80" i="85"/>
  <c r="AM80" i="85"/>
  <c r="AL81" i="85"/>
  <c r="AM81" i="85"/>
  <c r="AL82" i="85"/>
  <c r="AM82" i="85"/>
  <c r="AL83" i="85"/>
  <c r="AM83" i="85"/>
  <c r="AL84" i="85"/>
  <c r="AM84" i="85"/>
  <c r="AL85" i="85"/>
  <c r="AM85" i="85"/>
  <c r="AL86" i="85"/>
  <c r="AM86" i="85"/>
  <c r="AL87" i="85"/>
  <c r="AM87" i="85"/>
  <c r="AL88" i="85"/>
  <c r="AM88" i="85"/>
  <c r="AL89" i="85"/>
  <c r="AM89" i="85"/>
  <c r="AL90" i="85"/>
  <c r="AM90" i="85"/>
  <c r="AL91" i="85"/>
  <c r="AM91" i="85"/>
  <c r="AL92" i="85"/>
  <c r="AM92" i="85"/>
  <c r="AL93" i="85"/>
  <c r="AM93" i="85"/>
  <c r="AL94" i="85"/>
  <c r="AM94" i="85"/>
  <c r="AL95" i="85"/>
  <c r="AM95" i="85"/>
  <c r="AL96" i="85"/>
  <c r="AM96" i="85"/>
  <c r="AL97" i="85"/>
  <c r="AM97" i="85"/>
  <c r="AL98" i="85"/>
  <c r="AM98" i="85"/>
  <c r="AM71" i="85"/>
  <c r="AL71" i="85"/>
  <c r="S99" i="85"/>
  <c r="R72" i="85"/>
  <c r="S72" i="85"/>
  <c r="R73" i="85"/>
  <c r="S73" i="85"/>
  <c r="R74" i="85"/>
  <c r="S74" i="85"/>
  <c r="R75" i="85"/>
  <c r="S75" i="85"/>
  <c r="R76" i="85"/>
  <c r="S76" i="85"/>
  <c r="R77" i="85"/>
  <c r="S77" i="85"/>
  <c r="R78" i="85"/>
  <c r="S78" i="85"/>
  <c r="R79" i="85"/>
  <c r="S79" i="85"/>
  <c r="R80" i="85"/>
  <c r="S80" i="85"/>
  <c r="R81" i="85"/>
  <c r="S81" i="85"/>
  <c r="R82" i="85"/>
  <c r="S82" i="85"/>
  <c r="R83" i="85"/>
  <c r="S83" i="85"/>
  <c r="R84" i="85"/>
  <c r="S84" i="85"/>
  <c r="R85" i="85"/>
  <c r="S85" i="85"/>
  <c r="R86" i="85"/>
  <c r="S86" i="85"/>
  <c r="R87" i="85"/>
  <c r="S87" i="85"/>
  <c r="R88" i="85"/>
  <c r="S88" i="85"/>
  <c r="R89" i="85"/>
  <c r="S89" i="85"/>
  <c r="R90" i="85"/>
  <c r="S90" i="85"/>
  <c r="R91" i="85"/>
  <c r="S91" i="85"/>
  <c r="R92" i="85"/>
  <c r="S92" i="85"/>
  <c r="R93" i="85"/>
  <c r="S93" i="85"/>
  <c r="R94" i="85"/>
  <c r="S94" i="85"/>
  <c r="R95" i="85"/>
  <c r="S95" i="85"/>
  <c r="R96" i="85"/>
  <c r="S96" i="85"/>
  <c r="R97" i="85"/>
  <c r="S97" i="85"/>
  <c r="R98" i="85"/>
  <c r="S98" i="85"/>
  <c r="S71" i="85"/>
  <c r="R71" i="85"/>
  <c r="S65" i="85"/>
  <c r="R40" i="85"/>
  <c r="S40" i="85"/>
  <c r="R41" i="85"/>
  <c r="S41" i="85"/>
  <c r="R42" i="85"/>
  <c r="S42" i="85"/>
  <c r="R43" i="85"/>
  <c r="S43" i="85"/>
  <c r="R44" i="85"/>
  <c r="S44" i="85"/>
  <c r="R45" i="85"/>
  <c r="S45" i="85"/>
  <c r="R46" i="85"/>
  <c r="S46" i="85"/>
  <c r="R47" i="85"/>
  <c r="S47" i="85"/>
  <c r="R48" i="85"/>
  <c r="S48" i="85"/>
  <c r="R49" i="85"/>
  <c r="S49" i="85"/>
  <c r="R50" i="85"/>
  <c r="S50" i="85"/>
  <c r="R51" i="85"/>
  <c r="S51" i="85"/>
  <c r="R52" i="85"/>
  <c r="S52" i="85"/>
  <c r="R53" i="85"/>
  <c r="S53" i="85"/>
  <c r="R54" i="85"/>
  <c r="S54" i="85"/>
  <c r="R55" i="85"/>
  <c r="S55" i="85"/>
  <c r="R56" i="85"/>
  <c r="S56" i="85"/>
  <c r="R57" i="85"/>
  <c r="S57" i="85"/>
  <c r="R58" i="85"/>
  <c r="S58" i="85"/>
  <c r="R59" i="85"/>
  <c r="S59" i="85"/>
  <c r="R60" i="85"/>
  <c r="S60" i="85"/>
  <c r="R61" i="85"/>
  <c r="S61" i="85"/>
  <c r="R62" i="85"/>
  <c r="S62" i="85"/>
  <c r="R63" i="85"/>
  <c r="S63" i="85"/>
  <c r="R64" i="85"/>
  <c r="S64" i="85"/>
  <c r="S39" i="85"/>
  <c r="R39" i="85"/>
  <c r="AM65" i="85"/>
  <c r="AL40" i="85"/>
  <c r="AM40" i="85"/>
  <c r="AL41" i="85"/>
  <c r="AM41" i="85"/>
  <c r="AL42" i="85"/>
  <c r="AM42" i="85"/>
  <c r="AL43" i="85"/>
  <c r="AM43" i="85"/>
  <c r="AL44" i="85"/>
  <c r="AM44" i="85"/>
  <c r="AL45" i="85"/>
  <c r="AM45" i="85"/>
  <c r="AL46" i="85"/>
  <c r="AM46" i="85"/>
  <c r="AL47" i="85"/>
  <c r="AM47" i="85"/>
  <c r="AL48" i="85"/>
  <c r="AM48" i="85"/>
  <c r="AL49" i="85"/>
  <c r="AM49" i="85"/>
  <c r="AL50" i="85"/>
  <c r="AM50" i="85"/>
  <c r="AL51" i="85"/>
  <c r="AM51" i="85"/>
  <c r="AL52" i="85"/>
  <c r="AM52" i="85"/>
  <c r="AL53" i="85"/>
  <c r="AM53" i="85"/>
  <c r="AL54" i="85"/>
  <c r="AM54" i="85"/>
  <c r="AL55" i="85"/>
  <c r="AM55" i="85"/>
  <c r="AL56" i="85"/>
  <c r="AM56" i="85"/>
  <c r="AL57" i="85"/>
  <c r="AM57" i="85"/>
  <c r="AL58" i="85"/>
  <c r="AM58" i="85"/>
  <c r="AL59" i="85"/>
  <c r="AM59" i="85"/>
  <c r="AL60" i="85"/>
  <c r="AM60" i="85"/>
  <c r="AL61" i="85"/>
  <c r="AM61" i="85"/>
  <c r="AL62" i="85"/>
  <c r="AM62" i="85"/>
  <c r="AL63" i="85"/>
  <c r="AM63" i="85"/>
  <c r="AL64" i="85"/>
  <c r="AM64" i="85"/>
  <c r="AM39" i="85"/>
  <c r="AL39" i="85"/>
  <c r="AE64" i="85"/>
  <c r="AF64" i="85"/>
  <c r="AY7" i="85"/>
  <c r="AZ7" i="85"/>
  <c r="AY8" i="85"/>
  <c r="AZ8" i="85"/>
  <c r="AY9" i="85"/>
  <c r="AZ9" i="85"/>
  <c r="AY10" i="85"/>
  <c r="AZ10" i="85"/>
  <c r="AY11" i="85"/>
  <c r="AZ11" i="85"/>
  <c r="AY12" i="85"/>
  <c r="AZ12" i="85"/>
  <c r="AY13" i="85"/>
  <c r="AZ13" i="85"/>
  <c r="AY14" i="85"/>
  <c r="AZ14" i="85"/>
  <c r="AY15" i="85"/>
  <c r="AZ15" i="85"/>
  <c r="AY16" i="85"/>
  <c r="AZ16" i="85"/>
  <c r="AY17" i="85"/>
  <c r="AZ17" i="85"/>
  <c r="AY18" i="85"/>
  <c r="AZ18" i="85"/>
  <c r="AY19" i="85"/>
  <c r="AZ19" i="85"/>
  <c r="AY20" i="85"/>
  <c r="AZ20" i="85"/>
  <c r="AY21" i="85"/>
  <c r="AZ21" i="85"/>
  <c r="AY22" i="85"/>
  <c r="AZ22" i="85"/>
  <c r="AY23" i="85"/>
  <c r="AZ23" i="85"/>
  <c r="AY24" i="85"/>
  <c r="AZ24" i="85"/>
  <c r="AY25" i="85"/>
  <c r="AZ25" i="85"/>
  <c r="AY26" i="85"/>
  <c r="AZ26" i="85"/>
  <c r="AY27" i="85"/>
  <c r="AZ27" i="85"/>
  <c r="AY28" i="85"/>
  <c r="AZ28" i="85"/>
  <c r="AY29" i="85"/>
  <c r="AZ29" i="85"/>
  <c r="AY30" i="85"/>
  <c r="AZ30" i="85"/>
  <c r="AY31" i="85"/>
  <c r="AZ31" i="85"/>
  <c r="AY32" i="85"/>
  <c r="AZ32" i="85"/>
  <c r="AY33" i="85"/>
  <c r="AZ33" i="85"/>
  <c r="AM33" i="85"/>
  <c r="AL8" i="85"/>
  <c r="AM8" i="85"/>
  <c r="AL9" i="85"/>
  <c r="AM9" i="85"/>
  <c r="AL10" i="85"/>
  <c r="AM10" i="85"/>
  <c r="AL11" i="85"/>
  <c r="AM11" i="85"/>
  <c r="AL12" i="85"/>
  <c r="AM12" i="85"/>
  <c r="AL13" i="85"/>
  <c r="AM13" i="85"/>
  <c r="AL14" i="85"/>
  <c r="AM14" i="85"/>
  <c r="AL15" i="85"/>
  <c r="AM15" i="85"/>
  <c r="AL16" i="85"/>
  <c r="AM16" i="85"/>
  <c r="AL17" i="85"/>
  <c r="AM17" i="85"/>
  <c r="AL18" i="85"/>
  <c r="AM18" i="85"/>
  <c r="AL19" i="85"/>
  <c r="AM19" i="85"/>
  <c r="AL20" i="85"/>
  <c r="AM20" i="85"/>
  <c r="AL21" i="85"/>
  <c r="AM21" i="85"/>
  <c r="AL22" i="85"/>
  <c r="AM22" i="85"/>
  <c r="AL23" i="85"/>
  <c r="AM23" i="85"/>
  <c r="AL24" i="85"/>
  <c r="AM24" i="85"/>
  <c r="AL25" i="85"/>
  <c r="AM25" i="85"/>
  <c r="AL26" i="85"/>
  <c r="AM26" i="85"/>
  <c r="AL27" i="85"/>
  <c r="AM27" i="85"/>
  <c r="AL28" i="85"/>
  <c r="AM28" i="85"/>
  <c r="AL29" i="85"/>
  <c r="AM29" i="85"/>
  <c r="AL30" i="85"/>
  <c r="AM30" i="85"/>
  <c r="AL31" i="85"/>
  <c r="AM31" i="85"/>
  <c r="AL32" i="85"/>
  <c r="AM32" i="85"/>
  <c r="AM7" i="85"/>
  <c r="AL7" i="85"/>
  <c r="S33" i="85"/>
  <c r="R8" i="85"/>
  <c r="S8" i="85"/>
  <c r="R9" i="85"/>
  <c r="S9" i="85"/>
  <c r="R10" i="85"/>
  <c r="S10" i="85"/>
  <c r="R11" i="85"/>
  <c r="S11" i="85"/>
  <c r="R12" i="85"/>
  <c r="S12" i="85"/>
  <c r="R13" i="85"/>
  <c r="S13" i="85"/>
  <c r="R14" i="85"/>
  <c r="S14" i="85"/>
  <c r="R15" i="85"/>
  <c r="S15" i="85"/>
  <c r="R16" i="85"/>
  <c r="S16" i="85"/>
  <c r="R17" i="85"/>
  <c r="S17" i="85"/>
  <c r="R18" i="85"/>
  <c r="S18" i="85"/>
  <c r="R19" i="85"/>
  <c r="S19" i="85"/>
  <c r="R20" i="85"/>
  <c r="S20" i="85"/>
  <c r="R21" i="85"/>
  <c r="S21" i="85"/>
  <c r="R22" i="85"/>
  <c r="S22" i="85"/>
  <c r="R23" i="85"/>
  <c r="S23" i="85"/>
  <c r="R24" i="85"/>
  <c r="S24" i="85"/>
  <c r="R25" i="85"/>
  <c r="S25" i="85"/>
  <c r="R26" i="85"/>
  <c r="S26" i="85"/>
  <c r="R27" i="85"/>
  <c r="S27" i="85"/>
  <c r="R28" i="85"/>
  <c r="S28" i="85"/>
  <c r="R29" i="85"/>
  <c r="S29" i="85"/>
  <c r="R30" i="85"/>
  <c r="S30" i="85"/>
  <c r="R31" i="85"/>
  <c r="S31" i="85"/>
  <c r="R32" i="85"/>
  <c r="S32" i="85"/>
  <c r="S7" i="85"/>
  <c r="R7" i="85"/>
  <c r="U6" i="62"/>
  <c r="U8" i="62" s="1"/>
  <c r="U7" i="62"/>
  <c r="T7" i="62"/>
  <c r="T6" i="62"/>
  <c r="V13" i="62"/>
  <c r="V14" i="62"/>
  <c r="U13" i="62"/>
  <c r="U14" i="62"/>
  <c r="T14" i="62"/>
  <c r="T13" i="62"/>
  <c r="BB74" i="83"/>
  <c r="AY99" i="83"/>
  <c r="AP72" i="83"/>
  <c r="AQ72" i="83"/>
  <c r="AR72" i="83"/>
  <c r="AS72" i="83"/>
  <c r="AT72" i="83"/>
  <c r="AU72" i="83"/>
  <c r="AV72" i="83"/>
  <c r="AW72" i="83"/>
  <c r="AX72" i="83"/>
  <c r="AY72" i="83"/>
  <c r="AZ72" i="83"/>
  <c r="BA72" i="83"/>
  <c r="AP73" i="83"/>
  <c r="AQ73" i="83"/>
  <c r="AR73" i="83"/>
  <c r="AS73" i="83"/>
  <c r="AT73" i="83"/>
  <c r="AU73" i="83"/>
  <c r="AV73" i="83"/>
  <c r="AW73" i="83"/>
  <c r="AX73" i="83"/>
  <c r="AY73" i="83"/>
  <c r="AZ73" i="83"/>
  <c r="BA73" i="83"/>
  <c r="AP74" i="83"/>
  <c r="AQ74" i="83"/>
  <c r="AR74" i="83"/>
  <c r="AS74" i="83"/>
  <c r="AT74" i="83"/>
  <c r="AU74" i="83"/>
  <c r="AV74" i="83"/>
  <c r="AW74" i="83"/>
  <c r="AX74" i="83"/>
  <c r="AY74" i="83"/>
  <c r="AZ74" i="83"/>
  <c r="BA74" i="83"/>
  <c r="AP75" i="83"/>
  <c r="AQ75" i="83"/>
  <c r="AR75" i="83"/>
  <c r="AS75" i="83"/>
  <c r="AT75" i="83"/>
  <c r="AU75" i="83"/>
  <c r="AV75" i="83"/>
  <c r="AW75" i="83"/>
  <c r="AX75" i="83"/>
  <c r="AY75" i="83"/>
  <c r="AZ75" i="83"/>
  <c r="BA75" i="83"/>
  <c r="AZ76" i="83"/>
  <c r="BA76" i="83"/>
  <c r="AQ77" i="83"/>
  <c r="AR77" i="83"/>
  <c r="AS77" i="83"/>
  <c r="AT77" i="83"/>
  <c r="AU77" i="83"/>
  <c r="AV77" i="83"/>
  <c r="AW77" i="83"/>
  <c r="AX77" i="83"/>
  <c r="AY77" i="83"/>
  <c r="AZ77" i="83"/>
  <c r="BA77" i="83"/>
  <c r="AP78" i="83"/>
  <c r="AQ78" i="83"/>
  <c r="AR78" i="83"/>
  <c r="AS78" i="83"/>
  <c r="AT78" i="83"/>
  <c r="AU78" i="83"/>
  <c r="AV78" i="83"/>
  <c r="AW78" i="83"/>
  <c r="AX78" i="83"/>
  <c r="AY78" i="83"/>
  <c r="AZ78" i="83"/>
  <c r="BA78" i="83"/>
  <c r="AP79" i="83"/>
  <c r="AQ79" i="83"/>
  <c r="AR79" i="83"/>
  <c r="AS79" i="83"/>
  <c r="AT79" i="83"/>
  <c r="AU79" i="83"/>
  <c r="AV79" i="83"/>
  <c r="AW79" i="83"/>
  <c r="AX79" i="83"/>
  <c r="AY79" i="83"/>
  <c r="AZ79" i="83"/>
  <c r="BA79" i="83"/>
  <c r="AP80" i="83"/>
  <c r="AQ80" i="83"/>
  <c r="AR80" i="83"/>
  <c r="AS80" i="83"/>
  <c r="AT80" i="83"/>
  <c r="AU80" i="83"/>
  <c r="AV80" i="83"/>
  <c r="AW80" i="83"/>
  <c r="AX80" i="83"/>
  <c r="AY80" i="83"/>
  <c r="AZ80" i="83"/>
  <c r="BA80" i="83"/>
  <c r="AP81" i="83"/>
  <c r="AQ81" i="83"/>
  <c r="AR81" i="83"/>
  <c r="AS81" i="83"/>
  <c r="AT81" i="83"/>
  <c r="AU81" i="83"/>
  <c r="AV81" i="83"/>
  <c r="AW81" i="83"/>
  <c r="AX81" i="83"/>
  <c r="AY81" i="83"/>
  <c r="AZ81" i="83"/>
  <c r="BA81" i="83"/>
  <c r="AR82" i="83"/>
  <c r="AS82" i="83"/>
  <c r="AT82" i="83"/>
  <c r="AU82" i="83"/>
  <c r="AV82" i="83"/>
  <c r="AW82" i="83"/>
  <c r="AX82" i="83"/>
  <c r="AY82" i="83"/>
  <c r="AZ82" i="83"/>
  <c r="BA82" i="83"/>
  <c r="AP83" i="83"/>
  <c r="AQ83" i="83"/>
  <c r="AR83" i="83"/>
  <c r="AS83" i="83"/>
  <c r="AT83" i="83"/>
  <c r="AU83" i="83"/>
  <c r="AV83" i="83"/>
  <c r="AW83" i="83"/>
  <c r="AX83" i="83"/>
  <c r="AY83" i="83"/>
  <c r="AZ83" i="83"/>
  <c r="BA83" i="83"/>
  <c r="AP84" i="83"/>
  <c r="AQ84" i="83"/>
  <c r="AR84" i="83"/>
  <c r="AS84" i="83"/>
  <c r="AT84" i="83"/>
  <c r="AU84" i="83"/>
  <c r="AV84" i="83"/>
  <c r="AW84" i="83"/>
  <c r="AX84" i="83"/>
  <c r="AY84" i="83"/>
  <c r="AZ84" i="83"/>
  <c r="BA84" i="83"/>
  <c r="AP85" i="83"/>
  <c r="AQ85" i="83"/>
  <c r="AR85" i="83"/>
  <c r="AS85" i="83"/>
  <c r="AT85" i="83"/>
  <c r="AU85" i="83"/>
  <c r="AV85" i="83"/>
  <c r="AW85" i="83"/>
  <c r="AX85" i="83"/>
  <c r="AY85" i="83"/>
  <c r="AZ85" i="83"/>
  <c r="BA85" i="83"/>
  <c r="AU86" i="83"/>
  <c r="AV86" i="83"/>
  <c r="AW86" i="83"/>
  <c r="AX86" i="83"/>
  <c r="AY86" i="83"/>
  <c r="AZ86" i="83"/>
  <c r="BA86" i="83"/>
  <c r="AP87" i="83"/>
  <c r="AQ87" i="83"/>
  <c r="AR87" i="83"/>
  <c r="AS87" i="83"/>
  <c r="AT87" i="83"/>
  <c r="AU87" i="83"/>
  <c r="AV87" i="83"/>
  <c r="AW87" i="83"/>
  <c r="AX87" i="83"/>
  <c r="AY87" i="83"/>
  <c r="AZ87" i="83"/>
  <c r="BA87" i="83"/>
  <c r="AP88" i="83"/>
  <c r="AQ88" i="83"/>
  <c r="AR88" i="83"/>
  <c r="AS88" i="83"/>
  <c r="AT88" i="83"/>
  <c r="AU88" i="83"/>
  <c r="AV88" i="83"/>
  <c r="AW88" i="83"/>
  <c r="AX88" i="83"/>
  <c r="AY88" i="83"/>
  <c r="AZ88" i="83"/>
  <c r="BA88" i="83"/>
  <c r="AP89" i="83"/>
  <c r="AQ89" i="83"/>
  <c r="AR89" i="83"/>
  <c r="AS89" i="83"/>
  <c r="AT89" i="83"/>
  <c r="AU89" i="83"/>
  <c r="AV89" i="83"/>
  <c r="AW89" i="83"/>
  <c r="AX89" i="83"/>
  <c r="AY89" i="83"/>
  <c r="AZ89" i="83"/>
  <c r="BA89" i="83"/>
  <c r="AP90" i="83"/>
  <c r="AQ90" i="83"/>
  <c r="AR90" i="83"/>
  <c r="AS90" i="83"/>
  <c r="AT90" i="83"/>
  <c r="AU90" i="83"/>
  <c r="AV90" i="83"/>
  <c r="AW90" i="83"/>
  <c r="AX90" i="83"/>
  <c r="AY90" i="83"/>
  <c r="AZ90" i="83"/>
  <c r="BA90" i="83"/>
  <c r="AP91" i="83"/>
  <c r="AQ91" i="83"/>
  <c r="AR91" i="83"/>
  <c r="AS91" i="83"/>
  <c r="AT91" i="83"/>
  <c r="AU91" i="83"/>
  <c r="AV91" i="83"/>
  <c r="AW91" i="83"/>
  <c r="AX91" i="83"/>
  <c r="AY91" i="83"/>
  <c r="AZ91" i="83"/>
  <c r="BA91" i="83"/>
  <c r="AS92" i="83"/>
  <c r="AT92" i="83"/>
  <c r="AU92" i="83"/>
  <c r="AV92" i="83"/>
  <c r="AW92" i="83"/>
  <c r="AX92" i="83"/>
  <c r="AY92" i="83"/>
  <c r="AZ92" i="83"/>
  <c r="BA92" i="83"/>
  <c r="AP93" i="83"/>
  <c r="AQ93" i="83"/>
  <c r="AR93" i="83"/>
  <c r="AS93" i="83"/>
  <c r="AT93" i="83"/>
  <c r="AU93" i="83"/>
  <c r="AV93" i="83"/>
  <c r="AW93" i="83"/>
  <c r="AX93" i="83"/>
  <c r="AY93" i="83"/>
  <c r="AZ93" i="83"/>
  <c r="BA93" i="83"/>
  <c r="AP94" i="83"/>
  <c r="AR94" i="83"/>
  <c r="AS94" i="83"/>
  <c r="AT94" i="83"/>
  <c r="AU94" i="83"/>
  <c r="AW94" i="83"/>
  <c r="AX94" i="83"/>
  <c r="AY94" i="83"/>
  <c r="AZ94" i="83"/>
  <c r="BA94" i="83"/>
  <c r="AW95" i="83"/>
  <c r="AX95" i="83"/>
  <c r="AY95" i="83"/>
  <c r="AZ95" i="83"/>
  <c r="BA95" i="83"/>
  <c r="AP96" i="83"/>
  <c r="AQ96" i="83"/>
  <c r="AR96" i="83"/>
  <c r="AS96" i="83"/>
  <c r="AT96" i="83"/>
  <c r="AU96" i="83"/>
  <c r="AV96" i="83"/>
  <c r="AW96" i="83"/>
  <c r="AX96" i="83"/>
  <c r="AY96" i="83"/>
  <c r="AZ96" i="83"/>
  <c r="BA96" i="83"/>
  <c r="AP97" i="83"/>
  <c r="AQ97" i="83"/>
  <c r="AR97" i="83"/>
  <c r="AS97" i="83"/>
  <c r="AT97" i="83"/>
  <c r="AU97" i="83"/>
  <c r="AV97" i="83"/>
  <c r="AW97" i="83"/>
  <c r="AX97" i="83"/>
  <c r="AY97" i="83"/>
  <c r="AZ97" i="83"/>
  <c r="BA97" i="83"/>
  <c r="AP98" i="83"/>
  <c r="AQ98" i="83"/>
  <c r="AR98" i="83"/>
  <c r="AS98" i="83"/>
  <c r="AT98" i="83"/>
  <c r="AU98" i="83"/>
  <c r="AV98" i="83"/>
  <c r="AW98" i="83"/>
  <c r="AX98" i="83"/>
  <c r="AY98" i="83"/>
  <c r="AZ98" i="83"/>
  <c r="BA98" i="83"/>
  <c r="AY71" i="83"/>
  <c r="AZ71" i="83"/>
  <c r="BA71" i="83"/>
  <c r="AM99" i="83"/>
  <c r="AL72" i="83"/>
  <c r="AM72" i="83"/>
  <c r="AL73" i="83"/>
  <c r="AM73" i="83"/>
  <c r="AL74" i="83"/>
  <c r="AM74" i="83"/>
  <c r="AL75" i="83"/>
  <c r="AM75" i="83"/>
  <c r="AL76" i="83"/>
  <c r="AM76" i="83"/>
  <c r="AL77" i="83"/>
  <c r="AM77" i="83"/>
  <c r="AL78" i="83"/>
  <c r="AM78" i="83"/>
  <c r="AL79" i="83"/>
  <c r="AM79" i="83"/>
  <c r="AL80" i="83"/>
  <c r="AM80" i="83"/>
  <c r="AL81" i="83"/>
  <c r="AM81" i="83"/>
  <c r="AL82" i="83"/>
  <c r="AM82" i="83"/>
  <c r="AL83" i="83"/>
  <c r="AM83" i="83"/>
  <c r="AL84" i="83"/>
  <c r="AM84" i="83"/>
  <c r="AL85" i="83"/>
  <c r="AM85" i="83"/>
  <c r="AL86" i="83"/>
  <c r="AM86" i="83"/>
  <c r="AL87" i="83"/>
  <c r="AM87" i="83"/>
  <c r="AL88" i="83"/>
  <c r="AM88" i="83"/>
  <c r="AL89" i="83"/>
  <c r="AM89" i="83"/>
  <c r="AL90" i="83"/>
  <c r="AM90" i="83"/>
  <c r="AL91" i="83"/>
  <c r="AM91" i="83"/>
  <c r="AL92" i="83"/>
  <c r="AM92" i="83"/>
  <c r="AL93" i="83"/>
  <c r="AM93" i="83"/>
  <c r="AL94" i="83"/>
  <c r="AM94" i="83"/>
  <c r="AL95" i="83"/>
  <c r="AM95" i="83"/>
  <c r="AL96" i="83"/>
  <c r="AM96" i="83"/>
  <c r="AL97" i="83"/>
  <c r="AM97" i="83"/>
  <c r="AL98" i="83"/>
  <c r="AM98" i="83"/>
  <c r="AM71" i="83"/>
  <c r="AL71" i="83"/>
  <c r="AH74" i="83"/>
  <c r="S99" i="83"/>
  <c r="K98" i="83"/>
  <c r="R98" i="83" s="1"/>
  <c r="R72" i="83"/>
  <c r="S72" i="83"/>
  <c r="R73" i="83"/>
  <c r="S73" i="83"/>
  <c r="R74" i="83"/>
  <c r="S74" i="83"/>
  <c r="R75" i="83"/>
  <c r="S75" i="83"/>
  <c r="R76" i="83"/>
  <c r="S76" i="83"/>
  <c r="R77" i="83"/>
  <c r="S77" i="83"/>
  <c r="R78" i="83"/>
  <c r="S78" i="83"/>
  <c r="R79" i="83"/>
  <c r="S79" i="83"/>
  <c r="R80" i="83"/>
  <c r="S80" i="83"/>
  <c r="R81" i="83"/>
  <c r="S81" i="83"/>
  <c r="R82" i="83"/>
  <c r="S82" i="83"/>
  <c r="R83" i="83"/>
  <c r="S83" i="83"/>
  <c r="R84" i="83"/>
  <c r="S84" i="83"/>
  <c r="R85" i="83"/>
  <c r="S85" i="83"/>
  <c r="R86" i="83"/>
  <c r="S86" i="83"/>
  <c r="R87" i="83"/>
  <c r="S87" i="83"/>
  <c r="R88" i="83"/>
  <c r="S88" i="83"/>
  <c r="R89" i="83"/>
  <c r="S89" i="83"/>
  <c r="R90" i="83"/>
  <c r="S90" i="83"/>
  <c r="R91" i="83"/>
  <c r="S91" i="83"/>
  <c r="R92" i="83"/>
  <c r="S92" i="83"/>
  <c r="R93" i="83"/>
  <c r="S93" i="83"/>
  <c r="R94" i="83"/>
  <c r="S94" i="83"/>
  <c r="R95" i="83"/>
  <c r="S95" i="83"/>
  <c r="R96" i="83"/>
  <c r="S96" i="83"/>
  <c r="R97" i="83"/>
  <c r="S97" i="83"/>
  <c r="S98" i="83"/>
  <c r="S71" i="83"/>
  <c r="R71" i="83"/>
  <c r="AY65" i="83"/>
  <c r="AP40" i="83"/>
  <c r="AQ40" i="83"/>
  <c r="AR40" i="83"/>
  <c r="AS40" i="83"/>
  <c r="AT40" i="83"/>
  <c r="AU40" i="83"/>
  <c r="AV40" i="83"/>
  <c r="AW40" i="83"/>
  <c r="AX40" i="83"/>
  <c r="AY40" i="83"/>
  <c r="AZ40" i="83"/>
  <c r="BA40" i="83"/>
  <c r="AP41" i="83"/>
  <c r="AQ41" i="83"/>
  <c r="AR41" i="83"/>
  <c r="AS41" i="83"/>
  <c r="AT41" i="83"/>
  <c r="AU41" i="83"/>
  <c r="AV41" i="83"/>
  <c r="AW41" i="83"/>
  <c r="AX41" i="83"/>
  <c r="AY41" i="83"/>
  <c r="AZ41" i="83"/>
  <c r="BA41" i="83"/>
  <c r="AP42" i="83"/>
  <c r="AQ42" i="83"/>
  <c r="AR42" i="83"/>
  <c r="AS42" i="83"/>
  <c r="AT42" i="83"/>
  <c r="AU42" i="83"/>
  <c r="AV42" i="83"/>
  <c r="AW42" i="83"/>
  <c r="AX42" i="83"/>
  <c r="AY42" i="83"/>
  <c r="AZ42" i="83"/>
  <c r="BA42" i="83"/>
  <c r="AP43" i="83"/>
  <c r="AQ43" i="83"/>
  <c r="AR43" i="83"/>
  <c r="AS43" i="83"/>
  <c r="AT43" i="83"/>
  <c r="AU43" i="83"/>
  <c r="AV43" i="83"/>
  <c r="AW43" i="83"/>
  <c r="AX43" i="83"/>
  <c r="AY43" i="83"/>
  <c r="AZ43" i="83"/>
  <c r="BA43" i="83"/>
  <c r="AP44" i="83"/>
  <c r="AQ44" i="83"/>
  <c r="AR44" i="83"/>
  <c r="AS44" i="83"/>
  <c r="AT44" i="83"/>
  <c r="AV44" i="83"/>
  <c r="AW44" i="83"/>
  <c r="AX44" i="83"/>
  <c r="AY44" i="83"/>
  <c r="AZ44" i="83"/>
  <c r="BA44" i="83"/>
  <c r="AP45" i="83"/>
  <c r="AQ45" i="83"/>
  <c r="AR45" i="83"/>
  <c r="AS45" i="83"/>
  <c r="AT45" i="83"/>
  <c r="AU45" i="83"/>
  <c r="AV45" i="83"/>
  <c r="AW45" i="83"/>
  <c r="AX45" i="83"/>
  <c r="AY45" i="83"/>
  <c r="AZ45" i="83"/>
  <c r="BA45" i="83"/>
  <c r="AP46" i="83"/>
  <c r="AQ46" i="83"/>
  <c r="AR46" i="83"/>
  <c r="AS46" i="83"/>
  <c r="AT46" i="83"/>
  <c r="AU46" i="83"/>
  <c r="AV46" i="83"/>
  <c r="AW46" i="83"/>
  <c r="AX46" i="83"/>
  <c r="AY46" i="83"/>
  <c r="AZ46" i="83"/>
  <c r="BA46" i="83"/>
  <c r="AP47" i="83"/>
  <c r="AQ47" i="83"/>
  <c r="AR47" i="83"/>
  <c r="AS47" i="83"/>
  <c r="AT47" i="83"/>
  <c r="AU47" i="83"/>
  <c r="AV47" i="83"/>
  <c r="AW47" i="83"/>
  <c r="AX47" i="83"/>
  <c r="AY47" i="83"/>
  <c r="AZ47" i="83"/>
  <c r="BA47" i="83"/>
  <c r="AP48" i="83"/>
  <c r="AQ48" i="83"/>
  <c r="AR48" i="83"/>
  <c r="AS48" i="83"/>
  <c r="AT48" i="83"/>
  <c r="AU48" i="83"/>
  <c r="AV48" i="83"/>
  <c r="AW48" i="83"/>
  <c r="AX48" i="83"/>
  <c r="AY48" i="83"/>
  <c r="AZ48" i="83"/>
  <c r="BA48" i="83"/>
  <c r="BA49" i="83"/>
  <c r="AP50" i="83"/>
  <c r="AQ50" i="83"/>
  <c r="AR50" i="83"/>
  <c r="AS50" i="83"/>
  <c r="AT50" i="83"/>
  <c r="AU50" i="83"/>
  <c r="AV50" i="83"/>
  <c r="AW50" i="83"/>
  <c r="AX50" i="83"/>
  <c r="AY50" i="83"/>
  <c r="AZ50" i="83"/>
  <c r="BA50" i="83"/>
  <c r="AQ51" i="83"/>
  <c r="AR51" i="83"/>
  <c r="AS51" i="83"/>
  <c r="AT51" i="83"/>
  <c r="AU51" i="83"/>
  <c r="AV51" i="83"/>
  <c r="AW51" i="83"/>
  <c r="AX51" i="83"/>
  <c r="AY51" i="83"/>
  <c r="AZ51" i="83"/>
  <c r="BA51" i="83"/>
  <c r="AP52" i="83"/>
  <c r="AQ52" i="83"/>
  <c r="AR52" i="83"/>
  <c r="AS52" i="83"/>
  <c r="AT52" i="83"/>
  <c r="AU52" i="83"/>
  <c r="AV52" i="83"/>
  <c r="AW52" i="83"/>
  <c r="AX52" i="83"/>
  <c r="AY52" i="83"/>
  <c r="AZ52" i="83"/>
  <c r="BA52" i="83"/>
  <c r="AP53" i="83"/>
  <c r="AQ53" i="83"/>
  <c r="AR53" i="83"/>
  <c r="AS53" i="83"/>
  <c r="AT53" i="83"/>
  <c r="AU53" i="83"/>
  <c r="AV53" i="83"/>
  <c r="AW53" i="83"/>
  <c r="AX53" i="83"/>
  <c r="AY53" i="83"/>
  <c r="AZ53" i="83"/>
  <c r="BA53" i="83"/>
  <c r="AP54" i="83"/>
  <c r="AQ54" i="83"/>
  <c r="AR54" i="83"/>
  <c r="AS54" i="83"/>
  <c r="AT54" i="83"/>
  <c r="AU54" i="83"/>
  <c r="AV54" i="83"/>
  <c r="AW54" i="83"/>
  <c r="AX54" i="83"/>
  <c r="AY54" i="83"/>
  <c r="AZ54" i="83"/>
  <c r="BA54" i="83"/>
  <c r="AP55" i="83"/>
  <c r="AQ55" i="83"/>
  <c r="AR55" i="83"/>
  <c r="AS55" i="83"/>
  <c r="AT55" i="83"/>
  <c r="AU55" i="83"/>
  <c r="AV55" i="83"/>
  <c r="AW55" i="83"/>
  <c r="AX55" i="83"/>
  <c r="AY55" i="83"/>
  <c r="AZ55" i="83"/>
  <c r="BA55" i="83"/>
  <c r="AS56" i="83"/>
  <c r="AT56" i="83"/>
  <c r="AU56" i="83"/>
  <c r="AV56" i="83"/>
  <c r="AX56" i="83"/>
  <c r="AY56" i="83"/>
  <c r="AZ56" i="83"/>
  <c r="BA56" i="83"/>
  <c r="AP57" i="83"/>
  <c r="AQ57" i="83"/>
  <c r="AR57" i="83"/>
  <c r="AS57" i="83"/>
  <c r="AT57" i="83"/>
  <c r="AU57" i="83"/>
  <c r="AV57" i="83"/>
  <c r="AW57" i="83"/>
  <c r="AX57" i="83"/>
  <c r="AY57" i="83"/>
  <c r="AZ57" i="83"/>
  <c r="BA57" i="83"/>
  <c r="AS58" i="83"/>
  <c r="AT58" i="83"/>
  <c r="AU58" i="83"/>
  <c r="AV58" i="83"/>
  <c r="AW58" i="83"/>
  <c r="AX58" i="83"/>
  <c r="AY58" i="83"/>
  <c r="AZ58" i="83"/>
  <c r="BA58" i="83"/>
  <c r="AP59" i="83"/>
  <c r="AQ59" i="83"/>
  <c r="AR59" i="83"/>
  <c r="AS59" i="83"/>
  <c r="AT59" i="83"/>
  <c r="AU59" i="83"/>
  <c r="AV59" i="83"/>
  <c r="AW59" i="83"/>
  <c r="AX59" i="83"/>
  <c r="AY59" i="83"/>
  <c r="AZ59" i="83"/>
  <c r="BA59" i="83"/>
  <c r="AP60" i="83"/>
  <c r="AQ60" i="83"/>
  <c r="AR60" i="83"/>
  <c r="AS60" i="83"/>
  <c r="AT60" i="83"/>
  <c r="AU60" i="83"/>
  <c r="AV60" i="83"/>
  <c r="AX60" i="83"/>
  <c r="AY60" i="83"/>
  <c r="AZ60" i="83"/>
  <c r="BA60" i="83"/>
  <c r="AP61" i="83"/>
  <c r="AQ61" i="83"/>
  <c r="AR61" i="83"/>
  <c r="AS61" i="83"/>
  <c r="AT61" i="83"/>
  <c r="AU61" i="83"/>
  <c r="AV61" i="83"/>
  <c r="AW61" i="83"/>
  <c r="AX61" i="83"/>
  <c r="AY61" i="83"/>
  <c r="AZ61" i="83"/>
  <c r="BA61" i="83"/>
  <c r="AP62" i="83"/>
  <c r="AS62" i="83"/>
  <c r="AT62" i="83"/>
  <c r="AU62" i="83"/>
  <c r="AV62" i="83"/>
  <c r="AX62" i="83"/>
  <c r="AY62" i="83"/>
  <c r="BA62" i="83"/>
  <c r="AQ63" i="83"/>
  <c r="AZ63" i="83"/>
  <c r="BA63" i="83"/>
  <c r="AP64" i="83"/>
  <c r="AQ64" i="83"/>
  <c r="AR64" i="83"/>
  <c r="AS64" i="83"/>
  <c r="AT64" i="83"/>
  <c r="AU64" i="83"/>
  <c r="AV64" i="83"/>
  <c r="AW64" i="83"/>
  <c r="AX64" i="83"/>
  <c r="AY64" i="83"/>
  <c r="AZ64" i="83"/>
  <c r="BA64" i="83"/>
  <c r="AY39" i="83"/>
  <c r="AZ39" i="83"/>
  <c r="BA39" i="83"/>
  <c r="AM65" i="83"/>
  <c r="AL40" i="83"/>
  <c r="AM40" i="83"/>
  <c r="AL41" i="83"/>
  <c r="AM41" i="83"/>
  <c r="AL42" i="83"/>
  <c r="AM42" i="83"/>
  <c r="AL43" i="83"/>
  <c r="AM43" i="83"/>
  <c r="AL44" i="83"/>
  <c r="AM44" i="83"/>
  <c r="AL45" i="83"/>
  <c r="AM45" i="83"/>
  <c r="AL46" i="83"/>
  <c r="AM46" i="83"/>
  <c r="AL47" i="83"/>
  <c r="AM47" i="83"/>
  <c r="AL48" i="83"/>
  <c r="AM48" i="83"/>
  <c r="AL49" i="83"/>
  <c r="AM49" i="83"/>
  <c r="AL50" i="83"/>
  <c r="AM50" i="83"/>
  <c r="AL51" i="83"/>
  <c r="AM51" i="83"/>
  <c r="AL52" i="83"/>
  <c r="AM52" i="83"/>
  <c r="AL53" i="83"/>
  <c r="AM53" i="83"/>
  <c r="AL54" i="83"/>
  <c r="AM54" i="83"/>
  <c r="AL55" i="83"/>
  <c r="AM55" i="83"/>
  <c r="AL56" i="83"/>
  <c r="AM56" i="83"/>
  <c r="AL57" i="83"/>
  <c r="AM57" i="83"/>
  <c r="AL58" i="83"/>
  <c r="AM58" i="83"/>
  <c r="AL59" i="83"/>
  <c r="AM59" i="83"/>
  <c r="AL60" i="83"/>
  <c r="AM60" i="83"/>
  <c r="AL61" i="83"/>
  <c r="AM61" i="83"/>
  <c r="AL62" i="83"/>
  <c r="AM62" i="83"/>
  <c r="AL63" i="83"/>
  <c r="AM63" i="83"/>
  <c r="AL64" i="83"/>
  <c r="AM64" i="83"/>
  <c r="AM39" i="83"/>
  <c r="AL39" i="83"/>
  <c r="AH53" i="83"/>
  <c r="S65" i="83"/>
  <c r="R40" i="83"/>
  <c r="S40" i="83"/>
  <c r="R41" i="83"/>
  <c r="S41" i="83"/>
  <c r="R42" i="83"/>
  <c r="S42" i="83"/>
  <c r="R43" i="83"/>
  <c r="S43" i="83"/>
  <c r="R44" i="83"/>
  <c r="S44" i="83"/>
  <c r="R45" i="83"/>
  <c r="S45" i="83"/>
  <c r="R46" i="83"/>
  <c r="S46" i="83"/>
  <c r="R47" i="83"/>
  <c r="S47" i="83"/>
  <c r="R48" i="83"/>
  <c r="S48" i="83"/>
  <c r="R49" i="83"/>
  <c r="S49" i="83"/>
  <c r="R50" i="83"/>
  <c r="S50" i="83"/>
  <c r="R51" i="83"/>
  <c r="S51" i="83"/>
  <c r="R52" i="83"/>
  <c r="S52" i="83"/>
  <c r="R53" i="83"/>
  <c r="S53" i="83"/>
  <c r="R54" i="83"/>
  <c r="S54" i="83"/>
  <c r="R55" i="83"/>
  <c r="S55" i="83"/>
  <c r="R56" i="83"/>
  <c r="S56" i="83"/>
  <c r="R57" i="83"/>
  <c r="S57" i="83"/>
  <c r="R58" i="83"/>
  <c r="S58" i="83"/>
  <c r="R59" i="83"/>
  <c r="S59" i="83"/>
  <c r="R60" i="83"/>
  <c r="S60" i="83"/>
  <c r="R61" i="83"/>
  <c r="S61" i="83"/>
  <c r="R62" i="83"/>
  <c r="S62" i="83"/>
  <c r="R63" i="83"/>
  <c r="S63" i="83"/>
  <c r="R64" i="83"/>
  <c r="S64" i="83"/>
  <c r="S39" i="83"/>
  <c r="R39" i="83"/>
  <c r="AY33" i="83"/>
  <c r="AP8" i="83"/>
  <c r="AQ8" i="83"/>
  <c r="AR8" i="83"/>
  <c r="AS8" i="83"/>
  <c r="AT8" i="83"/>
  <c r="AU8" i="83"/>
  <c r="AV8" i="83"/>
  <c r="AW8" i="83"/>
  <c r="AX8" i="83"/>
  <c r="AY8" i="83"/>
  <c r="AZ8" i="83"/>
  <c r="BA8" i="83"/>
  <c r="AP9" i="83"/>
  <c r="AQ9" i="83"/>
  <c r="AR9" i="83"/>
  <c r="AS9" i="83"/>
  <c r="AT9" i="83"/>
  <c r="AU9" i="83"/>
  <c r="AV9" i="83"/>
  <c r="AW9" i="83"/>
  <c r="AX9" i="83"/>
  <c r="AY9" i="83"/>
  <c r="AZ9" i="83"/>
  <c r="BA9" i="83"/>
  <c r="AP10" i="83"/>
  <c r="AQ10" i="83"/>
  <c r="AR10" i="83"/>
  <c r="AS10" i="83"/>
  <c r="AT10" i="83"/>
  <c r="AU10" i="83"/>
  <c r="AV10" i="83"/>
  <c r="AW10" i="83"/>
  <c r="AX10" i="83"/>
  <c r="AY10" i="83"/>
  <c r="AZ10" i="83"/>
  <c r="BA10" i="83"/>
  <c r="AP11" i="83"/>
  <c r="AQ11" i="83"/>
  <c r="AR11" i="83"/>
  <c r="AS11" i="83"/>
  <c r="AT11" i="83"/>
  <c r="AU11" i="83"/>
  <c r="AV11" i="83"/>
  <c r="AW11" i="83"/>
  <c r="AX11" i="83"/>
  <c r="AY11" i="83"/>
  <c r="AZ11" i="83"/>
  <c r="BA11" i="83"/>
  <c r="AP12" i="83"/>
  <c r="AQ12" i="83"/>
  <c r="AR12" i="83"/>
  <c r="AS12" i="83"/>
  <c r="AT12" i="83"/>
  <c r="AU12" i="83"/>
  <c r="AV12" i="83"/>
  <c r="AW12" i="83"/>
  <c r="AX12" i="83"/>
  <c r="AY12" i="83"/>
  <c r="AZ12" i="83"/>
  <c r="BA12" i="83"/>
  <c r="AP13" i="83"/>
  <c r="AQ13" i="83"/>
  <c r="AR13" i="83"/>
  <c r="AS13" i="83"/>
  <c r="AT13" i="83"/>
  <c r="AU13" i="83"/>
  <c r="AV13" i="83"/>
  <c r="AW13" i="83"/>
  <c r="AX13" i="83"/>
  <c r="AY13" i="83"/>
  <c r="AZ13" i="83"/>
  <c r="BA13" i="83"/>
  <c r="AP14" i="83"/>
  <c r="AQ14" i="83"/>
  <c r="AR14" i="83"/>
  <c r="AS14" i="83"/>
  <c r="AT14" i="83"/>
  <c r="AU14" i="83"/>
  <c r="AV14" i="83"/>
  <c r="AW14" i="83"/>
  <c r="AX14" i="83"/>
  <c r="AY14" i="83"/>
  <c r="AZ14" i="83"/>
  <c r="BA14" i="83"/>
  <c r="AP15" i="83"/>
  <c r="AQ15" i="83"/>
  <c r="AR15" i="83"/>
  <c r="AS15" i="83"/>
  <c r="AT15" i="83"/>
  <c r="AU15" i="83"/>
  <c r="AV15" i="83"/>
  <c r="AW15" i="83"/>
  <c r="AX15" i="83"/>
  <c r="AY15" i="83"/>
  <c r="AZ15" i="83"/>
  <c r="BA15" i="83"/>
  <c r="AP16" i="83"/>
  <c r="AQ16" i="83"/>
  <c r="AR16" i="83"/>
  <c r="AS16" i="83"/>
  <c r="AT16" i="83"/>
  <c r="AU16" i="83"/>
  <c r="AV16" i="83"/>
  <c r="AW16" i="83"/>
  <c r="AX16" i="83"/>
  <c r="AY16" i="83"/>
  <c r="AZ16" i="83"/>
  <c r="BA16" i="83"/>
  <c r="AP17" i="83"/>
  <c r="AQ17" i="83"/>
  <c r="AR17" i="83"/>
  <c r="AS17" i="83"/>
  <c r="AT17" i="83"/>
  <c r="AU17" i="83"/>
  <c r="AV17" i="83"/>
  <c r="AW17" i="83"/>
  <c r="AX17" i="83"/>
  <c r="AY17" i="83"/>
  <c r="AZ17" i="83"/>
  <c r="BA17" i="83"/>
  <c r="AQ18" i="83"/>
  <c r="AR18" i="83"/>
  <c r="AS18" i="83"/>
  <c r="AT18" i="83"/>
  <c r="AU18" i="83"/>
  <c r="AV18" i="83"/>
  <c r="AW18" i="83"/>
  <c r="AX18" i="83"/>
  <c r="AY18" i="83"/>
  <c r="AZ18" i="83"/>
  <c r="BA18" i="83"/>
  <c r="AP19" i="83"/>
  <c r="AQ19" i="83"/>
  <c r="AR19" i="83"/>
  <c r="AS19" i="83"/>
  <c r="AT19" i="83"/>
  <c r="AU19" i="83"/>
  <c r="AV19" i="83"/>
  <c r="AW19" i="83"/>
  <c r="AX19" i="83"/>
  <c r="AY19" i="83"/>
  <c r="AZ19" i="83"/>
  <c r="BA19" i="83"/>
  <c r="AP20" i="83"/>
  <c r="AQ20" i="83"/>
  <c r="AR20" i="83"/>
  <c r="AS20" i="83"/>
  <c r="AT20" i="83"/>
  <c r="AU20" i="83"/>
  <c r="AV20" i="83"/>
  <c r="AW20" i="83"/>
  <c r="AX20" i="83"/>
  <c r="AY20" i="83"/>
  <c r="AZ20" i="83"/>
  <c r="BA20" i="83"/>
  <c r="AP21" i="83"/>
  <c r="AQ21" i="83"/>
  <c r="AR21" i="83"/>
  <c r="AS21" i="83"/>
  <c r="AT21" i="83"/>
  <c r="AV21" i="83"/>
  <c r="AW21" i="83"/>
  <c r="AX21" i="83"/>
  <c r="AY21" i="83"/>
  <c r="AZ21" i="83"/>
  <c r="BA21" i="83"/>
  <c r="AP22" i="83"/>
  <c r="AQ22" i="83"/>
  <c r="AR22" i="83"/>
  <c r="AS22" i="83"/>
  <c r="AT22" i="83"/>
  <c r="AU22" i="83"/>
  <c r="AV22" i="83"/>
  <c r="AW22" i="83"/>
  <c r="AX22" i="83"/>
  <c r="AY22" i="83"/>
  <c r="AZ22" i="83"/>
  <c r="BA22" i="83"/>
  <c r="AP23" i="83"/>
  <c r="AQ23" i="83"/>
  <c r="AR23" i="83"/>
  <c r="AS23" i="83"/>
  <c r="AT23" i="83"/>
  <c r="AU23" i="83"/>
  <c r="AV23" i="83"/>
  <c r="AW23" i="83"/>
  <c r="AX23" i="83"/>
  <c r="AY23" i="83"/>
  <c r="AZ23" i="83"/>
  <c r="BA23" i="83"/>
  <c r="AP24" i="83"/>
  <c r="AQ24" i="83"/>
  <c r="AR24" i="83"/>
  <c r="AS24" i="83"/>
  <c r="AT24" i="83"/>
  <c r="AU24" i="83"/>
  <c r="AV24" i="83"/>
  <c r="AW24" i="83"/>
  <c r="AX24" i="83"/>
  <c r="AY24" i="83"/>
  <c r="AZ24" i="83"/>
  <c r="BA24" i="83"/>
  <c r="AP25" i="83"/>
  <c r="AQ25" i="83"/>
  <c r="AR25" i="83"/>
  <c r="AS25" i="83"/>
  <c r="AT25" i="83"/>
  <c r="AU25" i="83"/>
  <c r="AV25" i="83"/>
  <c r="AW25" i="83"/>
  <c r="AX25" i="83"/>
  <c r="AY25" i="83"/>
  <c r="AZ25" i="83"/>
  <c r="BA25" i="83"/>
  <c r="AR26" i="83"/>
  <c r="AS26" i="83"/>
  <c r="AT26" i="83"/>
  <c r="AU26" i="83"/>
  <c r="AV26" i="83"/>
  <c r="AW26" i="83"/>
  <c r="AX26" i="83"/>
  <c r="AY26" i="83"/>
  <c r="AZ26" i="83"/>
  <c r="BA26" i="83"/>
  <c r="AP27" i="83"/>
  <c r="AQ27" i="83"/>
  <c r="AR27" i="83"/>
  <c r="AS27" i="83"/>
  <c r="AT27" i="83"/>
  <c r="AU27" i="83"/>
  <c r="AV27" i="83"/>
  <c r="AW27" i="83"/>
  <c r="AX27" i="83"/>
  <c r="AY27" i="83"/>
  <c r="AZ27" i="83"/>
  <c r="BA27" i="83"/>
  <c r="AP28" i="83"/>
  <c r="AQ28" i="83"/>
  <c r="AR28" i="83"/>
  <c r="AS28" i="83"/>
  <c r="AT28" i="83"/>
  <c r="AU28" i="83"/>
  <c r="AV28" i="83"/>
  <c r="AW28" i="83"/>
  <c r="AX28" i="83"/>
  <c r="AY28" i="83"/>
  <c r="AZ28" i="83"/>
  <c r="BA28" i="83"/>
  <c r="AP29" i="83"/>
  <c r="AQ29" i="83"/>
  <c r="AR29" i="83"/>
  <c r="AS29" i="83"/>
  <c r="AT29" i="83"/>
  <c r="AU29" i="83"/>
  <c r="AV29" i="83"/>
  <c r="AW29" i="83"/>
  <c r="AX29" i="83"/>
  <c r="AY29" i="83"/>
  <c r="AZ29" i="83"/>
  <c r="BA29" i="83"/>
  <c r="AP30" i="83"/>
  <c r="AQ30" i="83"/>
  <c r="AR30" i="83"/>
  <c r="AS30" i="83"/>
  <c r="AT30" i="83"/>
  <c r="AU30" i="83"/>
  <c r="AV30" i="83"/>
  <c r="AW30" i="83"/>
  <c r="AX30" i="83"/>
  <c r="AY30" i="83"/>
  <c r="AZ30" i="83"/>
  <c r="BA30" i="83"/>
  <c r="AP31" i="83"/>
  <c r="AQ31" i="83"/>
  <c r="AR31" i="83"/>
  <c r="AS31" i="83"/>
  <c r="AT31" i="83"/>
  <c r="AU31" i="83"/>
  <c r="AV31" i="83"/>
  <c r="AW31" i="83"/>
  <c r="AX31" i="83"/>
  <c r="AY31" i="83"/>
  <c r="AZ31" i="83"/>
  <c r="BA31" i="83"/>
  <c r="AP32" i="83"/>
  <c r="AQ32" i="83"/>
  <c r="AR32" i="83"/>
  <c r="AS32" i="83"/>
  <c r="AT32" i="83"/>
  <c r="AU32" i="83"/>
  <c r="AV32" i="83"/>
  <c r="AW32" i="83"/>
  <c r="AX32" i="83"/>
  <c r="AY32" i="83"/>
  <c r="AZ32" i="83"/>
  <c r="BA32" i="83"/>
  <c r="BA7" i="83"/>
  <c r="AY7" i="83"/>
  <c r="AZ7" i="83"/>
  <c r="AM33" i="83"/>
  <c r="AL8" i="83"/>
  <c r="AM8" i="83"/>
  <c r="AL9" i="83"/>
  <c r="AM9" i="83"/>
  <c r="AL10" i="83"/>
  <c r="AM10" i="83"/>
  <c r="AL11" i="83"/>
  <c r="AM11" i="83"/>
  <c r="AL12" i="83"/>
  <c r="AM12" i="83"/>
  <c r="AL13" i="83"/>
  <c r="AM13" i="83"/>
  <c r="AL14" i="83"/>
  <c r="AM14" i="83"/>
  <c r="AL15" i="83"/>
  <c r="AM15" i="83"/>
  <c r="AL16" i="83"/>
  <c r="AM16" i="83"/>
  <c r="AL17" i="83"/>
  <c r="AM17" i="83"/>
  <c r="AL18" i="83"/>
  <c r="AM18" i="83"/>
  <c r="AL19" i="83"/>
  <c r="AM19" i="83"/>
  <c r="AL20" i="83"/>
  <c r="AM20" i="83"/>
  <c r="AL21" i="83"/>
  <c r="AM21" i="83"/>
  <c r="AL22" i="83"/>
  <c r="AM22" i="83"/>
  <c r="AL23" i="83"/>
  <c r="AM23" i="83"/>
  <c r="AL24" i="83"/>
  <c r="AM24" i="83"/>
  <c r="AL25" i="83"/>
  <c r="AM25" i="83"/>
  <c r="AL26" i="83"/>
  <c r="AM26" i="83"/>
  <c r="AL27" i="83"/>
  <c r="AM27" i="83"/>
  <c r="AL28" i="83"/>
  <c r="AM28" i="83"/>
  <c r="AL29" i="83"/>
  <c r="AM29" i="83"/>
  <c r="AL30" i="83"/>
  <c r="AM30" i="83"/>
  <c r="AL31" i="83"/>
  <c r="AM31" i="83"/>
  <c r="AL32" i="83"/>
  <c r="AM32" i="83"/>
  <c r="AM7" i="83"/>
  <c r="AL7" i="83"/>
  <c r="S33" i="83"/>
  <c r="R8" i="83"/>
  <c r="S8" i="83"/>
  <c r="R9" i="83"/>
  <c r="S9" i="83"/>
  <c r="R10" i="83"/>
  <c r="S10" i="83"/>
  <c r="R11" i="83"/>
  <c r="S11" i="83"/>
  <c r="R12" i="83"/>
  <c r="S12" i="83"/>
  <c r="R13" i="83"/>
  <c r="S13" i="83"/>
  <c r="R14" i="83"/>
  <c r="S14" i="83"/>
  <c r="R15" i="83"/>
  <c r="S15" i="83"/>
  <c r="R16" i="83"/>
  <c r="S16" i="83"/>
  <c r="R17" i="83"/>
  <c r="S17" i="83"/>
  <c r="R18" i="83"/>
  <c r="S18" i="83"/>
  <c r="R19" i="83"/>
  <c r="S19" i="83"/>
  <c r="R20" i="83"/>
  <c r="S20" i="83"/>
  <c r="R21" i="83"/>
  <c r="S21" i="83"/>
  <c r="R22" i="83"/>
  <c r="S22" i="83"/>
  <c r="R23" i="83"/>
  <c r="S23" i="83"/>
  <c r="R24" i="83"/>
  <c r="S24" i="83"/>
  <c r="R25" i="83"/>
  <c r="S25" i="83"/>
  <c r="R26" i="83"/>
  <c r="S26" i="83"/>
  <c r="R27" i="83"/>
  <c r="S27" i="83"/>
  <c r="R28" i="83"/>
  <c r="S28" i="83"/>
  <c r="R29" i="83"/>
  <c r="S29" i="83"/>
  <c r="R30" i="83"/>
  <c r="S30" i="83"/>
  <c r="R31" i="83"/>
  <c r="S31" i="83"/>
  <c r="R32" i="83"/>
  <c r="S32" i="83"/>
  <c r="S7" i="83"/>
  <c r="R7" i="83"/>
  <c r="U13" i="19"/>
  <c r="U15" i="19" s="1"/>
  <c r="V13" i="19"/>
  <c r="V15" i="19" s="1"/>
  <c r="U14" i="19"/>
  <c r="V14" i="19"/>
  <c r="T14" i="19"/>
  <c r="T13" i="19"/>
  <c r="U6" i="19"/>
  <c r="V6" i="19"/>
  <c r="V8" i="19" s="1"/>
  <c r="U7" i="19"/>
  <c r="V7" i="19"/>
  <c r="U8" i="19"/>
  <c r="T7" i="19"/>
  <c r="T6" i="19"/>
  <c r="B52" i="93"/>
  <c r="C52" i="93"/>
  <c r="D52" i="93"/>
  <c r="E52" i="93"/>
  <c r="F52" i="93"/>
  <c r="G52" i="93"/>
  <c r="H52" i="93"/>
  <c r="I52" i="93"/>
  <c r="J52" i="93"/>
  <c r="K52" i="93"/>
  <c r="L52" i="93"/>
  <c r="M52" i="93"/>
  <c r="C53" i="93"/>
  <c r="E53" i="93"/>
  <c r="F53" i="93"/>
  <c r="G53" i="93"/>
  <c r="H53" i="93"/>
  <c r="K53" i="93"/>
  <c r="L53" i="93"/>
  <c r="M53" i="93"/>
  <c r="B54" i="93"/>
  <c r="C54" i="93"/>
  <c r="D54" i="93"/>
  <c r="E54" i="93"/>
  <c r="F54" i="93"/>
  <c r="G54" i="93"/>
  <c r="H54" i="93"/>
  <c r="I54" i="93"/>
  <c r="J54" i="93"/>
  <c r="K54" i="93"/>
  <c r="L54" i="93"/>
  <c r="M54" i="93"/>
  <c r="B55" i="93"/>
  <c r="C55" i="93"/>
  <c r="D55" i="93"/>
  <c r="E55" i="93"/>
  <c r="F55" i="93"/>
  <c r="G55" i="93"/>
  <c r="H55" i="93"/>
  <c r="I55" i="93"/>
  <c r="J55" i="93"/>
  <c r="K55" i="93"/>
  <c r="L55" i="93"/>
  <c r="M55" i="93"/>
  <c r="B56" i="93"/>
  <c r="C56" i="93"/>
  <c r="D56" i="93"/>
  <c r="E56" i="93"/>
  <c r="F56" i="93"/>
  <c r="G56" i="93"/>
  <c r="H56" i="93"/>
  <c r="I56" i="93"/>
  <c r="J56" i="93"/>
  <c r="K56" i="93"/>
  <c r="L56" i="93"/>
  <c r="M56" i="93"/>
  <c r="B57" i="93"/>
  <c r="C57" i="93"/>
  <c r="D57" i="93"/>
  <c r="E57" i="93"/>
  <c r="F57" i="93"/>
  <c r="G57" i="93"/>
  <c r="H57" i="93"/>
  <c r="I57" i="93"/>
  <c r="J57" i="93"/>
  <c r="K57" i="93"/>
  <c r="L57" i="93"/>
  <c r="M57" i="93"/>
  <c r="B58" i="93"/>
  <c r="C58" i="93"/>
  <c r="D58" i="93"/>
  <c r="E58" i="93"/>
  <c r="F58" i="93"/>
  <c r="G58" i="93"/>
  <c r="H58" i="93"/>
  <c r="I58" i="93"/>
  <c r="J58" i="93"/>
  <c r="K58" i="93"/>
  <c r="L58" i="93"/>
  <c r="M58" i="93"/>
  <c r="B59" i="93"/>
  <c r="C59" i="93"/>
  <c r="D59" i="93"/>
  <c r="E59" i="93"/>
  <c r="F59" i="93"/>
  <c r="G59" i="93"/>
  <c r="H59" i="93"/>
  <c r="I59" i="93"/>
  <c r="J59" i="93"/>
  <c r="K59" i="93"/>
  <c r="L59" i="93"/>
  <c r="M59" i="93"/>
  <c r="B60" i="93"/>
  <c r="C60" i="93"/>
  <c r="D60" i="93"/>
  <c r="E60" i="93"/>
  <c r="F60" i="93"/>
  <c r="G60" i="93"/>
  <c r="H60" i="93"/>
  <c r="I60" i="93"/>
  <c r="J60" i="93"/>
  <c r="K60" i="93"/>
  <c r="L60" i="93"/>
  <c r="M60" i="93"/>
  <c r="B61" i="93"/>
  <c r="C61" i="93"/>
  <c r="D61" i="93"/>
  <c r="E61" i="93"/>
  <c r="F61" i="93"/>
  <c r="G61" i="93"/>
  <c r="H61" i="93"/>
  <c r="I61" i="93"/>
  <c r="J61" i="93"/>
  <c r="K61" i="93"/>
  <c r="L61" i="93"/>
  <c r="M61" i="93"/>
  <c r="B62" i="93"/>
  <c r="C62" i="93"/>
  <c r="D62" i="93"/>
  <c r="E62" i="93"/>
  <c r="F62" i="93"/>
  <c r="G62" i="93"/>
  <c r="H62" i="93"/>
  <c r="I62" i="93"/>
  <c r="J62" i="93"/>
  <c r="K62" i="93"/>
  <c r="L62" i="93"/>
  <c r="M62" i="93"/>
  <c r="B63" i="93"/>
  <c r="C63" i="93"/>
  <c r="D63" i="93"/>
  <c r="E63" i="93"/>
  <c r="F63" i="93"/>
  <c r="G63" i="93"/>
  <c r="H63" i="93"/>
  <c r="I63" i="93"/>
  <c r="J63" i="93"/>
  <c r="K63" i="93"/>
  <c r="L63" i="93"/>
  <c r="M63" i="93"/>
  <c r="B64" i="93"/>
  <c r="C64" i="93"/>
  <c r="D64" i="93"/>
  <c r="E64" i="93"/>
  <c r="F64" i="93"/>
  <c r="G64" i="93"/>
  <c r="H64" i="93"/>
  <c r="I64" i="93"/>
  <c r="J64" i="93"/>
  <c r="K64" i="93"/>
  <c r="L64" i="93"/>
  <c r="M64" i="93"/>
  <c r="B65" i="93"/>
  <c r="C65" i="93"/>
  <c r="D65" i="93"/>
  <c r="E65" i="93"/>
  <c r="F65" i="93"/>
  <c r="G65" i="93"/>
  <c r="H65" i="93"/>
  <c r="I65" i="93"/>
  <c r="J65" i="93"/>
  <c r="K65" i="93"/>
  <c r="L65" i="93"/>
  <c r="M65" i="93"/>
  <c r="B66" i="93"/>
  <c r="C66" i="93"/>
  <c r="D66" i="93"/>
  <c r="E66" i="93"/>
  <c r="F66" i="93"/>
  <c r="G66" i="93"/>
  <c r="H66" i="93"/>
  <c r="I66" i="93"/>
  <c r="J66" i="93"/>
  <c r="K66" i="93"/>
  <c r="L66" i="93"/>
  <c r="M66" i="93"/>
  <c r="B67" i="93"/>
  <c r="C67" i="93"/>
  <c r="D67" i="93"/>
  <c r="E67" i="93"/>
  <c r="F67" i="93"/>
  <c r="G67" i="93"/>
  <c r="H67" i="93"/>
  <c r="I67" i="93"/>
  <c r="J67" i="93"/>
  <c r="K67" i="93"/>
  <c r="L67" i="93"/>
  <c r="M67" i="93"/>
  <c r="S46" i="93"/>
  <c r="R30" i="93"/>
  <c r="S30" i="93"/>
  <c r="R31" i="93"/>
  <c r="S31" i="93"/>
  <c r="R32" i="93"/>
  <c r="S32" i="93"/>
  <c r="R33" i="93"/>
  <c r="S33" i="93"/>
  <c r="R34" i="93"/>
  <c r="S34" i="93"/>
  <c r="R35" i="93"/>
  <c r="S35" i="93"/>
  <c r="R36" i="93"/>
  <c r="S36" i="93"/>
  <c r="R37" i="93"/>
  <c r="S37" i="93"/>
  <c r="R38" i="93"/>
  <c r="S38" i="93"/>
  <c r="R39" i="93"/>
  <c r="S39" i="93"/>
  <c r="R40" i="93"/>
  <c r="S40" i="93"/>
  <c r="R41" i="93"/>
  <c r="S41" i="93"/>
  <c r="R42" i="93"/>
  <c r="S42" i="93"/>
  <c r="R43" i="93"/>
  <c r="S43" i="93"/>
  <c r="R44" i="93"/>
  <c r="S44" i="93"/>
  <c r="R45" i="93"/>
  <c r="S45" i="93"/>
  <c r="S29" i="93"/>
  <c r="R29" i="93"/>
  <c r="S24" i="93"/>
  <c r="R8" i="93"/>
  <c r="S8" i="93"/>
  <c r="R9" i="93"/>
  <c r="S9" i="93"/>
  <c r="R10" i="93"/>
  <c r="S10" i="93"/>
  <c r="R11" i="93"/>
  <c r="S11" i="93"/>
  <c r="R12" i="93"/>
  <c r="S12" i="93"/>
  <c r="R13" i="93"/>
  <c r="S13" i="93"/>
  <c r="R14" i="93"/>
  <c r="S14" i="93"/>
  <c r="R15" i="93"/>
  <c r="S15" i="93"/>
  <c r="R16" i="93"/>
  <c r="S16" i="93"/>
  <c r="R17" i="93"/>
  <c r="S17" i="93"/>
  <c r="R18" i="93"/>
  <c r="S18" i="93"/>
  <c r="R19" i="93"/>
  <c r="S19" i="93"/>
  <c r="R20" i="93"/>
  <c r="S20" i="93"/>
  <c r="R21" i="93"/>
  <c r="S21" i="93"/>
  <c r="R22" i="93"/>
  <c r="S22" i="93"/>
  <c r="R23" i="93"/>
  <c r="S23" i="93"/>
  <c r="S7" i="93"/>
  <c r="R7" i="93"/>
  <c r="K45" i="93"/>
  <c r="F45" i="93"/>
  <c r="K23" i="93"/>
  <c r="B52" i="94"/>
  <c r="C52" i="94"/>
  <c r="D52" i="94"/>
  <c r="E52" i="94"/>
  <c r="F52" i="94"/>
  <c r="G52" i="94"/>
  <c r="H52" i="94"/>
  <c r="I52" i="94"/>
  <c r="J52" i="94"/>
  <c r="K52" i="94"/>
  <c r="L52" i="94"/>
  <c r="M52" i="94"/>
  <c r="B53" i="94"/>
  <c r="C53" i="94"/>
  <c r="D53" i="94"/>
  <c r="E53" i="94"/>
  <c r="F53" i="94"/>
  <c r="G53" i="94"/>
  <c r="H53" i="94"/>
  <c r="I53" i="94"/>
  <c r="J53" i="94"/>
  <c r="K53" i="94"/>
  <c r="L53" i="94"/>
  <c r="M53" i="94"/>
  <c r="B54" i="94"/>
  <c r="C54" i="94"/>
  <c r="D54" i="94"/>
  <c r="E54" i="94"/>
  <c r="F54" i="94"/>
  <c r="G54" i="94"/>
  <c r="H54" i="94"/>
  <c r="I54" i="94"/>
  <c r="J54" i="94"/>
  <c r="K54" i="94"/>
  <c r="L54" i="94"/>
  <c r="M54" i="94"/>
  <c r="J55" i="94"/>
  <c r="K55" i="94"/>
  <c r="L55" i="94"/>
  <c r="M55" i="94"/>
  <c r="B56" i="94"/>
  <c r="C56" i="94"/>
  <c r="D56" i="94"/>
  <c r="E56" i="94"/>
  <c r="F56" i="94"/>
  <c r="G56" i="94"/>
  <c r="H56" i="94"/>
  <c r="I56" i="94"/>
  <c r="J56" i="94"/>
  <c r="K56" i="94"/>
  <c r="L56" i="94"/>
  <c r="M56" i="94"/>
  <c r="B57" i="94"/>
  <c r="C57" i="94"/>
  <c r="D57" i="94"/>
  <c r="E57" i="94"/>
  <c r="F57" i="94"/>
  <c r="G57" i="94"/>
  <c r="H57" i="94"/>
  <c r="I57" i="94"/>
  <c r="J57" i="94"/>
  <c r="K57" i="94"/>
  <c r="L57" i="94"/>
  <c r="M57" i="94"/>
  <c r="B58" i="94"/>
  <c r="C58" i="94"/>
  <c r="D58" i="94"/>
  <c r="E58" i="94"/>
  <c r="F58" i="94"/>
  <c r="G58" i="94"/>
  <c r="H58" i="94"/>
  <c r="I58" i="94"/>
  <c r="J58" i="94"/>
  <c r="K58" i="94"/>
  <c r="L58" i="94"/>
  <c r="M58" i="94"/>
  <c r="B59" i="94"/>
  <c r="C59" i="94"/>
  <c r="D59" i="94"/>
  <c r="E59" i="94"/>
  <c r="F59" i="94"/>
  <c r="G59" i="94"/>
  <c r="H59" i="94"/>
  <c r="I59" i="94"/>
  <c r="J59" i="94"/>
  <c r="K59" i="94"/>
  <c r="L59" i="94"/>
  <c r="M59" i="94"/>
  <c r="B60" i="94"/>
  <c r="C60" i="94"/>
  <c r="D60" i="94"/>
  <c r="E60" i="94"/>
  <c r="F60" i="94"/>
  <c r="G60" i="94"/>
  <c r="H60" i="94"/>
  <c r="I60" i="94"/>
  <c r="J60" i="94"/>
  <c r="K60" i="94"/>
  <c r="L60" i="94"/>
  <c r="M60" i="94"/>
  <c r="B61" i="94"/>
  <c r="C61" i="94"/>
  <c r="D61" i="94"/>
  <c r="E61" i="94"/>
  <c r="F61" i="94"/>
  <c r="G61" i="94"/>
  <c r="H61" i="94"/>
  <c r="I61" i="94"/>
  <c r="J61" i="94"/>
  <c r="K61" i="94"/>
  <c r="L61" i="94"/>
  <c r="M61" i="94"/>
  <c r="B62" i="94"/>
  <c r="C62" i="94"/>
  <c r="D62" i="94"/>
  <c r="E62" i="94"/>
  <c r="F62" i="94"/>
  <c r="G62" i="94"/>
  <c r="H62" i="94"/>
  <c r="I62" i="94"/>
  <c r="J62" i="94"/>
  <c r="K62" i="94"/>
  <c r="L62" i="94"/>
  <c r="M62" i="94"/>
  <c r="B63" i="94"/>
  <c r="C63" i="94"/>
  <c r="D63" i="94"/>
  <c r="E63" i="94"/>
  <c r="F63" i="94"/>
  <c r="G63" i="94"/>
  <c r="H63" i="94"/>
  <c r="I63" i="94"/>
  <c r="J63" i="94"/>
  <c r="K63" i="94"/>
  <c r="L63" i="94"/>
  <c r="M63" i="94"/>
  <c r="B64" i="94"/>
  <c r="C64" i="94"/>
  <c r="D64" i="94"/>
  <c r="E64" i="94"/>
  <c r="F64" i="94"/>
  <c r="G64" i="94"/>
  <c r="H64" i="94"/>
  <c r="I64" i="94"/>
  <c r="J64" i="94"/>
  <c r="K64" i="94"/>
  <c r="L64" i="94"/>
  <c r="M64" i="94"/>
  <c r="B65" i="94"/>
  <c r="C65" i="94"/>
  <c r="D65" i="94"/>
  <c r="E65" i="94"/>
  <c r="F65" i="94"/>
  <c r="G65" i="94"/>
  <c r="H65" i="94"/>
  <c r="I65" i="94"/>
  <c r="J65" i="94"/>
  <c r="K65" i="94"/>
  <c r="L65" i="94"/>
  <c r="M65" i="94"/>
  <c r="B66" i="94"/>
  <c r="C66" i="94"/>
  <c r="F66" i="94"/>
  <c r="G66" i="94"/>
  <c r="J66" i="94"/>
  <c r="L66" i="94"/>
  <c r="M66" i="94"/>
  <c r="B67" i="94"/>
  <c r="C67" i="94"/>
  <c r="D67" i="94"/>
  <c r="E67" i="94"/>
  <c r="F67" i="94"/>
  <c r="G67" i="94"/>
  <c r="H67" i="94"/>
  <c r="I67" i="94"/>
  <c r="J67" i="94"/>
  <c r="K67" i="94"/>
  <c r="L67" i="94"/>
  <c r="M67" i="94"/>
  <c r="S46" i="94"/>
  <c r="R30" i="94"/>
  <c r="R31" i="94"/>
  <c r="R32" i="94"/>
  <c r="R33" i="94"/>
  <c r="R34" i="94"/>
  <c r="R35" i="94"/>
  <c r="R36" i="94"/>
  <c r="R37" i="94"/>
  <c r="R38" i="94"/>
  <c r="R39" i="94"/>
  <c r="R40" i="94"/>
  <c r="R41" i="94"/>
  <c r="R42" i="94"/>
  <c r="R43" i="94"/>
  <c r="R44" i="94"/>
  <c r="R45" i="94"/>
  <c r="R29" i="94"/>
  <c r="S30" i="94"/>
  <c r="S31" i="94"/>
  <c r="S32" i="94"/>
  <c r="S33" i="94"/>
  <c r="S34" i="94"/>
  <c r="S35" i="94"/>
  <c r="S36" i="94"/>
  <c r="S37" i="94"/>
  <c r="S38" i="94"/>
  <c r="S39" i="94"/>
  <c r="S40" i="94"/>
  <c r="S41" i="94"/>
  <c r="S42" i="94"/>
  <c r="S43" i="94"/>
  <c r="S44" i="94"/>
  <c r="S45" i="94"/>
  <c r="S29" i="94"/>
  <c r="S24" i="94"/>
  <c r="R8" i="94"/>
  <c r="S8" i="94"/>
  <c r="R9" i="94"/>
  <c r="S9" i="94"/>
  <c r="R10" i="94"/>
  <c r="S10" i="94"/>
  <c r="R11" i="94"/>
  <c r="S11" i="94"/>
  <c r="R12" i="94"/>
  <c r="S12" i="94"/>
  <c r="R13" i="94"/>
  <c r="S13" i="94"/>
  <c r="R14" i="94"/>
  <c r="S14" i="94"/>
  <c r="R15" i="94"/>
  <c r="S15" i="94"/>
  <c r="R16" i="94"/>
  <c r="S16" i="94"/>
  <c r="R17" i="94"/>
  <c r="S17" i="94"/>
  <c r="R18" i="94"/>
  <c r="S18" i="94"/>
  <c r="R19" i="94"/>
  <c r="S19" i="94"/>
  <c r="R20" i="94"/>
  <c r="S20" i="94"/>
  <c r="R21" i="94"/>
  <c r="S21" i="94"/>
  <c r="R22" i="94"/>
  <c r="S22" i="94"/>
  <c r="R23" i="94"/>
  <c r="S23" i="94"/>
  <c r="S7" i="94"/>
  <c r="R7" i="94"/>
  <c r="AY99" i="82"/>
  <c r="AZ99" i="82"/>
  <c r="AZ72" i="82"/>
  <c r="BA72" i="82"/>
  <c r="AP73" i="82"/>
  <c r="AQ73" i="82"/>
  <c r="AR73" i="82"/>
  <c r="AS73" i="82"/>
  <c r="AT73" i="82"/>
  <c r="AU73" i="82"/>
  <c r="AV73" i="82"/>
  <c r="AW73" i="82"/>
  <c r="AX73" i="82"/>
  <c r="AY73" i="82"/>
  <c r="AZ73" i="82"/>
  <c r="BA73" i="82"/>
  <c r="AP74" i="82"/>
  <c r="AQ74" i="82"/>
  <c r="AR74" i="82"/>
  <c r="AS74" i="82"/>
  <c r="AT74" i="82"/>
  <c r="AU74" i="82"/>
  <c r="AV74" i="82"/>
  <c r="AW74" i="82"/>
  <c r="AX74" i="82"/>
  <c r="AY74" i="82"/>
  <c r="AZ74" i="82"/>
  <c r="BA74" i="82"/>
  <c r="AP75" i="82"/>
  <c r="AQ75" i="82"/>
  <c r="AR75" i="82"/>
  <c r="AS75" i="82"/>
  <c r="AT75" i="82"/>
  <c r="AU75" i="82"/>
  <c r="AV75" i="82"/>
  <c r="AW75" i="82"/>
  <c r="AX75" i="82"/>
  <c r="AY75" i="82"/>
  <c r="AZ75" i="82"/>
  <c r="BA75" i="82"/>
  <c r="AP76" i="82"/>
  <c r="AQ76" i="82"/>
  <c r="AR76" i="82"/>
  <c r="AS76" i="82"/>
  <c r="AT76" i="82"/>
  <c r="AU76" i="82"/>
  <c r="AV76" i="82"/>
  <c r="AW76" i="82"/>
  <c r="AX76" i="82"/>
  <c r="AY76" i="82"/>
  <c r="AZ76" i="82"/>
  <c r="BA76" i="82"/>
  <c r="AP77" i="82"/>
  <c r="AQ77" i="82"/>
  <c r="AR77" i="82"/>
  <c r="AS77" i="82"/>
  <c r="AT77" i="82"/>
  <c r="AU77" i="82"/>
  <c r="AV77" i="82"/>
  <c r="AW77" i="82"/>
  <c r="AX77" i="82"/>
  <c r="AY77" i="82"/>
  <c r="AZ77" i="82"/>
  <c r="BA77" i="82"/>
  <c r="AP78" i="82"/>
  <c r="AQ78" i="82"/>
  <c r="AR78" i="82"/>
  <c r="AS78" i="82"/>
  <c r="AT78" i="82"/>
  <c r="AU78" i="82"/>
  <c r="AV78" i="82"/>
  <c r="AW78" i="82"/>
  <c r="AX78" i="82"/>
  <c r="AY78" i="82"/>
  <c r="AZ78" i="82"/>
  <c r="BA78" i="82"/>
  <c r="AP79" i="82"/>
  <c r="AQ79" i="82"/>
  <c r="AR79" i="82"/>
  <c r="AS79" i="82"/>
  <c r="AT79" i="82"/>
  <c r="AU79" i="82"/>
  <c r="AV79" i="82"/>
  <c r="AW79" i="82"/>
  <c r="AX79" i="82"/>
  <c r="AY79" i="82"/>
  <c r="AZ79" i="82"/>
  <c r="BA79" i="82"/>
  <c r="AP80" i="82"/>
  <c r="AQ80" i="82"/>
  <c r="AR80" i="82"/>
  <c r="AS80" i="82"/>
  <c r="AT80" i="82"/>
  <c r="AU80" i="82"/>
  <c r="AV80" i="82"/>
  <c r="AW80" i="82"/>
  <c r="AX80" i="82"/>
  <c r="AY80" i="82"/>
  <c r="AZ80" i="82"/>
  <c r="BA80" i="82"/>
  <c r="AP81" i="82"/>
  <c r="AQ81" i="82"/>
  <c r="AR81" i="82"/>
  <c r="AS81" i="82"/>
  <c r="AT81" i="82"/>
  <c r="AU81" i="82"/>
  <c r="AV81" i="82"/>
  <c r="AW81" i="82"/>
  <c r="AX81" i="82"/>
  <c r="AY81" i="82"/>
  <c r="AZ81" i="82"/>
  <c r="BA81" i="82"/>
  <c r="AP82" i="82"/>
  <c r="AQ82" i="82"/>
  <c r="AR82" i="82"/>
  <c r="AS82" i="82"/>
  <c r="AT82" i="82"/>
  <c r="AU82" i="82"/>
  <c r="AV82" i="82"/>
  <c r="AW82" i="82"/>
  <c r="AX82" i="82"/>
  <c r="AY82" i="82"/>
  <c r="AZ82" i="82"/>
  <c r="BA82" i="82"/>
  <c r="AP83" i="82"/>
  <c r="AQ83" i="82"/>
  <c r="AR83" i="82"/>
  <c r="AS83" i="82"/>
  <c r="AT83" i="82"/>
  <c r="AU83" i="82"/>
  <c r="AV83" i="82"/>
  <c r="AW83" i="82"/>
  <c r="AX83" i="82"/>
  <c r="AY83" i="82"/>
  <c r="AZ83" i="82"/>
  <c r="BA83" i="82"/>
  <c r="AP84" i="82"/>
  <c r="AQ84" i="82"/>
  <c r="AR84" i="82"/>
  <c r="AS84" i="82"/>
  <c r="AT84" i="82"/>
  <c r="AU84" i="82"/>
  <c r="AV84" i="82"/>
  <c r="AW84" i="82"/>
  <c r="AX84" i="82"/>
  <c r="AY84" i="82"/>
  <c r="AZ84" i="82"/>
  <c r="BA84" i="82"/>
  <c r="AP85" i="82"/>
  <c r="AQ85" i="82"/>
  <c r="AR85" i="82"/>
  <c r="AS85" i="82"/>
  <c r="AV85" i="82"/>
  <c r="AW85" i="82"/>
  <c r="AX85" i="82"/>
  <c r="AY85" i="82"/>
  <c r="AZ85" i="82"/>
  <c r="BA85" i="82"/>
  <c r="AP86" i="82"/>
  <c r="AQ86" i="82"/>
  <c r="AR86" i="82"/>
  <c r="AS86" i="82"/>
  <c r="AT86" i="82"/>
  <c r="AU86" i="82"/>
  <c r="AV86" i="82"/>
  <c r="AW86" i="82"/>
  <c r="AX86" i="82"/>
  <c r="AY86" i="82"/>
  <c r="AZ86" i="82"/>
  <c r="BA86" i="82"/>
  <c r="AP87" i="82"/>
  <c r="AQ87" i="82"/>
  <c r="AR87" i="82"/>
  <c r="AS87" i="82"/>
  <c r="AT87" i="82"/>
  <c r="AU87" i="82"/>
  <c r="AV87" i="82"/>
  <c r="AW87" i="82"/>
  <c r="AX87" i="82"/>
  <c r="AY87" i="82"/>
  <c r="AZ87" i="82"/>
  <c r="BA87" i="82"/>
  <c r="AP88" i="82"/>
  <c r="AQ88" i="82"/>
  <c r="AR88" i="82"/>
  <c r="AS88" i="82"/>
  <c r="AT88" i="82"/>
  <c r="AU88" i="82"/>
  <c r="AV88" i="82"/>
  <c r="AW88" i="82"/>
  <c r="AX88" i="82"/>
  <c r="AY88" i="82"/>
  <c r="AZ88" i="82"/>
  <c r="BA88" i="82"/>
  <c r="AP89" i="82"/>
  <c r="AQ89" i="82"/>
  <c r="AR89" i="82"/>
  <c r="AS89" i="82"/>
  <c r="AT89" i="82"/>
  <c r="AU89" i="82"/>
  <c r="AV89" i="82"/>
  <c r="AW89" i="82"/>
  <c r="AX89" i="82"/>
  <c r="AY89" i="82"/>
  <c r="AZ89" i="82"/>
  <c r="BA89" i="82"/>
  <c r="AP90" i="82"/>
  <c r="AQ90" i="82"/>
  <c r="AR90" i="82"/>
  <c r="AS90" i="82"/>
  <c r="AT90" i="82"/>
  <c r="AU90" i="82"/>
  <c r="AV90" i="82"/>
  <c r="AW90" i="82"/>
  <c r="AX90" i="82"/>
  <c r="AY90" i="82"/>
  <c r="AZ90" i="82"/>
  <c r="BA90" i="82"/>
  <c r="AP91" i="82"/>
  <c r="AQ91" i="82"/>
  <c r="AR91" i="82"/>
  <c r="AS91" i="82"/>
  <c r="AT91" i="82"/>
  <c r="AU91" i="82"/>
  <c r="AV91" i="82"/>
  <c r="AW91" i="82"/>
  <c r="AX91" i="82"/>
  <c r="AY91" i="82"/>
  <c r="AZ91" i="82"/>
  <c r="BA91" i="82"/>
  <c r="AP92" i="82"/>
  <c r="AQ92" i="82"/>
  <c r="AR92" i="82"/>
  <c r="AS92" i="82"/>
  <c r="AT92" i="82"/>
  <c r="AU92" i="82"/>
  <c r="AV92" i="82"/>
  <c r="AW92" i="82"/>
  <c r="AX92" i="82"/>
  <c r="AY92" i="82"/>
  <c r="AZ92" i="82"/>
  <c r="BA92" i="82"/>
  <c r="AP93" i="82"/>
  <c r="AQ93" i="82"/>
  <c r="AR93" i="82"/>
  <c r="AS93" i="82"/>
  <c r="AT93" i="82"/>
  <c r="AU93" i="82"/>
  <c r="AV93" i="82"/>
  <c r="AW93" i="82"/>
  <c r="AX93" i="82"/>
  <c r="AY93" i="82"/>
  <c r="AZ93" i="82"/>
  <c r="BA93" i="82"/>
  <c r="AP94" i="82"/>
  <c r="AQ94" i="82"/>
  <c r="AT94" i="82"/>
  <c r="AU94" i="82"/>
  <c r="AV94" i="82"/>
  <c r="AW94" i="82"/>
  <c r="AX94" i="82"/>
  <c r="AY94" i="82"/>
  <c r="AZ94" i="82"/>
  <c r="BA94" i="82"/>
  <c r="AP95" i="82"/>
  <c r="AQ95" i="82"/>
  <c r="AR95" i="82"/>
  <c r="AS95" i="82"/>
  <c r="AT95" i="82"/>
  <c r="AU95" i="82"/>
  <c r="AV95" i="82"/>
  <c r="AW95" i="82"/>
  <c r="AX95" i="82"/>
  <c r="AY95" i="82"/>
  <c r="AZ95" i="82"/>
  <c r="BA95" i="82"/>
  <c r="AP96" i="82"/>
  <c r="AQ96" i="82"/>
  <c r="AR96" i="82"/>
  <c r="AS96" i="82"/>
  <c r="AT96" i="82"/>
  <c r="AU96" i="82"/>
  <c r="AV96" i="82"/>
  <c r="AW96" i="82"/>
  <c r="AX96" i="82"/>
  <c r="AY96" i="82"/>
  <c r="AZ96" i="82"/>
  <c r="BA96" i="82"/>
  <c r="AP97" i="82"/>
  <c r="AQ97" i="82"/>
  <c r="AR97" i="82"/>
  <c r="AS97" i="82"/>
  <c r="AT97" i="82"/>
  <c r="AU97" i="82"/>
  <c r="AV97" i="82"/>
  <c r="AW97" i="82"/>
  <c r="AX97" i="82"/>
  <c r="AY97" i="82"/>
  <c r="AZ97" i="82"/>
  <c r="BA97" i="82"/>
  <c r="AP98" i="82"/>
  <c r="AQ98" i="82"/>
  <c r="AR98" i="82"/>
  <c r="AS98" i="82"/>
  <c r="AT98" i="82"/>
  <c r="AU98" i="82"/>
  <c r="AV98" i="82"/>
  <c r="AW98" i="82"/>
  <c r="AX98" i="82"/>
  <c r="AY98" i="82"/>
  <c r="AZ98" i="82"/>
  <c r="BA98" i="82"/>
  <c r="AY71" i="82"/>
  <c r="AZ71" i="82"/>
  <c r="S99" i="82"/>
  <c r="R72" i="82"/>
  <c r="S72" i="82"/>
  <c r="R73" i="82"/>
  <c r="S73" i="82"/>
  <c r="R74" i="82"/>
  <c r="S74" i="82"/>
  <c r="R75" i="82"/>
  <c r="S75" i="82"/>
  <c r="R76" i="82"/>
  <c r="S76" i="82"/>
  <c r="R77" i="82"/>
  <c r="S77" i="82"/>
  <c r="R78" i="82"/>
  <c r="S78" i="82"/>
  <c r="R79" i="82"/>
  <c r="S79" i="82"/>
  <c r="R80" i="82"/>
  <c r="S80" i="82"/>
  <c r="R81" i="82"/>
  <c r="S81" i="82"/>
  <c r="R82" i="82"/>
  <c r="S82" i="82"/>
  <c r="R83" i="82"/>
  <c r="S83" i="82"/>
  <c r="R84" i="82"/>
  <c r="S84" i="82"/>
  <c r="R85" i="82"/>
  <c r="S85" i="82"/>
  <c r="R86" i="82"/>
  <c r="S86" i="82"/>
  <c r="R87" i="82"/>
  <c r="S87" i="82"/>
  <c r="R88" i="82"/>
  <c r="S88" i="82"/>
  <c r="R89" i="82"/>
  <c r="S89" i="82"/>
  <c r="R90" i="82"/>
  <c r="S90" i="82"/>
  <c r="R91" i="82"/>
  <c r="S91" i="82"/>
  <c r="R92" i="82"/>
  <c r="S92" i="82"/>
  <c r="R93" i="82"/>
  <c r="S93" i="82"/>
  <c r="R94" i="82"/>
  <c r="S94" i="82"/>
  <c r="R95" i="82"/>
  <c r="S95" i="82"/>
  <c r="R96" i="82"/>
  <c r="S96" i="82"/>
  <c r="R97" i="82"/>
  <c r="S97" i="82"/>
  <c r="R98" i="82"/>
  <c r="S98" i="82"/>
  <c r="S71" i="82"/>
  <c r="R71" i="82"/>
  <c r="AM99" i="82"/>
  <c r="AL72" i="82"/>
  <c r="AM72" i="82"/>
  <c r="AL73" i="82"/>
  <c r="AM73" i="82"/>
  <c r="AL74" i="82"/>
  <c r="AM74" i="82"/>
  <c r="AL75" i="82"/>
  <c r="AM75" i="82"/>
  <c r="AL76" i="82"/>
  <c r="AM76" i="82"/>
  <c r="AL77" i="82"/>
  <c r="AM77" i="82"/>
  <c r="AL78" i="82"/>
  <c r="AM78" i="82"/>
  <c r="AL79" i="82"/>
  <c r="AM79" i="82"/>
  <c r="AL80" i="82"/>
  <c r="AM80" i="82"/>
  <c r="AL81" i="82"/>
  <c r="AM81" i="82"/>
  <c r="AL82" i="82"/>
  <c r="AM82" i="82"/>
  <c r="AL83" i="82"/>
  <c r="AM83" i="82"/>
  <c r="AL84" i="82"/>
  <c r="AM84" i="82"/>
  <c r="AL85" i="82"/>
  <c r="AM85" i="82"/>
  <c r="AL86" i="82"/>
  <c r="AM86" i="82"/>
  <c r="AL87" i="82"/>
  <c r="AM87" i="82"/>
  <c r="AL88" i="82"/>
  <c r="AM88" i="82"/>
  <c r="AL89" i="82"/>
  <c r="AM89" i="82"/>
  <c r="AL90" i="82"/>
  <c r="AM90" i="82"/>
  <c r="AL91" i="82"/>
  <c r="AM91" i="82"/>
  <c r="AL92" i="82"/>
  <c r="AM92" i="82"/>
  <c r="AL93" i="82"/>
  <c r="AM93" i="82"/>
  <c r="AL94" i="82"/>
  <c r="AM94" i="82"/>
  <c r="AL95" i="82"/>
  <c r="AM95" i="82"/>
  <c r="AL96" i="82"/>
  <c r="AM96" i="82"/>
  <c r="AL97" i="82"/>
  <c r="AM97" i="82"/>
  <c r="AL98" i="82"/>
  <c r="AM98" i="82"/>
  <c r="AM71" i="82"/>
  <c r="AL71" i="82"/>
  <c r="AE98" i="82"/>
  <c r="BB58" i="82"/>
  <c r="BB59" i="82"/>
  <c r="AY65" i="82"/>
  <c r="AP40" i="82"/>
  <c r="AQ40" i="82"/>
  <c r="AR40" i="82"/>
  <c r="AS40" i="82"/>
  <c r="AT40" i="82"/>
  <c r="AU40" i="82"/>
  <c r="AV40" i="82"/>
  <c r="AW40" i="82"/>
  <c r="AX40" i="82"/>
  <c r="AY40" i="82"/>
  <c r="AZ40" i="82"/>
  <c r="BA40" i="82"/>
  <c r="AP41" i="82"/>
  <c r="AQ41" i="82"/>
  <c r="AR41" i="82"/>
  <c r="AS41" i="82"/>
  <c r="AT41" i="82"/>
  <c r="AU41" i="82"/>
  <c r="AV41" i="82"/>
  <c r="AW41" i="82"/>
  <c r="AX41" i="82"/>
  <c r="AY41" i="82"/>
  <c r="AZ41" i="82"/>
  <c r="BA41" i="82"/>
  <c r="AP42" i="82"/>
  <c r="AQ42" i="82"/>
  <c r="AR42" i="82"/>
  <c r="AS42" i="82"/>
  <c r="AT42" i="82"/>
  <c r="AU42" i="82"/>
  <c r="AV42" i="82"/>
  <c r="AW42" i="82"/>
  <c r="AX42" i="82"/>
  <c r="AY42" i="82"/>
  <c r="AZ42" i="82"/>
  <c r="BA42" i="82"/>
  <c r="AP43" i="82"/>
  <c r="AQ43" i="82"/>
  <c r="AR43" i="82"/>
  <c r="AS43" i="82"/>
  <c r="AT43" i="82"/>
  <c r="AU43" i="82"/>
  <c r="AV43" i="82"/>
  <c r="AW43" i="82"/>
  <c r="AX43" i="82"/>
  <c r="AY43" i="82"/>
  <c r="AZ43" i="82"/>
  <c r="BA43" i="82"/>
  <c r="AP44" i="82"/>
  <c r="AQ44" i="82"/>
  <c r="AR44" i="82"/>
  <c r="AS44" i="82"/>
  <c r="AT44" i="82"/>
  <c r="AU44" i="82"/>
  <c r="AV44" i="82"/>
  <c r="AW44" i="82"/>
  <c r="AX44" i="82"/>
  <c r="AY44" i="82"/>
  <c r="AZ44" i="82"/>
  <c r="BA44" i="82"/>
  <c r="AP45" i="82"/>
  <c r="AQ45" i="82"/>
  <c r="AR45" i="82"/>
  <c r="AS45" i="82"/>
  <c r="AT45" i="82"/>
  <c r="AU45" i="82"/>
  <c r="AV45" i="82"/>
  <c r="AW45" i="82"/>
  <c r="AX45" i="82"/>
  <c r="AY45" i="82"/>
  <c r="AZ45" i="82"/>
  <c r="BA45" i="82"/>
  <c r="AP46" i="82"/>
  <c r="AQ46" i="82"/>
  <c r="AR46" i="82"/>
  <c r="AS46" i="82"/>
  <c r="AT46" i="82"/>
  <c r="AU46" i="82"/>
  <c r="AV46" i="82"/>
  <c r="AW46" i="82"/>
  <c r="AX46" i="82"/>
  <c r="AY46" i="82"/>
  <c r="AZ46" i="82"/>
  <c r="BA46" i="82"/>
  <c r="AP47" i="82"/>
  <c r="AQ47" i="82"/>
  <c r="AR47" i="82"/>
  <c r="AS47" i="82"/>
  <c r="AT47" i="82"/>
  <c r="AU47" i="82"/>
  <c r="AV47" i="82"/>
  <c r="AW47" i="82"/>
  <c r="AX47" i="82"/>
  <c r="AY47" i="82"/>
  <c r="AZ47" i="82"/>
  <c r="BA47" i="82"/>
  <c r="AP48" i="82"/>
  <c r="AQ48" i="82"/>
  <c r="AR48" i="82"/>
  <c r="AS48" i="82"/>
  <c r="AT48" i="82"/>
  <c r="AU48" i="82"/>
  <c r="AV48" i="82"/>
  <c r="AW48" i="82"/>
  <c r="AX48" i="82"/>
  <c r="AY48" i="82"/>
  <c r="AZ48" i="82"/>
  <c r="BA48" i="82"/>
  <c r="AP49" i="82"/>
  <c r="AQ49" i="82"/>
  <c r="AR49" i="82"/>
  <c r="AS49" i="82"/>
  <c r="AT49" i="82"/>
  <c r="AU49" i="82"/>
  <c r="AV49" i="82"/>
  <c r="AW49" i="82"/>
  <c r="AX49" i="82"/>
  <c r="AY49" i="82"/>
  <c r="AZ49" i="82"/>
  <c r="BA49" i="82"/>
  <c r="AP50" i="82"/>
  <c r="AQ50" i="82"/>
  <c r="AR50" i="82"/>
  <c r="AS50" i="82"/>
  <c r="AT50" i="82"/>
  <c r="AU50" i="82"/>
  <c r="AV50" i="82"/>
  <c r="AW50" i="82"/>
  <c r="AX50" i="82"/>
  <c r="AY50" i="82"/>
  <c r="AZ50" i="82"/>
  <c r="BA50" i="82"/>
  <c r="AP51" i="82"/>
  <c r="AQ51" i="82"/>
  <c r="AR51" i="82"/>
  <c r="AS51" i="82"/>
  <c r="AT51" i="82"/>
  <c r="AU51" i="82"/>
  <c r="AV51" i="82"/>
  <c r="AW51" i="82"/>
  <c r="AX51" i="82"/>
  <c r="AY51" i="82"/>
  <c r="AZ51" i="82"/>
  <c r="BA51" i="82"/>
  <c r="AP52" i="82"/>
  <c r="AQ52" i="82"/>
  <c r="AR52" i="82"/>
  <c r="AS52" i="82"/>
  <c r="AT52" i="82"/>
  <c r="AU52" i="82"/>
  <c r="AV52" i="82"/>
  <c r="AW52" i="82"/>
  <c r="AX52" i="82"/>
  <c r="AY52" i="82"/>
  <c r="AZ52" i="82"/>
  <c r="BA52" i="82"/>
  <c r="AP53" i="82"/>
  <c r="AQ53" i="82"/>
  <c r="AR53" i="82"/>
  <c r="AS53" i="82"/>
  <c r="AT53" i="82"/>
  <c r="AU53" i="82"/>
  <c r="AV53" i="82"/>
  <c r="AW53" i="82"/>
  <c r="AX53" i="82"/>
  <c r="AY53" i="82"/>
  <c r="AZ53" i="82"/>
  <c r="BA53" i="82"/>
  <c r="AP54" i="82"/>
  <c r="AQ54" i="82"/>
  <c r="AR54" i="82"/>
  <c r="AS54" i="82"/>
  <c r="AT54" i="82"/>
  <c r="AU54" i="82"/>
  <c r="AV54" i="82"/>
  <c r="AW54" i="82"/>
  <c r="AX54" i="82"/>
  <c r="AY54" i="82"/>
  <c r="AZ54" i="82"/>
  <c r="BA54" i="82"/>
  <c r="AP55" i="82"/>
  <c r="AQ55" i="82"/>
  <c r="AR55" i="82"/>
  <c r="AS55" i="82"/>
  <c r="AT55" i="82"/>
  <c r="AU55" i="82"/>
  <c r="AV55" i="82"/>
  <c r="AW55" i="82"/>
  <c r="AX55" i="82"/>
  <c r="AY55" i="82"/>
  <c r="AZ55" i="82"/>
  <c r="BA55" i="82"/>
  <c r="AP56" i="82"/>
  <c r="AQ56" i="82"/>
  <c r="AR56" i="82"/>
  <c r="AS56" i="82"/>
  <c r="AT56" i="82"/>
  <c r="AU56" i="82"/>
  <c r="AV56" i="82"/>
  <c r="AW56" i="82"/>
  <c r="AX56" i="82"/>
  <c r="AY56" i="82"/>
  <c r="AZ56" i="82"/>
  <c r="BA56" i="82"/>
  <c r="BA57" i="82"/>
  <c r="AP58" i="82"/>
  <c r="AQ58" i="82"/>
  <c r="AR58" i="82"/>
  <c r="AS58" i="82"/>
  <c r="AT58" i="82"/>
  <c r="AU58" i="82"/>
  <c r="AV58" i="82"/>
  <c r="AW58" i="82"/>
  <c r="AX58" i="82"/>
  <c r="AY58" i="82"/>
  <c r="AZ58" i="82"/>
  <c r="BA58" i="82"/>
  <c r="AP59" i="82"/>
  <c r="AQ59" i="82"/>
  <c r="AR59" i="82"/>
  <c r="AS59" i="82"/>
  <c r="AT59" i="82"/>
  <c r="AU59" i="82"/>
  <c r="AV59" i="82"/>
  <c r="AW59" i="82"/>
  <c r="AX59" i="82"/>
  <c r="AY59" i="82"/>
  <c r="AZ59" i="82"/>
  <c r="BA59" i="82"/>
  <c r="AP60" i="82"/>
  <c r="AQ60" i="82"/>
  <c r="AR60" i="82"/>
  <c r="AS60" i="82"/>
  <c r="AT60" i="82"/>
  <c r="AU60" i="82"/>
  <c r="AV60" i="82"/>
  <c r="AW60" i="82"/>
  <c r="AX60" i="82"/>
  <c r="AY60" i="82"/>
  <c r="AZ60" i="82"/>
  <c r="BA60" i="82"/>
  <c r="AQ61" i="82"/>
  <c r="AR61" i="82"/>
  <c r="AS61" i="82"/>
  <c r="AV61" i="82"/>
  <c r="AW61" i="82"/>
  <c r="AX61" i="82"/>
  <c r="AY61" i="82"/>
  <c r="AZ61" i="82"/>
  <c r="BA61" i="82"/>
  <c r="AP62" i="82"/>
  <c r="AQ62" i="82"/>
  <c r="AR62" i="82"/>
  <c r="AS62" i="82"/>
  <c r="AT62" i="82"/>
  <c r="AU62" i="82"/>
  <c r="AX62" i="82"/>
  <c r="AY62" i="82"/>
  <c r="AZ62" i="82"/>
  <c r="BA62" i="82"/>
  <c r="AP63" i="82"/>
  <c r="AQ63" i="82"/>
  <c r="AR63" i="82"/>
  <c r="AS63" i="82"/>
  <c r="AT63" i="82"/>
  <c r="AU63" i="82"/>
  <c r="AV63" i="82"/>
  <c r="AW63" i="82"/>
  <c r="AX63" i="82"/>
  <c r="AY63" i="82"/>
  <c r="AZ63" i="82"/>
  <c r="BA63" i="82"/>
  <c r="AP64" i="82"/>
  <c r="AQ64" i="82"/>
  <c r="AR64" i="82"/>
  <c r="AS64" i="82"/>
  <c r="AT64" i="82"/>
  <c r="AU64" i="82"/>
  <c r="AV64" i="82"/>
  <c r="AW64" i="82"/>
  <c r="AX64" i="82"/>
  <c r="AY64" i="82"/>
  <c r="AZ64" i="82"/>
  <c r="BA64" i="82"/>
  <c r="AY39" i="82"/>
  <c r="AZ39" i="82"/>
  <c r="AM65" i="82"/>
  <c r="AL40" i="82"/>
  <c r="AM40" i="82"/>
  <c r="AL41" i="82"/>
  <c r="AM41" i="82"/>
  <c r="AL42" i="82"/>
  <c r="AM42" i="82"/>
  <c r="AL43" i="82"/>
  <c r="AM43" i="82"/>
  <c r="AL44" i="82"/>
  <c r="AM44" i="82"/>
  <c r="AL45" i="82"/>
  <c r="AM45" i="82"/>
  <c r="AL46" i="82"/>
  <c r="AM46" i="82"/>
  <c r="AL47" i="82"/>
  <c r="AM47" i="82"/>
  <c r="AL48" i="82"/>
  <c r="AM48" i="82"/>
  <c r="AL49" i="82"/>
  <c r="AM49" i="82"/>
  <c r="AL50" i="82"/>
  <c r="AM50" i="82"/>
  <c r="AL51" i="82"/>
  <c r="AM51" i="82"/>
  <c r="AL52" i="82"/>
  <c r="AM52" i="82"/>
  <c r="AL53" i="82"/>
  <c r="AM53" i="82"/>
  <c r="AL54" i="82"/>
  <c r="AM54" i="82"/>
  <c r="AL55" i="82"/>
  <c r="AM55" i="82"/>
  <c r="AL56" i="82"/>
  <c r="AM56" i="82"/>
  <c r="AL57" i="82"/>
  <c r="AM57" i="82"/>
  <c r="AL58" i="82"/>
  <c r="AM58" i="82"/>
  <c r="AL59" i="82"/>
  <c r="AM59" i="82"/>
  <c r="AL60" i="82"/>
  <c r="AM60" i="82"/>
  <c r="AL61" i="82"/>
  <c r="AM61" i="82"/>
  <c r="AL62" i="82"/>
  <c r="AM62" i="82"/>
  <c r="AL63" i="82"/>
  <c r="AM63" i="82"/>
  <c r="AL64" i="82"/>
  <c r="AM64" i="82"/>
  <c r="AM39" i="82"/>
  <c r="AL39" i="82"/>
  <c r="S65" i="82"/>
  <c r="R40" i="82"/>
  <c r="S40" i="82"/>
  <c r="R41" i="82"/>
  <c r="S41" i="82"/>
  <c r="R42" i="82"/>
  <c r="S42" i="82"/>
  <c r="R43" i="82"/>
  <c r="S43" i="82"/>
  <c r="R44" i="82"/>
  <c r="S44" i="82"/>
  <c r="R45" i="82"/>
  <c r="S45" i="82"/>
  <c r="R46" i="82"/>
  <c r="S46" i="82"/>
  <c r="R47" i="82"/>
  <c r="S47" i="82"/>
  <c r="R48" i="82"/>
  <c r="S48" i="82"/>
  <c r="R49" i="82"/>
  <c r="S49" i="82"/>
  <c r="R50" i="82"/>
  <c r="S50" i="82"/>
  <c r="R51" i="82"/>
  <c r="S51" i="82"/>
  <c r="R52" i="82"/>
  <c r="S52" i="82"/>
  <c r="R53" i="82"/>
  <c r="S53" i="82"/>
  <c r="R54" i="82"/>
  <c r="S54" i="82"/>
  <c r="R55" i="82"/>
  <c r="S55" i="82"/>
  <c r="R56" i="82"/>
  <c r="S56" i="82"/>
  <c r="R57" i="82"/>
  <c r="S57" i="82"/>
  <c r="R58" i="82"/>
  <c r="S58" i="82"/>
  <c r="R59" i="82"/>
  <c r="S59" i="82"/>
  <c r="R60" i="82"/>
  <c r="S60" i="82"/>
  <c r="R61" i="82"/>
  <c r="S61" i="82"/>
  <c r="R62" i="82"/>
  <c r="S62" i="82"/>
  <c r="R63" i="82"/>
  <c r="S63" i="82"/>
  <c r="R64" i="82"/>
  <c r="S64" i="82"/>
  <c r="S39" i="82"/>
  <c r="R39" i="82"/>
  <c r="AY7" i="82"/>
  <c r="AZ7" i="82"/>
  <c r="AY8" i="82"/>
  <c r="AZ8" i="82"/>
  <c r="AY9" i="82"/>
  <c r="AZ9" i="82"/>
  <c r="AY10" i="82"/>
  <c r="AZ10" i="82"/>
  <c r="AY11" i="82"/>
  <c r="AZ11" i="82"/>
  <c r="AY12" i="82"/>
  <c r="AZ12" i="82"/>
  <c r="AY13" i="82"/>
  <c r="AZ13" i="82"/>
  <c r="AY14" i="82"/>
  <c r="AZ14" i="82"/>
  <c r="AY15" i="82"/>
  <c r="AZ15" i="82"/>
  <c r="AY16" i="82"/>
  <c r="AZ16" i="82"/>
  <c r="AY17" i="82"/>
  <c r="AZ17" i="82"/>
  <c r="AY18" i="82"/>
  <c r="AZ18" i="82"/>
  <c r="AY19" i="82"/>
  <c r="AZ19" i="82"/>
  <c r="AY20" i="82"/>
  <c r="AZ20" i="82"/>
  <c r="AY21" i="82"/>
  <c r="AZ21" i="82"/>
  <c r="AY22" i="82"/>
  <c r="AZ22" i="82"/>
  <c r="AY23" i="82"/>
  <c r="AZ23" i="82"/>
  <c r="AY24" i="82"/>
  <c r="AZ24" i="82"/>
  <c r="AY25" i="82"/>
  <c r="AZ25" i="82"/>
  <c r="AY26" i="82"/>
  <c r="AZ26" i="82"/>
  <c r="AY27" i="82"/>
  <c r="AZ27" i="82"/>
  <c r="AY28" i="82"/>
  <c r="AZ28" i="82"/>
  <c r="AY29" i="82"/>
  <c r="AZ29" i="82"/>
  <c r="AY30" i="82"/>
  <c r="AZ30" i="82"/>
  <c r="AY31" i="82"/>
  <c r="AZ31" i="82"/>
  <c r="AY32" i="82"/>
  <c r="AZ32" i="82"/>
  <c r="AY33" i="82"/>
  <c r="AZ33" i="82"/>
  <c r="AM33" i="82"/>
  <c r="AL8" i="82"/>
  <c r="AM8" i="82"/>
  <c r="AL9" i="82"/>
  <c r="AM9" i="82"/>
  <c r="AL10" i="82"/>
  <c r="AM10" i="82"/>
  <c r="AL11" i="82"/>
  <c r="AM11" i="82"/>
  <c r="AL12" i="82"/>
  <c r="AM12" i="82"/>
  <c r="AL13" i="82"/>
  <c r="AM13" i="82"/>
  <c r="AL14" i="82"/>
  <c r="AM14" i="82"/>
  <c r="AL15" i="82"/>
  <c r="AM15" i="82"/>
  <c r="AL16" i="82"/>
  <c r="AM16" i="82"/>
  <c r="AL17" i="82"/>
  <c r="AM17" i="82"/>
  <c r="AL18" i="82"/>
  <c r="AM18" i="82"/>
  <c r="AL19" i="82"/>
  <c r="AM19" i="82"/>
  <c r="AL20" i="82"/>
  <c r="AM20" i="82"/>
  <c r="AL21" i="82"/>
  <c r="AM21" i="82"/>
  <c r="AL22" i="82"/>
  <c r="AM22" i="82"/>
  <c r="AL23" i="82"/>
  <c r="AM23" i="82"/>
  <c r="AL24" i="82"/>
  <c r="AM24" i="82"/>
  <c r="AL25" i="82"/>
  <c r="AM25" i="82"/>
  <c r="AL26" i="82"/>
  <c r="AM26" i="82"/>
  <c r="AL27" i="82"/>
  <c r="AM27" i="82"/>
  <c r="AL28" i="82"/>
  <c r="AM28" i="82"/>
  <c r="AL29" i="82"/>
  <c r="AM29" i="82"/>
  <c r="AL30" i="82"/>
  <c r="AM30" i="82"/>
  <c r="AL31" i="82"/>
  <c r="AM31" i="82"/>
  <c r="AL32" i="82"/>
  <c r="AM32" i="82"/>
  <c r="AM7" i="82"/>
  <c r="AL7" i="82"/>
  <c r="S33" i="82"/>
  <c r="R8" i="82"/>
  <c r="S8" i="82"/>
  <c r="R9" i="82"/>
  <c r="S9" i="82"/>
  <c r="R10" i="82"/>
  <c r="S10" i="82"/>
  <c r="R11" i="82"/>
  <c r="S11" i="82"/>
  <c r="R12" i="82"/>
  <c r="S12" i="82"/>
  <c r="R13" i="82"/>
  <c r="S13" i="82"/>
  <c r="R14" i="82"/>
  <c r="S14" i="82"/>
  <c r="R15" i="82"/>
  <c r="S15" i="82"/>
  <c r="R16" i="82"/>
  <c r="S16" i="82"/>
  <c r="R17" i="82"/>
  <c r="S17" i="82"/>
  <c r="R18" i="82"/>
  <c r="S18" i="82"/>
  <c r="R19" i="82"/>
  <c r="S19" i="82"/>
  <c r="R20" i="82"/>
  <c r="S20" i="82"/>
  <c r="R21" i="82"/>
  <c r="S21" i="82"/>
  <c r="R22" i="82"/>
  <c r="S22" i="82"/>
  <c r="R23" i="82"/>
  <c r="S23" i="82"/>
  <c r="R24" i="82"/>
  <c r="S24" i="82"/>
  <c r="R25" i="82"/>
  <c r="S25" i="82"/>
  <c r="R26" i="82"/>
  <c r="S26" i="82"/>
  <c r="R27" i="82"/>
  <c r="S27" i="82"/>
  <c r="R28" i="82"/>
  <c r="S28" i="82"/>
  <c r="R29" i="82"/>
  <c r="S29" i="82"/>
  <c r="R30" i="82"/>
  <c r="S30" i="82"/>
  <c r="R31" i="82"/>
  <c r="S31" i="82"/>
  <c r="R32" i="82"/>
  <c r="S32" i="82"/>
  <c r="S7" i="82"/>
  <c r="R7" i="82"/>
  <c r="AY99" i="81"/>
  <c r="AP72" i="81"/>
  <c r="AQ72" i="81"/>
  <c r="AR72" i="81"/>
  <c r="AS72" i="81"/>
  <c r="AT72" i="81"/>
  <c r="AU72" i="81"/>
  <c r="AV72" i="81"/>
  <c r="AW72" i="81"/>
  <c r="AX72" i="81"/>
  <c r="AY72" i="81"/>
  <c r="AZ72" i="81"/>
  <c r="BA72" i="81"/>
  <c r="AP73" i="81"/>
  <c r="AQ73" i="81"/>
  <c r="AR73" i="81"/>
  <c r="AS73" i="81"/>
  <c r="AT73" i="81"/>
  <c r="AU73" i="81"/>
  <c r="AV73" i="81"/>
  <c r="AW73" i="81"/>
  <c r="AX73" i="81"/>
  <c r="AY73" i="81"/>
  <c r="AZ73" i="81"/>
  <c r="BA73" i="81"/>
  <c r="AP74" i="81"/>
  <c r="AQ74" i="81"/>
  <c r="AR74" i="81"/>
  <c r="AS74" i="81"/>
  <c r="AT74" i="81"/>
  <c r="AU74" i="81"/>
  <c r="AV74" i="81"/>
  <c r="AW74" i="81"/>
  <c r="AX74" i="81"/>
  <c r="AY74" i="81"/>
  <c r="AZ74" i="81"/>
  <c r="BA74" i="81"/>
  <c r="AP75" i="81"/>
  <c r="AQ75" i="81"/>
  <c r="AR75" i="81"/>
  <c r="AS75" i="81"/>
  <c r="AT75" i="81"/>
  <c r="AU75" i="81"/>
  <c r="AV75" i="81"/>
  <c r="AW75" i="81"/>
  <c r="AX75" i="81"/>
  <c r="AY75" i="81"/>
  <c r="AZ75" i="81"/>
  <c r="BA75" i="81"/>
  <c r="AP76" i="81"/>
  <c r="AQ76" i="81"/>
  <c r="AR76" i="81"/>
  <c r="AS76" i="81"/>
  <c r="AT76" i="81"/>
  <c r="AU76" i="81"/>
  <c r="AV76" i="81"/>
  <c r="AW76" i="81"/>
  <c r="AX76" i="81"/>
  <c r="AY76" i="81"/>
  <c r="AZ76" i="81"/>
  <c r="BA76" i="81"/>
  <c r="AP77" i="81"/>
  <c r="AQ77" i="81"/>
  <c r="AR77" i="81"/>
  <c r="AS77" i="81"/>
  <c r="AT77" i="81"/>
  <c r="AU77" i="81"/>
  <c r="AV77" i="81"/>
  <c r="AW77" i="81"/>
  <c r="AX77" i="81"/>
  <c r="AY77" i="81"/>
  <c r="AZ77" i="81"/>
  <c r="BA77" i="81"/>
  <c r="AZ78" i="81"/>
  <c r="BA78" i="81"/>
  <c r="AP79" i="81"/>
  <c r="AQ79" i="81"/>
  <c r="AR79" i="81"/>
  <c r="AS79" i="81"/>
  <c r="AT79" i="81"/>
  <c r="AU79" i="81"/>
  <c r="AV79" i="81"/>
  <c r="AW79" i="81"/>
  <c r="AX79" i="81"/>
  <c r="AY79" i="81"/>
  <c r="AZ79" i="81"/>
  <c r="BA79" i="81"/>
  <c r="AP80" i="81"/>
  <c r="AQ80" i="81"/>
  <c r="AR80" i="81"/>
  <c r="AS80" i="81"/>
  <c r="AT80" i="81"/>
  <c r="AU80" i="81"/>
  <c r="AV80" i="81"/>
  <c r="AW80" i="81"/>
  <c r="AX80" i="81"/>
  <c r="AY80" i="81"/>
  <c r="AZ80" i="81"/>
  <c r="BA80" i="81"/>
  <c r="AP81" i="81"/>
  <c r="AQ81" i="81"/>
  <c r="AR81" i="81"/>
  <c r="AS81" i="81"/>
  <c r="AT81" i="81"/>
  <c r="AU81" i="81"/>
  <c r="AV81" i="81"/>
  <c r="AW81" i="81"/>
  <c r="AX81" i="81"/>
  <c r="AY81" i="81"/>
  <c r="AZ81" i="81"/>
  <c r="BA81" i="81"/>
  <c r="AP82" i="81"/>
  <c r="AQ82" i="81"/>
  <c r="AR82" i="81"/>
  <c r="AS82" i="81"/>
  <c r="AT82" i="81"/>
  <c r="AU82" i="81"/>
  <c r="AV82" i="81"/>
  <c r="AW82" i="81"/>
  <c r="AX82" i="81"/>
  <c r="AY82" i="81"/>
  <c r="AZ82" i="81"/>
  <c r="BA82" i="81"/>
  <c r="AP83" i="81"/>
  <c r="AQ83" i="81"/>
  <c r="AR83" i="81"/>
  <c r="AS83" i="81"/>
  <c r="AT83" i="81"/>
  <c r="AU83" i="81"/>
  <c r="AV83" i="81"/>
  <c r="AW83" i="81"/>
  <c r="AX83" i="81"/>
  <c r="AY83" i="81"/>
  <c r="AZ83" i="81"/>
  <c r="BA83" i="81"/>
  <c r="AW84" i="81"/>
  <c r="AY84" i="81"/>
  <c r="AZ84" i="81"/>
  <c r="BA84" i="81"/>
  <c r="AP85" i="81"/>
  <c r="AQ85" i="81"/>
  <c r="AR85" i="81"/>
  <c r="AS85" i="81"/>
  <c r="AT85" i="81"/>
  <c r="AU85" i="81"/>
  <c r="AV85" i="81"/>
  <c r="AW85" i="81"/>
  <c r="AX85" i="81"/>
  <c r="AY85" i="81"/>
  <c r="AZ85" i="81"/>
  <c r="BA85" i="81"/>
  <c r="AP86" i="81"/>
  <c r="AQ86" i="81"/>
  <c r="AR86" i="81"/>
  <c r="AS86" i="81"/>
  <c r="AT86" i="81"/>
  <c r="AU86" i="81"/>
  <c r="AV86" i="81"/>
  <c r="AW86" i="81"/>
  <c r="AX86" i="81"/>
  <c r="AY86" i="81"/>
  <c r="AZ86" i="81"/>
  <c r="BA86" i="81"/>
  <c r="AP87" i="81"/>
  <c r="AQ87" i="81"/>
  <c r="AR87" i="81"/>
  <c r="AS87" i="81"/>
  <c r="AT87" i="81"/>
  <c r="AU87" i="81"/>
  <c r="AV87" i="81"/>
  <c r="AW87" i="81"/>
  <c r="AX87" i="81"/>
  <c r="AY87" i="81"/>
  <c r="AZ87" i="81"/>
  <c r="BA87" i="81"/>
  <c r="AP88" i="81"/>
  <c r="AQ88" i="81"/>
  <c r="AT88" i="81"/>
  <c r="AV88" i="81"/>
  <c r="AW88" i="81"/>
  <c r="AX88" i="81"/>
  <c r="AY88" i="81"/>
  <c r="AZ88" i="81"/>
  <c r="BA88" i="81"/>
  <c r="AP89" i="81"/>
  <c r="AQ89" i="81"/>
  <c r="AR89" i="81"/>
  <c r="AS89" i="81"/>
  <c r="AT89" i="81"/>
  <c r="AU89" i="81"/>
  <c r="AV89" i="81"/>
  <c r="AW89" i="81"/>
  <c r="AX89" i="81"/>
  <c r="AY89" i="81"/>
  <c r="AZ89" i="81"/>
  <c r="BA89" i="81"/>
  <c r="AP90" i="81"/>
  <c r="AQ90" i="81"/>
  <c r="AR90" i="81"/>
  <c r="AS90" i="81"/>
  <c r="AT90" i="81"/>
  <c r="AU90" i="81"/>
  <c r="AV90" i="81"/>
  <c r="AW90" i="81"/>
  <c r="AX90" i="81"/>
  <c r="AY90" i="81"/>
  <c r="AZ90" i="81"/>
  <c r="BA90" i="81"/>
  <c r="AP91" i="81"/>
  <c r="AR91" i="81"/>
  <c r="AT91" i="81"/>
  <c r="AU91" i="81"/>
  <c r="AV91" i="81"/>
  <c r="AW91" i="81"/>
  <c r="AX91" i="81"/>
  <c r="AY91" i="81"/>
  <c r="AZ91" i="81"/>
  <c r="BA91" i="81"/>
  <c r="AP92" i="81"/>
  <c r="AQ92" i="81"/>
  <c r="AR92" i="81"/>
  <c r="AS92" i="81"/>
  <c r="AT92" i="81"/>
  <c r="AU92" i="81"/>
  <c r="AV92" i="81"/>
  <c r="AW92" i="81"/>
  <c r="AX92" i="81"/>
  <c r="AY92" i="81"/>
  <c r="AZ92" i="81"/>
  <c r="BA92" i="81"/>
  <c r="AP93" i="81"/>
  <c r="AQ93" i="81"/>
  <c r="AR93" i="81"/>
  <c r="AS93" i="81"/>
  <c r="AT93" i="81"/>
  <c r="AU93" i="81"/>
  <c r="AV93" i="81"/>
  <c r="AW93" i="81"/>
  <c r="AX93" i="81"/>
  <c r="AY93" i="81"/>
  <c r="AZ93" i="81"/>
  <c r="BA93" i="81"/>
  <c r="AP94" i="81"/>
  <c r="AQ94" i="81"/>
  <c r="AR94" i="81"/>
  <c r="AS94" i="81"/>
  <c r="AT94" i="81"/>
  <c r="AU94" i="81"/>
  <c r="AV94" i="81"/>
  <c r="AW94" i="81"/>
  <c r="AX94" i="81"/>
  <c r="AY94" i="81"/>
  <c r="AZ94" i="81"/>
  <c r="BA94" i="81"/>
  <c r="AP95" i="81"/>
  <c r="AS95" i="81"/>
  <c r="AW95" i="81"/>
  <c r="AX95" i="81"/>
  <c r="AY95" i="81"/>
  <c r="AZ95" i="81"/>
  <c r="BA95" i="81"/>
  <c r="AP96" i="81"/>
  <c r="AQ96" i="81"/>
  <c r="AR96" i="81"/>
  <c r="AS96" i="81"/>
  <c r="AT96" i="81"/>
  <c r="AU96" i="81"/>
  <c r="AV96" i="81"/>
  <c r="AW96" i="81"/>
  <c r="AX96" i="81"/>
  <c r="AY96" i="81"/>
  <c r="AZ96" i="81"/>
  <c r="BA96" i="81"/>
  <c r="AP97" i="81"/>
  <c r="AQ97" i="81"/>
  <c r="AR97" i="81"/>
  <c r="AS97" i="81"/>
  <c r="AT97" i="81"/>
  <c r="AU97" i="81"/>
  <c r="AV97" i="81"/>
  <c r="AW97" i="81"/>
  <c r="AX97" i="81"/>
  <c r="AY97" i="81"/>
  <c r="AZ97" i="81"/>
  <c r="BA97" i="81"/>
  <c r="AP98" i="81"/>
  <c r="AQ98" i="81"/>
  <c r="AR98" i="81"/>
  <c r="AS98" i="81"/>
  <c r="AT98" i="81"/>
  <c r="AU98" i="81"/>
  <c r="AV98" i="81"/>
  <c r="AW98" i="81"/>
  <c r="AX98" i="81"/>
  <c r="AY98" i="81"/>
  <c r="AZ98" i="81"/>
  <c r="BA98" i="81"/>
  <c r="AY71" i="81"/>
  <c r="AZ71" i="81"/>
  <c r="BA71" i="81"/>
  <c r="AM99" i="81"/>
  <c r="AE98" i="81"/>
  <c r="AL98" i="81" s="1"/>
  <c r="S99" i="81"/>
  <c r="R72" i="81"/>
  <c r="S72" i="81"/>
  <c r="R73" i="81"/>
  <c r="S73" i="81"/>
  <c r="R74" i="81"/>
  <c r="S74" i="81"/>
  <c r="R75" i="81"/>
  <c r="S75" i="81"/>
  <c r="R76" i="81"/>
  <c r="S76" i="81"/>
  <c r="R77" i="81"/>
  <c r="S77" i="81"/>
  <c r="R78" i="81"/>
  <c r="S78" i="81"/>
  <c r="R79" i="81"/>
  <c r="S79" i="81"/>
  <c r="R80" i="81"/>
  <c r="S80" i="81"/>
  <c r="R81" i="81"/>
  <c r="S81" i="81"/>
  <c r="R82" i="81"/>
  <c r="S82" i="81"/>
  <c r="R83" i="81"/>
  <c r="S83" i="81"/>
  <c r="R84" i="81"/>
  <c r="S84" i="81"/>
  <c r="R85" i="81"/>
  <c r="S85" i="81"/>
  <c r="R86" i="81"/>
  <c r="S86" i="81"/>
  <c r="R87" i="81"/>
  <c r="S87" i="81"/>
  <c r="R88" i="81"/>
  <c r="S88" i="81"/>
  <c r="R89" i="81"/>
  <c r="S89" i="81"/>
  <c r="R90" i="81"/>
  <c r="S90" i="81"/>
  <c r="R91" i="81"/>
  <c r="S91" i="81"/>
  <c r="R92" i="81"/>
  <c r="S92" i="81"/>
  <c r="R93" i="81"/>
  <c r="S93" i="81"/>
  <c r="R94" i="81"/>
  <c r="S94" i="81"/>
  <c r="R95" i="81"/>
  <c r="S95" i="81"/>
  <c r="R96" i="81"/>
  <c r="S96" i="81"/>
  <c r="R97" i="81"/>
  <c r="S97" i="81"/>
  <c r="R98" i="81"/>
  <c r="S98" i="81"/>
  <c r="S71" i="81"/>
  <c r="R71" i="81"/>
  <c r="AL72" i="81"/>
  <c r="AM72" i="81"/>
  <c r="AL73" i="81"/>
  <c r="AM73" i="81"/>
  <c r="AL74" i="81"/>
  <c r="AM74" i="81"/>
  <c r="AL75" i="81"/>
  <c r="AM75" i="81"/>
  <c r="AL76" i="81"/>
  <c r="AM76" i="81"/>
  <c r="AL77" i="81"/>
  <c r="AM77" i="81"/>
  <c r="AL78" i="81"/>
  <c r="AM78" i="81"/>
  <c r="AL79" i="81"/>
  <c r="AM79" i="81"/>
  <c r="AL80" i="81"/>
  <c r="AM80" i="81"/>
  <c r="AL81" i="81"/>
  <c r="AM81" i="81"/>
  <c r="AL82" i="81"/>
  <c r="AM82" i="81"/>
  <c r="AL83" i="81"/>
  <c r="AM83" i="81"/>
  <c r="AL84" i="81"/>
  <c r="AM84" i="81"/>
  <c r="AL85" i="81"/>
  <c r="AM85" i="81"/>
  <c r="AL86" i="81"/>
  <c r="AM86" i="81"/>
  <c r="AL87" i="81"/>
  <c r="AM87" i="81"/>
  <c r="AL88" i="81"/>
  <c r="AM88" i="81"/>
  <c r="AL89" i="81"/>
  <c r="AM89" i="81"/>
  <c r="AL90" i="81"/>
  <c r="AM90" i="81"/>
  <c r="AL91" i="81"/>
  <c r="AM91" i="81"/>
  <c r="AL92" i="81"/>
  <c r="AM92" i="81"/>
  <c r="AL93" i="81"/>
  <c r="AM93" i="81"/>
  <c r="AL94" i="81"/>
  <c r="AM94" i="81"/>
  <c r="AL95" i="81"/>
  <c r="AM95" i="81"/>
  <c r="AL96" i="81"/>
  <c r="AM96" i="81"/>
  <c r="AL97" i="81"/>
  <c r="AM97" i="81"/>
  <c r="AM98" i="81"/>
  <c r="AM71" i="81"/>
  <c r="AL71" i="81"/>
  <c r="AY65" i="81"/>
  <c r="AP40" i="81"/>
  <c r="AQ40" i="81"/>
  <c r="AR40" i="81"/>
  <c r="AS40" i="81"/>
  <c r="AT40" i="81"/>
  <c r="AU40" i="81"/>
  <c r="AV40" i="81"/>
  <c r="AW40" i="81"/>
  <c r="AX40" i="81"/>
  <c r="AY40" i="81"/>
  <c r="AZ40" i="81"/>
  <c r="BA40" i="81"/>
  <c r="AP41" i="81"/>
  <c r="AQ41" i="81"/>
  <c r="AR41" i="81"/>
  <c r="AS41" i="81"/>
  <c r="AT41" i="81"/>
  <c r="AU41" i="81"/>
  <c r="AV41" i="81"/>
  <c r="AW41" i="81"/>
  <c r="AX41" i="81"/>
  <c r="AY41" i="81"/>
  <c r="AZ41" i="81"/>
  <c r="BA41" i="81"/>
  <c r="AP42" i="81"/>
  <c r="AQ42" i="81"/>
  <c r="AR42" i="81"/>
  <c r="AS42" i="81"/>
  <c r="AT42" i="81"/>
  <c r="AU42" i="81"/>
  <c r="AV42" i="81"/>
  <c r="AW42" i="81"/>
  <c r="AX42" i="81"/>
  <c r="AY42" i="81"/>
  <c r="AZ42" i="81"/>
  <c r="BA42" i="81"/>
  <c r="AP43" i="81"/>
  <c r="AQ43" i="81"/>
  <c r="AR43" i="81"/>
  <c r="AS43" i="81"/>
  <c r="AT43" i="81"/>
  <c r="AU43" i="81"/>
  <c r="AV43" i="81"/>
  <c r="AW43" i="81"/>
  <c r="AX43" i="81"/>
  <c r="AY43" i="81"/>
  <c r="AZ43" i="81"/>
  <c r="BA43" i="81"/>
  <c r="AP44" i="81"/>
  <c r="AQ44" i="81"/>
  <c r="AR44" i="81"/>
  <c r="AS44" i="81"/>
  <c r="AT44" i="81"/>
  <c r="AU44" i="81"/>
  <c r="AV44" i="81"/>
  <c r="AW44" i="81"/>
  <c r="AX44" i="81"/>
  <c r="AY44" i="81"/>
  <c r="AZ44" i="81"/>
  <c r="BA44" i="81"/>
  <c r="BA45" i="81"/>
  <c r="AP46" i="81"/>
  <c r="AQ46" i="81"/>
  <c r="AR46" i="81"/>
  <c r="AS46" i="81"/>
  <c r="AT46" i="81"/>
  <c r="AU46" i="81"/>
  <c r="AV46" i="81"/>
  <c r="AW46" i="81"/>
  <c r="AX46" i="81"/>
  <c r="AY46" i="81"/>
  <c r="AZ46" i="81"/>
  <c r="BA46" i="81"/>
  <c r="AP47" i="81"/>
  <c r="AQ47" i="81"/>
  <c r="AR47" i="81"/>
  <c r="AS47" i="81"/>
  <c r="AT47" i="81"/>
  <c r="AU47" i="81"/>
  <c r="AV47" i="81"/>
  <c r="AW47" i="81"/>
  <c r="AX47" i="81"/>
  <c r="AY47" i="81"/>
  <c r="AZ47" i="81"/>
  <c r="BA47" i="81"/>
  <c r="AQ48" i="81"/>
  <c r="AR48" i="81"/>
  <c r="AS48" i="81"/>
  <c r="AT48" i="81"/>
  <c r="AU48" i="81"/>
  <c r="AV48" i="81"/>
  <c r="AW48" i="81"/>
  <c r="AX48" i="81"/>
  <c r="AY48" i="81"/>
  <c r="AZ48" i="81"/>
  <c r="BA48" i="81"/>
  <c r="AP49" i="81"/>
  <c r="AQ49" i="81"/>
  <c r="AR49" i="81"/>
  <c r="AS49" i="81"/>
  <c r="AT49" i="81"/>
  <c r="AU49" i="81"/>
  <c r="AV49" i="81"/>
  <c r="AW49" i="81"/>
  <c r="AX49" i="81"/>
  <c r="AY49" i="81"/>
  <c r="AZ49" i="81"/>
  <c r="BA49" i="81"/>
  <c r="AP50" i="81"/>
  <c r="AQ50" i="81"/>
  <c r="AR50" i="81"/>
  <c r="AS50" i="81"/>
  <c r="AT50" i="81"/>
  <c r="AU50" i="81"/>
  <c r="AV50" i="81"/>
  <c r="AW50" i="81"/>
  <c r="AX50" i="81"/>
  <c r="AY50" i="81"/>
  <c r="AZ50" i="81"/>
  <c r="BA50" i="81"/>
  <c r="AP51" i="81"/>
  <c r="AQ51" i="81"/>
  <c r="AR51" i="81"/>
  <c r="AS51" i="81"/>
  <c r="AT51" i="81"/>
  <c r="AU51" i="81"/>
  <c r="AV51" i="81"/>
  <c r="AW51" i="81"/>
  <c r="AX51" i="81"/>
  <c r="AY51" i="81"/>
  <c r="AZ51" i="81"/>
  <c r="BA51" i="81"/>
  <c r="AP52" i="81"/>
  <c r="AQ52" i="81"/>
  <c r="AR52" i="81"/>
  <c r="AS52" i="81"/>
  <c r="AT52" i="81"/>
  <c r="AU52" i="81"/>
  <c r="AV52" i="81"/>
  <c r="AW52" i="81"/>
  <c r="AX52" i="81"/>
  <c r="AY52" i="81"/>
  <c r="AZ52" i="81"/>
  <c r="BA52" i="81"/>
  <c r="AP53" i="81"/>
  <c r="AQ53" i="81"/>
  <c r="AR53" i="81"/>
  <c r="AS53" i="81"/>
  <c r="AT53" i="81"/>
  <c r="AU53" i="81"/>
  <c r="AV53" i="81"/>
  <c r="AW53" i="81"/>
  <c r="AX53" i="81"/>
  <c r="AY53" i="81"/>
  <c r="AZ53" i="81"/>
  <c r="BA53" i="81"/>
  <c r="AP54" i="81"/>
  <c r="AQ54" i="81"/>
  <c r="AR54" i="81"/>
  <c r="AS54" i="81"/>
  <c r="AT54" i="81"/>
  <c r="AU54" i="81"/>
  <c r="AV54" i="81"/>
  <c r="AW54" i="81"/>
  <c r="AX54" i="81"/>
  <c r="AY54" i="81"/>
  <c r="AZ54" i="81"/>
  <c r="BA54" i="81"/>
  <c r="AP55" i="81"/>
  <c r="AQ55" i="81"/>
  <c r="AR55" i="81"/>
  <c r="AS55" i="81"/>
  <c r="AT55" i="81"/>
  <c r="AU55" i="81"/>
  <c r="AV55" i="81"/>
  <c r="AW55" i="81"/>
  <c r="AX55" i="81"/>
  <c r="AY55" i="81"/>
  <c r="AZ55" i="81"/>
  <c r="BA55" i="81"/>
  <c r="AP56" i="81"/>
  <c r="AQ56" i="81"/>
  <c r="AR56" i="81"/>
  <c r="AS56" i="81"/>
  <c r="AT56" i="81"/>
  <c r="AU56" i="81"/>
  <c r="AV56" i="81"/>
  <c r="AW56" i="81"/>
  <c r="AX56" i="81"/>
  <c r="AY56" i="81"/>
  <c r="AZ56" i="81"/>
  <c r="BA56" i="81"/>
  <c r="AP57" i="81"/>
  <c r="AQ57" i="81"/>
  <c r="AR57" i="81"/>
  <c r="AS57" i="81"/>
  <c r="AT57" i="81"/>
  <c r="AU57" i="81"/>
  <c r="AV57" i="81"/>
  <c r="AW57" i="81"/>
  <c r="AX57" i="81"/>
  <c r="AY57" i="81"/>
  <c r="AZ57" i="81"/>
  <c r="BA57" i="81"/>
  <c r="AP58" i="81"/>
  <c r="AQ58" i="81"/>
  <c r="AR58" i="81"/>
  <c r="AS58" i="81"/>
  <c r="AT58" i="81"/>
  <c r="AU58" i="81"/>
  <c r="AV58" i="81"/>
  <c r="AW58" i="81"/>
  <c r="AX58" i="81"/>
  <c r="AY58" i="81"/>
  <c r="AZ58" i="81"/>
  <c r="BA58" i="81"/>
  <c r="AP59" i="81"/>
  <c r="AQ59" i="81"/>
  <c r="AR59" i="81"/>
  <c r="AS59" i="81"/>
  <c r="AT59" i="81"/>
  <c r="AU59" i="81"/>
  <c r="AV59" i="81"/>
  <c r="AW59" i="81"/>
  <c r="AX59" i="81"/>
  <c r="AY59" i="81"/>
  <c r="AZ59" i="81"/>
  <c r="BA59" i="81"/>
  <c r="AW60" i="81"/>
  <c r="AX60" i="81"/>
  <c r="AY60" i="81"/>
  <c r="AZ60" i="81"/>
  <c r="BA60" i="81"/>
  <c r="AP61" i="81"/>
  <c r="AR61" i="81"/>
  <c r="AS61" i="81"/>
  <c r="AT61" i="81"/>
  <c r="AU61" i="81"/>
  <c r="AV61" i="81"/>
  <c r="AW61" i="81"/>
  <c r="AX61" i="81"/>
  <c r="AY61" i="81"/>
  <c r="AZ61" i="81"/>
  <c r="BA61" i="81"/>
  <c r="AP62" i="81"/>
  <c r="AR62" i="81"/>
  <c r="AS62" i="81"/>
  <c r="AT62" i="81"/>
  <c r="AU62" i="81"/>
  <c r="AV62" i="81"/>
  <c r="AW62" i="81"/>
  <c r="AX62" i="81"/>
  <c r="AY62" i="81"/>
  <c r="AZ62" i="81"/>
  <c r="BA62" i="81"/>
  <c r="AP63" i="81"/>
  <c r="AS63" i="81"/>
  <c r="AT63" i="81"/>
  <c r="AU63" i="81"/>
  <c r="AV63" i="81"/>
  <c r="AW63" i="81"/>
  <c r="AX63" i="81"/>
  <c r="AY63" i="81"/>
  <c r="AZ63" i="81"/>
  <c r="BA63" i="81"/>
  <c r="AP64" i="81"/>
  <c r="AQ64" i="81"/>
  <c r="AR64" i="81"/>
  <c r="AS64" i="81"/>
  <c r="AT64" i="81"/>
  <c r="AU64" i="81"/>
  <c r="AV64" i="81"/>
  <c r="AW64" i="81"/>
  <c r="AX64" i="81"/>
  <c r="AY64" i="81"/>
  <c r="AZ64" i="81"/>
  <c r="AY39" i="81"/>
  <c r="AZ39" i="81"/>
  <c r="BA39" i="81"/>
  <c r="AM65" i="81"/>
  <c r="AN65" i="81"/>
  <c r="AL40" i="81"/>
  <c r="AM40" i="81"/>
  <c r="AL41" i="81"/>
  <c r="AM41" i="81"/>
  <c r="AL42" i="81"/>
  <c r="AM42" i="81"/>
  <c r="AL43" i="81"/>
  <c r="AM43" i="81"/>
  <c r="AL44" i="81"/>
  <c r="AM44" i="81"/>
  <c r="AL45" i="81"/>
  <c r="AM45" i="81"/>
  <c r="AL46" i="81"/>
  <c r="AM46" i="81"/>
  <c r="AL47" i="81"/>
  <c r="AM47" i="81"/>
  <c r="AL48" i="81"/>
  <c r="AM48" i="81"/>
  <c r="AL49" i="81"/>
  <c r="AM49" i="81"/>
  <c r="AL50" i="81"/>
  <c r="AM50" i="81"/>
  <c r="AL51" i="81"/>
  <c r="AM51" i="81"/>
  <c r="AL52" i="81"/>
  <c r="AM52" i="81"/>
  <c r="AL53" i="81"/>
  <c r="AM53" i="81"/>
  <c r="AL54" i="81"/>
  <c r="AM54" i="81"/>
  <c r="AL55" i="81"/>
  <c r="AM55" i="81"/>
  <c r="AL56" i="81"/>
  <c r="AM56" i="81"/>
  <c r="AL57" i="81"/>
  <c r="AM57" i="81"/>
  <c r="AL58" i="81"/>
  <c r="AM58" i="81"/>
  <c r="AL59" i="81"/>
  <c r="AM59" i="81"/>
  <c r="AL60" i="81"/>
  <c r="AM60" i="81"/>
  <c r="AL61" i="81"/>
  <c r="AM61" i="81"/>
  <c r="AL62" i="81"/>
  <c r="AM62" i="81"/>
  <c r="AL63" i="81"/>
  <c r="AM63" i="81"/>
  <c r="AL64" i="81"/>
  <c r="AM64" i="81"/>
  <c r="AM39" i="81"/>
  <c r="AL39" i="81"/>
  <c r="S65" i="81"/>
  <c r="R40" i="81"/>
  <c r="S40" i="81"/>
  <c r="R41" i="81"/>
  <c r="S41" i="81"/>
  <c r="R42" i="81"/>
  <c r="S42" i="81"/>
  <c r="R43" i="81"/>
  <c r="S43" i="81"/>
  <c r="R44" i="81"/>
  <c r="S44" i="81"/>
  <c r="R45" i="81"/>
  <c r="S45" i="81"/>
  <c r="R46" i="81"/>
  <c r="S46" i="81"/>
  <c r="R47" i="81"/>
  <c r="S47" i="81"/>
  <c r="R48" i="81"/>
  <c r="S48" i="81"/>
  <c r="R49" i="81"/>
  <c r="S49" i="81"/>
  <c r="R50" i="81"/>
  <c r="S50" i="81"/>
  <c r="R51" i="81"/>
  <c r="S51" i="81"/>
  <c r="R52" i="81"/>
  <c r="S52" i="81"/>
  <c r="R53" i="81"/>
  <c r="S53" i="81"/>
  <c r="R54" i="81"/>
  <c r="S54" i="81"/>
  <c r="R55" i="81"/>
  <c r="S55" i="81"/>
  <c r="R56" i="81"/>
  <c r="S56" i="81"/>
  <c r="R57" i="81"/>
  <c r="S57" i="81"/>
  <c r="R58" i="81"/>
  <c r="S58" i="81"/>
  <c r="R59" i="81"/>
  <c r="S59" i="81"/>
  <c r="R60" i="81"/>
  <c r="S60" i="81"/>
  <c r="R61" i="81"/>
  <c r="S61" i="81"/>
  <c r="R62" i="81"/>
  <c r="S62" i="81"/>
  <c r="R63" i="81"/>
  <c r="S63" i="81"/>
  <c r="R64" i="81"/>
  <c r="S64" i="81"/>
  <c r="S39" i="81"/>
  <c r="R39" i="81"/>
  <c r="AY33" i="81"/>
  <c r="AP8" i="81"/>
  <c r="AQ8" i="81"/>
  <c r="AR8" i="81"/>
  <c r="AS8" i="81"/>
  <c r="AT8" i="81"/>
  <c r="AU8" i="81"/>
  <c r="AV8" i="81"/>
  <c r="AW8" i="81"/>
  <c r="AX8" i="81"/>
  <c r="AY8" i="81"/>
  <c r="AZ8" i="81"/>
  <c r="BA8" i="81"/>
  <c r="AP9" i="81"/>
  <c r="AQ9" i="81"/>
  <c r="AR9" i="81"/>
  <c r="AS9" i="81"/>
  <c r="AT9" i="81"/>
  <c r="AU9" i="81"/>
  <c r="AV9" i="81"/>
  <c r="AW9" i="81"/>
  <c r="AX9" i="81"/>
  <c r="AY9" i="81"/>
  <c r="AZ9" i="81"/>
  <c r="BA9" i="81"/>
  <c r="AP10" i="81"/>
  <c r="AQ10" i="81"/>
  <c r="AR10" i="81"/>
  <c r="AS10" i="81"/>
  <c r="AT10" i="81"/>
  <c r="AU10" i="81"/>
  <c r="AV10" i="81"/>
  <c r="AW10" i="81"/>
  <c r="AX10" i="81"/>
  <c r="AY10" i="81"/>
  <c r="AZ10" i="81"/>
  <c r="BA10" i="81"/>
  <c r="AP11" i="81"/>
  <c r="AQ11" i="81"/>
  <c r="AR11" i="81"/>
  <c r="AS11" i="81"/>
  <c r="AT11" i="81"/>
  <c r="AU11" i="81"/>
  <c r="AV11" i="81"/>
  <c r="AW11" i="81"/>
  <c r="AX11" i="81"/>
  <c r="AY11" i="81"/>
  <c r="AZ11" i="81"/>
  <c r="BA11" i="81"/>
  <c r="AP12" i="81"/>
  <c r="AQ12" i="81"/>
  <c r="AR12" i="81"/>
  <c r="AS12" i="81"/>
  <c r="AT12" i="81"/>
  <c r="AU12" i="81"/>
  <c r="AV12" i="81"/>
  <c r="AW12" i="81"/>
  <c r="AX12" i="81"/>
  <c r="AY12" i="81"/>
  <c r="AZ12" i="81"/>
  <c r="BA12" i="81"/>
  <c r="AP13" i="81"/>
  <c r="AQ13" i="81"/>
  <c r="AR13" i="81"/>
  <c r="AS13" i="81"/>
  <c r="AT13" i="81"/>
  <c r="AU13" i="81"/>
  <c r="AV13" i="81"/>
  <c r="AW13" i="81"/>
  <c r="AX13" i="81"/>
  <c r="AY13" i="81"/>
  <c r="AZ13" i="81"/>
  <c r="BA13" i="81"/>
  <c r="AP14" i="81"/>
  <c r="AQ14" i="81"/>
  <c r="AR14" i="81"/>
  <c r="AS14" i="81"/>
  <c r="AT14" i="81"/>
  <c r="AU14" i="81"/>
  <c r="AV14" i="81"/>
  <c r="AW14" i="81"/>
  <c r="AX14" i="81"/>
  <c r="AY14" i="81"/>
  <c r="AZ14" i="81"/>
  <c r="BA14" i="81"/>
  <c r="AP15" i="81"/>
  <c r="AQ15" i="81"/>
  <c r="AR15" i="81"/>
  <c r="AS15" i="81"/>
  <c r="AT15" i="81"/>
  <c r="AU15" i="81"/>
  <c r="AV15" i="81"/>
  <c r="AW15" i="81"/>
  <c r="AX15" i="81"/>
  <c r="AY15" i="81"/>
  <c r="AZ15" i="81"/>
  <c r="BA15" i="81"/>
  <c r="AP16" i="81"/>
  <c r="AQ16" i="81"/>
  <c r="AR16" i="81"/>
  <c r="AS16" i="81"/>
  <c r="AT16" i="81"/>
  <c r="AU16" i="81"/>
  <c r="AV16" i="81"/>
  <c r="AW16" i="81"/>
  <c r="AX16" i="81"/>
  <c r="AY16" i="81"/>
  <c r="AZ16" i="81"/>
  <c r="BA16" i="81"/>
  <c r="BA17" i="81"/>
  <c r="AP18" i="81"/>
  <c r="AQ18" i="81"/>
  <c r="AR18" i="81"/>
  <c r="AS18" i="81"/>
  <c r="AT18" i="81"/>
  <c r="AU18" i="81"/>
  <c r="AV18" i="81"/>
  <c r="AW18" i="81"/>
  <c r="AX18" i="81"/>
  <c r="AY18" i="81"/>
  <c r="AZ18" i="81"/>
  <c r="BA18" i="81"/>
  <c r="AP19" i="81"/>
  <c r="AQ19" i="81"/>
  <c r="AR19" i="81"/>
  <c r="AS19" i="81"/>
  <c r="AT19" i="81"/>
  <c r="AU19" i="81"/>
  <c r="AV19" i="81"/>
  <c r="AW19" i="81"/>
  <c r="AX19" i="81"/>
  <c r="AY19" i="81"/>
  <c r="AZ19" i="81"/>
  <c r="BA19" i="81"/>
  <c r="AP20" i="81"/>
  <c r="AQ20" i="81"/>
  <c r="AR20" i="81"/>
  <c r="AS20" i="81"/>
  <c r="AT20" i="81"/>
  <c r="AU20" i="81"/>
  <c r="AV20" i="81"/>
  <c r="AW20" i="81"/>
  <c r="AX20" i="81"/>
  <c r="AY20" i="81"/>
  <c r="AZ20" i="81"/>
  <c r="BA20" i="81"/>
  <c r="AP21" i="81"/>
  <c r="AQ21" i="81"/>
  <c r="AR21" i="81"/>
  <c r="AS21" i="81"/>
  <c r="AT21" i="81"/>
  <c r="AU21" i="81"/>
  <c r="AV21" i="81"/>
  <c r="AW21" i="81"/>
  <c r="AX21" i="81"/>
  <c r="AY21" i="81"/>
  <c r="AZ21" i="81"/>
  <c r="BA21" i="81"/>
  <c r="AP22" i="81"/>
  <c r="AQ22" i="81"/>
  <c r="AR22" i="81"/>
  <c r="AS22" i="81"/>
  <c r="AT22" i="81"/>
  <c r="AU22" i="81"/>
  <c r="AV22" i="81"/>
  <c r="AW22" i="81"/>
  <c r="AX22" i="81"/>
  <c r="AY22" i="81"/>
  <c r="AZ22" i="81"/>
  <c r="BA22" i="81"/>
  <c r="AP23" i="81"/>
  <c r="AQ23" i="81"/>
  <c r="AR23" i="81"/>
  <c r="AS23" i="81"/>
  <c r="AT23" i="81"/>
  <c r="AU23" i="81"/>
  <c r="AV23" i="81"/>
  <c r="AW23" i="81"/>
  <c r="AX23" i="81"/>
  <c r="AY23" i="81"/>
  <c r="AZ23" i="81"/>
  <c r="BA23" i="81"/>
  <c r="AQ24" i="81"/>
  <c r="AR24" i="81"/>
  <c r="AS24" i="81"/>
  <c r="AT24" i="81"/>
  <c r="AU24" i="81"/>
  <c r="AV24" i="81"/>
  <c r="AW24" i="81"/>
  <c r="AX24" i="81"/>
  <c r="AY24" i="81"/>
  <c r="AZ24" i="81"/>
  <c r="BA24" i="81"/>
  <c r="AP25" i="81"/>
  <c r="AQ25" i="81"/>
  <c r="AR25" i="81"/>
  <c r="AS25" i="81"/>
  <c r="AT25" i="81"/>
  <c r="AU25" i="81"/>
  <c r="AV25" i="81"/>
  <c r="AW25" i="81"/>
  <c r="AX25" i="81"/>
  <c r="AY25" i="81"/>
  <c r="AZ25" i="81"/>
  <c r="BA25" i="81"/>
  <c r="AP26" i="81"/>
  <c r="AQ26" i="81"/>
  <c r="AR26" i="81"/>
  <c r="AS26" i="81"/>
  <c r="AT26" i="81"/>
  <c r="AU26" i="81"/>
  <c r="AV26" i="81"/>
  <c r="AW26" i="81"/>
  <c r="AX26" i="81"/>
  <c r="AY26" i="81"/>
  <c r="AZ26" i="81"/>
  <c r="BA26" i="81"/>
  <c r="AP27" i="81"/>
  <c r="AQ27" i="81"/>
  <c r="AR27" i="81"/>
  <c r="AS27" i="81"/>
  <c r="AT27" i="81"/>
  <c r="AU27" i="81"/>
  <c r="AV27" i="81"/>
  <c r="AW27" i="81"/>
  <c r="AX27" i="81"/>
  <c r="AY27" i="81"/>
  <c r="AZ27" i="81"/>
  <c r="BA27" i="81"/>
  <c r="AP28" i="81"/>
  <c r="AQ28" i="81"/>
  <c r="AR28" i="81"/>
  <c r="AS28" i="81"/>
  <c r="AT28" i="81"/>
  <c r="AU28" i="81"/>
  <c r="AV28" i="81"/>
  <c r="AW28" i="81"/>
  <c r="AX28" i="81"/>
  <c r="AY28" i="81"/>
  <c r="AZ28" i="81"/>
  <c r="BA28" i="81"/>
  <c r="AP29" i="81"/>
  <c r="AQ29" i="81"/>
  <c r="AR29" i="81"/>
  <c r="AS29" i="81"/>
  <c r="AT29" i="81"/>
  <c r="AU29" i="81"/>
  <c r="AV29" i="81"/>
  <c r="AW29" i="81"/>
  <c r="AX29" i="81"/>
  <c r="AY29" i="81"/>
  <c r="AZ29" i="81"/>
  <c r="BA29" i="81"/>
  <c r="AP30" i="81"/>
  <c r="AQ30" i="81"/>
  <c r="AR30" i="81"/>
  <c r="AS30" i="81"/>
  <c r="AT30" i="81"/>
  <c r="AU30" i="81"/>
  <c r="AV30" i="81"/>
  <c r="AW30" i="81"/>
  <c r="AX30" i="81"/>
  <c r="AY30" i="81"/>
  <c r="AZ30" i="81"/>
  <c r="BA30" i="81"/>
  <c r="AP31" i="81"/>
  <c r="AQ31" i="81"/>
  <c r="AR31" i="81"/>
  <c r="AS31" i="81"/>
  <c r="AT31" i="81"/>
  <c r="AU31" i="81"/>
  <c r="AV31" i="81"/>
  <c r="AW31" i="81"/>
  <c r="AX31" i="81"/>
  <c r="AY31" i="81"/>
  <c r="AZ31" i="81"/>
  <c r="BA31" i="81"/>
  <c r="AP32" i="81"/>
  <c r="AQ32" i="81"/>
  <c r="AR32" i="81"/>
  <c r="AS32" i="81"/>
  <c r="AT32" i="81"/>
  <c r="AU32" i="81"/>
  <c r="AV32" i="81"/>
  <c r="AW32" i="81"/>
  <c r="AX32" i="81"/>
  <c r="AY32" i="81"/>
  <c r="AZ32" i="81"/>
  <c r="BA32" i="81"/>
  <c r="AX7" i="81"/>
  <c r="AY7" i="81"/>
  <c r="AZ7" i="81"/>
  <c r="AM33" i="81"/>
  <c r="AL8" i="81"/>
  <c r="AM8" i="81"/>
  <c r="AL9" i="81"/>
  <c r="AM9" i="81"/>
  <c r="AL10" i="81"/>
  <c r="AM10" i="81"/>
  <c r="AL11" i="81"/>
  <c r="AM11" i="81"/>
  <c r="AL12" i="81"/>
  <c r="AM12" i="81"/>
  <c r="AL13" i="81"/>
  <c r="AM13" i="81"/>
  <c r="AL14" i="81"/>
  <c r="AM14" i="81"/>
  <c r="AL15" i="81"/>
  <c r="AM15" i="81"/>
  <c r="AL16" i="81"/>
  <c r="AM16" i="81"/>
  <c r="AL17" i="81"/>
  <c r="AM17" i="81"/>
  <c r="AL18" i="81"/>
  <c r="AM18" i="81"/>
  <c r="AL19" i="81"/>
  <c r="AM19" i="81"/>
  <c r="AL20" i="81"/>
  <c r="AM20" i="81"/>
  <c r="AL21" i="81"/>
  <c r="AM21" i="81"/>
  <c r="AL22" i="81"/>
  <c r="AM22" i="81"/>
  <c r="AL23" i="81"/>
  <c r="AM23" i="81"/>
  <c r="AL24" i="81"/>
  <c r="AM24" i="81"/>
  <c r="AL25" i="81"/>
  <c r="AM25" i="81"/>
  <c r="AL26" i="81"/>
  <c r="AM26" i="81"/>
  <c r="AL27" i="81"/>
  <c r="AM27" i="81"/>
  <c r="AL28" i="81"/>
  <c r="AM28" i="81"/>
  <c r="AL29" i="81"/>
  <c r="AM29" i="81"/>
  <c r="AL30" i="81"/>
  <c r="AM30" i="81"/>
  <c r="AL31" i="81"/>
  <c r="AM31" i="81"/>
  <c r="AL32" i="81"/>
  <c r="AM32" i="81"/>
  <c r="AM7" i="81"/>
  <c r="AL7" i="81"/>
  <c r="S33" i="81"/>
  <c r="R8" i="81"/>
  <c r="S8" i="81"/>
  <c r="R9" i="81"/>
  <c r="S9" i="81"/>
  <c r="R10" i="81"/>
  <c r="S10" i="81"/>
  <c r="R11" i="81"/>
  <c r="S11" i="81"/>
  <c r="R12" i="81"/>
  <c r="S12" i="81"/>
  <c r="R13" i="81"/>
  <c r="S13" i="81"/>
  <c r="R14" i="81"/>
  <c r="S14" i="81"/>
  <c r="R15" i="81"/>
  <c r="S15" i="81"/>
  <c r="R16" i="81"/>
  <c r="S16" i="81"/>
  <c r="R17" i="81"/>
  <c r="S17" i="81"/>
  <c r="R18" i="81"/>
  <c r="S18" i="81"/>
  <c r="R19" i="81"/>
  <c r="S19" i="81"/>
  <c r="R20" i="81"/>
  <c r="S20" i="81"/>
  <c r="R21" i="81"/>
  <c r="S21" i="81"/>
  <c r="R22" i="81"/>
  <c r="S22" i="81"/>
  <c r="R23" i="81"/>
  <c r="S23" i="81"/>
  <c r="R24" i="81"/>
  <c r="S24" i="81"/>
  <c r="R25" i="81"/>
  <c r="S25" i="81"/>
  <c r="R26" i="81"/>
  <c r="S26" i="81"/>
  <c r="R27" i="81"/>
  <c r="S27" i="81"/>
  <c r="R28" i="81"/>
  <c r="S28" i="81"/>
  <c r="R29" i="81"/>
  <c r="S29" i="81"/>
  <c r="R30" i="81"/>
  <c r="S30" i="81"/>
  <c r="R31" i="81"/>
  <c r="S31" i="81"/>
  <c r="R32" i="81"/>
  <c r="S32" i="81"/>
  <c r="S7" i="81"/>
  <c r="R7" i="81"/>
  <c r="BB73" i="80"/>
  <c r="AY100" i="80"/>
  <c r="AP73" i="80"/>
  <c r="AQ73" i="80"/>
  <c r="AR73" i="80"/>
  <c r="AS73" i="80"/>
  <c r="AT73" i="80"/>
  <c r="AU73" i="80"/>
  <c r="AV73" i="80"/>
  <c r="AW73" i="80"/>
  <c r="AX73" i="80"/>
  <c r="AY73" i="80"/>
  <c r="AZ73" i="80"/>
  <c r="BA73" i="80"/>
  <c r="AP74" i="80"/>
  <c r="AQ74" i="80"/>
  <c r="AR74" i="80"/>
  <c r="AS74" i="80"/>
  <c r="AT74" i="80"/>
  <c r="AU74" i="80"/>
  <c r="AV74" i="80"/>
  <c r="AW74" i="80"/>
  <c r="AX74" i="80"/>
  <c r="AY74" i="80"/>
  <c r="AZ74" i="80"/>
  <c r="BA74" i="80"/>
  <c r="AZ75" i="80"/>
  <c r="BA75" i="80"/>
  <c r="AP76" i="80"/>
  <c r="AQ76" i="80"/>
  <c r="AR76" i="80"/>
  <c r="AS76" i="80"/>
  <c r="AT76" i="80"/>
  <c r="AU76" i="80"/>
  <c r="AV76" i="80"/>
  <c r="AW76" i="80"/>
  <c r="AX76" i="80"/>
  <c r="AY76" i="80"/>
  <c r="AZ76" i="80"/>
  <c r="BA76" i="80"/>
  <c r="AP77" i="80"/>
  <c r="AQ77" i="80"/>
  <c r="AR77" i="80"/>
  <c r="AS77" i="80"/>
  <c r="AT77" i="80"/>
  <c r="AU77" i="80"/>
  <c r="AV77" i="80"/>
  <c r="AW77" i="80"/>
  <c r="AX77" i="80"/>
  <c r="AY77" i="80"/>
  <c r="AZ77" i="80"/>
  <c r="BA77" i="80"/>
  <c r="AP78" i="80"/>
  <c r="AQ78" i="80"/>
  <c r="AR78" i="80"/>
  <c r="AS78" i="80"/>
  <c r="AT78" i="80"/>
  <c r="AU78" i="80"/>
  <c r="AV78" i="80"/>
  <c r="AW78" i="80"/>
  <c r="AX78" i="80"/>
  <c r="AY78" i="80"/>
  <c r="AZ78" i="80"/>
  <c r="BA78" i="80"/>
  <c r="AP79" i="80"/>
  <c r="AQ79" i="80"/>
  <c r="AR79" i="80"/>
  <c r="AS79" i="80"/>
  <c r="AT79" i="80"/>
  <c r="AU79" i="80"/>
  <c r="AV79" i="80"/>
  <c r="AW79" i="80"/>
  <c r="AX79" i="80"/>
  <c r="AY79" i="80"/>
  <c r="AZ79" i="80"/>
  <c r="BA79" i="80"/>
  <c r="AP80" i="80"/>
  <c r="AQ80" i="80"/>
  <c r="AR80" i="80"/>
  <c r="AS80" i="80"/>
  <c r="AT80" i="80"/>
  <c r="AU80" i="80"/>
  <c r="AV80" i="80"/>
  <c r="AW80" i="80"/>
  <c r="AX80" i="80"/>
  <c r="AY80" i="80"/>
  <c r="AZ80" i="80"/>
  <c r="BA80" i="80"/>
  <c r="AP81" i="80"/>
  <c r="AQ81" i="80"/>
  <c r="AR81" i="80"/>
  <c r="AS81" i="80"/>
  <c r="AT81" i="80"/>
  <c r="AU81" i="80"/>
  <c r="AV81" i="80"/>
  <c r="AW81" i="80"/>
  <c r="AX81" i="80"/>
  <c r="AY81" i="80"/>
  <c r="AZ81" i="80"/>
  <c r="BA81" i="80"/>
  <c r="AP82" i="80"/>
  <c r="AQ82" i="80"/>
  <c r="AR82" i="80"/>
  <c r="AS82" i="80"/>
  <c r="AT82" i="80"/>
  <c r="AU82" i="80"/>
  <c r="AV82" i="80"/>
  <c r="AW82" i="80"/>
  <c r="AX82" i="80"/>
  <c r="AY82" i="80"/>
  <c r="AZ82" i="80"/>
  <c r="BA82" i="80"/>
  <c r="AP83" i="80"/>
  <c r="AQ83" i="80"/>
  <c r="AR83" i="80"/>
  <c r="AS83" i="80"/>
  <c r="AT83" i="80"/>
  <c r="AU83" i="80"/>
  <c r="AV83" i="80"/>
  <c r="AW83" i="80"/>
  <c r="AX83" i="80"/>
  <c r="AY83" i="80"/>
  <c r="AZ83" i="80"/>
  <c r="BA83" i="80"/>
  <c r="AP84" i="80"/>
  <c r="AQ84" i="80"/>
  <c r="AR84" i="80"/>
  <c r="AS84" i="80"/>
  <c r="AT84" i="80"/>
  <c r="AU84" i="80"/>
  <c r="AV84" i="80"/>
  <c r="AW84" i="80"/>
  <c r="AX84" i="80"/>
  <c r="AY84" i="80"/>
  <c r="AZ84" i="80"/>
  <c r="BA84" i="80"/>
  <c r="AP85" i="80"/>
  <c r="AQ85" i="80"/>
  <c r="AR85" i="80"/>
  <c r="AS85" i="80"/>
  <c r="AT85" i="80"/>
  <c r="AU85" i="80"/>
  <c r="AV85" i="80"/>
  <c r="AW85" i="80"/>
  <c r="AX85" i="80"/>
  <c r="AY85" i="80"/>
  <c r="AZ85" i="80"/>
  <c r="BA85" i="80"/>
  <c r="AP86" i="80"/>
  <c r="AQ86" i="80"/>
  <c r="AR86" i="80"/>
  <c r="AS86" i="80"/>
  <c r="AT86" i="80"/>
  <c r="AU86" i="80"/>
  <c r="AV86" i="80"/>
  <c r="AW86" i="80"/>
  <c r="AX86" i="80"/>
  <c r="AY86" i="80"/>
  <c r="AZ86" i="80"/>
  <c r="BA86" i="80"/>
  <c r="AP87" i="80"/>
  <c r="AQ87" i="80"/>
  <c r="AR87" i="80"/>
  <c r="AS87" i="80"/>
  <c r="AT87" i="80"/>
  <c r="AU87" i="80"/>
  <c r="AV87" i="80"/>
  <c r="AW87" i="80"/>
  <c r="AX87" i="80"/>
  <c r="AY87" i="80"/>
  <c r="AZ87" i="80"/>
  <c r="BA87" i="80"/>
  <c r="AP88" i="80"/>
  <c r="AQ88" i="80"/>
  <c r="AR88" i="80"/>
  <c r="AS88" i="80"/>
  <c r="AT88" i="80"/>
  <c r="AU88" i="80"/>
  <c r="AV88" i="80"/>
  <c r="AW88" i="80"/>
  <c r="AX88" i="80"/>
  <c r="AY88" i="80"/>
  <c r="AZ88" i="80"/>
  <c r="BA88" i="80"/>
  <c r="AP89" i="80"/>
  <c r="AQ89" i="80"/>
  <c r="AR89" i="80"/>
  <c r="AS89" i="80"/>
  <c r="AT89" i="80"/>
  <c r="AU89" i="80"/>
  <c r="AV89" i="80"/>
  <c r="AW89" i="80"/>
  <c r="AX89" i="80"/>
  <c r="AY89" i="80"/>
  <c r="AZ89" i="80"/>
  <c r="BA89" i="80"/>
  <c r="AP90" i="80"/>
  <c r="AQ90" i="80"/>
  <c r="AR90" i="80"/>
  <c r="AS90" i="80"/>
  <c r="AV90" i="80"/>
  <c r="AW90" i="80"/>
  <c r="AX90" i="80"/>
  <c r="AY90" i="80"/>
  <c r="AZ90" i="80"/>
  <c r="BA90" i="80"/>
  <c r="AP91" i="80"/>
  <c r="AQ91" i="80"/>
  <c r="AR91" i="80"/>
  <c r="AS91" i="80"/>
  <c r="AT91" i="80"/>
  <c r="AU91" i="80"/>
  <c r="AV91" i="80"/>
  <c r="AW91" i="80"/>
  <c r="AX91" i="80"/>
  <c r="AY91" i="80"/>
  <c r="AZ91" i="80"/>
  <c r="BA91" i="80"/>
  <c r="AP92" i="80"/>
  <c r="AQ92" i="80"/>
  <c r="AR92" i="80"/>
  <c r="AS92" i="80"/>
  <c r="AT92" i="80"/>
  <c r="AU92" i="80"/>
  <c r="AV92" i="80"/>
  <c r="AW92" i="80"/>
  <c r="AX92" i="80"/>
  <c r="AY92" i="80"/>
  <c r="AZ92" i="80"/>
  <c r="BA92" i="80"/>
  <c r="AP93" i="80"/>
  <c r="AQ93" i="80"/>
  <c r="AR93" i="80"/>
  <c r="AS93" i="80"/>
  <c r="AT93" i="80"/>
  <c r="AU93" i="80"/>
  <c r="AV93" i="80"/>
  <c r="AW93" i="80"/>
  <c r="AX93" i="80"/>
  <c r="AY93" i="80"/>
  <c r="AZ93" i="80"/>
  <c r="BA93" i="80"/>
  <c r="AP94" i="80"/>
  <c r="AQ94" i="80"/>
  <c r="AR94" i="80"/>
  <c r="AS94" i="80"/>
  <c r="AT94" i="80"/>
  <c r="AU94" i="80"/>
  <c r="AV94" i="80"/>
  <c r="AW94" i="80"/>
  <c r="AX94" i="80"/>
  <c r="AY94" i="80"/>
  <c r="AZ94" i="80"/>
  <c r="BA94" i="80"/>
  <c r="AP95" i="80"/>
  <c r="AQ95" i="80"/>
  <c r="AR95" i="80"/>
  <c r="AS95" i="80"/>
  <c r="AT95" i="80"/>
  <c r="AU95" i="80"/>
  <c r="AV95" i="80"/>
  <c r="AW95" i="80"/>
  <c r="AX95" i="80"/>
  <c r="AY95" i="80"/>
  <c r="AZ95" i="80"/>
  <c r="BA95" i="80"/>
  <c r="AP96" i="80"/>
  <c r="AQ96" i="80"/>
  <c r="AR96" i="80"/>
  <c r="AS96" i="80"/>
  <c r="AT96" i="80"/>
  <c r="AU96" i="80"/>
  <c r="AV96" i="80"/>
  <c r="AW96" i="80"/>
  <c r="AX96" i="80"/>
  <c r="AY96" i="80"/>
  <c r="AZ96" i="80"/>
  <c r="BA96" i="80"/>
  <c r="AP97" i="80"/>
  <c r="AQ97" i="80"/>
  <c r="AT97" i="80"/>
  <c r="AU97" i="80"/>
  <c r="AV97" i="80"/>
  <c r="AW97" i="80"/>
  <c r="AX97" i="80"/>
  <c r="AY97" i="80"/>
  <c r="AZ97" i="80"/>
  <c r="BA97" i="80"/>
  <c r="AP98" i="80"/>
  <c r="AQ98" i="80"/>
  <c r="AV98" i="80"/>
  <c r="AW98" i="80"/>
  <c r="AX98" i="80"/>
  <c r="AY98" i="80"/>
  <c r="AZ98" i="80"/>
  <c r="BA98" i="80"/>
  <c r="AP99" i="80"/>
  <c r="AQ99" i="80"/>
  <c r="AR99" i="80"/>
  <c r="AS99" i="80"/>
  <c r="AT99" i="80"/>
  <c r="AU99" i="80"/>
  <c r="AV99" i="80"/>
  <c r="AW99" i="80"/>
  <c r="AX99" i="80"/>
  <c r="AY99" i="80"/>
  <c r="AZ99" i="80"/>
  <c r="BA99" i="80"/>
  <c r="AY72" i="80"/>
  <c r="AZ72" i="80"/>
  <c r="BA72" i="80"/>
  <c r="AM100" i="80"/>
  <c r="AL73" i="80"/>
  <c r="AM73" i="80"/>
  <c r="AL74" i="80"/>
  <c r="AM74" i="80"/>
  <c r="AL75" i="80"/>
  <c r="AM75" i="80"/>
  <c r="AL76" i="80"/>
  <c r="AM76" i="80"/>
  <c r="AL77" i="80"/>
  <c r="AM77" i="80"/>
  <c r="AL78" i="80"/>
  <c r="AM78" i="80"/>
  <c r="AL79" i="80"/>
  <c r="AM79" i="80"/>
  <c r="AL80" i="80"/>
  <c r="AM80" i="80"/>
  <c r="AL81" i="80"/>
  <c r="AM81" i="80"/>
  <c r="AL82" i="80"/>
  <c r="AM82" i="80"/>
  <c r="AL83" i="80"/>
  <c r="AM83" i="80"/>
  <c r="AL84" i="80"/>
  <c r="AM84" i="80"/>
  <c r="AL85" i="80"/>
  <c r="AM85" i="80"/>
  <c r="AL86" i="80"/>
  <c r="AM86" i="80"/>
  <c r="AL87" i="80"/>
  <c r="AM87" i="80"/>
  <c r="AL88" i="80"/>
  <c r="AM88" i="80"/>
  <c r="AL89" i="80"/>
  <c r="AM89" i="80"/>
  <c r="AL90" i="80"/>
  <c r="AM90" i="80"/>
  <c r="AL91" i="80"/>
  <c r="AM91" i="80"/>
  <c r="AL92" i="80"/>
  <c r="AM92" i="80"/>
  <c r="AL93" i="80"/>
  <c r="AM93" i="80"/>
  <c r="AL94" i="80"/>
  <c r="AM94" i="80"/>
  <c r="AL95" i="80"/>
  <c r="AM95" i="80"/>
  <c r="AL96" i="80"/>
  <c r="AM96" i="80"/>
  <c r="AL97" i="80"/>
  <c r="AM97" i="80"/>
  <c r="AL98" i="80"/>
  <c r="AM98" i="80"/>
  <c r="AL99" i="80"/>
  <c r="AM99" i="80"/>
  <c r="AM72" i="80"/>
  <c r="AL72" i="80"/>
  <c r="AE99" i="80"/>
  <c r="S100" i="80"/>
  <c r="R73" i="80"/>
  <c r="S73" i="80"/>
  <c r="R74" i="80"/>
  <c r="S74" i="80"/>
  <c r="R75" i="80"/>
  <c r="S75" i="80"/>
  <c r="R76" i="80"/>
  <c r="S76" i="80"/>
  <c r="R77" i="80"/>
  <c r="S77" i="80"/>
  <c r="R78" i="80"/>
  <c r="S78" i="80"/>
  <c r="R79" i="80"/>
  <c r="S79" i="80"/>
  <c r="R80" i="80"/>
  <c r="S80" i="80"/>
  <c r="R81" i="80"/>
  <c r="S81" i="80"/>
  <c r="R82" i="80"/>
  <c r="S82" i="80"/>
  <c r="R83" i="80"/>
  <c r="S83" i="80"/>
  <c r="R84" i="80"/>
  <c r="S84" i="80"/>
  <c r="R85" i="80"/>
  <c r="S85" i="80"/>
  <c r="R86" i="80"/>
  <c r="S86" i="80"/>
  <c r="R87" i="80"/>
  <c r="S87" i="80"/>
  <c r="R88" i="80"/>
  <c r="S88" i="80"/>
  <c r="R89" i="80"/>
  <c r="S89" i="80"/>
  <c r="R90" i="80"/>
  <c r="S90" i="80"/>
  <c r="R91" i="80"/>
  <c r="S91" i="80"/>
  <c r="R92" i="80"/>
  <c r="S92" i="80"/>
  <c r="R93" i="80"/>
  <c r="S93" i="80"/>
  <c r="R94" i="80"/>
  <c r="S94" i="80"/>
  <c r="R95" i="80"/>
  <c r="S95" i="80"/>
  <c r="R96" i="80"/>
  <c r="S96" i="80"/>
  <c r="R97" i="80"/>
  <c r="S97" i="80"/>
  <c r="R98" i="80"/>
  <c r="S98" i="80"/>
  <c r="R99" i="80"/>
  <c r="S99" i="80"/>
  <c r="R72" i="80"/>
  <c r="S72" i="80"/>
  <c r="AY66" i="80"/>
  <c r="AP40" i="80"/>
  <c r="AQ40" i="80"/>
  <c r="AR40" i="80"/>
  <c r="AS40" i="80"/>
  <c r="AT40" i="80"/>
  <c r="AU40" i="80"/>
  <c r="AV40" i="80"/>
  <c r="AW40" i="80"/>
  <c r="AX40" i="80"/>
  <c r="AY40" i="80"/>
  <c r="AZ40" i="80"/>
  <c r="BA40" i="80"/>
  <c r="AP41" i="80"/>
  <c r="AQ41" i="80"/>
  <c r="AR41" i="80"/>
  <c r="AS41" i="80"/>
  <c r="AT41" i="80"/>
  <c r="AU41" i="80"/>
  <c r="AV41" i="80"/>
  <c r="AW41" i="80"/>
  <c r="AX41" i="80"/>
  <c r="AY41" i="80"/>
  <c r="AZ41" i="80"/>
  <c r="BA41" i="80"/>
  <c r="AP42" i="80"/>
  <c r="AQ42" i="80"/>
  <c r="AR42" i="80"/>
  <c r="AS42" i="80"/>
  <c r="AT42" i="80"/>
  <c r="AU42" i="80"/>
  <c r="AV42" i="80"/>
  <c r="AW42" i="80"/>
  <c r="AX42" i="80"/>
  <c r="AY42" i="80"/>
  <c r="AZ42" i="80"/>
  <c r="BA42" i="80"/>
  <c r="AP43" i="80"/>
  <c r="AQ43" i="80"/>
  <c r="AR43" i="80"/>
  <c r="AS43" i="80"/>
  <c r="AT43" i="80"/>
  <c r="AU43" i="80"/>
  <c r="AV43" i="80"/>
  <c r="AW43" i="80"/>
  <c r="AX43" i="80"/>
  <c r="AY43" i="80"/>
  <c r="AZ43" i="80"/>
  <c r="BA43" i="80"/>
  <c r="AP44" i="80"/>
  <c r="AQ44" i="80"/>
  <c r="AR44" i="80"/>
  <c r="AS44" i="80"/>
  <c r="AT44" i="80"/>
  <c r="AU44" i="80"/>
  <c r="AV44" i="80"/>
  <c r="AW44" i="80"/>
  <c r="AX44" i="80"/>
  <c r="AY44" i="80"/>
  <c r="AZ44" i="80"/>
  <c r="BA44" i="80"/>
  <c r="AP45" i="80"/>
  <c r="AQ45" i="80"/>
  <c r="AR45" i="80"/>
  <c r="AS45" i="80"/>
  <c r="AT45" i="80"/>
  <c r="AU45" i="80"/>
  <c r="AV45" i="80"/>
  <c r="AW45" i="80"/>
  <c r="AX45" i="80"/>
  <c r="AY45" i="80"/>
  <c r="AZ45" i="80"/>
  <c r="BA45" i="80"/>
  <c r="AP46" i="80"/>
  <c r="AQ46" i="80"/>
  <c r="AR46" i="80"/>
  <c r="AS46" i="80"/>
  <c r="AT46" i="80"/>
  <c r="AU46" i="80"/>
  <c r="AV46" i="80"/>
  <c r="AW46" i="80"/>
  <c r="AX46" i="80"/>
  <c r="AY46" i="80"/>
  <c r="AZ46" i="80"/>
  <c r="BA46" i="80"/>
  <c r="AP47" i="80"/>
  <c r="AQ47" i="80"/>
  <c r="AR47" i="80"/>
  <c r="AS47" i="80"/>
  <c r="AT47" i="80"/>
  <c r="AU47" i="80"/>
  <c r="AV47" i="80"/>
  <c r="AW47" i="80"/>
  <c r="AX47" i="80"/>
  <c r="AY47" i="80"/>
  <c r="AZ47" i="80"/>
  <c r="BA47" i="80"/>
  <c r="AP48" i="80"/>
  <c r="AQ48" i="80"/>
  <c r="AR48" i="80"/>
  <c r="AS48" i="80"/>
  <c r="AT48" i="80"/>
  <c r="AU48" i="80"/>
  <c r="AV48" i="80"/>
  <c r="AW48" i="80"/>
  <c r="AX48" i="80"/>
  <c r="AY48" i="80"/>
  <c r="AZ48" i="80"/>
  <c r="BA48" i="80"/>
  <c r="AP49" i="80"/>
  <c r="AQ49" i="80"/>
  <c r="AR49" i="80"/>
  <c r="AS49" i="80"/>
  <c r="AT49" i="80"/>
  <c r="AU49" i="80"/>
  <c r="AV49" i="80"/>
  <c r="AW49" i="80"/>
  <c r="AX49" i="80"/>
  <c r="AY49" i="80"/>
  <c r="AZ49" i="80"/>
  <c r="BA49" i="80"/>
  <c r="AP50" i="80"/>
  <c r="AQ50" i="80"/>
  <c r="AR50" i="80"/>
  <c r="AS50" i="80"/>
  <c r="AT50" i="80"/>
  <c r="AU50" i="80"/>
  <c r="AV50" i="80"/>
  <c r="AW50" i="80"/>
  <c r="AX50" i="80"/>
  <c r="AY50" i="80"/>
  <c r="AZ50" i="80"/>
  <c r="BA50" i="80"/>
  <c r="AP51" i="80"/>
  <c r="AQ51" i="80"/>
  <c r="AR51" i="80"/>
  <c r="AS51" i="80"/>
  <c r="AT51" i="80"/>
  <c r="AU51" i="80"/>
  <c r="AV51" i="80"/>
  <c r="AW51" i="80"/>
  <c r="AX51" i="80"/>
  <c r="AY51" i="80"/>
  <c r="AZ51" i="80"/>
  <c r="BA51" i="80"/>
  <c r="AP52" i="80"/>
  <c r="AQ52" i="80"/>
  <c r="AR52" i="80"/>
  <c r="AS52" i="80"/>
  <c r="AT52" i="80"/>
  <c r="AU52" i="80"/>
  <c r="AV52" i="80"/>
  <c r="AW52" i="80"/>
  <c r="AX52" i="80"/>
  <c r="AY52" i="80"/>
  <c r="AZ52" i="80"/>
  <c r="BA52" i="80"/>
  <c r="BA53" i="80"/>
  <c r="AP54" i="80"/>
  <c r="AQ54" i="80"/>
  <c r="AR54" i="80"/>
  <c r="AS54" i="80"/>
  <c r="AT54" i="80"/>
  <c r="AU54" i="80"/>
  <c r="AV54" i="80"/>
  <c r="AW54" i="80"/>
  <c r="AX54" i="80"/>
  <c r="AY54" i="80"/>
  <c r="AZ54" i="80"/>
  <c r="BA54" i="80"/>
  <c r="AP55" i="80"/>
  <c r="AQ55" i="80"/>
  <c r="AR55" i="80"/>
  <c r="AS55" i="80"/>
  <c r="AT55" i="80"/>
  <c r="AU55" i="80"/>
  <c r="AV55" i="80"/>
  <c r="AW55" i="80"/>
  <c r="AX55" i="80"/>
  <c r="AY55" i="80"/>
  <c r="AZ55" i="80"/>
  <c r="BA55" i="80"/>
  <c r="AP56" i="80"/>
  <c r="AQ56" i="80"/>
  <c r="AR56" i="80"/>
  <c r="AS56" i="80"/>
  <c r="AT56" i="80"/>
  <c r="AU56" i="80"/>
  <c r="AV56" i="80"/>
  <c r="AW56" i="80"/>
  <c r="AX56" i="80"/>
  <c r="AY56" i="80"/>
  <c r="AZ56" i="80"/>
  <c r="BA56" i="80"/>
  <c r="AP57" i="80"/>
  <c r="AQ57" i="80"/>
  <c r="AR57" i="80"/>
  <c r="AS57" i="80"/>
  <c r="AT57" i="80"/>
  <c r="AU57" i="80"/>
  <c r="AV57" i="80"/>
  <c r="AW57" i="80"/>
  <c r="AX57" i="80"/>
  <c r="AY57" i="80"/>
  <c r="AZ57" i="80"/>
  <c r="BA57" i="80"/>
  <c r="AP58" i="80"/>
  <c r="AQ58" i="80"/>
  <c r="AR58" i="80"/>
  <c r="AS58" i="80"/>
  <c r="AT58" i="80"/>
  <c r="AU58" i="80"/>
  <c r="AV58" i="80"/>
  <c r="AW58" i="80"/>
  <c r="AX58" i="80"/>
  <c r="AY58" i="80"/>
  <c r="AZ58" i="80"/>
  <c r="BA58" i="80"/>
  <c r="AP59" i="80"/>
  <c r="AQ59" i="80"/>
  <c r="AR59" i="80"/>
  <c r="AS59" i="80"/>
  <c r="AT59" i="80"/>
  <c r="AU59" i="80"/>
  <c r="AV59" i="80"/>
  <c r="AW59" i="80"/>
  <c r="AX59" i="80"/>
  <c r="AY59" i="80"/>
  <c r="AZ59" i="80"/>
  <c r="BA59" i="80"/>
  <c r="AP60" i="80"/>
  <c r="AQ60" i="80"/>
  <c r="AR60" i="80"/>
  <c r="AS60" i="80"/>
  <c r="AT60" i="80"/>
  <c r="AU60" i="80"/>
  <c r="AV60" i="80"/>
  <c r="AW60" i="80"/>
  <c r="AX60" i="80"/>
  <c r="AY60" i="80"/>
  <c r="AZ60" i="80"/>
  <c r="BA60" i="80"/>
  <c r="AQ61" i="80"/>
  <c r="AR61" i="80"/>
  <c r="AS61" i="80"/>
  <c r="AV61" i="80"/>
  <c r="AW61" i="80"/>
  <c r="AX61" i="80"/>
  <c r="AY61" i="80"/>
  <c r="AZ61" i="80"/>
  <c r="BA61" i="80"/>
  <c r="AP62" i="80"/>
  <c r="AQ62" i="80"/>
  <c r="AR62" i="80"/>
  <c r="AS62" i="80"/>
  <c r="AT62" i="80"/>
  <c r="AU62" i="80"/>
  <c r="AV62" i="80"/>
  <c r="AW62" i="80"/>
  <c r="AX62" i="80"/>
  <c r="AY62" i="80"/>
  <c r="AZ62" i="80"/>
  <c r="BA62" i="80"/>
  <c r="AP63" i="80"/>
  <c r="AQ63" i="80"/>
  <c r="AR63" i="80"/>
  <c r="AS63" i="80"/>
  <c r="AT63" i="80"/>
  <c r="AU63" i="80"/>
  <c r="AX63" i="80"/>
  <c r="AY63" i="80"/>
  <c r="AZ63" i="80"/>
  <c r="BA63" i="80"/>
  <c r="AP64" i="80"/>
  <c r="AQ64" i="80"/>
  <c r="AR64" i="80"/>
  <c r="AS64" i="80"/>
  <c r="AT64" i="80"/>
  <c r="AU64" i="80"/>
  <c r="AV64" i="80"/>
  <c r="AW64" i="80"/>
  <c r="AX64" i="80"/>
  <c r="AY64" i="80"/>
  <c r="AZ64" i="80"/>
  <c r="BA64" i="80"/>
  <c r="AP65" i="80"/>
  <c r="AQ65" i="80"/>
  <c r="AR65" i="80"/>
  <c r="AS65" i="80"/>
  <c r="AT65" i="80"/>
  <c r="AU65" i="80"/>
  <c r="AV65" i="80"/>
  <c r="AW65" i="80"/>
  <c r="AX65" i="80"/>
  <c r="AY65" i="80"/>
  <c r="AZ65" i="80"/>
  <c r="BA65" i="80"/>
  <c r="AY39" i="80"/>
  <c r="AZ39" i="80"/>
  <c r="AM66" i="80"/>
  <c r="AL40" i="80"/>
  <c r="AM40" i="80"/>
  <c r="AL41" i="80"/>
  <c r="AM41" i="80"/>
  <c r="AL42" i="80"/>
  <c r="AM42" i="80"/>
  <c r="AL43" i="80"/>
  <c r="AM43" i="80"/>
  <c r="AL44" i="80"/>
  <c r="AM44" i="80"/>
  <c r="AL45" i="80"/>
  <c r="AM45" i="80"/>
  <c r="AL46" i="80"/>
  <c r="AM46" i="80"/>
  <c r="AL47" i="80"/>
  <c r="AM47" i="80"/>
  <c r="AL48" i="80"/>
  <c r="AM48" i="80"/>
  <c r="AL49" i="80"/>
  <c r="AM49" i="80"/>
  <c r="AL50" i="80"/>
  <c r="AM50" i="80"/>
  <c r="AL51" i="80"/>
  <c r="AM51" i="80"/>
  <c r="AL52" i="80"/>
  <c r="AM52" i="80"/>
  <c r="AL53" i="80"/>
  <c r="AM53" i="80"/>
  <c r="AL54" i="80"/>
  <c r="AM54" i="80"/>
  <c r="AL55" i="80"/>
  <c r="AM55" i="80"/>
  <c r="AL56" i="80"/>
  <c r="AM56" i="80"/>
  <c r="AL57" i="80"/>
  <c r="AM57" i="80"/>
  <c r="AL58" i="80"/>
  <c r="AM58" i="80"/>
  <c r="AL59" i="80"/>
  <c r="AM59" i="80"/>
  <c r="AL60" i="80"/>
  <c r="AM60" i="80"/>
  <c r="AL61" i="80"/>
  <c r="AM61" i="80"/>
  <c r="AL62" i="80"/>
  <c r="AM62" i="80"/>
  <c r="AL63" i="80"/>
  <c r="AM63" i="80"/>
  <c r="AL64" i="80"/>
  <c r="AM64" i="80"/>
  <c r="AL65" i="80"/>
  <c r="AM65" i="80"/>
  <c r="AM39" i="80"/>
  <c r="AL39" i="80"/>
  <c r="S66" i="80"/>
  <c r="R40" i="80"/>
  <c r="S40" i="80"/>
  <c r="R41" i="80"/>
  <c r="S41" i="80"/>
  <c r="R42" i="80"/>
  <c r="S42" i="80"/>
  <c r="R43" i="80"/>
  <c r="S43" i="80"/>
  <c r="R44" i="80"/>
  <c r="S44" i="80"/>
  <c r="R45" i="80"/>
  <c r="S45" i="80"/>
  <c r="R46" i="80"/>
  <c r="S46" i="80"/>
  <c r="R47" i="80"/>
  <c r="S47" i="80"/>
  <c r="R48" i="80"/>
  <c r="S48" i="80"/>
  <c r="R49" i="80"/>
  <c r="S49" i="80"/>
  <c r="R50" i="80"/>
  <c r="S50" i="80"/>
  <c r="R51" i="80"/>
  <c r="S51" i="80"/>
  <c r="R52" i="80"/>
  <c r="S52" i="80"/>
  <c r="R53" i="80"/>
  <c r="S53" i="80"/>
  <c r="R54" i="80"/>
  <c r="S54" i="80"/>
  <c r="R55" i="80"/>
  <c r="S55" i="80"/>
  <c r="R56" i="80"/>
  <c r="S56" i="80"/>
  <c r="R57" i="80"/>
  <c r="S57" i="80"/>
  <c r="R58" i="80"/>
  <c r="S58" i="80"/>
  <c r="R59" i="80"/>
  <c r="S59" i="80"/>
  <c r="R60" i="80"/>
  <c r="S60" i="80"/>
  <c r="R61" i="80"/>
  <c r="S61" i="80"/>
  <c r="R62" i="80"/>
  <c r="S62" i="80"/>
  <c r="R63" i="80"/>
  <c r="S63" i="80"/>
  <c r="R64" i="80"/>
  <c r="S64" i="80"/>
  <c r="R65" i="80"/>
  <c r="S65" i="80"/>
  <c r="S39" i="80"/>
  <c r="R39" i="80"/>
  <c r="AY7" i="80"/>
  <c r="AY8" i="80"/>
  <c r="AY9" i="80"/>
  <c r="AY10" i="80"/>
  <c r="AY11" i="80"/>
  <c r="AY12" i="80"/>
  <c r="AY13" i="80"/>
  <c r="AY14" i="80"/>
  <c r="AY15" i="80"/>
  <c r="AY16" i="80"/>
  <c r="AY17" i="80"/>
  <c r="AY18" i="80"/>
  <c r="AY19" i="80"/>
  <c r="AY20" i="80"/>
  <c r="AY21" i="80"/>
  <c r="AY22" i="80"/>
  <c r="AY23" i="80"/>
  <c r="AY24" i="80"/>
  <c r="AY25" i="80"/>
  <c r="AY26" i="80"/>
  <c r="AY27" i="80"/>
  <c r="AY28" i="80"/>
  <c r="AY29" i="80"/>
  <c r="AY30" i="80"/>
  <c r="AY31" i="80"/>
  <c r="AY32" i="80"/>
  <c r="AY33" i="80"/>
  <c r="AM33" i="80"/>
  <c r="AL8" i="80"/>
  <c r="AM8" i="80"/>
  <c r="AL9" i="80"/>
  <c r="AM9" i="80"/>
  <c r="AL10" i="80"/>
  <c r="AM10" i="80"/>
  <c r="AL11" i="80"/>
  <c r="AM11" i="80"/>
  <c r="AL12" i="80"/>
  <c r="AM12" i="80"/>
  <c r="AL13" i="80"/>
  <c r="AM13" i="80"/>
  <c r="AL14" i="80"/>
  <c r="AM14" i="80"/>
  <c r="AL15" i="80"/>
  <c r="AM15" i="80"/>
  <c r="AL16" i="80"/>
  <c r="AM16" i="80"/>
  <c r="AL17" i="80"/>
  <c r="AM17" i="80"/>
  <c r="AL18" i="80"/>
  <c r="AM18" i="80"/>
  <c r="AL19" i="80"/>
  <c r="AM19" i="80"/>
  <c r="AL20" i="80"/>
  <c r="AM20" i="80"/>
  <c r="AL21" i="80"/>
  <c r="AM21" i="80"/>
  <c r="AL22" i="80"/>
  <c r="AM22" i="80"/>
  <c r="AL23" i="80"/>
  <c r="AM23" i="80"/>
  <c r="AL24" i="80"/>
  <c r="AM24" i="80"/>
  <c r="AL25" i="80"/>
  <c r="AM25" i="80"/>
  <c r="AL26" i="80"/>
  <c r="AM26" i="80"/>
  <c r="AL27" i="80"/>
  <c r="AM27" i="80"/>
  <c r="AL28" i="80"/>
  <c r="AM28" i="80"/>
  <c r="AL29" i="80"/>
  <c r="AM29" i="80"/>
  <c r="AL30" i="80"/>
  <c r="AM30" i="80"/>
  <c r="AL31" i="80"/>
  <c r="AM31" i="80"/>
  <c r="AL32" i="80"/>
  <c r="AM32" i="80"/>
  <c r="AM7" i="80"/>
  <c r="AL7" i="80"/>
  <c r="S33" i="80"/>
  <c r="R8" i="80"/>
  <c r="S8" i="80"/>
  <c r="R9" i="80"/>
  <c r="S9" i="80"/>
  <c r="R10" i="80"/>
  <c r="S10" i="80"/>
  <c r="R11" i="80"/>
  <c r="S11" i="80"/>
  <c r="R12" i="80"/>
  <c r="S12" i="80"/>
  <c r="R13" i="80"/>
  <c r="S13" i="80"/>
  <c r="R14" i="80"/>
  <c r="S14" i="80"/>
  <c r="R15" i="80"/>
  <c r="S15" i="80"/>
  <c r="R16" i="80"/>
  <c r="S16" i="80"/>
  <c r="R17" i="80"/>
  <c r="S17" i="80"/>
  <c r="R18" i="80"/>
  <c r="S18" i="80"/>
  <c r="R19" i="80"/>
  <c r="S19" i="80"/>
  <c r="R20" i="80"/>
  <c r="S20" i="80"/>
  <c r="R21" i="80"/>
  <c r="S21" i="80"/>
  <c r="R22" i="80"/>
  <c r="S22" i="80"/>
  <c r="R23" i="80"/>
  <c r="S23" i="80"/>
  <c r="R24" i="80"/>
  <c r="S24" i="80"/>
  <c r="R25" i="80"/>
  <c r="S25" i="80"/>
  <c r="R26" i="80"/>
  <c r="S26" i="80"/>
  <c r="R27" i="80"/>
  <c r="S27" i="80"/>
  <c r="R28" i="80"/>
  <c r="S28" i="80"/>
  <c r="R29" i="80"/>
  <c r="S29" i="80"/>
  <c r="R30" i="80"/>
  <c r="S30" i="80"/>
  <c r="R31" i="80"/>
  <c r="S31" i="80"/>
  <c r="R32" i="80"/>
  <c r="S32" i="80"/>
  <c r="S7" i="80"/>
  <c r="R7" i="80"/>
  <c r="W65" i="73"/>
  <c r="W66" i="73"/>
  <c r="W67" i="73"/>
  <c r="W68" i="73"/>
  <c r="W69" i="73"/>
  <c r="W70" i="73"/>
  <c r="W71" i="73"/>
  <c r="W72" i="73"/>
  <c r="W73" i="73"/>
  <c r="W74" i="73"/>
  <c r="V44" i="73"/>
  <c r="W44" i="73"/>
  <c r="V45" i="73"/>
  <c r="W45" i="73"/>
  <c r="V46" i="73"/>
  <c r="W46" i="73"/>
  <c r="V47" i="73"/>
  <c r="W47" i="73"/>
  <c r="V48" i="73"/>
  <c r="W48" i="73"/>
  <c r="V49" i="73"/>
  <c r="W49" i="73"/>
  <c r="V50" i="73"/>
  <c r="W50" i="73"/>
  <c r="V51" i="73"/>
  <c r="W51" i="73"/>
  <c r="V52" i="73"/>
  <c r="W52" i="73"/>
  <c r="V53" i="73"/>
  <c r="W53" i="73"/>
  <c r="V54" i="73"/>
  <c r="W54" i="73"/>
  <c r="V55" i="73"/>
  <c r="W55" i="73"/>
  <c r="V56" i="73"/>
  <c r="W56" i="73"/>
  <c r="V57" i="73"/>
  <c r="W57" i="73"/>
  <c r="V58" i="73"/>
  <c r="W58" i="73"/>
  <c r="V59" i="73"/>
  <c r="W59" i="73"/>
  <c r="V60" i="73"/>
  <c r="W60" i="73"/>
  <c r="V61" i="73"/>
  <c r="W61" i="73"/>
  <c r="V62" i="73"/>
  <c r="W62" i="73"/>
  <c r="V63" i="73"/>
  <c r="W63" i="73"/>
  <c r="V64" i="73"/>
  <c r="W64" i="73"/>
  <c r="W43" i="73"/>
  <c r="V43" i="73"/>
  <c r="O65" i="73"/>
  <c r="W30" i="73"/>
  <c r="W31" i="73"/>
  <c r="W32" i="73"/>
  <c r="W33" i="73"/>
  <c r="W34" i="73"/>
  <c r="W35" i="73"/>
  <c r="W36" i="73"/>
  <c r="W37" i="73"/>
  <c r="W38" i="73"/>
  <c r="W29" i="73"/>
  <c r="V8" i="73"/>
  <c r="W8" i="73"/>
  <c r="V9" i="73"/>
  <c r="W9" i="73"/>
  <c r="V10" i="73"/>
  <c r="W10" i="73"/>
  <c r="V11" i="73"/>
  <c r="W11" i="73"/>
  <c r="V12" i="73"/>
  <c r="W12" i="73"/>
  <c r="V13" i="73"/>
  <c r="W13" i="73"/>
  <c r="V14" i="73"/>
  <c r="W14" i="73"/>
  <c r="V15" i="73"/>
  <c r="W15" i="73"/>
  <c r="V16" i="73"/>
  <c r="W16" i="73"/>
  <c r="V17" i="73"/>
  <c r="W17" i="73"/>
  <c r="V18" i="73"/>
  <c r="W18" i="73"/>
  <c r="V19" i="73"/>
  <c r="W19" i="73"/>
  <c r="V20" i="73"/>
  <c r="W20" i="73"/>
  <c r="V21" i="73"/>
  <c r="W21" i="73"/>
  <c r="V22" i="73"/>
  <c r="W22" i="73"/>
  <c r="V23" i="73"/>
  <c r="W23" i="73"/>
  <c r="V24" i="73"/>
  <c r="W24" i="73"/>
  <c r="V25" i="73"/>
  <c r="W25" i="73"/>
  <c r="V26" i="73"/>
  <c r="W26" i="73"/>
  <c r="V27" i="73"/>
  <c r="W27" i="73"/>
  <c r="V28" i="73"/>
  <c r="W28" i="73"/>
  <c r="W7" i="73"/>
  <c r="V7" i="73"/>
  <c r="BB74" i="79"/>
  <c r="BB75" i="79"/>
  <c r="AY100" i="79"/>
  <c r="AP73" i="79"/>
  <c r="AQ73" i="79"/>
  <c r="AR73" i="79"/>
  <c r="AS73" i="79"/>
  <c r="AT73" i="79"/>
  <c r="AU73" i="79"/>
  <c r="AV73" i="79"/>
  <c r="AW73" i="79"/>
  <c r="AX73" i="79"/>
  <c r="AY73" i="79"/>
  <c r="AZ73" i="79"/>
  <c r="BA73" i="79"/>
  <c r="AZ74" i="79"/>
  <c r="BA74" i="79"/>
  <c r="AP75" i="79"/>
  <c r="AQ75" i="79"/>
  <c r="AR75" i="79"/>
  <c r="AS75" i="79"/>
  <c r="AT75" i="79"/>
  <c r="AU75" i="79"/>
  <c r="AV75" i="79"/>
  <c r="AW75" i="79"/>
  <c r="AX75" i="79"/>
  <c r="AY75" i="79"/>
  <c r="AZ75" i="79"/>
  <c r="BA75" i="79"/>
  <c r="AP76" i="79"/>
  <c r="AQ76" i="79"/>
  <c r="AR76" i="79"/>
  <c r="AS76" i="79"/>
  <c r="AT76" i="79"/>
  <c r="AU76" i="79"/>
  <c r="AV76" i="79"/>
  <c r="AW76" i="79"/>
  <c r="AX76" i="79"/>
  <c r="AY76" i="79"/>
  <c r="AZ76" i="79"/>
  <c r="BA76" i="79"/>
  <c r="AP77" i="79"/>
  <c r="AQ77" i="79"/>
  <c r="AR77" i="79"/>
  <c r="AS77" i="79"/>
  <c r="AT77" i="79"/>
  <c r="AU77" i="79"/>
  <c r="AV77" i="79"/>
  <c r="AW77" i="79"/>
  <c r="AX77" i="79"/>
  <c r="AY77" i="79"/>
  <c r="AZ77" i="79"/>
  <c r="BA77" i="79"/>
  <c r="AP78" i="79"/>
  <c r="AQ78" i="79"/>
  <c r="AR78" i="79"/>
  <c r="AS78" i="79"/>
  <c r="AT78" i="79"/>
  <c r="AU78" i="79"/>
  <c r="AV78" i="79"/>
  <c r="AW78" i="79"/>
  <c r="AX78" i="79"/>
  <c r="AY78" i="79"/>
  <c r="AZ78" i="79"/>
  <c r="BA78" i="79"/>
  <c r="AP79" i="79"/>
  <c r="AQ79" i="79"/>
  <c r="AR79" i="79"/>
  <c r="AS79" i="79"/>
  <c r="AT79" i="79"/>
  <c r="AU79" i="79"/>
  <c r="AV79" i="79"/>
  <c r="AW79" i="79"/>
  <c r="AX79" i="79"/>
  <c r="AY79" i="79"/>
  <c r="AZ79" i="79"/>
  <c r="BA79" i="79"/>
  <c r="AP80" i="79"/>
  <c r="AQ80" i="79"/>
  <c r="AR80" i="79"/>
  <c r="AS80" i="79"/>
  <c r="AT80" i="79"/>
  <c r="AU80" i="79"/>
  <c r="AV80" i="79"/>
  <c r="AW80" i="79"/>
  <c r="AX80" i="79"/>
  <c r="AY80" i="79"/>
  <c r="AZ80" i="79"/>
  <c r="BA80" i="79"/>
  <c r="AP81" i="79"/>
  <c r="AQ81" i="79"/>
  <c r="AR81" i="79"/>
  <c r="AS81" i="79"/>
  <c r="AT81" i="79"/>
  <c r="AU81" i="79"/>
  <c r="AV81" i="79"/>
  <c r="AW81" i="79"/>
  <c r="AX81" i="79"/>
  <c r="AY81" i="79"/>
  <c r="AZ81" i="79"/>
  <c r="BA81" i="79"/>
  <c r="AP82" i="79"/>
  <c r="AQ82" i="79"/>
  <c r="AR82" i="79"/>
  <c r="AS82" i="79"/>
  <c r="AT82" i="79"/>
  <c r="AU82" i="79"/>
  <c r="AV82" i="79"/>
  <c r="AW82" i="79"/>
  <c r="AX82" i="79"/>
  <c r="AY82" i="79"/>
  <c r="AZ82" i="79"/>
  <c r="BA82" i="79"/>
  <c r="AP83" i="79"/>
  <c r="AQ83" i="79"/>
  <c r="AR83" i="79"/>
  <c r="AS83" i="79"/>
  <c r="AT83" i="79"/>
  <c r="AU83" i="79"/>
  <c r="AV83" i="79"/>
  <c r="AW83" i="79"/>
  <c r="AX83" i="79"/>
  <c r="AY83" i="79"/>
  <c r="AZ83" i="79"/>
  <c r="BA83" i="79"/>
  <c r="AP84" i="79"/>
  <c r="AQ84" i="79"/>
  <c r="AR84" i="79"/>
  <c r="AS84" i="79"/>
  <c r="AT84" i="79"/>
  <c r="AU84" i="79"/>
  <c r="AV84" i="79"/>
  <c r="AW84" i="79"/>
  <c r="AX84" i="79"/>
  <c r="AY84" i="79"/>
  <c r="AZ84" i="79"/>
  <c r="BA84" i="79"/>
  <c r="AP85" i="79"/>
  <c r="AQ85" i="79"/>
  <c r="AR85" i="79"/>
  <c r="AS85" i="79"/>
  <c r="AT85" i="79"/>
  <c r="AU85" i="79"/>
  <c r="AV85" i="79"/>
  <c r="AW85" i="79"/>
  <c r="AX85" i="79"/>
  <c r="AY85" i="79"/>
  <c r="AZ85" i="79"/>
  <c r="BA85" i="79"/>
  <c r="AP86" i="79"/>
  <c r="AQ86" i="79"/>
  <c r="AR86" i="79"/>
  <c r="AS86" i="79"/>
  <c r="AT86" i="79"/>
  <c r="AU86" i="79"/>
  <c r="AV86" i="79"/>
  <c r="AW86" i="79"/>
  <c r="AX86" i="79"/>
  <c r="AY86" i="79"/>
  <c r="AZ86" i="79"/>
  <c r="BA86" i="79"/>
  <c r="AP87" i="79"/>
  <c r="AQ87" i="79"/>
  <c r="AR87" i="79"/>
  <c r="AS87" i="79"/>
  <c r="AT87" i="79"/>
  <c r="AU87" i="79"/>
  <c r="AV87" i="79"/>
  <c r="AW87" i="79"/>
  <c r="AX87" i="79"/>
  <c r="AY87" i="79"/>
  <c r="AZ87" i="79"/>
  <c r="BA87" i="79"/>
  <c r="AP88" i="79"/>
  <c r="AQ88" i="79"/>
  <c r="AR88" i="79"/>
  <c r="AS88" i="79"/>
  <c r="AT88" i="79"/>
  <c r="AU88" i="79"/>
  <c r="AV88" i="79"/>
  <c r="AW88" i="79"/>
  <c r="AX88" i="79"/>
  <c r="AY88" i="79"/>
  <c r="AZ88" i="79"/>
  <c r="BA88" i="79"/>
  <c r="AP89" i="79"/>
  <c r="AQ89" i="79"/>
  <c r="AR89" i="79"/>
  <c r="AS89" i="79"/>
  <c r="AT89" i="79"/>
  <c r="AU89" i="79"/>
  <c r="AV89" i="79"/>
  <c r="AW89" i="79"/>
  <c r="AX89" i="79"/>
  <c r="AY89" i="79"/>
  <c r="AZ89" i="79"/>
  <c r="BA89" i="79"/>
  <c r="AQ90" i="79"/>
  <c r="AR90" i="79"/>
  <c r="AS90" i="79"/>
  <c r="AT90" i="79"/>
  <c r="AU90" i="79"/>
  <c r="AV90" i="79"/>
  <c r="AW90" i="79"/>
  <c r="AX90" i="79"/>
  <c r="AY90" i="79"/>
  <c r="AZ90" i="79"/>
  <c r="BA90" i="79"/>
  <c r="AP91" i="79"/>
  <c r="AQ91" i="79"/>
  <c r="AR91" i="79"/>
  <c r="AS91" i="79"/>
  <c r="AT91" i="79"/>
  <c r="AU91" i="79"/>
  <c r="AV91" i="79"/>
  <c r="AW91" i="79"/>
  <c r="AX91" i="79"/>
  <c r="AY91" i="79"/>
  <c r="AZ91" i="79"/>
  <c r="BA91" i="79"/>
  <c r="AP92" i="79"/>
  <c r="AQ92" i="79"/>
  <c r="AR92" i="79"/>
  <c r="AS92" i="79"/>
  <c r="AT92" i="79"/>
  <c r="AU92" i="79"/>
  <c r="AV92" i="79"/>
  <c r="AW92" i="79"/>
  <c r="AX92" i="79"/>
  <c r="AY92" i="79"/>
  <c r="AZ92" i="79"/>
  <c r="BA92" i="79"/>
  <c r="AP93" i="79"/>
  <c r="AQ93" i="79"/>
  <c r="AR93" i="79"/>
  <c r="AS93" i="79"/>
  <c r="AT93" i="79"/>
  <c r="AU93" i="79"/>
  <c r="AV93" i="79"/>
  <c r="AW93" i="79"/>
  <c r="AX93" i="79"/>
  <c r="AY93" i="79"/>
  <c r="AZ93" i="79"/>
  <c r="BA93" i="79"/>
  <c r="AQ94" i="79"/>
  <c r="AY94" i="79"/>
  <c r="AZ94" i="79"/>
  <c r="BA94" i="79"/>
  <c r="AX95" i="79"/>
  <c r="AY95" i="79"/>
  <c r="AZ95" i="79"/>
  <c r="BA95" i="79"/>
  <c r="AQ96" i="79"/>
  <c r="AR96" i="79"/>
  <c r="AS96" i="79"/>
  <c r="AT96" i="79"/>
  <c r="AU96" i="79"/>
  <c r="AV96" i="79"/>
  <c r="AW96" i="79"/>
  <c r="AX96" i="79"/>
  <c r="AY96" i="79"/>
  <c r="AZ96" i="79"/>
  <c r="BA96" i="79"/>
  <c r="AP97" i="79"/>
  <c r="AQ97" i="79"/>
  <c r="AR97" i="79"/>
  <c r="AS97" i="79"/>
  <c r="AT97" i="79"/>
  <c r="AU97" i="79"/>
  <c r="AV97" i="79"/>
  <c r="AW97" i="79"/>
  <c r="AX97" i="79"/>
  <c r="AY97" i="79"/>
  <c r="AZ97" i="79"/>
  <c r="BA97" i="79"/>
  <c r="AP98" i="79"/>
  <c r="AQ98" i="79"/>
  <c r="AR98" i="79"/>
  <c r="AS98" i="79"/>
  <c r="AT98" i="79"/>
  <c r="AU98" i="79"/>
  <c r="AV98" i="79"/>
  <c r="AW98" i="79"/>
  <c r="AX98" i="79"/>
  <c r="AY98" i="79"/>
  <c r="AZ98" i="79"/>
  <c r="BA98" i="79"/>
  <c r="AP99" i="79"/>
  <c r="AQ99" i="79"/>
  <c r="AR99" i="79"/>
  <c r="AS99" i="79"/>
  <c r="AT99" i="79"/>
  <c r="AU99" i="79"/>
  <c r="AV99" i="79"/>
  <c r="AW99" i="79"/>
  <c r="AX99" i="79"/>
  <c r="AY99" i="79"/>
  <c r="AZ99" i="79"/>
  <c r="BA99" i="79"/>
  <c r="AY72" i="79"/>
  <c r="AZ72" i="79"/>
  <c r="AM100" i="79"/>
  <c r="AE99" i="79"/>
  <c r="AL73" i="79"/>
  <c r="AM73" i="79"/>
  <c r="AL74" i="79"/>
  <c r="AM74" i="79"/>
  <c r="AL75" i="79"/>
  <c r="AM75" i="79"/>
  <c r="AL76" i="79"/>
  <c r="AM76" i="79"/>
  <c r="AL77" i="79"/>
  <c r="AM77" i="79"/>
  <c r="AL78" i="79"/>
  <c r="AM78" i="79"/>
  <c r="AL79" i="79"/>
  <c r="AM79" i="79"/>
  <c r="AL80" i="79"/>
  <c r="AM80" i="79"/>
  <c r="AL81" i="79"/>
  <c r="AM81" i="79"/>
  <c r="AL82" i="79"/>
  <c r="AM82" i="79"/>
  <c r="AL83" i="79"/>
  <c r="AM83" i="79"/>
  <c r="AL84" i="79"/>
  <c r="AM84" i="79"/>
  <c r="AL85" i="79"/>
  <c r="AM85" i="79"/>
  <c r="AL86" i="79"/>
  <c r="AM86" i="79"/>
  <c r="AL87" i="79"/>
  <c r="AM87" i="79"/>
  <c r="AL88" i="79"/>
  <c r="AM88" i="79"/>
  <c r="AL89" i="79"/>
  <c r="AM89" i="79"/>
  <c r="AL90" i="79"/>
  <c r="AM90" i="79"/>
  <c r="AL91" i="79"/>
  <c r="AM91" i="79"/>
  <c r="AL92" i="79"/>
  <c r="AM92" i="79"/>
  <c r="AL93" i="79"/>
  <c r="AM93" i="79"/>
  <c r="AL94" i="79"/>
  <c r="AM94" i="79"/>
  <c r="AL95" i="79"/>
  <c r="AM95" i="79"/>
  <c r="AL96" i="79"/>
  <c r="AM96" i="79"/>
  <c r="AL97" i="79"/>
  <c r="AM97" i="79"/>
  <c r="AL98" i="79"/>
  <c r="AM98" i="79"/>
  <c r="AL99" i="79"/>
  <c r="AM99" i="79"/>
  <c r="AM72" i="79"/>
  <c r="AL72" i="79"/>
  <c r="V99" i="79"/>
  <c r="W99" i="79"/>
  <c r="X99" i="79"/>
  <c r="Y99" i="79"/>
  <c r="Z99" i="79"/>
  <c r="AA99" i="79"/>
  <c r="AB99" i="79"/>
  <c r="AC99" i="79"/>
  <c r="AD99" i="79"/>
  <c r="AF99" i="79"/>
  <c r="AG99" i="79"/>
  <c r="S100" i="79"/>
  <c r="R73" i="79"/>
  <c r="S73" i="79"/>
  <c r="R74" i="79"/>
  <c r="S74" i="79"/>
  <c r="R75" i="79"/>
  <c r="S75" i="79"/>
  <c r="R76" i="79"/>
  <c r="S76" i="79"/>
  <c r="R77" i="79"/>
  <c r="S77" i="79"/>
  <c r="R78" i="79"/>
  <c r="S78" i="79"/>
  <c r="R79" i="79"/>
  <c r="S79" i="79"/>
  <c r="R80" i="79"/>
  <c r="S80" i="79"/>
  <c r="R81" i="79"/>
  <c r="S81" i="79"/>
  <c r="R82" i="79"/>
  <c r="S82" i="79"/>
  <c r="R83" i="79"/>
  <c r="S83" i="79"/>
  <c r="R84" i="79"/>
  <c r="S84" i="79"/>
  <c r="R85" i="79"/>
  <c r="S85" i="79"/>
  <c r="R86" i="79"/>
  <c r="S86" i="79"/>
  <c r="R87" i="79"/>
  <c r="S87" i="79"/>
  <c r="R88" i="79"/>
  <c r="S88" i="79"/>
  <c r="R89" i="79"/>
  <c r="S89" i="79"/>
  <c r="R90" i="79"/>
  <c r="S90" i="79"/>
  <c r="R91" i="79"/>
  <c r="S91" i="79"/>
  <c r="R92" i="79"/>
  <c r="S92" i="79"/>
  <c r="R93" i="79"/>
  <c r="S93" i="79"/>
  <c r="R94" i="79"/>
  <c r="S94" i="79"/>
  <c r="R95" i="79"/>
  <c r="S95" i="79"/>
  <c r="R96" i="79"/>
  <c r="S96" i="79"/>
  <c r="R97" i="79"/>
  <c r="S97" i="79"/>
  <c r="R98" i="79"/>
  <c r="S98" i="79"/>
  <c r="R99" i="79"/>
  <c r="S99" i="79"/>
  <c r="S72" i="79"/>
  <c r="R72" i="79"/>
  <c r="BB64" i="79"/>
  <c r="AU63" i="79"/>
  <c r="AY66" i="79"/>
  <c r="AP40" i="79"/>
  <c r="AQ40" i="79"/>
  <c r="AR40" i="79"/>
  <c r="AS40" i="79"/>
  <c r="AT40" i="79"/>
  <c r="AU40" i="79"/>
  <c r="AV40" i="79"/>
  <c r="AW40" i="79"/>
  <c r="AX40" i="79"/>
  <c r="AY40" i="79"/>
  <c r="AZ40" i="79"/>
  <c r="BA40" i="79"/>
  <c r="AP41" i="79"/>
  <c r="AQ41" i="79"/>
  <c r="AR41" i="79"/>
  <c r="AS41" i="79"/>
  <c r="AT41" i="79"/>
  <c r="AU41" i="79"/>
  <c r="AV41" i="79"/>
  <c r="AW41" i="79"/>
  <c r="AX41" i="79"/>
  <c r="AY41" i="79"/>
  <c r="AZ41" i="79"/>
  <c r="BA41" i="79"/>
  <c r="AP42" i="79"/>
  <c r="AQ42" i="79"/>
  <c r="AR42" i="79"/>
  <c r="AS42" i="79"/>
  <c r="AT42" i="79"/>
  <c r="AU42" i="79"/>
  <c r="AV42" i="79"/>
  <c r="AW42" i="79"/>
  <c r="AX42" i="79"/>
  <c r="AY42" i="79"/>
  <c r="AZ42" i="79"/>
  <c r="BA42" i="79"/>
  <c r="AP43" i="79"/>
  <c r="AQ43" i="79"/>
  <c r="AR43" i="79"/>
  <c r="AS43" i="79"/>
  <c r="AT43" i="79"/>
  <c r="AU43" i="79"/>
  <c r="AV43" i="79"/>
  <c r="AW43" i="79"/>
  <c r="AX43" i="79"/>
  <c r="AY43" i="79"/>
  <c r="AZ43" i="79"/>
  <c r="BA43" i="79"/>
  <c r="AP44" i="79"/>
  <c r="AQ44" i="79"/>
  <c r="AR44" i="79"/>
  <c r="AS44" i="79"/>
  <c r="AT44" i="79"/>
  <c r="AU44" i="79"/>
  <c r="AV44" i="79"/>
  <c r="AW44" i="79"/>
  <c r="AX44" i="79"/>
  <c r="AY44" i="79"/>
  <c r="AZ44" i="79"/>
  <c r="BA44" i="79"/>
  <c r="AP45" i="79"/>
  <c r="AQ45" i="79"/>
  <c r="AR45" i="79"/>
  <c r="AS45" i="79"/>
  <c r="AT45" i="79"/>
  <c r="AU45" i="79"/>
  <c r="AV45" i="79"/>
  <c r="AW45" i="79"/>
  <c r="AX45" i="79"/>
  <c r="AY45" i="79"/>
  <c r="AZ45" i="79"/>
  <c r="BA45" i="79"/>
  <c r="AP46" i="79"/>
  <c r="AQ46" i="79"/>
  <c r="AR46" i="79"/>
  <c r="AS46" i="79"/>
  <c r="AT46" i="79"/>
  <c r="AU46" i="79"/>
  <c r="AV46" i="79"/>
  <c r="AW46" i="79"/>
  <c r="AX46" i="79"/>
  <c r="AY46" i="79"/>
  <c r="AZ46" i="79"/>
  <c r="BA46" i="79"/>
  <c r="AP47" i="79"/>
  <c r="AQ47" i="79"/>
  <c r="AR47" i="79"/>
  <c r="AS47" i="79"/>
  <c r="AT47" i="79"/>
  <c r="AU47" i="79"/>
  <c r="AV47" i="79"/>
  <c r="AW47" i="79"/>
  <c r="AX47" i="79"/>
  <c r="AY47" i="79"/>
  <c r="AZ47" i="79"/>
  <c r="BA47" i="79"/>
  <c r="AP48" i="79"/>
  <c r="AQ48" i="79"/>
  <c r="AR48" i="79"/>
  <c r="AS48" i="79"/>
  <c r="AT48" i="79"/>
  <c r="AU48" i="79"/>
  <c r="AV48" i="79"/>
  <c r="AW48" i="79"/>
  <c r="AX48" i="79"/>
  <c r="AY48" i="79"/>
  <c r="AZ48" i="79"/>
  <c r="BA48" i="79"/>
  <c r="AP49" i="79"/>
  <c r="AQ49" i="79"/>
  <c r="AR49" i="79"/>
  <c r="AS49" i="79"/>
  <c r="AT49" i="79"/>
  <c r="AU49" i="79"/>
  <c r="AV49" i="79"/>
  <c r="AW49" i="79"/>
  <c r="AX49" i="79"/>
  <c r="AY49" i="79"/>
  <c r="AZ49" i="79"/>
  <c r="BA49" i="79"/>
  <c r="AP50" i="79"/>
  <c r="AQ50" i="79"/>
  <c r="AR50" i="79"/>
  <c r="AS50" i="79"/>
  <c r="AT50" i="79"/>
  <c r="AU50" i="79"/>
  <c r="AV50" i="79"/>
  <c r="AW50" i="79"/>
  <c r="AX50" i="79"/>
  <c r="AY50" i="79"/>
  <c r="AZ50" i="79"/>
  <c r="BA50" i="79"/>
  <c r="BA51" i="79"/>
  <c r="AP52" i="79"/>
  <c r="AQ52" i="79"/>
  <c r="AR52" i="79"/>
  <c r="AS52" i="79"/>
  <c r="AT52" i="79"/>
  <c r="AU52" i="79"/>
  <c r="AV52" i="79"/>
  <c r="AW52" i="79"/>
  <c r="AX52" i="79"/>
  <c r="AY52" i="79"/>
  <c r="AZ52" i="79"/>
  <c r="BA52" i="79"/>
  <c r="AP53" i="79"/>
  <c r="AQ53" i="79"/>
  <c r="AR53" i="79"/>
  <c r="AS53" i="79"/>
  <c r="AT53" i="79"/>
  <c r="AU53" i="79"/>
  <c r="AV53" i="79"/>
  <c r="AW53" i="79"/>
  <c r="AX53" i="79"/>
  <c r="AY53" i="79"/>
  <c r="AZ53" i="79"/>
  <c r="BA53" i="79"/>
  <c r="AP54" i="79"/>
  <c r="AQ54" i="79"/>
  <c r="AR54" i="79"/>
  <c r="AS54" i="79"/>
  <c r="AT54" i="79"/>
  <c r="AU54" i="79"/>
  <c r="AV54" i="79"/>
  <c r="AW54" i="79"/>
  <c r="AX54" i="79"/>
  <c r="AY54" i="79"/>
  <c r="AZ54" i="79"/>
  <c r="BA54" i="79"/>
  <c r="AP55" i="79"/>
  <c r="AQ55" i="79"/>
  <c r="AR55" i="79"/>
  <c r="AS55" i="79"/>
  <c r="AT55" i="79"/>
  <c r="AU55" i="79"/>
  <c r="AV55" i="79"/>
  <c r="AW55" i="79"/>
  <c r="AX55" i="79"/>
  <c r="AY55" i="79"/>
  <c r="AZ55" i="79"/>
  <c r="BA55" i="79"/>
  <c r="AP56" i="79"/>
  <c r="AQ56" i="79"/>
  <c r="AR56" i="79"/>
  <c r="AS56" i="79"/>
  <c r="AT56" i="79"/>
  <c r="AU56" i="79"/>
  <c r="AV56" i="79"/>
  <c r="AW56" i="79"/>
  <c r="AX56" i="79"/>
  <c r="AY56" i="79"/>
  <c r="AZ56" i="79"/>
  <c r="BA56" i="79"/>
  <c r="AP57" i="79"/>
  <c r="AQ57" i="79"/>
  <c r="AR57" i="79"/>
  <c r="AS57" i="79"/>
  <c r="AT57" i="79"/>
  <c r="AU57" i="79"/>
  <c r="AV57" i="79"/>
  <c r="AW57" i="79"/>
  <c r="AX57" i="79"/>
  <c r="AY57" i="79"/>
  <c r="AZ57" i="79"/>
  <c r="BA57" i="79"/>
  <c r="AP58" i="79"/>
  <c r="AQ58" i="79"/>
  <c r="AR58" i="79"/>
  <c r="AS58" i="79"/>
  <c r="AT58" i="79"/>
  <c r="AU58" i="79"/>
  <c r="AV58" i="79"/>
  <c r="AW58" i="79"/>
  <c r="AX58" i="79"/>
  <c r="AY58" i="79"/>
  <c r="AZ58" i="79"/>
  <c r="BA58" i="79"/>
  <c r="AP59" i="79"/>
  <c r="AQ59" i="79"/>
  <c r="AR59" i="79"/>
  <c r="AS59" i="79"/>
  <c r="AU59" i="79"/>
  <c r="AV59" i="79"/>
  <c r="AW59" i="79"/>
  <c r="AX59" i="79"/>
  <c r="AY59" i="79"/>
  <c r="AZ59" i="79"/>
  <c r="BA59" i="79"/>
  <c r="AQ60" i="79"/>
  <c r="AR60" i="79"/>
  <c r="AS60" i="79"/>
  <c r="AT60" i="79"/>
  <c r="AU60" i="79"/>
  <c r="AV60" i="79"/>
  <c r="AW60" i="79"/>
  <c r="AX60" i="79"/>
  <c r="AY60" i="79"/>
  <c r="AZ60" i="79"/>
  <c r="BA60" i="79"/>
  <c r="AP61" i="79"/>
  <c r="AQ61" i="79"/>
  <c r="AR61" i="79"/>
  <c r="AS61" i="79"/>
  <c r="AT61" i="79"/>
  <c r="AU61" i="79"/>
  <c r="AV61" i="79"/>
  <c r="AW61" i="79"/>
  <c r="AX61" i="79"/>
  <c r="AY61" i="79"/>
  <c r="AZ61" i="79"/>
  <c r="BA61" i="79"/>
  <c r="AV62" i="79"/>
  <c r="AW62" i="79"/>
  <c r="AY62" i="79"/>
  <c r="AZ62" i="79"/>
  <c r="BA62" i="79"/>
  <c r="AP63" i="79"/>
  <c r="AQ63" i="79"/>
  <c r="AR63" i="79"/>
  <c r="AS63" i="79"/>
  <c r="AT63" i="79"/>
  <c r="AV63" i="79"/>
  <c r="AX63" i="79"/>
  <c r="AZ63" i="79"/>
  <c r="BA63" i="79"/>
  <c r="AP64" i="79"/>
  <c r="AQ64" i="79"/>
  <c r="AR64" i="79"/>
  <c r="AS64" i="79"/>
  <c r="AT64" i="79"/>
  <c r="AU64" i="79"/>
  <c r="AV64" i="79"/>
  <c r="AW64" i="79"/>
  <c r="AX64" i="79"/>
  <c r="AY64" i="79"/>
  <c r="AZ64" i="79"/>
  <c r="BA64" i="79"/>
  <c r="AP65" i="79"/>
  <c r="AQ65" i="79"/>
  <c r="AR65" i="79"/>
  <c r="AS65" i="79"/>
  <c r="AT65" i="79"/>
  <c r="AU65" i="79"/>
  <c r="AV65" i="79"/>
  <c r="AW65" i="79"/>
  <c r="AX65" i="79"/>
  <c r="AY65" i="79"/>
  <c r="AZ65" i="79"/>
  <c r="BA65" i="79"/>
  <c r="AY39" i="79"/>
  <c r="AZ39" i="79"/>
  <c r="AM40" i="79"/>
  <c r="AM66" i="79" s="1"/>
  <c r="AM41" i="79"/>
  <c r="AM42" i="79"/>
  <c r="AM43" i="79"/>
  <c r="AM44" i="79"/>
  <c r="AM45" i="79"/>
  <c r="AM46" i="79"/>
  <c r="AM47" i="79"/>
  <c r="AM48" i="79"/>
  <c r="AM49" i="79"/>
  <c r="AM50" i="79"/>
  <c r="AM51" i="79"/>
  <c r="AM52" i="79"/>
  <c r="AM53" i="79"/>
  <c r="AM54" i="79"/>
  <c r="AM55" i="79"/>
  <c r="AM56" i="79"/>
  <c r="AM57" i="79"/>
  <c r="AM58" i="79"/>
  <c r="AM59" i="79"/>
  <c r="AM60" i="79"/>
  <c r="AM61" i="79"/>
  <c r="AM62" i="79"/>
  <c r="AM63" i="79"/>
  <c r="AM64" i="79"/>
  <c r="AM65" i="79"/>
  <c r="AM39" i="79"/>
  <c r="AL40" i="79"/>
  <c r="AL41" i="79"/>
  <c r="AL42" i="79"/>
  <c r="AL43" i="79"/>
  <c r="AL44" i="79"/>
  <c r="AL45" i="79"/>
  <c r="AL46" i="79"/>
  <c r="AL47" i="79"/>
  <c r="AL48" i="79"/>
  <c r="AL49" i="79"/>
  <c r="AL50" i="79"/>
  <c r="AL51" i="79"/>
  <c r="AL52" i="79"/>
  <c r="AL53" i="79"/>
  <c r="AL54" i="79"/>
  <c r="AL55" i="79"/>
  <c r="AL56" i="79"/>
  <c r="AL57" i="79"/>
  <c r="AL58" i="79"/>
  <c r="AL59" i="79"/>
  <c r="AL60" i="79"/>
  <c r="AL61" i="79"/>
  <c r="AL62" i="79"/>
  <c r="AL63" i="79"/>
  <c r="AL64" i="79"/>
  <c r="AL65" i="79"/>
  <c r="AL39" i="79"/>
  <c r="AE65" i="79"/>
  <c r="R40" i="79"/>
  <c r="S40" i="79"/>
  <c r="R41" i="79"/>
  <c r="S41" i="79"/>
  <c r="R42" i="79"/>
  <c r="S42" i="79"/>
  <c r="R43" i="79"/>
  <c r="S43" i="79"/>
  <c r="R44" i="79"/>
  <c r="S44" i="79"/>
  <c r="R45" i="79"/>
  <c r="S45" i="79"/>
  <c r="R46" i="79"/>
  <c r="S46" i="79"/>
  <c r="R47" i="79"/>
  <c r="S47" i="79"/>
  <c r="R48" i="79"/>
  <c r="S48" i="79"/>
  <c r="R49" i="79"/>
  <c r="S49" i="79"/>
  <c r="R50" i="79"/>
  <c r="S50" i="79"/>
  <c r="R51" i="79"/>
  <c r="S51" i="79"/>
  <c r="R52" i="79"/>
  <c r="S52" i="79"/>
  <c r="R53" i="79"/>
  <c r="S53" i="79"/>
  <c r="R54" i="79"/>
  <c r="S54" i="79"/>
  <c r="R55" i="79"/>
  <c r="S55" i="79"/>
  <c r="R56" i="79"/>
  <c r="S56" i="79"/>
  <c r="R57" i="79"/>
  <c r="S57" i="79"/>
  <c r="R58" i="79"/>
  <c r="S58" i="79"/>
  <c r="R59" i="79"/>
  <c r="S59" i="79"/>
  <c r="R60" i="79"/>
  <c r="S60" i="79"/>
  <c r="R61" i="79"/>
  <c r="S61" i="79"/>
  <c r="R62" i="79"/>
  <c r="S62" i="79"/>
  <c r="R63" i="79"/>
  <c r="S63" i="79"/>
  <c r="R64" i="79"/>
  <c r="S64" i="79"/>
  <c r="R65" i="79"/>
  <c r="S65" i="79"/>
  <c r="S39" i="79"/>
  <c r="R39" i="79"/>
  <c r="AY7" i="79"/>
  <c r="AZ7" i="79"/>
  <c r="AY8" i="79"/>
  <c r="AZ8" i="79"/>
  <c r="AY9" i="79"/>
  <c r="AZ9" i="79"/>
  <c r="AY10" i="79"/>
  <c r="AZ10" i="79"/>
  <c r="AY11" i="79"/>
  <c r="AZ11" i="79"/>
  <c r="AY12" i="79"/>
  <c r="AZ12" i="79"/>
  <c r="AY13" i="79"/>
  <c r="AZ13" i="79"/>
  <c r="AY14" i="79"/>
  <c r="AZ14" i="79"/>
  <c r="AY15" i="79"/>
  <c r="AZ15" i="79"/>
  <c r="AY16" i="79"/>
  <c r="AZ16" i="79"/>
  <c r="AY17" i="79"/>
  <c r="AZ17" i="79"/>
  <c r="AY18" i="79"/>
  <c r="AZ18" i="79"/>
  <c r="AY19" i="79"/>
  <c r="AZ19" i="79"/>
  <c r="AY20" i="79"/>
  <c r="AZ20" i="79"/>
  <c r="AY21" i="79"/>
  <c r="AZ21" i="79"/>
  <c r="AY22" i="79"/>
  <c r="AZ22" i="79"/>
  <c r="AY23" i="79"/>
  <c r="AZ23" i="79"/>
  <c r="AY24" i="79"/>
  <c r="AZ24" i="79"/>
  <c r="AY25" i="79"/>
  <c r="AZ25" i="79"/>
  <c r="AY26" i="79"/>
  <c r="AZ26" i="79"/>
  <c r="AY27" i="79"/>
  <c r="AZ27" i="79"/>
  <c r="AY28" i="79"/>
  <c r="AZ28" i="79"/>
  <c r="AY29" i="79"/>
  <c r="AZ29" i="79"/>
  <c r="AY30" i="79"/>
  <c r="AZ30" i="79"/>
  <c r="AY31" i="79"/>
  <c r="AZ31" i="79"/>
  <c r="AY32" i="79"/>
  <c r="AZ32" i="79"/>
  <c r="AY33" i="79"/>
  <c r="AZ33" i="79"/>
  <c r="AM33" i="79"/>
  <c r="AL8" i="79"/>
  <c r="AM8" i="79"/>
  <c r="AL9" i="79"/>
  <c r="AM9" i="79"/>
  <c r="AL10" i="79"/>
  <c r="AM10" i="79"/>
  <c r="AL11" i="79"/>
  <c r="AM11" i="79"/>
  <c r="AL12" i="79"/>
  <c r="AM12" i="79"/>
  <c r="AL13" i="79"/>
  <c r="AM13" i="79"/>
  <c r="AL14" i="79"/>
  <c r="AM14" i="79"/>
  <c r="AL15" i="79"/>
  <c r="AM15" i="79"/>
  <c r="AL16" i="79"/>
  <c r="AM16" i="79"/>
  <c r="AL17" i="79"/>
  <c r="AM17" i="79"/>
  <c r="AL18" i="79"/>
  <c r="AM18" i="79"/>
  <c r="AL19" i="79"/>
  <c r="AM19" i="79"/>
  <c r="AL20" i="79"/>
  <c r="AM20" i="79"/>
  <c r="AL21" i="79"/>
  <c r="AM21" i="79"/>
  <c r="AL22" i="79"/>
  <c r="AM22" i="79"/>
  <c r="AL23" i="79"/>
  <c r="AM23" i="79"/>
  <c r="AL24" i="79"/>
  <c r="AM24" i="79"/>
  <c r="AL25" i="79"/>
  <c r="AM25" i="79"/>
  <c r="AL26" i="79"/>
  <c r="AM26" i="79"/>
  <c r="AL27" i="79"/>
  <c r="AM27" i="79"/>
  <c r="AL28" i="79"/>
  <c r="AM28" i="79"/>
  <c r="AL29" i="79"/>
  <c r="AM29" i="79"/>
  <c r="AL30" i="79"/>
  <c r="AM30" i="79"/>
  <c r="AL31" i="79"/>
  <c r="AM31" i="79"/>
  <c r="AL32" i="79"/>
  <c r="AM32" i="79"/>
  <c r="AM7" i="79"/>
  <c r="AL7" i="79"/>
  <c r="AE32" i="79"/>
  <c r="S33" i="79"/>
  <c r="R8" i="79"/>
  <c r="S8" i="79"/>
  <c r="R9" i="79"/>
  <c r="S9" i="79"/>
  <c r="R10" i="79"/>
  <c r="S10" i="79"/>
  <c r="R11" i="79"/>
  <c r="S11" i="79"/>
  <c r="R12" i="79"/>
  <c r="S12" i="79"/>
  <c r="R13" i="79"/>
  <c r="S13" i="79"/>
  <c r="R14" i="79"/>
  <c r="S14" i="79"/>
  <c r="R15" i="79"/>
  <c r="S15" i="79"/>
  <c r="R16" i="79"/>
  <c r="S16" i="79"/>
  <c r="R17" i="79"/>
  <c r="S17" i="79"/>
  <c r="R18" i="79"/>
  <c r="S18" i="79"/>
  <c r="R19" i="79"/>
  <c r="S19" i="79"/>
  <c r="R20" i="79"/>
  <c r="S20" i="79"/>
  <c r="R21" i="79"/>
  <c r="S21" i="79"/>
  <c r="R22" i="79"/>
  <c r="S22" i="79"/>
  <c r="R23" i="79"/>
  <c r="S23" i="79"/>
  <c r="R24" i="79"/>
  <c r="S24" i="79"/>
  <c r="R25" i="79"/>
  <c r="S25" i="79"/>
  <c r="R26" i="79"/>
  <c r="S26" i="79"/>
  <c r="R27" i="79"/>
  <c r="S27" i="79"/>
  <c r="R28" i="79"/>
  <c r="S28" i="79"/>
  <c r="R29" i="79"/>
  <c r="S29" i="79"/>
  <c r="R30" i="79"/>
  <c r="S30" i="79"/>
  <c r="R31" i="79"/>
  <c r="S31" i="79"/>
  <c r="R32" i="79"/>
  <c r="S32" i="79"/>
  <c r="S7" i="79"/>
  <c r="BB60" i="78"/>
  <c r="BB61" i="78"/>
  <c r="BB62" i="78"/>
  <c r="BB63" i="78"/>
  <c r="BB64" i="78"/>
  <c r="AX66" i="78"/>
  <c r="AP40" i="78"/>
  <c r="AQ40" i="78"/>
  <c r="AR40" i="78"/>
  <c r="AS40" i="78"/>
  <c r="AT40" i="78"/>
  <c r="AU40" i="78"/>
  <c r="AV40" i="78"/>
  <c r="AW40" i="78"/>
  <c r="AX40" i="78"/>
  <c r="AY40" i="78"/>
  <c r="AZ40" i="78"/>
  <c r="BA40" i="78"/>
  <c r="AP41" i="78"/>
  <c r="AQ41" i="78"/>
  <c r="AR41" i="78"/>
  <c r="AS41" i="78"/>
  <c r="AT41" i="78"/>
  <c r="AU41" i="78"/>
  <c r="AV41" i="78"/>
  <c r="AW41" i="78"/>
  <c r="AX41" i="78"/>
  <c r="AY41" i="78"/>
  <c r="AZ41" i="78"/>
  <c r="BA41" i="78"/>
  <c r="AP42" i="78"/>
  <c r="AQ42" i="78"/>
  <c r="AR42" i="78"/>
  <c r="AS42" i="78"/>
  <c r="AT42" i="78"/>
  <c r="AU42" i="78"/>
  <c r="AV42" i="78"/>
  <c r="AW42" i="78"/>
  <c r="AX42" i="78"/>
  <c r="AY42" i="78"/>
  <c r="AZ42" i="78"/>
  <c r="BA42" i="78"/>
  <c r="AP43" i="78"/>
  <c r="AQ43" i="78"/>
  <c r="AR43" i="78"/>
  <c r="AS43" i="78"/>
  <c r="AT43" i="78"/>
  <c r="AU43" i="78"/>
  <c r="AV43" i="78"/>
  <c r="AW43" i="78"/>
  <c r="AX43" i="78"/>
  <c r="AY43" i="78"/>
  <c r="AZ43" i="78"/>
  <c r="BA43" i="78"/>
  <c r="AP44" i="78"/>
  <c r="AQ44" i="78"/>
  <c r="AR44" i="78"/>
  <c r="AS44" i="78"/>
  <c r="AT44" i="78"/>
  <c r="AU44" i="78"/>
  <c r="AV44" i="78"/>
  <c r="AW44" i="78"/>
  <c r="AX44" i="78"/>
  <c r="AY44" i="78"/>
  <c r="AZ44" i="78"/>
  <c r="BA44" i="78"/>
  <c r="AP45" i="78"/>
  <c r="AQ45" i="78"/>
  <c r="AR45" i="78"/>
  <c r="AS45" i="78"/>
  <c r="AT45" i="78"/>
  <c r="AU45" i="78"/>
  <c r="AV45" i="78"/>
  <c r="AW45" i="78"/>
  <c r="AX45" i="78"/>
  <c r="AY45" i="78"/>
  <c r="AZ45" i="78"/>
  <c r="BA45" i="78"/>
  <c r="AP46" i="78"/>
  <c r="AQ46" i="78"/>
  <c r="AR46" i="78"/>
  <c r="AS46" i="78"/>
  <c r="AT46" i="78"/>
  <c r="AU46" i="78"/>
  <c r="AV46" i="78"/>
  <c r="AW46" i="78"/>
  <c r="AX46" i="78"/>
  <c r="AY46" i="78"/>
  <c r="AZ46" i="78"/>
  <c r="BA46" i="78"/>
  <c r="AP47" i="78"/>
  <c r="AQ47" i="78"/>
  <c r="AR47" i="78"/>
  <c r="AS47" i="78"/>
  <c r="AT47" i="78"/>
  <c r="AU47" i="78"/>
  <c r="AV47" i="78"/>
  <c r="AW47" i="78"/>
  <c r="AX47" i="78"/>
  <c r="AY47" i="78"/>
  <c r="AZ47" i="78"/>
  <c r="BA47" i="78"/>
  <c r="AP48" i="78"/>
  <c r="AQ48" i="78"/>
  <c r="AR48" i="78"/>
  <c r="AS48" i="78"/>
  <c r="AT48" i="78"/>
  <c r="AU48" i="78"/>
  <c r="AV48" i="78"/>
  <c r="AW48" i="78"/>
  <c r="AX48" i="78"/>
  <c r="AY48" i="78"/>
  <c r="AZ48" i="78"/>
  <c r="BA48" i="78"/>
  <c r="AP49" i="78"/>
  <c r="AQ49" i="78"/>
  <c r="AR49" i="78"/>
  <c r="AS49" i="78"/>
  <c r="AT49" i="78"/>
  <c r="AU49" i="78"/>
  <c r="AV49" i="78"/>
  <c r="AW49" i="78"/>
  <c r="AX49" i="78"/>
  <c r="AY49" i="78"/>
  <c r="AZ49" i="78"/>
  <c r="BA49" i="78"/>
  <c r="AP50" i="78"/>
  <c r="AQ50" i="78"/>
  <c r="AR50" i="78"/>
  <c r="AS50" i="78"/>
  <c r="AT50" i="78"/>
  <c r="AU50" i="78"/>
  <c r="AV50" i="78"/>
  <c r="AW50" i="78"/>
  <c r="AX50" i="78"/>
  <c r="AY50" i="78"/>
  <c r="AZ50" i="78"/>
  <c r="BA50" i="78"/>
  <c r="AP51" i="78"/>
  <c r="AQ51" i="78"/>
  <c r="AR51" i="78"/>
  <c r="AS51" i="78"/>
  <c r="AT51" i="78"/>
  <c r="AU51" i="78"/>
  <c r="AV51" i="78"/>
  <c r="AW51" i="78"/>
  <c r="AX51" i="78"/>
  <c r="AY51" i="78"/>
  <c r="AZ51" i="78"/>
  <c r="BA51" i="78"/>
  <c r="AP52" i="78"/>
  <c r="AQ52" i="78"/>
  <c r="AR52" i="78"/>
  <c r="AS52" i="78"/>
  <c r="AT52" i="78"/>
  <c r="AU52" i="78"/>
  <c r="AV52" i="78"/>
  <c r="AW52" i="78"/>
  <c r="AX52" i="78"/>
  <c r="AY52" i="78"/>
  <c r="AZ52" i="78"/>
  <c r="BA52" i="78"/>
  <c r="BA53" i="78"/>
  <c r="AP54" i="78"/>
  <c r="AQ54" i="78"/>
  <c r="AR54" i="78"/>
  <c r="AS54" i="78"/>
  <c r="AT54" i="78"/>
  <c r="AU54" i="78"/>
  <c r="AV54" i="78"/>
  <c r="AW54" i="78"/>
  <c r="AX54" i="78"/>
  <c r="AY54" i="78"/>
  <c r="AZ54" i="78"/>
  <c r="BA54" i="78"/>
  <c r="AP55" i="78"/>
  <c r="AQ55" i="78"/>
  <c r="AR55" i="78"/>
  <c r="AS55" i="78"/>
  <c r="AT55" i="78"/>
  <c r="AU55" i="78"/>
  <c r="AV55" i="78"/>
  <c r="AW55" i="78"/>
  <c r="AX55" i="78"/>
  <c r="AY55" i="78"/>
  <c r="AZ55" i="78"/>
  <c r="BA55" i="78"/>
  <c r="AP56" i="78"/>
  <c r="AQ56" i="78"/>
  <c r="AR56" i="78"/>
  <c r="AS56" i="78"/>
  <c r="AT56" i="78"/>
  <c r="AU56" i="78"/>
  <c r="AV56" i="78"/>
  <c r="AW56" i="78"/>
  <c r="AX56" i="78"/>
  <c r="AY56" i="78"/>
  <c r="AZ56" i="78"/>
  <c r="BA56" i="78"/>
  <c r="AX57" i="78"/>
  <c r="AZ57" i="78"/>
  <c r="BA57" i="78"/>
  <c r="AP58" i="78"/>
  <c r="AQ58" i="78"/>
  <c r="AR58" i="78"/>
  <c r="AS58" i="78"/>
  <c r="AT58" i="78"/>
  <c r="AU58" i="78"/>
  <c r="AV58" i="78"/>
  <c r="AW58" i="78"/>
  <c r="AX58" i="78"/>
  <c r="AY58" i="78"/>
  <c r="AZ58" i="78"/>
  <c r="BA58" i="78"/>
  <c r="AV59" i="78"/>
  <c r="AX59" i="78"/>
  <c r="AY59" i="78"/>
  <c r="AZ59" i="78"/>
  <c r="BA59" i="78"/>
  <c r="AP60" i="78"/>
  <c r="AQ60" i="78"/>
  <c r="AR60" i="78"/>
  <c r="AS60" i="78"/>
  <c r="AT60" i="78"/>
  <c r="AU60" i="78"/>
  <c r="AV60" i="78"/>
  <c r="AW60" i="78"/>
  <c r="AX60" i="78"/>
  <c r="AY60" i="78"/>
  <c r="AZ60" i="78"/>
  <c r="BA60" i="78"/>
  <c r="AP61" i="78"/>
  <c r="AQ61" i="78"/>
  <c r="AR61" i="78"/>
  <c r="AS61" i="78"/>
  <c r="AT61" i="78"/>
  <c r="AU61" i="78"/>
  <c r="AV61" i="78"/>
  <c r="AW61" i="78"/>
  <c r="AX61" i="78"/>
  <c r="AY61" i="78"/>
  <c r="AZ61" i="78"/>
  <c r="BA61" i="78"/>
  <c r="AP62" i="78"/>
  <c r="AR62" i="78"/>
  <c r="AW62" i="78"/>
  <c r="AX62" i="78"/>
  <c r="AY62" i="78"/>
  <c r="AZ62" i="78"/>
  <c r="BA62" i="78"/>
  <c r="AP63" i="78"/>
  <c r="AR63" i="78"/>
  <c r="AX63" i="78"/>
  <c r="AZ63" i="78"/>
  <c r="BA63" i="78"/>
  <c r="AP64" i="78"/>
  <c r="AQ64" i="78"/>
  <c r="AR64" i="78"/>
  <c r="AS64" i="78"/>
  <c r="AT64" i="78"/>
  <c r="AU64" i="78"/>
  <c r="AV64" i="78"/>
  <c r="AW64" i="78"/>
  <c r="AX64" i="78"/>
  <c r="AY64" i="78"/>
  <c r="AZ64" i="78"/>
  <c r="BA64" i="78"/>
  <c r="AP65" i="78"/>
  <c r="AQ65" i="78"/>
  <c r="AR65" i="78"/>
  <c r="AS65" i="78"/>
  <c r="AT65" i="78"/>
  <c r="AU65" i="78"/>
  <c r="AV65" i="78"/>
  <c r="AW65" i="78"/>
  <c r="AX65" i="78"/>
  <c r="AY65" i="78"/>
  <c r="AZ65" i="78"/>
  <c r="BA65" i="78"/>
  <c r="AX39" i="78"/>
  <c r="AY39" i="78"/>
  <c r="AZ39" i="78"/>
  <c r="BA39" i="78"/>
  <c r="AL66" i="78"/>
  <c r="AL40" i="78"/>
  <c r="AL41" i="78"/>
  <c r="AL42" i="78"/>
  <c r="AL43" i="78"/>
  <c r="AL44" i="78"/>
  <c r="AL45" i="78"/>
  <c r="AL46" i="78"/>
  <c r="AL47" i="78"/>
  <c r="AL48" i="78"/>
  <c r="AL49" i="78"/>
  <c r="AL50" i="78"/>
  <c r="AL51" i="78"/>
  <c r="AL52" i="78"/>
  <c r="AL53" i="78"/>
  <c r="AL54" i="78"/>
  <c r="AL55" i="78"/>
  <c r="AL56" i="78"/>
  <c r="AL57" i="78"/>
  <c r="AL58" i="78"/>
  <c r="AL59" i="78"/>
  <c r="AL60" i="78"/>
  <c r="AL61" i="78"/>
  <c r="AL62" i="78"/>
  <c r="AL63" i="78"/>
  <c r="AL64" i="78"/>
  <c r="AL65" i="78"/>
  <c r="AL39" i="78"/>
  <c r="AX33" i="78"/>
  <c r="AP8" i="78"/>
  <c r="AQ8" i="78"/>
  <c r="AR8" i="78"/>
  <c r="AS8" i="78"/>
  <c r="AT8" i="78"/>
  <c r="AU8" i="78"/>
  <c r="AV8" i="78"/>
  <c r="AW8" i="78"/>
  <c r="AX8" i="78"/>
  <c r="AY8" i="78"/>
  <c r="AZ8" i="78"/>
  <c r="BA8" i="78"/>
  <c r="AP9" i="78"/>
  <c r="AQ9" i="78"/>
  <c r="AR9" i="78"/>
  <c r="AS9" i="78"/>
  <c r="AT9" i="78"/>
  <c r="AU9" i="78"/>
  <c r="AV9" i="78"/>
  <c r="AW9" i="78"/>
  <c r="AX9" i="78"/>
  <c r="AY9" i="78"/>
  <c r="AZ9" i="78"/>
  <c r="BA9" i="78"/>
  <c r="AP10" i="78"/>
  <c r="AQ10" i="78"/>
  <c r="AR10" i="78"/>
  <c r="AS10" i="78"/>
  <c r="AT10" i="78"/>
  <c r="AU10" i="78"/>
  <c r="AV10" i="78"/>
  <c r="AW10" i="78"/>
  <c r="AX10" i="78"/>
  <c r="AY10" i="78"/>
  <c r="AZ10" i="78"/>
  <c r="BA10" i="78"/>
  <c r="AP11" i="78"/>
  <c r="AQ11" i="78"/>
  <c r="AR11" i="78"/>
  <c r="AS11" i="78"/>
  <c r="AT11" i="78"/>
  <c r="AU11" i="78"/>
  <c r="AV11" i="78"/>
  <c r="AW11" i="78"/>
  <c r="AX11" i="78"/>
  <c r="AY11" i="78"/>
  <c r="AZ11" i="78"/>
  <c r="BA11" i="78"/>
  <c r="AP12" i="78"/>
  <c r="AQ12" i="78"/>
  <c r="AR12" i="78"/>
  <c r="AS12" i="78"/>
  <c r="AT12" i="78"/>
  <c r="AU12" i="78"/>
  <c r="AV12" i="78"/>
  <c r="AW12" i="78"/>
  <c r="AX12" i="78"/>
  <c r="AY12" i="78"/>
  <c r="AZ12" i="78"/>
  <c r="BA12" i="78"/>
  <c r="AP13" i="78"/>
  <c r="AQ13" i="78"/>
  <c r="AR13" i="78"/>
  <c r="AS13" i="78"/>
  <c r="AT13" i="78"/>
  <c r="AU13" i="78"/>
  <c r="AV13" i="78"/>
  <c r="AW13" i="78"/>
  <c r="AX13" i="78"/>
  <c r="AY13" i="78"/>
  <c r="AZ13" i="78"/>
  <c r="BA13" i="78"/>
  <c r="AP14" i="78"/>
  <c r="AQ14" i="78"/>
  <c r="AR14" i="78"/>
  <c r="AS14" i="78"/>
  <c r="AT14" i="78"/>
  <c r="AU14" i="78"/>
  <c r="AV14" i="78"/>
  <c r="AW14" i="78"/>
  <c r="AX14" i="78"/>
  <c r="AY14" i="78"/>
  <c r="AZ14" i="78"/>
  <c r="BA14" i="78"/>
  <c r="AP15" i="78"/>
  <c r="AQ15" i="78"/>
  <c r="AR15" i="78"/>
  <c r="AS15" i="78"/>
  <c r="AT15" i="78"/>
  <c r="AU15" i="78"/>
  <c r="AV15" i="78"/>
  <c r="AW15" i="78"/>
  <c r="AX15" i="78"/>
  <c r="AY15" i="78"/>
  <c r="AZ15" i="78"/>
  <c r="BA15" i="78"/>
  <c r="AP16" i="78"/>
  <c r="AQ16" i="78"/>
  <c r="AR16" i="78"/>
  <c r="AS16" i="78"/>
  <c r="AT16" i="78"/>
  <c r="AU16" i="78"/>
  <c r="AV16" i="78"/>
  <c r="AW16" i="78"/>
  <c r="AX16" i="78"/>
  <c r="AY16" i="78"/>
  <c r="AZ16" i="78"/>
  <c r="BA16" i="78"/>
  <c r="AP17" i="78"/>
  <c r="AQ17" i="78"/>
  <c r="AR17" i="78"/>
  <c r="AS17" i="78"/>
  <c r="AT17" i="78"/>
  <c r="AU17" i="78"/>
  <c r="AV17" i="78"/>
  <c r="AW17" i="78"/>
  <c r="AX17" i="78"/>
  <c r="AY17" i="78"/>
  <c r="AZ17" i="78"/>
  <c r="BA17" i="78"/>
  <c r="AP18" i="78"/>
  <c r="AQ18" i="78"/>
  <c r="AR18" i="78"/>
  <c r="AS18" i="78"/>
  <c r="AT18" i="78"/>
  <c r="AU18" i="78"/>
  <c r="AV18" i="78"/>
  <c r="AW18" i="78"/>
  <c r="AX18" i="78"/>
  <c r="AY18" i="78"/>
  <c r="AZ18" i="78"/>
  <c r="BA18" i="78"/>
  <c r="AP19" i="78"/>
  <c r="AQ19" i="78"/>
  <c r="AR19" i="78"/>
  <c r="AS19" i="78"/>
  <c r="AT19" i="78"/>
  <c r="AU19" i="78"/>
  <c r="AV19" i="78"/>
  <c r="AW19" i="78"/>
  <c r="AX19" i="78"/>
  <c r="AY19" i="78"/>
  <c r="AZ19" i="78"/>
  <c r="BA19" i="78"/>
  <c r="AP20" i="78"/>
  <c r="AQ20" i="78"/>
  <c r="AR20" i="78"/>
  <c r="AS20" i="78"/>
  <c r="AT20" i="78"/>
  <c r="AU20" i="78"/>
  <c r="AV20" i="78"/>
  <c r="AW20" i="78"/>
  <c r="AX20" i="78"/>
  <c r="AY20" i="78"/>
  <c r="AZ20" i="78"/>
  <c r="BA20" i="78"/>
  <c r="AP21" i="78"/>
  <c r="AQ21" i="78"/>
  <c r="AR21" i="78"/>
  <c r="AS21" i="78"/>
  <c r="AT21" i="78"/>
  <c r="AU21" i="78"/>
  <c r="AV21" i="78"/>
  <c r="AW21" i="78"/>
  <c r="AX21" i="78"/>
  <c r="AY21" i="78"/>
  <c r="AZ21" i="78"/>
  <c r="BA21" i="78"/>
  <c r="AP22" i="78"/>
  <c r="AQ22" i="78"/>
  <c r="AR22" i="78"/>
  <c r="AS22" i="78"/>
  <c r="AT22" i="78"/>
  <c r="AU22" i="78"/>
  <c r="AV22" i="78"/>
  <c r="AW22" i="78"/>
  <c r="AX22" i="78"/>
  <c r="AY22" i="78"/>
  <c r="AZ22" i="78"/>
  <c r="BA22" i="78"/>
  <c r="AQ23" i="78"/>
  <c r="AR23" i="78"/>
  <c r="AS23" i="78"/>
  <c r="AT23" i="78"/>
  <c r="AU23" i="78"/>
  <c r="AV23" i="78"/>
  <c r="AW23" i="78"/>
  <c r="AX23" i="78"/>
  <c r="AY23" i="78"/>
  <c r="AZ23" i="78"/>
  <c r="BA23" i="78"/>
  <c r="AP24" i="78"/>
  <c r="AQ24" i="78"/>
  <c r="AR24" i="78"/>
  <c r="AS24" i="78"/>
  <c r="AT24" i="78"/>
  <c r="AU24" i="78"/>
  <c r="AV24" i="78"/>
  <c r="AW24" i="78"/>
  <c r="AX24" i="78"/>
  <c r="AY24" i="78"/>
  <c r="AZ24" i="78"/>
  <c r="BA24" i="78"/>
  <c r="AP25" i="78"/>
  <c r="AQ25" i="78"/>
  <c r="AR25" i="78"/>
  <c r="AS25" i="78"/>
  <c r="AT25" i="78"/>
  <c r="AU25" i="78"/>
  <c r="AV25" i="78"/>
  <c r="AW25" i="78"/>
  <c r="AX25" i="78"/>
  <c r="AY25" i="78"/>
  <c r="AZ25" i="78"/>
  <c r="BA25" i="78"/>
  <c r="AP26" i="78"/>
  <c r="AQ26" i="78"/>
  <c r="AR26" i="78"/>
  <c r="AS26" i="78"/>
  <c r="AT26" i="78"/>
  <c r="AU26" i="78"/>
  <c r="AV26" i="78"/>
  <c r="AW26" i="78"/>
  <c r="AX26" i="78"/>
  <c r="AY26" i="78"/>
  <c r="AZ26" i="78"/>
  <c r="BA26" i="78"/>
  <c r="AP27" i="78"/>
  <c r="AQ27" i="78"/>
  <c r="AR27" i="78"/>
  <c r="AS27" i="78"/>
  <c r="AT27" i="78"/>
  <c r="AU27" i="78"/>
  <c r="AV27" i="78"/>
  <c r="AW27" i="78"/>
  <c r="AX27" i="78"/>
  <c r="AY27" i="78"/>
  <c r="AZ27" i="78"/>
  <c r="BA27" i="78"/>
  <c r="AP28" i="78"/>
  <c r="AQ28" i="78"/>
  <c r="AR28" i="78"/>
  <c r="AS28" i="78"/>
  <c r="AT28" i="78"/>
  <c r="AU28" i="78"/>
  <c r="AV28" i="78"/>
  <c r="AW28" i="78"/>
  <c r="AX28" i="78"/>
  <c r="AY28" i="78"/>
  <c r="AZ28" i="78"/>
  <c r="BA28" i="78"/>
  <c r="AP29" i="78"/>
  <c r="AQ29" i="78"/>
  <c r="AR29" i="78"/>
  <c r="AS29" i="78"/>
  <c r="AT29" i="78"/>
  <c r="AU29" i="78"/>
  <c r="AV29" i="78"/>
  <c r="AW29" i="78"/>
  <c r="AX29" i="78"/>
  <c r="AY29" i="78"/>
  <c r="AZ29" i="78"/>
  <c r="BA29" i="78"/>
  <c r="AP30" i="78"/>
  <c r="AQ30" i="78"/>
  <c r="AR30" i="78"/>
  <c r="AS30" i="78"/>
  <c r="AT30" i="78"/>
  <c r="AU30" i="78"/>
  <c r="AV30" i="78"/>
  <c r="AW30" i="78"/>
  <c r="AX30" i="78"/>
  <c r="AY30" i="78"/>
  <c r="AZ30" i="78"/>
  <c r="BA30" i="78"/>
  <c r="AT31" i="78"/>
  <c r="AY31" i="78"/>
  <c r="AZ31" i="78"/>
  <c r="BA31" i="78"/>
  <c r="AP32" i="78"/>
  <c r="AQ32" i="78"/>
  <c r="AR32" i="78"/>
  <c r="AS32" i="78"/>
  <c r="AT32" i="78"/>
  <c r="AU32" i="78"/>
  <c r="AV32" i="78"/>
  <c r="AW32" i="78"/>
  <c r="AX32" i="78"/>
  <c r="AY32" i="78"/>
  <c r="AZ32" i="78"/>
  <c r="BA32" i="78"/>
  <c r="AW7" i="78"/>
  <c r="AX7" i="78"/>
  <c r="AY7" i="78"/>
  <c r="AZ7" i="78"/>
  <c r="BA7" i="78"/>
  <c r="AL33" i="78"/>
  <c r="AM33" i="78"/>
  <c r="AL8" i="78"/>
  <c r="AL9" i="78"/>
  <c r="AL10" i="78"/>
  <c r="AL11" i="78"/>
  <c r="AL12" i="78"/>
  <c r="AL13" i="78"/>
  <c r="AL14" i="78"/>
  <c r="AL15" i="78"/>
  <c r="AL16" i="78"/>
  <c r="AL17" i="78"/>
  <c r="AL18" i="78"/>
  <c r="AL19" i="78"/>
  <c r="AL20" i="78"/>
  <c r="AL21" i="78"/>
  <c r="AL22" i="78"/>
  <c r="AL23" i="78"/>
  <c r="AL24" i="78"/>
  <c r="AL25" i="78"/>
  <c r="AL26" i="78"/>
  <c r="AL27" i="78"/>
  <c r="AL28" i="78"/>
  <c r="AL29" i="78"/>
  <c r="AL30" i="78"/>
  <c r="AL31" i="78"/>
  <c r="AL32" i="78"/>
  <c r="AL7" i="78"/>
  <c r="S33" i="78"/>
  <c r="R8" i="78"/>
  <c r="S8" i="78"/>
  <c r="R9" i="78"/>
  <c r="S9" i="78"/>
  <c r="R10" i="78"/>
  <c r="S10" i="78"/>
  <c r="R11" i="78"/>
  <c r="S11" i="78"/>
  <c r="R12" i="78"/>
  <c r="S12" i="78"/>
  <c r="R13" i="78"/>
  <c r="S13" i="78"/>
  <c r="R14" i="78"/>
  <c r="S14" i="78"/>
  <c r="R15" i="78"/>
  <c r="S15" i="78"/>
  <c r="R16" i="78"/>
  <c r="S16" i="78"/>
  <c r="R17" i="78"/>
  <c r="S17" i="78"/>
  <c r="R18" i="78"/>
  <c r="S18" i="78"/>
  <c r="R19" i="78"/>
  <c r="S19" i="78"/>
  <c r="R20" i="78"/>
  <c r="S20" i="78"/>
  <c r="R21" i="78"/>
  <c r="S21" i="78"/>
  <c r="R22" i="78"/>
  <c r="S22" i="78"/>
  <c r="R23" i="78"/>
  <c r="S23" i="78"/>
  <c r="R24" i="78"/>
  <c r="S24" i="78"/>
  <c r="R25" i="78"/>
  <c r="S25" i="78"/>
  <c r="R26" i="78"/>
  <c r="S26" i="78"/>
  <c r="R27" i="78"/>
  <c r="S27" i="78"/>
  <c r="R28" i="78"/>
  <c r="S28" i="78"/>
  <c r="R29" i="78"/>
  <c r="S29" i="78"/>
  <c r="R30" i="78"/>
  <c r="S30" i="78"/>
  <c r="R31" i="78"/>
  <c r="S31" i="78"/>
  <c r="R32" i="78"/>
  <c r="S32" i="78"/>
  <c r="BB74" i="78"/>
  <c r="AX100" i="78"/>
  <c r="AP73" i="78"/>
  <c r="AQ73" i="78"/>
  <c r="AR73" i="78"/>
  <c r="AS73" i="78"/>
  <c r="AT73" i="78"/>
  <c r="AU73" i="78"/>
  <c r="AV73" i="78"/>
  <c r="AW73" i="78"/>
  <c r="AX73" i="78"/>
  <c r="AY73" i="78"/>
  <c r="AZ73" i="78"/>
  <c r="BA73" i="78"/>
  <c r="AZ74" i="78"/>
  <c r="BA74" i="78"/>
  <c r="AP75" i="78"/>
  <c r="AQ75" i="78"/>
  <c r="AR75" i="78"/>
  <c r="AS75" i="78"/>
  <c r="AT75" i="78"/>
  <c r="AU75" i="78"/>
  <c r="AV75" i="78"/>
  <c r="AW75" i="78"/>
  <c r="AX75" i="78"/>
  <c r="AY75" i="78"/>
  <c r="AZ75" i="78"/>
  <c r="BA75" i="78"/>
  <c r="AP76" i="78"/>
  <c r="AQ76" i="78"/>
  <c r="AR76" i="78"/>
  <c r="AS76" i="78"/>
  <c r="AT76" i="78"/>
  <c r="AU76" i="78"/>
  <c r="AV76" i="78"/>
  <c r="AW76" i="78"/>
  <c r="AX76" i="78"/>
  <c r="AY76" i="78"/>
  <c r="AZ76" i="78"/>
  <c r="BA76" i="78"/>
  <c r="AP77" i="78"/>
  <c r="AQ77" i="78"/>
  <c r="AR77" i="78"/>
  <c r="AS77" i="78"/>
  <c r="AT77" i="78"/>
  <c r="AU77" i="78"/>
  <c r="AV77" i="78"/>
  <c r="AW77" i="78"/>
  <c r="AX77" i="78"/>
  <c r="AY77" i="78"/>
  <c r="AZ77" i="78"/>
  <c r="BA77" i="78"/>
  <c r="AP78" i="78"/>
  <c r="AQ78" i="78"/>
  <c r="AR78" i="78"/>
  <c r="AS78" i="78"/>
  <c r="AT78" i="78"/>
  <c r="AU78" i="78"/>
  <c r="AV78" i="78"/>
  <c r="AW78" i="78"/>
  <c r="AX78" i="78"/>
  <c r="AY78" i="78"/>
  <c r="AZ78" i="78"/>
  <c r="BA78" i="78"/>
  <c r="AP79" i="78"/>
  <c r="AQ79" i="78"/>
  <c r="AR79" i="78"/>
  <c r="AS79" i="78"/>
  <c r="AT79" i="78"/>
  <c r="AU79" i="78"/>
  <c r="AV79" i="78"/>
  <c r="AW79" i="78"/>
  <c r="AX79" i="78"/>
  <c r="AY79" i="78"/>
  <c r="AZ79" i="78"/>
  <c r="BA79" i="78"/>
  <c r="AP80" i="78"/>
  <c r="AQ80" i="78"/>
  <c r="AR80" i="78"/>
  <c r="AS80" i="78"/>
  <c r="AT80" i="78"/>
  <c r="AU80" i="78"/>
  <c r="AV80" i="78"/>
  <c r="AW80" i="78"/>
  <c r="AX80" i="78"/>
  <c r="AY80" i="78"/>
  <c r="AZ80" i="78"/>
  <c r="BA80" i="78"/>
  <c r="AP81" i="78"/>
  <c r="AQ81" i="78"/>
  <c r="AR81" i="78"/>
  <c r="AS81" i="78"/>
  <c r="AT81" i="78"/>
  <c r="AU81" i="78"/>
  <c r="AV81" i="78"/>
  <c r="AW81" i="78"/>
  <c r="AX81" i="78"/>
  <c r="AY81" i="78"/>
  <c r="AZ81" i="78"/>
  <c r="BA81" i="78"/>
  <c r="AP82" i="78"/>
  <c r="AQ82" i="78"/>
  <c r="AR82" i="78"/>
  <c r="AS82" i="78"/>
  <c r="AT82" i="78"/>
  <c r="AU82" i="78"/>
  <c r="AV82" i="78"/>
  <c r="AW82" i="78"/>
  <c r="AX82" i="78"/>
  <c r="AY82" i="78"/>
  <c r="AZ82" i="78"/>
  <c r="BA82" i="78"/>
  <c r="AP83" i="78"/>
  <c r="AQ83" i="78"/>
  <c r="AR83" i="78"/>
  <c r="AS83" i="78"/>
  <c r="AT83" i="78"/>
  <c r="AU83" i="78"/>
  <c r="AV83" i="78"/>
  <c r="AW83" i="78"/>
  <c r="AX83" i="78"/>
  <c r="AY83" i="78"/>
  <c r="AZ83" i="78"/>
  <c r="BA83" i="78"/>
  <c r="AP84" i="78"/>
  <c r="AQ84" i="78"/>
  <c r="AR84" i="78"/>
  <c r="AS84" i="78"/>
  <c r="AT84" i="78"/>
  <c r="AU84" i="78"/>
  <c r="AV84" i="78"/>
  <c r="AW84" i="78"/>
  <c r="AX84" i="78"/>
  <c r="AY84" i="78"/>
  <c r="AZ84" i="78"/>
  <c r="BA84" i="78"/>
  <c r="AT85" i="78"/>
  <c r="AY85" i="78"/>
  <c r="AZ85" i="78"/>
  <c r="BA85" i="78"/>
  <c r="AP86" i="78"/>
  <c r="AQ86" i="78"/>
  <c r="AR86" i="78"/>
  <c r="AS86" i="78"/>
  <c r="AT86" i="78"/>
  <c r="AU86" i="78"/>
  <c r="AV86" i="78"/>
  <c r="AW86" i="78"/>
  <c r="AX86" i="78"/>
  <c r="AY86" i="78"/>
  <c r="AZ86" i="78"/>
  <c r="BA86" i="78"/>
  <c r="AP87" i="78"/>
  <c r="AQ87" i="78"/>
  <c r="AR87" i="78"/>
  <c r="AS87" i="78"/>
  <c r="AT87" i="78"/>
  <c r="AU87" i="78"/>
  <c r="AV87" i="78"/>
  <c r="AW87" i="78"/>
  <c r="AX87" i="78"/>
  <c r="AY87" i="78"/>
  <c r="AZ87" i="78"/>
  <c r="BA87" i="78"/>
  <c r="AP88" i="78"/>
  <c r="AQ88" i="78"/>
  <c r="AR88" i="78"/>
  <c r="AS88" i="78"/>
  <c r="AT88" i="78"/>
  <c r="AU88" i="78"/>
  <c r="AV88" i="78"/>
  <c r="AW88" i="78"/>
  <c r="AX88" i="78"/>
  <c r="AY88" i="78"/>
  <c r="AZ88" i="78"/>
  <c r="BA88" i="78"/>
  <c r="AP89" i="78"/>
  <c r="AQ89" i="78"/>
  <c r="AR89" i="78"/>
  <c r="AS89" i="78"/>
  <c r="AT89" i="78"/>
  <c r="AU89" i="78"/>
  <c r="AV89" i="78"/>
  <c r="AW89" i="78"/>
  <c r="AX89" i="78"/>
  <c r="AY89" i="78"/>
  <c r="AZ89" i="78"/>
  <c r="BA89" i="78"/>
  <c r="AP90" i="78"/>
  <c r="AQ90" i="78"/>
  <c r="AR90" i="78"/>
  <c r="AS90" i="78"/>
  <c r="AT90" i="78"/>
  <c r="AU90" i="78"/>
  <c r="AV90" i="78"/>
  <c r="AW90" i="78"/>
  <c r="AX90" i="78"/>
  <c r="AY90" i="78"/>
  <c r="AZ90" i="78"/>
  <c r="BA90" i="78"/>
  <c r="AX91" i="78"/>
  <c r="AY91" i="78"/>
  <c r="AZ91" i="78"/>
  <c r="BA91" i="78"/>
  <c r="AP92" i="78"/>
  <c r="AQ92" i="78"/>
  <c r="AR92" i="78"/>
  <c r="AS92" i="78"/>
  <c r="AT92" i="78"/>
  <c r="AU92" i="78"/>
  <c r="AV92" i="78"/>
  <c r="AW92" i="78"/>
  <c r="AX92" i="78"/>
  <c r="AY92" i="78"/>
  <c r="AZ92" i="78"/>
  <c r="BA92" i="78"/>
  <c r="AP93" i="78"/>
  <c r="AQ93" i="78"/>
  <c r="AR93" i="78"/>
  <c r="AS93" i="78"/>
  <c r="AT93" i="78"/>
  <c r="AU93" i="78"/>
  <c r="AV93" i="78"/>
  <c r="AW93" i="78"/>
  <c r="AX93" i="78"/>
  <c r="AY93" i="78"/>
  <c r="AZ93" i="78"/>
  <c r="BA93" i="78"/>
  <c r="AP94" i="78"/>
  <c r="AQ94" i="78"/>
  <c r="AR94" i="78"/>
  <c r="AS94" i="78"/>
  <c r="AT94" i="78"/>
  <c r="AU94" i="78"/>
  <c r="AV94" i="78"/>
  <c r="AW94" i="78"/>
  <c r="AX94" i="78"/>
  <c r="AY94" i="78"/>
  <c r="AZ94" i="78"/>
  <c r="BA94" i="78"/>
  <c r="AP95" i="78"/>
  <c r="AQ95" i="78"/>
  <c r="AR95" i="78"/>
  <c r="AS95" i="78"/>
  <c r="AT95" i="78"/>
  <c r="AU95" i="78"/>
  <c r="AV95" i="78"/>
  <c r="AW95" i="78"/>
  <c r="AX95" i="78"/>
  <c r="AY95" i="78"/>
  <c r="AZ95" i="78"/>
  <c r="BA95" i="78"/>
  <c r="AP96" i="78"/>
  <c r="AQ96" i="78"/>
  <c r="AR96" i="78"/>
  <c r="AS96" i="78"/>
  <c r="AT96" i="78"/>
  <c r="AU96" i="78"/>
  <c r="AV96" i="78"/>
  <c r="AW96" i="78"/>
  <c r="AX96" i="78"/>
  <c r="AY96" i="78"/>
  <c r="AZ96" i="78"/>
  <c r="BA96" i="78"/>
  <c r="AR97" i="78"/>
  <c r="AS97" i="78"/>
  <c r="AT97" i="78"/>
  <c r="AU97" i="78"/>
  <c r="AV97" i="78"/>
  <c r="AW97" i="78"/>
  <c r="AX97" i="78"/>
  <c r="AY97" i="78"/>
  <c r="AZ97" i="78"/>
  <c r="BA97" i="78"/>
  <c r="AP98" i="78"/>
  <c r="AQ98" i="78"/>
  <c r="AR98" i="78"/>
  <c r="AS98" i="78"/>
  <c r="AT98" i="78"/>
  <c r="AU98" i="78"/>
  <c r="AV98" i="78"/>
  <c r="AW98" i="78"/>
  <c r="AX98" i="78"/>
  <c r="AY98" i="78"/>
  <c r="AZ98" i="78"/>
  <c r="BA98" i="78"/>
  <c r="AP99" i="78"/>
  <c r="AQ99" i="78"/>
  <c r="AR99" i="78"/>
  <c r="AS99" i="78"/>
  <c r="AT99" i="78"/>
  <c r="AU99" i="78"/>
  <c r="AV99" i="78"/>
  <c r="AW99" i="78"/>
  <c r="AX99" i="78"/>
  <c r="AY99" i="78"/>
  <c r="AZ99" i="78"/>
  <c r="BA99" i="78"/>
  <c r="BA72" i="78"/>
  <c r="AX72" i="78"/>
  <c r="AY72" i="78"/>
  <c r="AZ72" i="78"/>
  <c r="AL100" i="78"/>
  <c r="AL73" i="78"/>
  <c r="AL74" i="78"/>
  <c r="AL75" i="78"/>
  <c r="AL76" i="78"/>
  <c r="AL77" i="78"/>
  <c r="AL78" i="78"/>
  <c r="AL79" i="78"/>
  <c r="AL80" i="78"/>
  <c r="AL81" i="78"/>
  <c r="AL82" i="78"/>
  <c r="AL83" i="78"/>
  <c r="AL84" i="78"/>
  <c r="AL85" i="78"/>
  <c r="AL86" i="78"/>
  <c r="AL87" i="78"/>
  <c r="AL88" i="78"/>
  <c r="AL89" i="78"/>
  <c r="AL90" i="78"/>
  <c r="AL91" i="78"/>
  <c r="AL92" i="78"/>
  <c r="AL93" i="78"/>
  <c r="AL94" i="78"/>
  <c r="AL95" i="78"/>
  <c r="AL96" i="78"/>
  <c r="AL97" i="78"/>
  <c r="AL98" i="78"/>
  <c r="AL99" i="78"/>
  <c r="AL72" i="78"/>
  <c r="AD99" i="78"/>
  <c r="S73" i="78"/>
  <c r="S100" i="78" s="1"/>
  <c r="S74" i="78"/>
  <c r="S75" i="78"/>
  <c r="S76" i="78"/>
  <c r="S77" i="78"/>
  <c r="S78" i="78"/>
  <c r="S79" i="78"/>
  <c r="S80" i="78"/>
  <c r="S81" i="78"/>
  <c r="S82" i="78"/>
  <c r="S83" i="78"/>
  <c r="S84" i="78"/>
  <c r="S85" i="78"/>
  <c r="S86" i="78"/>
  <c r="S87" i="78"/>
  <c r="S88" i="78"/>
  <c r="S89" i="78"/>
  <c r="S90" i="78"/>
  <c r="S91" i="78"/>
  <c r="S92" i="78"/>
  <c r="S93" i="78"/>
  <c r="S94" i="78"/>
  <c r="S95" i="78"/>
  <c r="S96" i="78"/>
  <c r="S97" i="78"/>
  <c r="S98" i="78"/>
  <c r="S99" i="78"/>
  <c r="S72" i="78"/>
  <c r="R73" i="78"/>
  <c r="R74" i="78"/>
  <c r="R75" i="78"/>
  <c r="R76" i="78"/>
  <c r="R77" i="78"/>
  <c r="R78" i="78"/>
  <c r="R79" i="78"/>
  <c r="R80" i="78"/>
  <c r="R81" i="78"/>
  <c r="R82" i="78"/>
  <c r="R83" i="78"/>
  <c r="R84" i="78"/>
  <c r="R85" i="78"/>
  <c r="R86" i="78"/>
  <c r="R87" i="78"/>
  <c r="R88" i="78"/>
  <c r="R89" i="78"/>
  <c r="R90" i="78"/>
  <c r="R91" i="78"/>
  <c r="R92" i="78"/>
  <c r="R93" i="78"/>
  <c r="R94" i="78"/>
  <c r="R95" i="78"/>
  <c r="R96" i="78"/>
  <c r="R97" i="78"/>
  <c r="R98" i="78"/>
  <c r="R99" i="78"/>
  <c r="R72" i="78"/>
  <c r="J99" i="78"/>
  <c r="AY100" i="77"/>
  <c r="AP73" i="77"/>
  <c r="AQ73" i="77"/>
  <c r="AR73" i="77"/>
  <c r="AS73" i="77"/>
  <c r="AT73" i="77"/>
  <c r="AU73" i="77"/>
  <c r="AV73" i="77"/>
  <c r="AW73" i="77"/>
  <c r="AX73" i="77"/>
  <c r="AY73" i="77"/>
  <c r="AZ73" i="77"/>
  <c r="BA73" i="77"/>
  <c r="AZ74" i="77"/>
  <c r="BA74" i="77"/>
  <c r="AP75" i="77"/>
  <c r="AQ75" i="77"/>
  <c r="AR75" i="77"/>
  <c r="AS75" i="77"/>
  <c r="AT75" i="77"/>
  <c r="AU75" i="77"/>
  <c r="AV75" i="77"/>
  <c r="AW75" i="77"/>
  <c r="AX75" i="77"/>
  <c r="AY75" i="77"/>
  <c r="AZ75" i="77"/>
  <c r="BA75" i="77"/>
  <c r="AP76" i="77"/>
  <c r="AQ76" i="77"/>
  <c r="AR76" i="77"/>
  <c r="AS76" i="77"/>
  <c r="AT76" i="77"/>
  <c r="AU76" i="77"/>
  <c r="AV76" i="77"/>
  <c r="AW76" i="77"/>
  <c r="AX76" i="77"/>
  <c r="AY76" i="77"/>
  <c r="AZ76" i="77"/>
  <c r="BA76" i="77"/>
  <c r="AP77" i="77"/>
  <c r="AQ77" i="77"/>
  <c r="AR77" i="77"/>
  <c r="AS77" i="77"/>
  <c r="AT77" i="77"/>
  <c r="AU77" i="77"/>
  <c r="AV77" i="77"/>
  <c r="AW77" i="77"/>
  <c r="AX77" i="77"/>
  <c r="AY77" i="77"/>
  <c r="AZ77" i="77"/>
  <c r="BA77" i="77"/>
  <c r="AP78" i="77"/>
  <c r="AQ78" i="77"/>
  <c r="AR78" i="77"/>
  <c r="AS78" i="77"/>
  <c r="AT78" i="77"/>
  <c r="AU78" i="77"/>
  <c r="AV78" i="77"/>
  <c r="AW78" i="77"/>
  <c r="AX78" i="77"/>
  <c r="AY78" i="77"/>
  <c r="AZ78" i="77"/>
  <c r="BA78" i="77"/>
  <c r="AP79" i="77"/>
  <c r="AQ79" i="77"/>
  <c r="AR79" i="77"/>
  <c r="AS79" i="77"/>
  <c r="AT79" i="77"/>
  <c r="AU79" i="77"/>
  <c r="AV79" i="77"/>
  <c r="AW79" i="77"/>
  <c r="AX79" i="77"/>
  <c r="AY79" i="77"/>
  <c r="AZ79" i="77"/>
  <c r="BA79" i="77"/>
  <c r="AP80" i="77"/>
  <c r="AQ80" i="77"/>
  <c r="AR80" i="77"/>
  <c r="AS80" i="77"/>
  <c r="AT80" i="77"/>
  <c r="AU80" i="77"/>
  <c r="AV80" i="77"/>
  <c r="AW80" i="77"/>
  <c r="AX80" i="77"/>
  <c r="AY80" i="77"/>
  <c r="AZ80" i="77"/>
  <c r="BA80" i="77"/>
  <c r="AP81" i="77"/>
  <c r="AQ81" i="77"/>
  <c r="AR81" i="77"/>
  <c r="AS81" i="77"/>
  <c r="AT81" i="77"/>
  <c r="AU81" i="77"/>
  <c r="AV81" i="77"/>
  <c r="AW81" i="77"/>
  <c r="AX81" i="77"/>
  <c r="AY81" i="77"/>
  <c r="AZ81" i="77"/>
  <c r="BA81" i="77"/>
  <c r="AP82" i="77"/>
  <c r="AQ82" i="77"/>
  <c r="AR82" i="77"/>
  <c r="AS82" i="77"/>
  <c r="AT82" i="77"/>
  <c r="AU82" i="77"/>
  <c r="AV82" i="77"/>
  <c r="AW82" i="77"/>
  <c r="AX82" i="77"/>
  <c r="AY82" i="77"/>
  <c r="AZ82" i="77"/>
  <c r="BA82" i="77"/>
  <c r="AP83" i="77"/>
  <c r="AQ83" i="77"/>
  <c r="AR83" i="77"/>
  <c r="AS83" i="77"/>
  <c r="AT83" i="77"/>
  <c r="AU83" i="77"/>
  <c r="AV83" i="77"/>
  <c r="AW83" i="77"/>
  <c r="AX83" i="77"/>
  <c r="AY83" i="77"/>
  <c r="AZ83" i="77"/>
  <c r="BA83" i="77"/>
  <c r="AP84" i="77"/>
  <c r="AQ84" i="77"/>
  <c r="AR84" i="77"/>
  <c r="AS84" i="77"/>
  <c r="AT84" i="77"/>
  <c r="AU84" i="77"/>
  <c r="AV84" i="77"/>
  <c r="AW84" i="77"/>
  <c r="AX84" i="77"/>
  <c r="AY84" i="77"/>
  <c r="AZ84" i="77"/>
  <c r="BA84" i="77"/>
  <c r="AP85" i="77"/>
  <c r="AQ85" i="77"/>
  <c r="AR85" i="77"/>
  <c r="AS85" i="77"/>
  <c r="AT85" i="77"/>
  <c r="AU85" i="77"/>
  <c r="AV85" i="77"/>
  <c r="AW85" i="77"/>
  <c r="AX85" i="77"/>
  <c r="AY85" i="77"/>
  <c r="AZ85" i="77"/>
  <c r="BA85" i="77"/>
  <c r="AP86" i="77"/>
  <c r="AQ86" i="77"/>
  <c r="AR86" i="77"/>
  <c r="AS86" i="77"/>
  <c r="AT86" i="77"/>
  <c r="AU86" i="77"/>
  <c r="AV86" i="77"/>
  <c r="AW86" i="77"/>
  <c r="AX86" i="77"/>
  <c r="AY86" i="77"/>
  <c r="AZ86" i="77"/>
  <c r="BA86" i="77"/>
  <c r="AP87" i="77"/>
  <c r="AQ87" i="77"/>
  <c r="AR87" i="77"/>
  <c r="AS87" i="77"/>
  <c r="AT87" i="77"/>
  <c r="AU87" i="77"/>
  <c r="AV87" i="77"/>
  <c r="AW87" i="77"/>
  <c r="AX87" i="77"/>
  <c r="AY87" i="77"/>
  <c r="AZ87" i="77"/>
  <c r="BA87" i="77"/>
  <c r="AP88" i="77"/>
  <c r="AQ88" i="77"/>
  <c r="AR88" i="77"/>
  <c r="AS88" i="77"/>
  <c r="AT88" i="77"/>
  <c r="AU88" i="77"/>
  <c r="AV88" i="77"/>
  <c r="AW88" i="77"/>
  <c r="AX88" i="77"/>
  <c r="AY88" i="77"/>
  <c r="AZ88" i="77"/>
  <c r="BA88" i="77"/>
  <c r="AP89" i="77"/>
  <c r="AQ89" i="77"/>
  <c r="AR89" i="77"/>
  <c r="AS89" i="77"/>
  <c r="AT89" i="77"/>
  <c r="AU89" i="77"/>
  <c r="AV89" i="77"/>
  <c r="AW89" i="77"/>
  <c r="AX89" i="77"/>
  <c r="AY89" i="77"/>
  <c r="AZ89" i="77"/>
  <c r="BA89" i="77"/>
  <c r="AP90" i="77"/>
  <c r="AQ90" i="77"/>
  <c r="AR90" i="77"/>
  <c r="AS90" i="77"/>
  <c r="AT90" i="77"/>
  <c r="AU90" i="77"/>
  <c r="AV90" i="77"/>
  <c r="AW90" i="77"/>
  <c r="AX90" i="77"/>
  <c r="AY90" i="77"/>
  <c r="AZ90" i="77"/>
  <c r="BA90" i="77"/>
  <c r="AQ91" i="77"/>
  <c r="AT91" i="77"/>
  <c r="AY91" i="77"/>
  <c r="AZ91" i="77"/>
  <c r="BA91" i="77"/>
  <c r="AP92" i="77"/>
  <c r="AQ92" i="77"/>
  <c r="AR92" i="77"/>
  <c r="AS92" i="77"/>
  <c r="AT92" i="77"/>
  <c r="AU92" i="77"/>
  <c r="AV92" i="77"/>
  <c r="AW92" i="77"/>
  <c r="AX92" i="77"/>
  <c r="AY92" i="77"/>
  <c r="AZ92" i="77"/>
  <c r="BA92" i="77"/>
  <c r="AQ93" i="77"/>
  <c r="AR93" i="77"/>
  <c r="AS93" i="77"/>
  <c r="AT93" i="77"/>
  <c r="AU93" i="77"/>
  <c r="AV93" i="77"/>
  <c r="AW93" i="77"/>
  <c r="AX93" i="77"/>
  <c r="AY93" i="77"/>
  <c r="AZ93" i="77"/>
  <c r="BA93" i="77"/>
  <c r="AP94" i="77"/>
  <c r="AQ94" i="77"/>
  <c r="AR94" i="77"/>
  <c r="AS94" i="77"/>
  <c r="AT94" i="77"/>
  <c r="AU94" i="77"/>
  <c r="AV94" i="77"/>
  <c r="AW94" i="77"/>
  <c r="AX94" i="77"/>
  <c r="AY94" i="77"/>
  <c r="AZ94" i="77"/>
  <c r="BA94" i="77"/>
  <c r="AX95" i="77"/>
  <c r="AY95" i="77"/>
  <c r="AZ95" i="77"/>
  <c r="BA95" i="77"/>
  <c r="AP96" i="77"/>
  <c r="AQ96" i="77"/>
  <c r="AR96" i="77"/>
  <c r="AS96" i="77"/>
  <c r="AT96" i="77"/>
  <c r="AU96" i="77"/>
  <c r="AV96" i="77"/>
  <c r="AW96" i="77"/>
  <c r="AX96" i="77"/>
  <c r="AY96" i="77"/>
  <c r="AZ96" i="77"/>
  <c r="BA96" i="77"/>
  <c r="AQ97" i="77"/>
  <c r="AR97" i="77"/>
  <c r="AS97" i="77"/>
  <c r="AT97" i="77"/>
  <c r="AU97" i="77"/>
  <c r="AV97" i="77"/>
  <c r="AW97" i="77"/>
  <c r="AX97" i="77"/>
  <c r="AY97" i="77"/>
  <c r="AZ97" i="77"/>
  <c r="BA97" i="77"/>
  <c r="AP98" i="77"/>
  <c r="AQ98" i="77"/>
  <c r="AR98" i="77"/>
  <c r="AS98" i="77"/>
  <c r="AT98" i="77"/>
  <c r="AU98" i="77"/>
  <c r="AV98" i="77"/>
  <c r="AW98" i="77"/>
  <c r="AX98" i="77"/>
  <c r="AY98" i="77"/>
  <c r="AZ98" i="77"/>
  <c r="BA98" i="77"/>
  <c r="AP99" i="77"/>
  <c r="AQ99" i="77"/>
  <c r="AR99" i="77"/>
  <c r="AS99" i="77"/>
  <c r="AT99" i="77"/>
  <c r="AU99" i="77"/>
  <c r="AV99" i="77"/>
  <c r="AW99" i="77"/>
  <c r="AX99" i="77"/>
  <c r="AY99" i="77"/>
  <c r="AZ99" i="77"/>
  <c r="BA99" i="77"/>
  <c r="AY72" i="77"/>
  <c r="AZ72" i="77"/>
  <c r="AL100" i="77"/>
  <c r="AL73" i="77"/>
  <c r="AL74" i="77"/>
  <c r="AL75" i="77"/>
  <c r="AL76" i="77"/>
  <c r="AL77" i="77"/>
  <c r="AL78" i="77"/>
  <c r="AL79" i="77"/>
  <c r="AL80" i="77"/>
  <c r="AL81" i="77"/>
  <c r="AL82" i="77"/>
  <c r="AL83" i="77"/>
  <c r="AL84" i="77"/>
  <c r="AL85" i="77"/>
  <c r="AL86" i="77"/>
  <c r="AL87" i="77"/>
  <c r="AL88" i="77"/>
  <c r="AL89" i="77"/>
  <c r="AL90" i="77"/>
  <c r="AL91" i="77"/>
  <c r="AL92" i="77"/>
  <c r="AL93" i="77"/>
  <c r="AL94" i="77"/>
  <c r="AL95" i="77"/>
  <c r="AL96" i="77"/>
  <c r="AL97" i="77"/>
  <c r="AL98" i="77"/>
  <c r="AL99" i="77"/>
  <c r="AL72" i="77"/>
  <c r="R100" i="77"/>
  <c r="R73" i="77"/>
  <c r="R74" i="77"/>
  <c r="R75" i="77"/>
  <c r="R76" i="77"/>
  <c r="R77" i="77"/>
  <c r="R78" i="77"/>
  <c r="R79" i="77"/>
  <c r="R80" i="77"/>
  <c r="R81" i="77"/>
  <c r="R82" i="77"/>
  <c r="R83" i="77"/>
  <c r="R84" i="77"/>
  <c r="R85" i="77"/>
  <c r="R86" i="77"/>
  <c r="R87" i="77"/>
  <c r="R88" i="77"/>
  <c r="R89" i="77"/>
  <c r="R90" i="77"/>
  <c r="R91" i="77"/>
  <c r="R92" i="77"/>
  <c r="R93" i="77"/>
  <c r="R94" i="77"/>
  <c r="R95" i="77"/>
  <c r="R96" i="77"/>
  <c r="R97" i="77"/>
  <c r="R98" i="77"/>
  <c r="R99" i="77"/>
  <c r="R72" i="77"/>
  <c r="AY66" i="77"/>
  <c r="AP40" i="77"/>
  <c r="AQ40" i="77"/>
  <c r="AR40" i="77"/>
  <c r="AS40" i="77"/>
  <c r="AT40" i="77"/>
  <c r="AU40" i="77"/>
  <c r="AV40" i="77"/>
  <c r="AW40" i="77"/>
  <c r="AX40" i="77"/>
  <c r="AY40" i="77"/>
  <c r="AZ40" i="77"/>
  <c r="BA40" i="77"/>
  <c r="AP41" i="77"/>
  <c r="AQ41" i="77"/>
  <c r="AR41" i="77"/>
  <c r="AS41" i="77"/>
  <c r="AT41" i="77"/>
  <c r="AU41" i="77"/>
  <c r="AV41" i="77"/>
  <c r="AW41" i="77"/>
  <c r="AX41" i="77"/>
  <c r="AY41" i="77"/>
  <c r="AZ41" i="77"/>
  <c r="BA41" i="77"/>
  <c r="AP42" i="77"/>
  <c r="AQ42" i="77"/>
  <c r="AR42" i="77"/>
  <c r="AS42" i="77"/>
  <c r="AT42" i="77"/>
  <c r="AU42" i="77"/>
  <c r="AV42" i="77"/>
  <c r="AW42" i="77"/>
  <c r="AX42" i="77"/>
  <c r="AY42" i="77"/>
  <c r="AZ42" i="77"/>
  <c r="BA42" i="77"/>
  <c r="AP43" i="77"/>
  <c r="AQ43" i="77"/>
  <c r="AR43" i="77"/>
  <c r="AS43" i="77"/>
  <c r="AT43" i="77"/>
  <c r="AU43" i="77"/>
  <c r="AV43" i="77"/>
  <c r="AW43" i="77"/>
  <c r="AX43" i="77"/>
  <c r="AY43" i="77"/>
  <c r="AZ43" i="77"/>
  <c r="BA43" i="77"/>
  <c r="AP44" i="77"/>
  <c r="AQ44" i="77"/>
  <c r="AR44" i="77"/>
  <c r="AS44" i="77"/>
  <c r="AT44" i="77"/>
  <c r="AU44" i="77"/>
  <c r="AV44" i="77"/>
  <c r="AW44" i="77"/>
  <c r="AX44" i="77"/>
  <c r="AY44" i="77"/>
  <c r="AZ44" i="77"/>
  <c r="BA44" i="77"/>
  <c r="AP45" i="77"/>
  <c r="AQ45" i="77"/>
  <c r="AR45" i="77"/>
  <c r="AS45" i="77"/>
  <c r="AT45" i="77"/>
  <c r="AU45" i="77"/>
  <c r="AV45" i="77"/>
  <c r="AW45" i="77"/>
  <c r="AX45" i="77"/>
  <c r="AY45" i="77"/>
  <c r="AZ45" i="77"/>
  <c r="BA45" i="77"/>
  <c r="AP46" i="77"/>
  <c r="AQ46" i="77"/>
  <c r="AR46" i="77"/>
  <c r="AS46" i="77"/>
  <c r="AT46" i="77"/>
  <c r="AU46" i="77"/>
  <c r="AV46" i="77"/>
  <c r="AW46" i="77"/>
  <c r="AX46" i="77"/>
  <c r="AY46" i="77"/>
  <c r="AZ46" i="77"/>
  <c r="BA46" i="77"/>
  <c r="AP47" i="77"/>
  <c r="AQ47" i="77"/>
  <c r="AR47" i="77"/>
  <c r="AS47" i="77"/>
  <c r="AT47" i="77"/>
  <c r="AU47" i="77"/>
  <c r="AV47" i="77"/>
  <c r="AW47" i="77"/>
  <c r="AX47" i="77"/>
  <c r="AY47" i="77"/>
  <c r="AZ47" i="77"/>
  <c r="BA47" i="77"/>
  <c r="AP48" i="77"/>
  <c r="AQ48" i="77"/>
  <c r="AR48" i="77"/>
  <c r="AS48" i="77"/>
  <c r="AT48" i="77"/>
  <c r="AU48" i="77"/>
  <c r="AV48" i="77"/>
  <c r="AW48" i="77"/>
  <c r="AX48" i="77"/>
  <c r="AY48" i="77"/>
  <c r="AZ48" i="77"/>
  <c r="BA48" i="77"/>
  <c r="AP49" i="77"/>
  <c r="AQ49" i="77"/>
  <c r="AR49" i="77"/>
  <c r="AS49" i="77"/>
  <c r="AT49" i="77"/>
  <c r="AU49" i="77"/>
  <c r="AV49" i="77"/>
  <c r="AW49" i="77"/>
  <c r="AX49" i="77"/>
  <c r="AY49" i="77"/>
  <c r="AZ49" i="77"/>
  <c r="BA49" i="77"/>
  <c r="AP50" i="77"/>
  <c r="AQ50" i="77"/>
  <c r="AR50" i="77"/>
  <c r="AS50" i="77"/>
  <c r="AT50" i="77"/>
  <c r="AU50" i="77"/>
  <c r="AV50" i="77"/>
  <c r="AW50" i="77"/>
  <c r="AX50" i="77"/>
  <c r="AY50" i="77"/>
  <c r="AZ50" i="77"/>
  <c r="BA50" i="77"/>
  <c r="BA51" i="77"/>
  <c r="AP52" i="77"/>
  <c r="AQ52" i="77"/>
  <c r="AR52" i="77"/>
  <c r="AS52" i="77"/>
  <c r="AT52" i="77"/>
  <c r="AU52" i="77"/>
  <c r="AV52" i="77"/>
  <c r="AW52" i="77"/>
  <c r="AX52" i="77"/>
  <c r="AY52" i="77"/>
  <c r="AZ52" i="77"/>
  <c r="BA52" i="77"/>
  <c r="AP53" i="77"/>
  <c r="AQ53" i="77"/>
  <c r="AR53" i="77"/>
  <c r="AS53" i="77"/>
  <c r="AT53" i="77"/>
  <c r="AU53" i="77"/>
  <c r="AV53" i="77"/>
  <c r="AW53" i="77"/>
  <c r="AX53" i="77"/>
  <c r="AY53" i="77"/>
  <c r="AZ53" i="77"/>
  <c r="BA53" i="77"/>
  <c r="AP54" i="77"/>
  <c r="AQ54" i="77"/>
  <c r="AR54" i="77"/>
  <c r="AS54" i="77"/>
  <c r="AT54" i="77"/>
  <c r="AU54" i="77"/>
  <c r="AV54" i="77"/>
  <c r="AW54" i="77"/>
  <c r="AX54" i="77"/>
  <c r="AY54" i="77"/>
  <c r="AZ54" i="77"/>
  <c r="BA54" i="77"/>
  <c r="AP55" i="77"/>
  <c r="AQ55" i="77"/>
  <c r="AR55" i="77"/>
  <c r="AS55" i="77"/>
  <c r="AT55" i="77"/>
  <c r="AU55" i="77"/>
  <c r="AV55" i="77"/>
  <c r="AW55" i="77"/>
  <c r="AX55" i="77"/>
  <c r="AY55" i="77"/>
  <c r="AZ55" i="77"/>
  <c r="BA55" i="77"/>
  <c r="AP56" i="77"/>
  <c r="AQ56" i="77"/>
  <c r="AR56" i="77"/>
  <c r="AS56" i="77"/>
  <c r="AT56" i="77"/>
  <c r="AU56" i="77"/>
  <c r="AV56" i="77"/>
  <c r="AW56" i="77"/>
  <c r="AX56" i="77"/>
  <c r="AY56" i="77"/>
  <c r="AZ56" i="77"/>
  <c r="BA56" i="77"/>
  <c r="AP57" i="77"/>
  <c r="AQ57" i="77"/>
  <c r="AR57" i="77"/>
  <c r="AS57" i="77"/>
  <c r="AT57" i="77"/>
  <c r="AU57" i="77"/>
  <c r="AV57" i="77"/>
  <c r="AW57" i="77"/>
  <c r="AX57" i="77"/>
  <c r="AY57" i="77"/>
  <c r="AZ57" i="77"/>
  <c r="BA57" i="77"/>
  <c r="AP58" i="77"/>
  <c r="AQ58" i="77"/>
  <c r="AR58" i="77"/>
  <c r="AS58" i="77"/>
  <c r="AT58" i="77"/>
  <c r="AU58" i="77"/>
  <c r="AV58" i="77"/>
  <c r="AW58" i="77"/>
  <c r="AX58" i="77"/>
  <c r="AY58" i="77"/>
  <c r="AZ58" i="77"/>
  <c r="BA58" i="77"/>
  <c r="AP59" i="77"/>
  <c r="AQ59" i="77"/>
  <c r="AR59" i="77"/>
  <c r="AS59" i="77"/>
  <c r="AU59" i="77"/>
  <c r="AV59" i="77"/>
  <c r="AW59" i="77"/>
  <c r="AX59" i="77"/>
  <c r="AY59" i="77"/>
  <c r="AZ59" i="77"/>
  <c r="BA59" i="77"/>
  <c r="AP60" i="77"/>
  <c r="AQ60" i="77"/>
  <c r="AR60" i="77"/>
  <c r="AS60" i="77"/>
  <c r="AT60" i="77"/>
  <c r="AU60" i="77"/>
  <c r="AV60" i="77"/>
  <c r="AW60" i="77"/>
  <c r="AX60" i="77"/>
  <c r="AY60" i="77"/>
  <c r="AZ60" i="77"/>
  <c r="BA60" i="77"/>
  <c r="AQ61" i="77"/>
  <c r="AR61" i="77"/>
  <c r="AS61" i="77"/>
  <c r="AT61" i="77"/>
  <c r="AU61" i="77"/>
  <c r="AV61" i="77"/>
  <c r="AW61" i="77"/>
  <c r="AX61" i="77"/>
  <c r="AY61" i="77"/>
  <c r="AZ61" i="77"/>
  <c r="BA61" i="77"/>
  <c r="AV62" i="77"/>
  <c r="AW62" i="77"/>
  <c r="AX62" i="77"/>
  <c r="AY62" i="77"/>
  <c r="AZ62" i="77"/>
  <c r="BA62" i="77"/>
  <c r="AP63" i="77"/>
  <c r="AQ63" i="77"/>
  <c r="AR63" i="77"/>
  <c r="AS63" i="77"/>
  <c r="AT63" i="77"/>
  <c r="AU63" i="77"/>
  <c r="AV63" i="77"/>
  <c r="AW63" i="77"/>
  <c r="AX63" i="77"/>
  <c r="AY63" i="77"/>
  <c r="AZ63" i="77"/>
  <c r="BA63" i="77"/>
  <c r="AP64" i="77"/>
  <c r="AQ64" i="77"/>
  <c r="AR64" i="77"/>
  <c r="AS64" i="77"/>
  <c r="AT64" i="77"/>
  <c r="AU64" i="77"/>
  <c r="AV64" i="77"/>
  <c r="AX64" i="77"/>
  <c r="AZ64" i="77"/>
  <c r="BA64" i="77"/>
  <c r="AP65" i="77"/>
  <c r="AQ65" i="77"/>
  <c r="AR65" i="77"/>
  <c r="AS65" i="77"/>
  <c r="AT65" i="77"/>
  <c r="AU65" i="77"/>
  <c r="AV65" i="77"/>
  <c r="AW65" i="77"/>
  <c r="AX65" i="77"/>
  <c r="AY65" i="77"/>
  <c r="AZ65" i="77"/>
  <c r="BA65" i="77"/>
  <c r="AY39" i="77"/>
  <c r="AZ39" i="77"/>
  <c r="AL66" i="77"/>
  <c r="AL40" i="77"/>
  <c r="AL41" i="77"/>
  <c r="AL42" i="77"/>
  <c r="AL43" i="77"/>
  <c r="AL44" i="77"/>
  <c r="AL45" i="77"/>
  <c r="AL46" i="77"/>
  <c r="AL47" i="77"/>
  <c r="AL48" i="77"/>
  <c r="AL49" i="77"/>
  <c r="AL50" i="77"/>
  <c r="AL51" i="77"/>
  <c r="AL52" i="77"/>
  <c r="AL53" i="77"/>
  <c r="AL54" i="77"/>
  <c r="AL55" i="77"/>
  <c r="AL56" i="77"/>
  <c r="AL57" i="77"/>
  <c r="AL58" i="77"/>
  <c r="AL59" i="77"/>
  <c r="AL60" i="77"/>
  <c r="AL61" i="77"/>
  <c r="AL62" i="77"/>
  <c r="AL63" i="77"/>
  <c r="AL64" i="77"/>
  <c r="AL65" i="77"/>
  <c r="AL39" i="77"/>
  <c r="AE65" i="77"/>
  <c r="R66" i="77"/>
  <c r="R40" i="77"/>
  <c r="R41" i="77"/>
  <c r="R42" i="77"/>
  <c r="R43" i="77"/>
  <c r="R44" i="77"/>
  <c r="R45" i="77"/>
  <c r="R46" i="77"/>
  <c r="R47" i="77"/>
  <c r="R48" i="77"/>
  <c r="R49" i="77"/>
  <c r="R50" i="77"/>
  <c r="R51" i="77"/>
  <c r="R52" i="77"/>
  <c r="R53" i="77"/>
  <c r="R54" i="77"/>
  <c r="R55" i="77"/>
  <c r="R56" i="77"/>
  <c r="R57" i="77"/>
  <c r="R58" i="77"/>
  <c r="R59" i="77"/>
  <c r="R60" i="77"/>
  <c r="R61" i="77"/>
  <c r="R62" i="77"/>
  <c r="R63" i="77"/>
  <c r="R64" i="77"/>
  <c r="R65" i="77"/>
  <c r="R39" i="77"/>
  <c r="AY7" i="77"/>
  <c r="AZ7" i="77"/>
  <c r="AY8" i="77"/>
  <c r="AZ8" i="77"/>
  <c r="AY9" i="77"/>
  <c r="AZ9" i="77"/>
  <c r="AY10" i="77"/>
  <c r="AZ10" i="77"/>
  <c r="AY11" i="77"/>
  <c r="AZ11" i="77"/>
  <c r="AY12" i="77"/>
  <c r="AZ12" i="77"/>
  <c r="AY13" i="77"/>
  <c r="AZ13" i="77"/>
  <c r="AY14" i="77"/>
  <c r="AZ14" i="77"/>
  <c r="AY15" i="77"/>
  <c r="AZ15" i="77"/>
  <c r="AY16" i="77"/>
  <c r="AZ16" i="77"/>
  <c r="AY17" i="77"/>
  <c r="AZ17" i="77"/>
  <c r="AY18" i="77"/>
  <c r="AZ18" i="77"/>
  <c r="AY19" i="77"/>
  <c r="AZ19" i="77"/>
  <c r="AY20" i="77"/>
  <c r="AZ20" i="77"/>
  <c r="AY21" i="77"/>
  <c r="AZ21" i="77"/>
  <c r="AY22" i="77"/>
  <c r="AZ22" i="77"/>
  <c r="AY23" i="77"/>
  <c r="AZ23" i="77"/>
  <c r="AY24" i="77"/>
  <c r="AZ24" i="77"/>
  <c r="AY25" i="77"/>
  <c r="AZ25" i="77"/>
  <c r="AY26" i="77"/>
  <c r="AZ26" i="77"/>
  <c r="AY27" i="77"/>
  <c r="AZ27" i="77"/>
  <c r="AY28" i="77"/>
  <c r="AZ28" i="77"/>
  <c r="AY29" i="77"/>
  <c r="AZ29" i="77"/>
  <c r="AY30" i="77"/>
  <c r="AZ30" i="77"/>
  <c r="AY31" i="77"/>
  <c r="AZ31" i="77"/>
  <c r="AY32" i="77"/>
  <c r="AZ32" i="77"/>
  <c r="AY33" i="77"/>
  <c r="AZ33" i="77"/>
  <c r="AL33" i="77"/>
  <c r="AL8" i="77"/>
  <c r="AL9" i="77"/>
  <c r="AL10" i="77"/>
  <c r="AL11" i="77"/>
  <c r="AL12" i="77"/>
  <c r="AL13" i="77"/>
  <c r="AL14" i="77"/>
  <c r="AL15" i="77"/>
  <c r="AL16" i="77"/>
  <c r="AL17" i="77"/>
  <c r="AL18" i="77"/>
  <c r="AL19" i="77"/>
  <c r="AL20" i="77"/>
  <c r="AL21" i="77"/>
  <c r="AL22" i="77"/>
  <c r="AL23" i="77"/>
  <c r="AL24" i="77"/>
  <c r="AL25" i="77"/>
  <c r="AL26" i="77"/>
  <c r="AL27" i="77"/>
  <c r="AL28" i="77"/>
  <c r="AL29" i="77"/>
  <c r="AL30" i="77"/>
  <c r="AL31" i="77"/>
  <c r="AL32" i="77"/>
  <c r="AL7" i="77"/>
  <c r="R33" i="77"/>
  <c r="R8" i="77"/>
  <c r="R9" i="77"/>
  <c r="R10" i="77"/>
  <c r="R11" i="77"/>
  <c r="R12" i="77"/>
  <c r="R13" i="77"/>
  <c r="R14" i="77"/>
  <c r="R15" i="77"/>
  <c r="R16" i="77"/>
  <c r="R17" i="77"/>
  <c r="R18" i="77"/>
  <c r="R19" i="77"/>
  <c r="R20" i="77"/>
  <c r="R21" i="77"/>
  <c r="R22" i="77"/>
  <c r="R23" i="77"/>
  <c r="R24" i="77"/>
  <c r="R25" i="77"/>
  <c r="R26" i="77"/>
  <c r="R27" i="77"/>
  <c r="R28" i="77"/>
  <c r="R29" i="77"/>
  <c r="R30" i="77"/>
  <c r="R31" i="77"/>
  <c r="R32" i="77"/>
  <c r="R7" i="77"/>
  <c r="V66" i="72"/>
  <c r="V67" i="72"/>
  <c r="V68" i="72"/>
  <c r="V69" i="72"/>
  <c r="V70" i="72"/>
  <c r="V71" i="72"/>
  <c r="V72" i="72"/>
  <c r="V73" i="72"/>
  <c r="V74" i="72"/>
  <c r="V65" i="72"/>
  <c r="V44" i="72"/>
  <c r="V45" i="72"/>
  <c r="V46" i="72"/>
  <c r="V47" i="72"/>
  <c r="V48" i="72"/>
  <c r="V49" i="72"/>
  <c r="V50" i="72"/>
  <c r="V51" i="72"/>
  <c r="V52" i="72"/>
  <c r="V53" i="72"/>
  <c r="V54" i="72"/>
  <c r="V55" i="72"/>
  <c r="V56" i="72"/>
  <c r="V57" i="72"/>
  <c r="V58" i="72"/>
  <c r="V59" i="72"/>
  <c r="V60" i="72"/>
  <c r="V61" i="72"/>
  <c r="V62" i="72"/>
  <c r="V63" i="72"/>
  <c r="V64" i="72"/>
  <c r="V43" i="72"/>
  <c r="V30" i="72"/>
  <c r="V31" i="72"/>
  <c r="V32" i="72"/>
  <c r="V33" i="72"/>
  <c r="V34" i="72"/>
  <c r="V35" i="72"/>
  <c r="V36" i="72"/>
  <c r="V37" i="72"/>
  <c r="V38" i="72"/>
  <c r="V29" i="72"/>
  <c r="V8" i="72"/>
  <c r="V9" i="72"/>
  <c r="V10" i="72"/>
  <c r="V11" i="72"/>
  <c r="V12" i="72"/>
  <c r="V13" i="72"/>
  <c r="V14" i="72"/>
  <c r="V15" i="72"/>
  <c r="V16" i="72"/>
  <c r="V17" i="72"/>
  <c r="V18" i="72"/>
  <c r="V19" i="72"/>
  <c r="V20" i="72"/>
  <c r="V21" i="72"/>
  <c r="V22" i="72"/>
  <c r="V23" i="72"/>
  <c r="V24" i="72"/>
  <c r="V25" i="72"/>
  <c r="V26" i="72"/>
  <c r="V27" i="72"/>
  <c r="V28" i="72"/>
  <c r="V7" i="72"/>
  <c r="W7" i="72"/>
  <c r="AL100" i="76"/>
  <c r="AL73" i="76"/>
  <c r="AM73" i="76"/>
  <c r="AN73" i="76"/>
  <c r="AL74" i="76"/>
  <c r="AM74" i="76"/>
  <c r="AN74" i="76"/>
  <c r="AL75" i="76"/>
  <c r="AM75" i="76"/>
  <c r="AN75" i="76"/>
  <c r="AL76" i="76"/>
  <c r="AM76" i="76"/>
  <c r="AN76" i="76"/>
  <c r="AL77" i="76"/>
  <c r="AM77" i="76"/>
  <c r="AN77" i="76"/>
  <c r="AL78" i="76"/>
  <c r="AM78" i="76"/>
  <c r="AN78" i="76"/>
  <c r="AL79" i="76"/>
  <c r="AM79" i="76"/>
  <c r="AN79" i="76"/>
  <c r="AL80" i="76"/>
  <c r="AM80" i="76"/>
  <c r="AN80" i="76"/>
  <c r="AL81" i="76"/>
  <c r="AM81" i="76"/>
  <c r="AN81" i="76"/>
  <c r="AL82" i="76"/>
  <c r="AM82" i="76"/>
  <c r="AN82" i="76"/>
  <c r="AL83" i="76"/>
  <c r="AM83" i="76"/>
  <c r="AN83" i="76"/>
  <c r="AL84" i="76"/>
  <c r="AM84" i="76"/>
  <c r="AN84" i="76"/>
  <c r="AL85" i="76"/>
  <c r="AM85" i="76"/>
  <c r="AN85" i="76"/>
  <c r="AL86" i="76"/>
  <c r="AM86" i="76"/>
  <c r="AN86" i="76"/>
  <c r="AL87" i="76"/>
  <c r="AM87" i="76"/>
  <c r="AN87" i="76"/>
  <c r="AL88" i="76"/>
  <c r="AM88" i="76"/>
  <c r="AN88" i="76"/>
  <c r="AL89" i="76"/>
  <c r="AM89" i="76"/>
  <c r="AN89" i="76"/>
  <c r="AL90" i="76"/>
  <c r="AM90" i="76"/>
  <c r="AN90" i="76"/>
  <c r="AL91" i="76"/>
  <c r="AM91" i="76"/>
  <c r="AN91" i="76"/>
  <c r="AL92" i="76"/>
  <c r="AM92" i="76"/>
  <c r="AN92" i="76"/>
  <c r="AL93" i="76"/>
  <c r="AM93" i="76"/>
  <c r="AN93" i="76"/>
  <c r="AL94" i="76"/>
  <c r="AM94" i="76"/>
  <c r="AN94" i="76"/>
  <c r="AL95" i="76"/>
  <c r="AM95" i="76"/>
  <c r="AN95" i="76"/>
  <c r="AL96" i="76"/>
  <c r="AM96" i="76"/>
  <c r="AN96" i="76"/>
  <c r="AL97" i="76"/>
  <c r="AM97" i="76"/>
  <c r="AN97" i="76"/>
  <c r="AL98" i="76"/>
  <c r="AM98" i="76"/>
  <c r="AN98" i="76"/>
  <c r="AN72" i="76"/>
  <c r="AM72" i="76"/>
  <c r="AL72" i="76"/>
  <c r="AE99" i="76"/>
  <c r="AL99" i="76" s="1"/>
  <c r="R73" i="76"/>
  <c r="S73" i="76"/>
  <c r="T73" i="76"/>
  <c r="R74" i="76"/>
  <c r="S74" i="76"/>
  <c r="T74" i="76"/>
  <c r="R75" i="76"/>
  <c r="S75" i="76"/>
  <c r="T75" i="76"/>
  <c r="R76" i="76"/>
  <c r="S76" i="76"/>
  <c r="T76" i="76"/>
  <c r="R77" i="76"/>
  <c r="S77" i="76"/>
  <c r="T77" i="76"/>
  <c r="R78" i="76"/>
  <c r="S78" i="76"/>
  <c r="T78" i="76"/>
  <c r="R79" i="76"/>
  <c r="S79" i="76"/>
  <c r="T79" i="76"/>
  <c r="R80" i="76"/>
  <c r="S80" i="76"/>
  <c r="T80" i="76"/>
  <c r="R81" i="76"/>
  <c r="S81" i="76"/>
  <c r="T81" i="76"/>
  <c r="R82" i="76"/>
  <c r="S82" i="76"/>
  <c r="T82" i="76"/>
  <c r="R83" i="76"/>
  <c r="S83" i="76"/>
  <c r="T83" i="76"/>
  <c r="R84" i="76"/>
  <c r="S84" i="76"/>
  <c r="T84" i="76"/>
  <c r="R85" i="76"/>
  <c r="S85" i="76"/>
  <c r="T85" i="76"/>
  <c r="R86" i="76"/>
  <c r="S86" i="76"/>
  <c r="T86" i="76"/>
  <c r="R87" i="76"/>
  <c r="S87" i="76"/>
  <c r="T87" i="76"/>
  <c r="R88" i="76"/>
  <c r="S88" i="76"/>
  <c r="T88" i="76"/>
  <c r="R89" i="76"/>
  <c r="S89" i="76"/>
  <c r="T89" i="76"/>
  <c r="R90" i="76"/>
  <c r="S90" i="76"/>
  <c r="T90" i="76"/>
  <c r="R91" i="76"/>
  <c r="S91" i="76"/>
  <c r="T91" i="76"/>
  <c r="R92" i="76"/>
  <c r="S92" i="76"/>
  <c r="T92" i="76"/>
  <c r="R93" i="76"/>
  <c r="S93" i="76"/>
  <c r="T93" i="76"/>
  <c r="R94" i="76"/>
  <c r="S94" i="76"/>
  <c r="T94" i="76"/>
  <c r="R95" i="76"/>
  <c r="S95" i="76"/>
  <c r="T95" i="76"/>
  <c r="R96" i="76"/>
  <c r="S96" i="76"/>
  <c r="T96" i="76"/>
  <c r="R97" i="76"/>
  <c r="S97" i="76"/>
  <c r="T97" i="76"/>
  <c r="R98" i="76"/>
  <c r="S98" i="76"/>
  <c r="T98" i="76"/>
  <c r="T72" i="76"/>
  <c r="S72" i="76"/>
  <c r="R72" i="76"/>
  <c r="AY100" i="76"/>
  <c r="AP73" i="76"/>
  <c r="AQ73" i="76"/>
  <c r="AR73" i="76"/>
  <c r="AS73" i="76"/>
  <c r="AT73" i="76"/>
  <c r="AU73" i="76"/>
  <c r="AV73" i="76"/>
  <c r="AW73" i="76"/>
  <c r="AX73" i="76"/>
  <c r="AY73" i="76"/>
  <c r="AZ73" i="76"/>
  <c r="BA73" i="76"/>
  <c r="AP74" i="76"/>
  <c r="AQ74" i="76"/>
  <c r="AR74" i="76"/>
  <c r="AS74" i="76"/>
  <c r="AT74" i="76"/>
  <c r="AU74" i="76"/>
  <c r="AV74" i="76"/>
  <c r="AW74" i="76"/>
  <c r="AX74" i="76"/>
  <c r="AY74" i="76"/>
  <c r="AZ74" i="76"/>
  <c r="BA74" i="76"/>
  <c r="AP75" i="76"/>
  <c r="AQ75" i="76"/>
  <c r="AR75" i="76"/>
  <c r="AS75" i="76"/>
  <c r="AT75" i="76"/>
  <c r="AU75" i="76"/>
  <c r="AV75" i="76"/>
  <c r="AW75" i="76"/>
  <c r="AX75" i="76"/>
  <c r="AY75" i="76"/>
  <c r="AZ75" i="76"/>
  <c r="BA75" i="76"/>
  <c r="AZ76" i="76"/>
  <c r="BA76" i="76"/>
  <c r="BB76" i="76" s="1"/>
  <c r="AP77" i="76"/>
  <c r="AQ77" i="76"/>
  <c r="AR77" i="76"/>
  <c r="AS77" i="76"/>
  <c r="AT77" i="76"/>
  <c r="AU77" i="76"/>
  <c r="AV77" i="76"/>
  <c r="AW77" i="76"/>
  <c r="AX77" i="76"/>
  <c r="AY77" i="76"/>
  <c r="AZ77" i="76"/>
  <c r="BA77" i="76"/>
  <c r="AP78" i="76"/>
  <c r="AQ78" i="76"/>
  <c r="AR78" i="76"/>
  <c r="AS78" i="76"/>
  <c r="AT78" i="76"/>
  <c r="AU78" i="76"/>
  <c r="AV78" i="76"/>
  <c r="AW78" i="76"/>
  <c r="AX78" i="76"/>
  <c r="AY78" i="76"/>
  <c r="AZ78" i="76"/>
  <c r="BA78" i="76"/>
  <c r="AP79" i="76"/>
  <c r="AQ79" i="76"/>
  <c r="AR79" i="76"/>
  <c r="AS79" i="76"/>
  <c r="AT79" i="76"/>
  <c r="AU79" i="76"/>
  <c r="AV79" i="76"/>
  <c r="AW79" i="76"/>
  <c r="AX79" i="76"/>
  <c r="AY79" i="76"/>
  <c r="AZ79" i="76"/>
  <c r="BA79" i="76"/>
  <c r="AP80" i="76"/>
  <c r="AQ80" i="76"/>
  <c r="AR80" i="76"/>
  <c r="AS80" i="76"/>
  <c r="AT80" i="76"/>
  <c r="AU80" i="76"/>
  <c r="AV80" i="76"/>
  <c r="AW80" i="76"/>
  <c r="AX80" i="76"/>
  <c r="AY80" i="76"/>
  <c r="AZ80" i="76"/>
  <c r="BA80" i="76"/>
  <c r="AP81" i="76"/>
  <c r="AQ81" i="76"/>
  <c r="AR81" i="76"/>
  <c r="AS81" i="76"/>
  <c r="AT81" i="76"/>
  <c r="AU81" i="76"/>
  <c r="AV81" i="76"/>
  <c r="AW81" i="76"/>
  <c r="AX81" i="76"/>
  <c r="AY81" i="76"/>
  <c r="AZ81" i="76"/>
  <c r="BA81" i="76"/>
  <c r="AP82" i="76"/>
  <c r="AQ82" i="76"/>
  <c r="AR82" i="76"/>
  <c r="AS82" i="76"/>
  <c r="AT82" i="76"/>
  <c r="AU82" i="76"/>
  <c r="AV82" i="76"/>
  <c r="AW82" i="76"/>
  <c r="AX82" i="76"/>
  <c r="AY82" i="76"/>
  <c r="AZ82" i="76"/>
  <c r="BA82" i="76"/>
  <c r="AP83" i="76"/>
  <c r="AQ83" i="76"/>
  <c r="AR83" i="76"/>
  <c r="AS83" i="76"/>
  <c r="AT83" i="76"/>
  <c r="AU83" i="76"/>
  <c r="AV83" i="76"/>
  <c r="AW83" i="76"/>
  <c r="AX83" i="76"/>
  <c r="AY83" i="76"/>
  <c r="AZ83" i="76"/>
  <c r="BA83" i="76"/>
  <c r="AP84" i="76"/>
  <c r="AQ84" i="76"/>
  <c r="AR84" i="76"/>
  <c r="AS84" i="76"/>
  <c r="AT84" i="76"/>
  <c r="AU84" i="76"/>
  <c r="AV84" i="76"/>
  <c r="AW84" i="76"/>
  <c r="AX84" i="76"/>
  <c r="AY84" i="76"/>
  <c r="AZ84" i="76"/>
  <c r="BA84" i="76"/>
  <c r="AP85" i="76"/>
  <c r="AQ85" i="76"/>
  <c r="AR85" i="76"/>
  <c r="AS85" i="76"/>
  <c r="AT85" i="76"/>
  <c r="AU85" i="76"/>
  <c r="AV85" i="76"/>
  <c r="AW85" i="76"/>
  <c r="AX85" i="76"/>
  <c r="AY85" i="76"/>
  <c r="AZ85" i="76"/>
  <c r="BA85" i="76"/>
  <c r="AP86" i="76"/>
  <c r="AQ86" i="76"/>
  <c r="AR86" i="76"/>
  <c r="AS86" i="76"/>
  <c r="AT86" i="76"/>
  <c r="AU86" i="76"/>
  <c r="AV86" i="76"/>
  <c r="AW86" i="76"/>
  <c r="AX86" i="76"/>
  <c r="AY86" i="76"/>
  <c r="AZ86" i="76"/>
  <c r="BA86" i="76"/>
  <c r="AP87" i="76"/>
  <c r="AQ87" i="76"/>
  <c r="AR87" i="76"/>
  <c r="AS87" i="76"/>
  <c r="AT87" i="76"/>
  <c r="AU87" i="76"/>
  <c r="AV87" i="76"/>
  <c r="AW87" i="76"/>
  <c r="AX87" i="76"/>
  <c r="AY87" i="76"/>
  <c r="AZ87" i="76"/>
  <c r="BA87" i="76"/>
  <c r="AP88" i="76"/>
  <c r="AQ88" i="76"/>
  <c r="AR88" i="76"/>
  <c r="AS88" i="76"/>
  <c r="AT88" i="76"/>
  <c r="AU88" i="76"/>
  <c r="AV88" i="76"/>
  <c r="AW88" i="76"/>
  <c r="AX88" i="76"/>
  <c r="AY88" i="76"/>
  <c r="AZ88" i="76"/>
  <c r="BA88" i="76"/>
  <c r="AP89" i="76"/>
  <c r="AQ89" i="76"/>
  <c r="AR89" i="76"/>
  <c r="AS89" i="76"/>
  <c r="AT89" i="76"/>
  <c r="AU89" i="76"/>
  <c r="AV89" i="76"/>
  <c r="AW89" i="76"/>
  <c r="AX89" i="76"/>
  <c r="AY89" i="76"/>
  <c r="AZ89" i="76"/>
  <c r="BA89" i="76"/>
  <c r="AP90" i="76"/>
  <c r="AQ90" i="76"/>
  <c r="AR90" i="76"/>
  <c r="AS90" i="76"/>
  <c r="AT90" i="76"/>
  <c r="AU90" i="76"/>
  <c r="AV90" i="76"/>
  <c r="AW90" i="76"/>
  <c r="AX90" i="76"/>
  <c r="AY90" i="76"/>
  <c r="AZ90" i="76"/>
  <c r="BA90" i="76"/>
  <c r="AP91" i="76"/>
  <c r="AQ91" i="76"/>
  <c r="AR91" i="76"/>
  <c r="AS91" i="76"/>
  <c r="AT91" i="76"/>
  <c r="AU91" i="76"/>
  <c r="AV91" i="76"/>
  <c r="AW91" i="76"/>
  <c r="AX91" i="76"/>
  <c r="AY91" i="76"/>
  <c r="AZ91" i="76"/>
  <c r="BA91" i="76"/>
  <c r="AP92" i="76"/>
  <c r="AQ92" i="76"/>
  <c r="AR92" i="76"/>
  <c r="AS92" i="76"/>
  <c r="AT92" i="76"/>
  <c r="AU92" i="76"/>
  <c r="AV92" i="76"/>
  <c r="AW92" i="76"/>
  <c r="AX92" i="76"/>
  <c r="AY92" i="76"/>
  <c r="AZ92" i="76"/>
  <c r="BA92" i="76"/>
  <c r="AP93" i="76"/>
  <c r="AQ93" i="76"/>
  <c r="AR93" i="76"/>
  <c r="AS93" i="76"/>
  <c r="AT93" i="76"/>
  <c r="AU93" i="76"/>
  <c r="AV93" i="76"/>
  <c r="AW93" i="76"/>
  <c r="AX93" i="76"/>
  <c r="AY93" i="76"/>
  <c r="AZ93" i="76"/>
  <c r="BA93" i="76"/>
  <c r="AP94" i="76"/>
  <c r="AQ94" i="76"/>
  <c r="AR94" i="76"/>
  <c r="AS94" i="76"/>
  <c r="AT94" i="76"/>
  <c r="AU94" i="76"/>
  <c r="AV94" i="76"/>
  <c r="AW94" i="76"/>
  <c r="AX94" i="76"/>
  <c r="AY94" i="76"/>
  <c r="AZ94" i="76"/>
  <c r="BA94" i="76"/>
  <c r="AP95" i="76"/>
  <c r="AQ95" i="76"/>
  <c r="AR95" i="76"/>
  <c r="AS95" i="76"/>
  <c r="AT95" i="76"/>
  <c r="AU95" i="76"/>
  <c r="AV95" i="76"/>
  <c r="AW95" i="76"/>
  <c r="AX95" i="76"/>
  <c r="AY95" i="76"/>
  <c r="AZ95" i="76"/>
  <c r="BA95" i="76"/>
  <c r="AP96" i="76"/>
  <c r="AQ96" i="76"/>
  <c r="AR96" i="76"/>
  <c r="AS96" i="76"/>
  <c r="AT96" i="76"/>
  <c r="AU96" i="76"/>
  <c r="AV96" i="76"/>
  <c r="AW96" i="76"/>
  <c r="AX96" i="76"/>
  <c r="AY96" i="76"/>
  <c r="AZ96" i="76"/>
  <c r="BA96" i="76"/>
  <c r="AP97" i="76"/>
  <c r="AQ97" i="76"/>
  <c r="AR97" i="76"/>
  <c r="AS97" i="76"/>
  <c r="AT97" i="76"/>
  <c r="AU97" i="76"/>
  <c r="AV97" i="76"/>
  <c r="AW97" i="76"/>
  <c r="AX97" i="76"/>
  <c r="AY97" i="76"/>
  <c r="AZ97" i="76"/>
  <c r="BA97" i="76"/>
  <c r="AP98" i="76"/>
  <c r="AQ98" i="76"/>
  <c r="AR98" i="76"/>
  <c r="AS98" i="76"/>
  <c r="AT98" i="76"/>
  <c r="AU98" i="76"/>
  <c r="AV98" i="76"/>
  <c r="AW98" i="76"/>
  <c r="AX98" i="76"/>
  <c r="AY98" i="76"/>
  <c r="AZ98" i="76"/>
  <c r="BA98" i="76"/>
  <c r="AY72" i="76"/>
  <c r="AZ72" i="76"/>
  <c r="AY66" i="76"/>
  <c r="AP40" i="76"/>
  <c r="AQ40" i="76"/>
  <c r="AR40" i="76"/>
  <c r="AS40" i="76"/>
  <c r="AT40" i="76"/>
  <c r="AU40" i="76"/>
  <c r="AV40" i="76"/>
  <c r="AW40" i="76"/>
  <c r="AX40" i="76"/>
  <c r="AY40" i="76"/>
  <c r="AZ40" i="76"/>
  <c r="BA40" i="76"/>
  <c r="AP41" i="76"/>
  <c r="AQ41" i="76"/>
  <c r="AR41" i="76"/>
  <c r="AS41" i="76"/>
  <c r="AT41" i="76"/>
  <c r="AU41" i="76"/>
  <c r="AV41" i="76"/>
  <c r="AW41" i="76"/>
  <c r="AX41" i="76"/>
  <c r="AY41" i="76"/>
  <c r="AZ41" i="76"/>
  <c r="BA41" i="76"/>
  <c r="AP42" i="76"/>
  <c r="AQ42" i="76"/>
  <c r="AR42" i="76"/>
  <c r="AS42" i="76"/>
  <c r="AT42" i="76"/>
  <c r="AU42" i="76"/>
  <c r="AV42" i="76"/>
  <c r="AW42" i="76"/>
  <c r="AX42" i="76"/>
  <c r="AY42" i="76"/>
  <c r="AZ42" i="76"/>
  <c r="BA42" i="76"/>
  <c r="AP43" i="76"/>
  <c r="AQ43" i="76"/>
  <c r="AR43" i="76"/>
  <c r="AS43" i="76"/>
  <c r="AT43" i="76"/>
  <c r="AU43" i="76"/>
  <c r="AV43" i="76"/>
  <c r="AW43" i="76"/>
  <c r="AX43" i="76"/>
  <c r="AY43" i="76"/>
  <c r="AZ43" i="76"/>
  <c r="BA43" i="76"/>
  <c r="AP44" i="76"/>
  <c r="AQ44" i="76"/>
  <c r="AR44" i="76"/>
  <c r="AS44" i="76"/>
  <c r="AT44" i="76"/>
  <c r="AU44" i="76"/>
  <c r="AV44" i="76"/>
  <c r="AW44" i="76"/>
  <c r="AX44" i="76"/>
  <c r="AY44" i="76"/>
  <c r="AZ44" i="76"/>
  <c r="BA44" i="76"/>
  <c r="AP45" i="76"/>
  <c r="AQ45" i="76"/>
  <c r="AR45" i="76"/>
  <c r="AS45" i="76"/>
  <c r="AT45" i="76"/>
  <c r="AU45" i="76"/>
  <c r="AV45" i="76"/>
  <c r="AW45" i="76"/>
  <c r="AX45" i="76"/>
  <c r="AY45" i="76"/>
  <c r="AZ45" i="76"/>
  <c r="BA45" i="76"/>
  <c r="AP46" i="76"/>
  <c r="AQ46" i="76"/>
  <c r="AR46" i="76"/>
  <c r="AS46" i="76"/>
  <c r="AT46" i="76"/>
  <c r="AU46" i="76"/>
  <c r="AV46" i="76"/>
  <c r="AW46" i="76"/>
  <c r="AX46" i="76"/>
  <c r="AY46" i="76"/>
  <c r="AZ46" i="76"/>
  <c r="BA46" i="76"/>
  <c r="AP47" i="76"/>
  <c r="AQ47" i="76"/>
  <c r="AR47" i="76"/>
  <c r="AS47" i="76"/>
  <c r="AT47" i="76"/>
  <c r="AU47" i="76"/>
  <c r="AV47" i="76"/>
  <c r="AW47" i="76"/>
  <c r="AX47" i="76"/>
  <c r="AY47" i="76"/>
  <c r="AZ47" i="76"/>
  <c r="BA47" i="76"/>
  <c r="AP48" i="76"/>
  <c r="AQ48" i="76"/>
  <c r="AR48" i="76"/>
  <c r="AS48" i="76"/>
  <c r="AT48" i="76"/>
  <c r="AU48" i="76"/>
  <c r="AV48" i="76"/>
  <c r="AW48" i="76"/>
  <c r="AX48" i="76"/>
  <c r="AY48" i="76"/>
  <c r="AZ48" i="76"/>
  <c r="BA48" i="76"/>
  <c r="AP49" i="76"/>
  <c r="AQ49" i="76"/>
  <c r="AR49" i="76"/>
  <c r="AS49" i="76"/>
  <c r="AT49" i="76"/>
  <c r="AU49" i="76"/>
  <c r="AV49" i="76"/>
  <c r="AW49" i="76"/>
  <c r="AX49" i="76"/>
  <c r="AY49" i="76"/>
  <c r="AZ49" i="76"/>
  <c r="BA49" i="76"/>
  <c r="AP50" i="76"/>
  <c r="AQ50" i="76"/>
  <c r="AR50" i="76"/>
  <c r="AS50" i="76"/>
  <c r="AT50" i="76"/>
  <c r="AU50" i="76"/>
  <c r="AV50" i="76"/>
  <c r="AW50" i="76"/>
  <c r="AX50" i="76"/>
  <c r="AY50" i="76"/>
  <c r="AZ50" i="76"/>
  <c r="BA50" i="76"/>
  <c r="AP51" i="76"/>
  <c r="AQ51" i="76"/>
  <c r="AR51" i="76"/>
  <c r="AS51" i="76"/>
  <c r="AT51" i="76"/>
  <c r="AU51" i="76"/>
  <c r="AV51" i="76"/>
  <c r="AW51" i="76"/>
  <c r="AX51" i="76"/>
  <c r="AY51" i="76"/>
  <c r="AZ51" i="76"/>
  <c r="BA51" i="76"/>
  <c r="BA52" i="76"/>
  <c r="AP53" i="76"/>
  <c r="AQ53" i="76"/>
  <c r="AR53" i="76"/>
  <c r="AS53" i="76"/>
  <c r="AT53" i="76"/>
  <c r="AU53" i="76"/>
  <c r="AV53" i="76"/>
  <c r="AW53" i="76"/>
  <c r="AX53" i="76"/>
  <c r="AY53" i="76"/>
  <c r="AZ53" i="76"/>
  <c r="BA53" i="76"/>
  <c r="AP54" i="76"/>
  <c r="AQ54" i="76"/>
  <c r="AR54" i="76"/>
  <c r="AS54" i="76"/>
  <c r="AT54" i="76"/>
  <c r="AU54" i="76"/>
  <c r="AV54" i="76"/>
  <c r="AW54" i="76"/>
  <c r="AX54" i="76"/>
  <c r="AY54" i="76"/>
  <c r="AZ54" i="76"/>
  <c r="BA54" i="76"/>
  <c r="AP55" i="76"/>
  <c r="AQ55" i="76"/>
  <c r="AR55" i="76"/>
  <c r="AS55" i="76"/>
  <c r="AT55" i="76"/>
  <c r="AU55" i="76"/>
  <c r="AV55" i="76"/>
  <c r="AW55" i="76"/>
  <c r="AX55" i="76"/>
  <c r="AY55" i="76"/>
  <c r="AZ55" i="76"/>
  <c r="BA55" i="76"/>
  <c r="AP56" i="76"/>
  <c r="AQ56" i="76"/>
  <c r="AR56" i="76"/>
  <c r="AS56" i="76"/>
  <c r="AT56" i="76"/>
  <c r="AU56" i="76"/>
  <c r="AV56" i="76"/>
  <c r="AW56" i="76"/>
  <c r="AX56" i="76"/>
  <c r="AY56" i="76"/>
  <c r="AZ56" i="76"/>
  <c r="BA56" i="76"/>
  <c r="AP57" i="76"/>
  <c r="AQ57" i="76"/>
  <c r="AR57" i="76"/>
  <c r="AS57" i="76"/>
  <c r="AT57" i="76"/>
  <c r="AU57" i="76"/>
  <c r="AV57" i="76"/>
  <c r="AW57" i="76"/>
  <c r="AX57" i="76"/>
  <c r="AY57" i="76"/>
  <c r="AZ57" i="76"/>
  <c r="BA57" i="76"/>
  <c r="AP58" i="76"/>
  <c r="AQ58" i="76"/>
  <c r="AR58" i="76"/>
  <c r="AS58" i="76"/>
  <c r="AT58" i="76"/>
  <c r="AU58" i="76"/>
  <c r="AV58" i="76"/>
  <c r="AW58" i="76"/>
  <c r="AX58" i="76"/>
  <c r="AY58" i="76"/>
  <c r="AZ58" i="76"/>
  <c r="BA58" i="76"/>
  <c r="AP59" i="76"/>
  <c r="AQ59" i="76"/>
  <c r="AR59" i="76"/>
  <c r="AS59" i="76"/>
  <c r="AT59" i="76"/>
  <c r="AU59" i="76"/>
  <c r="AV59" i="76"/>
  <c r="AW59" i="76"/>
  <c r="AX59" i="76"/>
  <c r="AY59" i="76"/>
  <c r="AZ59" i="76"/>
  <c r="BA59" i="76"/>
  <c r="AP60" i="76"/>
  <c r="AQ60" i="76"/>
  <c r="AR60" i="76"/>
  <c r="AS60" i="76"/>
  <c r="AT60" i="76"/>
  <c r="AU60" i="76"/>
  <c r="AV60" i="76"/>
  <c r="AW60" i="76"/>
  <c r="AX60" i="76"/>
  <c r="AY60" i="76"/>
  <c r="AZ60" i="76"/>
  <c r="BA60" i="76"/>
  <c r="AP61" i="76"/>
  <c r="AQ61" i="76"/>
  <c r="AR61" i="76"/>
  <c r="AS61" i="76"/>
  <c r="AT61" i="76"/>
  <c r="AU61" i="76"/>
  <c r="AV61" i="76"/>
  <c r="AW61" i="76"/>
  <c r="AX61" i="76"/>
  <c r="AY61" i="76"/>
  <c r="AZ61" i="76"/>
  <c r="BA61" i="76"/>
  <c r="AP62" i="76"/>
  <c r="AQ62" i="76"/>
  <c r="AR62" i="76"/>
  <c r="AS62" i="76"/>
  <c r="AT62" i="76"/>
  <c r="AU62" i="76"/>
  <c r="AV62" i="76"/>
  <c r="AW62" i="76"/>
  <c r="AX62" i="76"/>
  <c r="AY62" i="76"/>
  <c r="AZ62" i="76"/>
  <c r="BA62" i="76"/>
  <c r="AP63" i="76"/>
  <c r="AQ63" i="76"/>
  <c r="AR63" i="76"/>
  <c r="AS63" i="76"/>
  <c r="AT63" i="76"/>
  <c r="AU63" i="76"/>
  <c r="AV63" i="76"/>
  <c r="AW63" i="76"/>
  <c r="AX63" i="76"/>
  <c r="AY63" i="76"/>
  <c r="AZ63" i="76"/>
  <c r="BA63" i="76"/>
  <c r="AP64" i="76"/>
  <c r="AQ64" i="76"/>
  <c r="AR64" i="76"/>
  <c r="AT64" i="76"/>
  <c r="AU64" i="76"/>
  <c r="AV64" i="76"/>
  <c r="AW64" i="76"/>
  <c r="AX64" i="76"/>
  <c r="AY64" i="76"/>
  <c r="AZ64" i="76"/>
  <c r="BA64" i="76"/>
  <c r="AY39" i="76"/>
  <c r="AZ39" i="76"/>
  <c r="AL40" i="76"/>
  <c r="AM40" i="76"/>
  <c r="AN40" i="76"/>
  <c r="AL41" i="76"/>
  <c r="AM41" i="76"/>
  <c r="AN41" i="76"/>
  <c r="AL42" i="76"/>
  <c r="AM42" i="76"/>
  <c r="AN42" i="76"/>
  <c r="AL43" i="76"/>
  <c r="AM43" i="76"/>
  <c r="AN43" i="76"/>
  <c r="AL44" i="76"/>
  <c r="AM44" i="76"/>
  <c r="AN44" i="76"/>
  <c r="AL45" i="76"/>
  <c r="AM45" i="76"/>
  <c r="AN45" i="76"/>
  <c r="AL46" i="76"/>
  <c r="AM46" i="76"/>
  <c r="AN46" i="76"/>
  <c r="AL47" i="76"/>
  <c r="AM47" i="76"/>
  <c r="AN47" i="76"/>
  <c r="AL48" i="76"/>
  <c r="AM48" i="76"/>
  <c r="AN48" i="76"/>
  <c r="AL49" i="76"/>
  <c r="AM49" i="76"/>
  <c r="AN49" i="76"/>
  <c r="AL50" i="76"/>
  <c r="AM50" i="76"/>
  <c r="AN50" i="76"/>
  <c r="AL51" i="76"/>
  <c r="AM51" i="76"/>
  <c r="AN51" i="76"/>
  <c r="AL52" i="76"/>
  <c r="AM52" i="76"/>
  <c r="AN52" i="76"/>
  <c r="AL53" i="76"/>
  <c r="AM53" i="76"/>
  <c r="AN53" i="76"/>
  <c r="AL54" i="76"/>
  <c r="AM54" i="76"/>
  <c r="AN54" i="76"/>
  <c r="AL55" i="76"/>
  <c r="AM55" i="76"/>
  <c r="AN55" i="76"/>
  <c r="AL56" i="76"/>
  <c r="AM56" i="76"/>
  <c r="AN56" i="76"/>
  <c r="AL57" i="76"/>
  <c r="AM57" i="76"/>
  <c r="AN57" i="76"/>
  <c r="AL58" i="76"/>
  <c r="AM58" i="76"/>
  <c r="AN58" i="76"/>
  <c r="AL59" i="76"/>
  <c r="AM59" i="76"/>
  <c r="AN59" i="76"/>
  <c r="AL60" i="76"/>
  <c r="AM60" i="76"/>
  <c r="AN60" i="76"/>
  <c r="AL61" i="76"/>
  <c r="AM61" i="76"/>
  <c r="AN61" i="76"/>
  <c r="AL62" i="76"/>
  <c r="AM62" i="76"/>
  <c r="AN62" i="76"/>
  <c r="AL63" i="76"/>
  <c r="AM63" i="76"/>
  <c r="AN63" i="76"/>
  <c r="AL64" i="76"/>
  <c r="AM64" i="76"/>
  <c r="AN64" i="76"/>
  <c r="AN39" i="76"/>
  <c r="AM39" i="76"/>
  <c r="AL39" i="76"/>
  <c r="R40" i="76"/>
  <c r="S40" i="76"/>
  <c r="T40" i="76"/>
  <c r="R41" i="76"/>
  <c r="S41" i="76"/>
  <c r="T41" i="76"/>
  <c r="R42" i="76"/>
  <c r="S42" i="76"/>
  <c r="T42" i="76"/>
  <c r="R43" i="76"/>
  <c r="S43" i="76"/>
  <c r="T43" i="76"/>
  <c r="R44" i="76"/>
  <c r="S44" i="76"/>
  <c r="T44" i="76"/>
  <c r="R45" i="76"/>
  <c r="S45" i="76"/>
  <c r="T45" i="76"/>
  <c r="R46" i="76"/>
  <c r="S46" i="76"/>
  <c r="T46" i="76"/>
  <c r="R47" i="76"/>
  <c r="S47" i="76"/>
  <c r="T47" i="76"/>
  <c r="R48" i="76"/>
  <c r="S48" i="76"/>
  <c r="T48" i="76"/>
  <c r="R49" i="76"/>
  <c r="S49" i="76"/>
  <c r="T49" i="76"/>
  <c r="R50" i="76"/>
  <c r="S50" i="76"/>
  <c r="T50" i="76"/>
  <c r="R51" i="76"/>
  <c r="S51" i="76"/>
  <c r="T51" i="76"/>
  <c r="R52" i="76"/>
  <c r="S52" i="76"/>
  <c r="T52" i="76"/>
  <c r="R53" i="76"/>
  <c r="S53" i="76"/>
  <c r="T53" i="76"/>
  <c r="R54" i="76"/>
  <c r="S54" i="76"/>
  <c r="T54" i="76"/>
  <c r="R55" i="76"/>
  <c r="S55" i="76"/>
  <c r="T55" i="76"/>
  <c r="R56" i="76"/>
  <c r="S56" i="76"/>
  <c r="T56" i="76"/>
  <c r="R57" i="76"/>
  <c r="S57" i="76"/>
  <c r="T57" i="76"/>
  <c r="R58" i="76"/>
  <c r="S58" i="76"/>
  <c r="T58" i="76"/>
  <c r="R59" i="76"/>
  <c r="S59" i="76"/>
  <c r="T59" i="76"/>
  <c r="R60" i="76"/>
  <c r="S60" i="76"/>
  <c r="T60" i="76"/>
  <c r="R61" i="76"/>
  <c r="S61" i="76"/>
  <c r="T61" i="76"/>
  <c r="R62" i="76"/>
  <c r="S62" i="76"/>
  <c r="T62" i="76"/>
  <c r="R63" i="76"/>
  <c r="S63" i="76"/>
  <c r="T63" i="76"/>
  <c r="R64" i="76"/>
  <c r="S64" i="76"/>
  <c r="T64" i="76"/>
  <c r="T39" i="76"/>
  <c r="S39" i="76"/>
  <c r="R39" i="76"/>
  <c r="N53" i="76"/>
  <c r="AY33" i="76"/>
  <c r="AP8" i="76"/>
  <c r="AQ8" i="76"/>
  <c r="AR8" i="76"/>
  <c r="AS8" i="76"/>
  <c r="AT8" i="76"/>
  <c r="AU8" i="76"/>
  <c r="AV8" i="76"/>
  <c r="AW8" i="76"/>
  <c r="AX8" i="76"/>
  <c r="AY8" i="76"/>
  <c r="AZ8" i="76"/>
  <c r="BA8" i="76"/>
  <c r="AP9" i="76"/>
  <c r="AQ9" i="76"/>
  <c r="AR9" i="76"/>
  <c r="AS9" i="76"/>
  <c r="AT9" i="76"/>
  <c r="AU9" i="76"/>
  <c r="AV9" i="76"/>
  <c r="AW9" i="76"/>
  <c r="AX9" i="76"/>
  <c r="AY9" i="76"/>
  <c r="AZ9" i="76"/>
  <c r="BA9" i="76"/>
  <c r="AP10" i="76"/>
  <c r="AQ10" i="76"/>
  <c r="AR10" i="76"/>
  <c r="AS10" i="76"/>
  <c r="AT10" i="76"/>
  <c r="AU10" i="76"/>
  <c r="AV10" i="76"/>
  <c r="AW10" i="76"/>
  <c r="AX10" i="76"/>
  <c r="AY10" i="76"/>
  <c r="AZ10" i="76"/>
  <c r="BA10" i="76"/>
  <c r="AP11" i="76"/>
  <c r="AQ11" i="76"/>
  <c r="AR11" i="76"/>
  <c r="AS11" i="76"/>
  <c r="AT11" i="76"/>
  <c r="AU11" i="76"/>
  <c r="AV11" i="76"/>
  <c r="AW11" i="76"/>
  <c r="AX11" i="76"/>
  <c r="AY11" i="76"/>
  <c r="AZ11" i="76"/>
  <c r="BA11" i="76"/>
  <c r="AP12" i="76"/>
  <c r="AQ12" i="76"/>
  <c r="AR12" i="76"/>
  <c r="AS12" i="76"/>
  <c r="AT12" i="76"/>
  <c r="AU12" i="76"/>
  <c r="AV12" i="76"/>
  <c r="AW12" i="76"/>
  <c r="AX12" i="76"/>
  <c r="AY12" i="76"/>
  <c r="AZ12" i="76"/>
  <c r="BA12" i="76"/>
  <c r="AP13" i="76"/>
  <c r="AQ13" i="76"/>
  <c r="AR13" i="76"/>
  <c r="AS13" i="76"/>
  <c r="AT13" i="76"/>
  <c r="AU13" i="76"/>
  <c r="AV13" i="76"/>
  <c r="AW13" i="76"/>
  <c r="AX13" i="76"/>
  <c r="AY13" i="76"/>
  <c r="AZ13" i="76"/>
  <c r="BA13" i="76"/>
  <c r="AP14" i="76"/>
  <c r="AQ14" i="76"/>
  <c r="AR14" i="76"/>
  <c r="AS14" i="76"/>
  <c r="AT14" i="76"/>
  <c r="AU14" i="76"/>
  <c r="AV14" i="76"/>
  <c r="AW14" i="76"/>
  <c r="AX14" i="76"/>
  <c r="AY14" i="76"/>
  <c r="AZ14" i="76"/>
  <c r="BA14" i="76"/>
  <c r="AP15" i="76"/>
  <c r="AQ15" i="76"/>
  <c r="AR15" i="76"/>
  <c r="AS15" i="76"/>
  <c r="AT15" i="76"/>
  <c r="AU15" i="76"/>
  <c r="AV15" i="76"/>
  <c r="AW15" i="76"/>
  <c r="AX15" i="76"/>
  <c r="AY15" i="76"/>
  <c r="AZ15" i="76"/>
  <c r="BA15" i="76"/>
  <c r="AP16" i="76"/>
  <c r="AQ16" i="76"/>
  <c r="AR16" i="76"/>
  <c r="AS16" i="76"/>
  <c r="AT16" i="76"/>
  <c r="AU16" i="76"/>
  <c r="AV16" i="76"/>
  <c r="AW16" i="76"/>
  <c r="AX16" i="76"/>
  <c r="AY16" i="76"/>
  <c r="AZ16" i="76"/>
  <c r="BA16" i="76"/>
  <c r="AP17" i="76"/>
  <c r="AQ17" i="76"/>
  <c r="AR17" i="76"/>
  <c r="AS17" i="76"/>
  <c r="AT17" i="76"/>
  <c r="AU17" i="76"/>
  <c r="AV17" i="76"/>
  <c r="AW17" i="76"/>
  <c r="AX17" i="76"/>
  <c r="AY17" i="76"/>
  <c r="AZ17" i="76"/>
  <c r="BA17" i="76"/>
  <c r="AP18" i="76"/>
  <c r="AQ18" i="76"/>
  <c r="AR18" i="76"/>
  <c r="AS18" i="76"/>
  <c r="AT18" i="76"/>
  <c r="AU18" i="76"/>
  <c r="AV18" i="76"/>
  <c r="AW18" i="76"/>
  <c r="AX18" i="76"/>
  <c r="AY18" i="76"/>
  <c r="AZ18" i="76"/>
  <c r="BA18" i="76"/>
  <c r="AP19" i="76"/>
  <c r="AQ19" i="76"/>
  <c r="AR19" i="76"/>
  <c r="AS19" i="76"/>
  <c r="AT19" i="76"/>
  <c r="AU19" i="76"/>
  <c r="AV19" i="76"/>
  <c r="AW19" i="76"/>
  <c r="AX19" i="76"/>
  <c r="AY19" i="76"/>
  <c r="AZ19" i="76"/>
  <c r="BA19" i="76"/>
  <c r="AP20" i="76"/>
  <c r="AQ20" i="76"/>
  <c r="AR20" i="76"/>
  <c r="AS20" i="76"/>
  <c r="AT20" i="76"/>
  <c r="AU20" i="76"/>
  <c r="AV20" i="76"/>
  <c r="AW20" i="76"/>
  <c r="AX20" i="76"/>
  <c r="AY20" i="76"/>
  <c r="AZ20" i="76"/>
  <c r="BA20" i="76"/>
  <c r="AP21" i="76"/>
  <c r="AQ21" i="76"/>
  <c r="AR21" i="76"/>
  <c r="AS21" i="76"/>
  <c r="AT21" i="76"/>
  <c r="AU21" i="76"/>
  <c r="AV21" i="76"/>
  <c r="AW21" i="76"/>
  <c r="AX21" i="76"/>
  <c r="AY21" i="76"/>
  <c r="AZ21" i="76"/>
  <c r="BA21" i="76"/>
  <c r="AP22" i="76"/>
  <c r="AQ22" i="76"/>
  <c r="AR22" i="76"/>
  <c r="AS22" i="76"/>
  <c r="AT22" i="76"/>
  <c r="AU22" i="76"/>
  <c r="AV22" i="76"/>
  <c r="AW22" i="76"/>
  <c r="AX22" i="76"/>
  <c r="AY22" i="76"/>
  <c r="AZ22" i="76"/>
  <c r="BA22" i="76"/>
  <c r="AP23" i="76"/>
  <c r="AQ23" i="76"/>
  <c r="AR23" i="76"/>
  <c r="AS23" i="76"/>
  <c r="AT23" i="76"/>
  <c r="AU23" i="76"/>
  <c r="AV23" i="76"/>
  <c r="AW23" i="76"/>
  <c r="AX23" i="76"/>
  <c r="AY23" i="76"/>
  <c r="AZ23" i="76"/>
  <c r="BA23" i="76"/>
  <c r="AP24" i="76"/>
  <c r="AQ24" i="76"/>
  <c r="AR24" i="76"/>
  <c r="AS24" i="76"/>
  <c r="AT24" i="76"/>
  <c r="AU24" i="76"/>
  <c r="AV24" i="76"/>
  <c r="AW24" i="76"/>
  <c r="AX24" i="76"/>
  <c r="AY24" i="76"/>
  <c r="AZ24" i="76"/>
  <c r="BA24" i="76"/>
  <c r="AP25" i="76"/>
  <c r="AQ25" i="76"/>
  <c r="AR25" i="76"/>
  <c r="AS25" i="76"/>
  <c r="AT25" i="76"/>
  <c r="AU25" i="76"/>
  <c r="AV25" i="76"/>
  <c r="AW25" i="76"/>
  <c r="AX25" i="76"/>
  <c r="AY25" i="76"/>
  <c r="AZ25" i="76"/>
  <c r="BA25" i="76"/>
  <c r="AP26" i="76"/>
  <c r="AQ26" i="76"/>
  <c r="AR26" i="76"/>
  <c r="AS26" i="76"/>
  <c r="AT26" i="76"/>
  <c r="AU26" i="76"/>
  <c r="AV26" i="76"/>
  <c r="AW26" i="76"/>
  <c r="AX26" i="76"/>
  <c r="AY26" i="76"/>
  <c r="AZ26" i="76"/>
  <c r="BA26" i="76"/>
  <c r="AP27" i="76"/>
  <c r="AQ27" i="76"/>
  <c r="AR27" i="76"/>
  <c r="AS27" i="76"/>
  <c r="AT27" i="76"/>
  <c r="AU27" i="76"/>
  <c r="AV27" i="76"/>
  <c r="AW27" i="76"/>
  <c r="AX27" i="76"/>
  <c r="AY27" i="76"/>
  <c r="AZ27" i="76"/>
  <c r="BA27" i="76"/>
  <c r="AP28" i="76"/>
  <c r="AQ28" i="76"/>
  <c r="AR28" i="76"/>
  <c r="AS28" i="76"/>
  <c r="AT28" i="76"/>
  <c r="AU28" i="76"/>
  <c r="AV28" i="76"/>
  <c r="AW28" i="76"/>
  <c r="AX28" i="76"/>
  <c r="AY28" i="76"/>
  <c r="AZ28" i="76"/>
  <c r="BA28" i="76"/>
  <c r="AP29" i="76"/>
  <c r="AQ29" i="76"/>
  <c r="AR29" i="76"/>
  <c r="AS29" i="76"/>
  <c r="AT29" i="76"/>
  <c r="AU29" i="76"/>
  <c r="AV29" i="76"/>
  <c r="AW29" i="76"/>
  <c r="AX29" i="76"/>
  <c r="AY29" i="76"/>
  <c r="AZ29" i="76"/>
  <c r="BA29" i="76"/>
  <c r="AP30" i="76"/>
  <c r="AQ30" i="76"/>
  <c r="AR30" i="76"/>
  <c r="AS30" i="76"/>
  <c r="AT30" i="76"/>
  <c r="AU30" i="76"/>
  <c r="AV30" i="76"/>
  <c r="AW30" i="76"/>
  <c r="AX30" i="76"/>
  <c r="AY30" i="76"/>
  <c r="AZ30" i="76"/>
  <c r="BA30" i="76"/>
  <c r="AP31" i="76"/>
  <c r="AQ31" i="76"/>
  <c r="AR31" i="76"/>
  <c r="AS31" i="76"/>
  <c r="AT31" i="76"/>
  <c r="AU31" i="76"/>
  <c r="AV31" i="76"/>
  <c r="AW31" i="76"/>
  <c r="AX31" i="76"/>
  <c r="AY31" i="76"/>
  <c r="AZ31" i="76"/>
  <c r="BA31" i="76"/>
  <c r="AY7" i="76"/>
  <c r="AZ7" i="76"/>
  <c r="AL8" i="76"/>
  <c r="AM8" i="76"/>
  <c r="AN8" i="76"/>
  <c r="AL9" i="76"/>
  <c r="AM9" i="76"/>
  <c r="AN9" i="76"/>
  <c r="AL10" i="76"/>
  <c r="AM10" i="76"/>
  <c r="AN10" i="76"/>
  <c r="AL11" i="76"/>
  <c r="AM11" i="76"/>
  <c r="AN11" i="76"/>
  <c r="AL12" i="76"/>
  <c r="AM12" i="76"/>
  <c r="AN12" i="76"/>
  <c r="AL13" i="76"/>
  <c r="AM13" i="76"/>
  <c r="AN13" i="76"/>
  <c r="AL14" i="76"/>
  <c r="AM14" i="76"/>
  <c r="AN14" i="76"/>
  <c r="AL15" i="76"/>
  <c r="AM15" i="76"/>
  <c r="AN15" i="76"/>
  <c r="AL16" i="76"/>
  <c r="AM16" i="76"/>
  <c r="AN16" i="76"/>
  <c r="AL17" i="76"/>
  <c r="AM17" i="76"/>
  <c r="AN17" i="76"/>
  <c r="AL18" i="76"/>
  <c r="AM18" i="76"/>
  <c r="AN18" i="76"/>
  <c r="AL19" i="76"/>
  <c r="AM19" i="76"/>
  <c r="AN19" i="76"/>
  <c r="AL20" i="76"/>
  <c r="AM20" i="76"/>
  <c r="AN20" i="76"/>
  <c r="AL21" i="76"/>
  <c r="AM21" i="76"/>
  <c r="AN21" i="76"/>
  <c r="AL22" i="76"/>
  <c r="AM22" i="76"/>
  <c r="AN22" i="76"/>
  <c r="AL23" i="76"/>
  <c r="AM23" i="76"/>
  <c r="AN23" i="76"/>
  <c r="AL24" i="76"/>
  <c r="AM24" i="76"/>
  <c r="AN24" i="76"/>
  <c r="AL25" i="76"/>
  <c r="AM25" i="76"/>
  <c r="AN25" i="76"/>
  <c r="AL26" i="76"/>
  <c r="AM26" i="76"/>
  <c r="AN26" i="76"/>
  <c r="AL27" i="76"/>
  <c r="AM27" i="76"/>
  <c r="AN27" i="76"/>
  <c r="AL28" i="76"/>
  <c r="AM28" i="76"/>
  <c r="AN28" i="76"/>
  <c r="AL29" i="76"/>
  <c r="AM29" i="76"/>
  <c r="AN29" i="76"/>
  <c r="AL30" i="76"/>
  <c r="AM30" i="76"/>
  <c r="AN30" i="76"/>
  <c r="AL31" i="76"/>
  <c r="AM31" i="76"/>
  <c r="AN31" i="76"/>
  <c r="AN7" i="76"/>
  <c r="AM7" i="76"/>
  <c r="AL7" i="76"/>
  <c r="R8" i="76"/>
  <c r="S8" i="76"/>
  <c r="T8" i="76"/>
  <c r="R9" i="76"/>
  <c r="S9" i="76"/>
  <c r="T9" i="76"/>
  <c r="R10" i="76"/>
  <c r="S10" i="76"/>
  <c r="T10" i="76"/>
  <c r="R11" i="76"/>
  <c r="S11" i="76"/>
  <c r="T11" i="76"/>
  <c r="R12" i="76"/>
  <c r="S12" i="76"/>
  <c r="T12" i="76"/>
  <c r="R13" i="76"/>
  <c r="S13" i="76"/>
  <c r="T13" i="76"/>
  <c r="R14" i="76"/>
  <c r="S14" i="76"/>
  <c r="T14" i="76"/>
  <c r="R15" i="76"/>
  <c r="S15" i="76"/>
  <c r="T15" i="76"/>
  <c r="R16" i="76"/>
  <c r="S16" i="76"/>
  <c r="T16" i="76"/>
  <c r="R17" i="76"/>
  <c r="S17" i="76"/>
  <c r="T17" i="76"/>
  <c r="R18" i="76"/>
  <c r="S18" i="76"/>
  <c r="T18" i="76"/>
  <c r="R19" i="76"/>
  <c r="S19" i="76"/>
  <c r="T19" i="76"/>
  <c r="R20" i="76"/>
  <c r="S20" i="76"/>
  <c r="T20" i="76"/>
  <c r="R21" i="76"/>
  <c r="S21" i="76"/>
  <c r="T21" i="76"/>
  <c r="R22" i="76"/>
  <c r="S22" i="76"/>
  <c r="T22" i="76"/>
  <c r="R23" i="76"/>
  <c r="S23" i="76"/>
  <c r="T23" i="76"/>
  <c r="R24" i="76"/>
  <c r="S24" i="76"/>
  <c r="T24" i="76"/>
  <c r="R25" i="76"/>
  <c r="S25" i="76"/>
  <c r="T25" i="76"/>
  <c r="R26" i="76"/>
  <c r="S26" i="76"/>
  <c r="T26" i="76"/>
  <c r="R27" i="76"/>
  <c r="S27" i="76"/>
  <c r="T27" i="76"/>
  <c r="R28" i="76"/>
  <c r="S28" i="76"/>
  <c r="T28" i="76"/>
  <c r="R29" i="76"/>
  <c r="S29" i="76"/>
  <c r="T29" i="76"/>
  <c r="R30" i="76"/>
  <c r="S30" i="76"/>
  <c r="T30" i="76"/>
  <c r="R31" i="76"/>
  <c r="S31" i="76"/>
  <c r="T31" i="76"/>
  <c r="T7" i="76"/>
  <c r="S7" i="76"/>
  <c r="R7" i="76"/>
  <c r="AY98" i="96"/>
  <c r="AP71" i="96"/>
  <c r="AQ71" i="96"/>
  <c r="AR71" i="96"/>
  <c r="AS71" i="96"/>
  <c r="AT71" i="96"/>
  <c r="AU71" i="96"/>
  <c r="AV71" i="96"/>
  <c r="AW71" i="96"/>
  <c r="AX71" i="96"/>
  <c r="AY71" i="96"/>
  <c r="AZ71" i="96"/>
  <c r="BA71" i="96"/>
  <c r="AP72" i="96"/>
  <c r="AQ72" i="96"/>
  <c r="AR72" i="96"/>
  <c r="AS72" i="96"/>
  <c r="AT72" i="96"/>
  <c r="AU72" i="96"/>
  <c r="AV72" i="96"/>
  <c r="AW72" i="96"/>
  <c r="AX72" i="96"/>
  <c r="AY72" i="96"/>
  <c r="AZ72" i="96"/>
  <c r="BA72" i="96"/>
  <c r="AZ73" i="96"/>
  <c r="BA73" i="96"/>
  <c r="AP74" i="96"/>
  <c r="AQ74" i="96"/>
  <c r="AR74" i="96"/>
  <c r="AS74" i="96"/>
  <c r="AT74" i="96"/>
  <c r="AU74" i="96"/>
  <c r="AV74" i="96"/>
  <c r="AW74" i="96"/>
  <c r="AX74" i="96"/>
  <c r="AY74" i="96"/>
  <c r="AZ74" i="96"/>
  <c r="BA74" i="96"/>
  <c r="AQ75" i="96"/>
  <c r="AR75" i="96"/>
  <c r="AS75" i="96"/>
  <c r="AT75" i="96"/>
  <c r="AU75" i="96"/>
  <c r="AV75" i="96"/>
  <c r="AW75" i="96"/>
  <c r="AX75" i="96"/>
  <c r="AY75" i="96"/>
  <c r="AZ75" i="96"/>
  <c r="BA75" i="96"/>
  <c r="AP76" i="96"/>
  <c r="AQ76" i="96"/>
  <c r="AR76" i="96"/>
  <c r="AS76" i="96"/>
  <c r="AT76" i="96"/>
  <c r="AU76" i="96"/>
  <c r="AV76" i="96"/>
  <c r="AW76" i="96"/>
  <c r="AX76" i="96"/>
  <c r="AY76" i="96"/>
  <c r="AZ76" i="96"/>
  <c r="BA76" i="96"/>
  <c r="AP77" i="96"/>
  <c r="AQ77" i="96"/>
  <c r="AR77" i="96"/>
  <c r="AS77" i="96"/>
  <c r="AT77" i="96"/>
  <c r="AU77" i="96"/>
  <c r="AV77" i="96"/>
  <c r="AW77" i="96"/>
  <c r="AX77" i="96"/>
  <c r="AY77" i="96"/>
  <c r="AZ77" i="96"/>
  <c r="BA77" i="96"/>
  <c r="AP78" i="96"/>
  <c r="AQ78" i="96"/>
  <c r="AR78" i="96"/>
  <c r="AS78" i="96"/>
  <c r="AT78" i="96"/>
  <c r="AU78" i="96"/>
  <c r="AV78" i="96"/>
  <c r="AW78" i="96"/>
  <c r="AX78" i="96"/>
  <c r="AY78" i="96"/>
  <c r="AZ78" i="96"/>
  <c r="BA78" i="96"/>
  <c r="AP79" i="96"/>
  <c r="AQ79" i="96"/>
  <c r="AR79" i="96"/>
  <c r="AS79" i="96"/>
  <c r="AT79" i="96"/>
  <c r="AU79" i="96"/>
  <c r="AV79" i="96"/>
  <c r="AW79" i="96"/>
  <c r="AX79" i="96"/>
  <c r="AY79" i="96"/>
  <c r="AZ79" i="96"/>
  <c r="BA79" i="96"/>
  <c r="AP80" i="96"/>
  <c r="AQ80" i="96"/>
  <c r="AR80" i="96"/>
  <c r="AS80" i="96"/>
  <c r="AT80" i="96"/>
  <c r="AU80" i="96"/>
  <c r="AV80" i="96"/>
  <c r="AW80" i="96"/>
  <c r="AX80" i="96"/>
  <c r="AY80" i="96"/>
  <c r="AZ80" i="96"/>
  <c r="BA80" i="96"/>
  <c r="AP81" i="96"/>
  <c r="AQ81" i="96"/>
  <c r="AR81" i="96"/>
  <c r="AS81" i="96"/>
  <c r="AT81" i="96"/>
  <c r="AU81" i="96"/>
  <c r="AV81" i="96"/>
  <c r="AW81" i="96"/>
  <c r="AX81" i="96"/>
  <c r="AY81" i="96"/>
  <c r="AZ81" i="96"/>
  <c r="BA81" i="96"/>
  <c r="AP82" i="96"/>
  <c r="AQ82" i="96"/>
  <c r="AR82" i="96"/>
  <c r="AS82" i="96"/>
  <c r="AT82" i="96"/>
  <c r="AU82" i="96"/>
  <c r="AV82" i="96"/>
  <c r="AW82" i="96"/>
  <c r="AX82" i="96"/>
  <c r="AY82" i="96"/>
  <c r="AZ82" i="96"/>
  <c r="BA82" i="96"/>
  <c r="AP83" i="96"/>
  <c r="AQ83" i="96"/>
  <c r="AR83" i="96"/>
  <c r="AS83" i="96"/>
  <c r="AT83" i="96"/>
  <c r="AU83" i="96"/>
  <c r="AV83" i="96"/>
  <c r="AW83" i="96"/>
  <c r="AX83" i="96"/>
  <c r="AY83" i="96"/>
  <c r="AZ83" i="96"/>
  <c r="BA83" i="96"/>
  <c r="AP84" i="96"/>
  <c r="AQ84" i="96"/>
  <c r="AR84" i="96"/>
  <c r="AS84" i="96"/>
  <c r="AT84" i="96"/>
  <c r="AU84" i="96"/>
  <c r="AV84" i="96"/>
  <c r="AW84" i="96"/>
  <c r="AX84" i="96"/>
  <c r="AY84" i="96"/>
  <c r="AZ84" i="96"/>
  <c r="BA84" i="96"/>
  <c r="AR85" i="96"/>
  <c r="AS85" i="96"/>
  <c r="AT85" i="96"/>
  <c r="AU85" i="96"/>
  <c r="AV85" i="96"/>
  <c r="AW85" i="96"/>
  <c r="AX85" i="96"/>
  <c r="AY85" i="96"/>
  <c r="AZ85" i="96"/>
  <c r="BA85" i="96"/>
  <c r="AP86" i="96"/>
  <c r="AQ86" i="96"/>
  <c r="AR86" i="96"/>
  <c r="AS86" i="96"/>
  <c r="AT86" i="96"/>
  <c r="AU86" i="96"/>
  <c r="AV86" i="96"/>
  <c r="AW86" i="96"/>
  <c r="AX86" i="96"/>
  <c r="AY86" i="96"/>
  <c r="AZ86" i="96"/>
  <c r="BA86" i="96"/>
  <c r="AP87" i="96"/>
  <c r="AQ87" i="96"/>
  <c r="AR87" i="96"/>
  <c r="AS87" i="96"/>
  <c r="AT87" i="96"/>
  <c r="AU87" i="96"/>
  <c r="AV87" i="96"/>
  <c r="AW87" i="96"/>
  <c r="AX87" i="96"/>
  <c r="AY87" i="96"/>
  <c r="AZ87" i="96"/>
  <c r="BA87" i="96"/>
  <c r="AR88" i="96"/>
  <c r="AS88" i="96"/>
  <c r="AT88" i="96"/>
  <c r="AU88" i="96"/>
  <c r="AV88" i="96"/>
  <c r="AW88" i="96"/>
  <c r="AX88" i="96"/>
  <c r="AY88" i="96"/>
  <c r="AZ88" i="96"/>
  <c r="BA88" i="96"/>
  <c r="AP89" i="96"/>
  <c r="AQ89" i="96"/>
  <c r="AR89" i="96"/>
  <c r="AS89" i="96"/>
  <c r="AT89" i="96"/>
  <c r="AU89" i="96"/>
  <c r="AV89" i="96"/>
  <c r="AW89" i="96"/>
  <c r="AX89" i="96"/>
  <c r="AY89" i="96"/>
  <c r="AZ89" i="96"/>
  <c r="BA89" i="96"/>
  <c r="AP90" i="96"/>
  <c r="AQ90" i="96"/>
  <c r="AR90" i="96"/>
  <c r="AS90" i="96"/>
  <c r="AT90" i="96"/>
  <c r="AU90" i="96"/>
  <c r="AV90" i="96"/>
  <c r="AW90" i="96"/>
  <c r="AX90" i="96"/>
  <c r="AY90" i="96"/>
  <c r="AZ90" i="96"/>
  <c r="BA90" i="96"/>
  <c r="AP91" i="96"/>
  <c r="AQ91" i="96"/>
  <c r="AR91" i="96"/>
  <c r="AS91" i="96"/>
  <c r="AT91" i="96"/>
  <c r="AU91" i="96"/>
  <c r="AV91" i="96"/>
  <c r="AW91" i="96"/>
  <c r="AX91" i="96"/>
  <c r="AY91" i="96"/>
  <c r="AZ91" i="96"/>
  <c r="BA91" i="96"/>
  <c r="AP92" i="96"/>
  <c r="AQ92" i="96"/>
  <c r="AR92" i="96"/>
  <c r="AS92" i="96"/>
  <c r="AT92" i="96"/>
  <c r="AU92" i="96"/>
  <c r="AV92" i="96"/>
  <c r="AW92" i="96"/>
  <c r="AX92" i="96"/>
  <c r="AY92" i="96"/>
  <c r="AZ92" i="96"/>
  <c r="BA92" i="96"/>
  <c r="AP93" i="96"/>
  <c r="AQ93" i="96"/>
  <c r="AR93" i="96"/>
  <c r="AS93" i="96"/>
  <c r="AT93" i="96"/>
  <c r="AU93" i="96"/>
  <c r="AV93" i="96"/>
  <c r="AW93" i="96"/>
  <c r="AX93" i="96"/>
  <c r="AY93" i="96"/>
  <c r="AZ93" i="96"/>
  <c r="BA93" i="96"/>
  <c r="AP94" i="96"/>
  <c r="AQ94" i="96"/>
  <c r="AR94" i="96"/>
  <c r="AS94" i="96"/>
  <c r="AT94" i="96"/>
  <c r="AU94" i="96"/>
  <c r="AV94" i="96"/>
  <c r="AW94" i="96"/>
  <c r="AX94" i="96"/>
  <c r="AY94" i="96"/>
  <c r="AZ94" i="96"/>
  <c r="BA94" i="96"/>
  <c r="AP95" i="96"/>
  <c r="AQ95" i="96"/>
  <c r="AR95" i="96"/>
  <c r="AS95" i="96"/>
  <c r="AT95" i="96"/>
  <c r="AU95" i="96"/>
  <c r="AV95" i="96"/>
  <c r="AW95" i="96"/>
  <c r="AX95" i="96"/>
  <c r="AY95" i="96"/>
  <c r="AZ95" i="96"/>
  <c r="BA95" i="96"/>
  <c r="AP96" i="96"/>
  <c r="AQ96" i="96"/>
  <c r="AR96" i="96"/>
  <c r="AS96" i="96"/>
  <c r="AT96" i="96"/>
  <c r="AU96" i="96"/>
  <c r="AV96" i="96"/>
  <c r="AW96" i="96"/>
  <c r="AX96" i="96"/>
  <c r="AY96" i="96"/>
  <c r="AZ96" i="96"/>
  <c r="BA96" i="96"/>
  <c r="AP97" i="96"/>
  <c r="AQ97" i="96"/>
  <c r="AR97" i="96"/>
  <c r="AS97" i="96"/>
  <c r="AT97" i="96"/>
  <c r="AU97" i="96"/>
  <c r="AV97" i="96"/>
  <c r="AW97" i="96"/>
  <c r="AX97" i="96"/>
  <c r="AY97" i="96"/>
  <c r="AZ97" i="96"/>
  <c r="BA97" i="96"/>
  <c r="AY70" i="96"/>
  <c r="AL98" i="96"/>
  <c r="AL71" i="96"/>
  <c r="AM71" i="96"/>
  <c r="AN71" i="96"/>
  <c r="AL72" i="96"/>
  <c r="AM72" i="96"/>
  <c r="AN72" i="96"/>
  <c r="AL73" i="96"/>
  <c r="AM73" i="96"/>
  <c r="AN73" i="96"/>
  <c r="AL74" i="96"/>
  <c r="AM74" i="96"/>
  <c r="AN74" i="96"/>
  <c r="AL75" i="96"/>
  <c r="AM75" i="96"/>
  <c r="AN75" i="96"/>
  <c r="AL76" i="96"/>
  <c r="AM76" i="96"/>
  <c r="AN76" i="96"/>
  <c r="AL77" i="96"/>
  <c r="AM77" i="96"/>
  <c r="AN77" i="96"/>
  <c r="AL78" i="96"/>
  <c r="AM78" i="96"/>
  <c r="AN78" i="96"/>
  <c r="AL79" i="96"/>
  <c r="AM79" i="96"/>
  <c r="AN79" i="96"/>
  <c r="AL80" i="96"/>
  <c r="AM80" i="96"/>
  <c r="AN80" i="96"/>
  <c r="AL81" i="96"/>
  <c r="AM81" i="96"/>
  <c r="AN81" i="96"/>
  <c r="AL82" i="96"/>
  <c r="AM82" i="96"/>
  <c r="AN82" i="96"/>
  <c r="AL83" i="96"/>
  <c r="AM83" i="96"/>
  <c r="AN83" i="96"/>
  <c r="AL84" i="96"/>
  <c r="AM84" i="96"/>
  <c r="AN84" i="96"/>
  <c r="AL85" i="96"/>
  <c r="AM85" i="96"/>
  <c r="AN85" i="96"/>
  <c r="AL86" i="96"/>
  <c r="AM86" i="96"/>
  <c r="AN86" i="96"/>
  <c r="AL87" i="96"/>
  <c r="AM87" i="96"/>
  <c r="AN87" i="96"/>
  <c r="AL88" i="96"/>
  <c r="AM88" i="96"/>
  <c r="AN88" i="96"/>
  <c r="AL89" i="96"/>
  <c r="AM89" i="96"/>
  <c r="AN89" i="96"/>
  <c r="AL90" i="96"/>
  <c r="AM90" i="96"/>
  <c r="AN90" i="96"/>
  <c r="AL91" i="96"/>
  <c r="AM91" i="96"/>
  <c r="AN91" i="96"/>
  <c r="AL92" i="96"/>
  <c r="AM92" i="96"/>
  <c r="AN92" i="96"/>
  <c r="AL93" i="96"/>
  <c r="AM93" i="96"/>
  <c r="AN93" i="96"/>
  <c r="AL94" i="96"/>
  <c r="AM94" i="96"/>
  <c r="AN94" i="96"/>
  <c r="AL95" i="96"/>
  <c r="AM95" i="96"/>
  <c r="AN95" i="96"/>
  <c r="AL96" i="96"/>
  <c r="AM96" i="96"/>
  <c r="AN96" i="96"/>
  <c r="AL97" i="96"/>
  <c r="AM97" i="96"/>
  <c r="AN97" i="96"/>
  <c r="AN70" i="96"/>
  <c r="AM70" i="96"/>
  <c r="AL70" i="96"/>
  <c r="R98" i="96"/>
  <c r="R71" i="96"/>
  <c r="S71" i="96"/>
  <c r="T71" i="96"/>
  <c r="R72" i="96"/>
  <c r="S72" i="96"/>
  <c r="T72" i="96"/>
  <c r="R73" i="96"/>
  <c r="S73" i="96"/>
  <c r="T73" i="96"/>
  <c r="R74" i="96"/>
  <c r="S74" i="96"/>
  <c r="T74" i="96"/>
  <c r="R75" i="96"/>
  <c r="S75" i="96"/>
  <c r="T75" i="96"/>
  <c r="R76" i="96"/>
  <c r="S76" i="96"/>
  <c r="T76" i="96"/>
  <c r="R77" i="96"/>
  <c r="S77" i="96"/>
  <c r="T77" i="96"/>
  <c r="R78" i="96"/>
  <c r="S78" i="96"/>
  <c r="T78" i="96"/>
  <c r="R79" i="96"/>
  <c r="S79" i="96"/>
  <c r="T79" i="96"/>
  <c r="R80" i="96"/>
  <c r="S80" i="96"/>
  <c r="T80" i="96"/>
  <c r="R81" i="96"/>
  <c r="S81" i="96"/>
  <c r="T81" i="96"/>
  <c r="R82" i="96"/>
  <c r="S82" i="96"/>
  <c r="T82" i="96"/>
  <c r="R83" i="96"/>
  <c r="S83" i="96"/>
  <c r="T83" i="96"/>
  <c r="R84" i="96"/>
  <c r="S84" i="96"/>
  <c r="T84" i="96"/>
  <c r="R85" i="96"/>
  <c r="S85" i="96"/>
  <c r="T85" i="96"/>
  <c r="R86" i="96"/>
  <c r="S86" i="96"/>
  <c r="T86" i="96"/>
  <c r="R87" i="96"/>
  <c r="S87" i="96"/>
  <c r="T87" i="96"/>
  <c r="R88" i="96"/>
  <c r="S88" i="96"/>
  <c r="T88" i="96"/>
  <c r="R89" i="96"/>
  <c r="S89" i="96"/>
  <c r="T89" i="96"/>
  <c r="R90" i="96"/>
  <c r="S90" i="96"/>
  <c r="T90" i="96"/>
  <c r="R91" i="96"/>
  <c r="S91" i="96"/>
  <c r="T91" i="96"/>
  <c r="R92" i="96"/>
  <c r="S92" i="96"/>
  <c r="T92" i="96"/>
  <c r="R93" i="96"/>
  <c r="S93" i="96"/>
  <c r="T93" i="96"/>
  <c r="R94" i="96"/>
  <c r="S94" i="96"/>
  <c r="T94" i="96"/>
  <c r="R95" i="96"/>
  <c r="S95" i="96"/>
  <c r="T95" i="96"/>
  <c r="R96" i="96"/>
  <c r="S96" i="96"/>
  <c r="T96" i="96"/>
  <c r="R97" i="96"/>
  <c r="S97" i="96"/>
  <c r="T97" i="96"/>
  <c r="T70" i="96"/>
  <c r="S70" i="96"/>
  <c r="R70" i="96"/>
  <c r="AY64" i="96"/>
  <c r="AZ64" i="96"/>
  <c r="AP40" i="96"/>
  <c r="AQ40" i="96"/>
  <c r="AR40" i="96"/>
  <c r="AS40" i="96"/>
  <c r="AT40" i="96"/>
  <c r="AU40" i="96"/>
  <c r="AV40" i="96"/>
  <c r="AW40" i="96"/>
  <c r="AX40" i="96"/>
  <c r="AY40" i="96"/>
  <c r="AZ40" i="96"/>
  <c r="BA40" i="96"/>
  <c r="AP41" i="96"/>
  <c r="AQ41" i="96"/>
  <c r="AR41" i="96"/>
  <c r="AS41" i="96"/>
  <c r="AT41" i="96"/>
  <c r="AU41" i="96"/>
  <c r="AV41" i="96"/>
  <c r="AW41" i="96"/>
  <c r="AX41" i="96"/>
  <c r="AY41" i="96"/>
  <c r="AZ41" i="96"/>
  <c r="BA41" i="96"/>
  <c r="AP42" i="96"/>
  <c r="AQ42" i="96"/>
  <c r="AR42" i="96"/>
  <c r="AS42" i="96"/>
  <c r="AT42" i="96"/>
  <c r="AU42" i="96"/>
  <c r="AV42" i="96"/>
  <c r="AW42" i="96"/>
  <c r="AX42" i="96"/>
  <c r="AY42" i="96"/>
  <c r="AZ42" i="96"/>
  <c r="BA42" i="96"/>
  <c r="AP43" i="96"/>
  <c r="AQ43" i="96"/>
  <c r="AR43" i="96"/>
  <c r="AS43" i="96"/>
  <c r="AT43" i="96"/>
  <c r="AU43" i="96"/>
  <c r="AV43" i="96"/>
  <c r="AW43" i="96"/>
  <c r="AX43" i="96"/>
  <c r="AY43" i="96"/>
  <c r="AZ43" i="96"/>
  <c r="BA43" i="96"/>
  <c r="AP44" i="96"/>
  <c r="AQ44" i="96"/>
  <c r="AR44" i="96"/>
  <c r="AS44" i="96"/>
  <c r="AT44" i="96"/>
  <c r="AU44" i="96"/>
  <c r="AV44" i="96"/>
  <c r="AW44" i="96"/>
  <c r="AX44" i="96"/>
  <c r="AY44" i="96"/>
  <c r="AZ44" i="96"/>
  <c r="BA44" i="96"/>
  <c r="AP45" i="96"/>
  <c r="AQ45" i="96"/>
  <c r="AR45" i="96"/>
  <c r="AS45" i="96"/>
  <c r="AT45" i="96"/>
  <c r="AU45" i="96"/>
  <c r="AV45" i="96"/>
  <c r="AW45" i="96"/>
  <c r="AX45" i="96"/>
  <c r="AY45" i="96"/>
  <c r="AZ45" i="96"/>
  <c r="BA45" i="96"/>
  <c r="AP46" i="96"/>
  <c r="AQ46" i="96"/>
  <c r="AR46" i="96"/>
  <c r="AS46" i="96"/>
  <c r="AT46" i="96"/>
  <c r="AU46" i="96"/>
  <c r="AV46" i="96"/>
  <c r="AW46" i="96"/>
  <c r="AX46" i="96"/>
  <c r="AY46" i="96"/>
  <c r="AZ46" i="96"/>
  <c r="BA46" i="96"/>
  <c r="AP47" i="96"/>
  <c r="AQ47" i="96"/>
  <c r="AR47" i="96"/>
  <c r="AS47" i="96"/>
  <c r="AT47" i="96"/>
  <c r="AU47" i="96"/>
  <c r="AV47" i="96"/>
  <c r="AW47" i="96"/>
  <c r="AX47" i="96"/>
  <c r="AY47" i="96"/>
  <c r="AZ47" i="96"/>
  <c r="BA47" i="96"/>
  <c r="AP48" i="96"/>
  <c r="AQ48" i="96"/>
  <c r="AR48" i="96"/>
  <c r="AS48" i="96"/>
  <c r="AT48" i="96"/>
  <c r="AU48" i="96"/>
  <c r="AV48" i="96"/>
  <c r="AW48" i="96"/>
  <c r="AX48" i="96"/>
  <c r="AY48" i="96"/>
  <c r="AZ48" i="96"/>
  <c r="BA48" i="96"/>
  <c r="AP49" i="96"/>
  <c r="AQ49" i="96"/>
  <c r="AR49" i="96"/>
  <c r="AS49" i="96"/>
  <c r="AT49" i="96"/>
  <c r="AU49" i="96"/>
  <c r="AV49" i="96"/>
  <c r="AW49" i="96"/>
  <c r="AX49" i="96"/>
  <c r="AY49" i="96"/>
  <c r="AZ49" i="96"/>
  <c r="BA49" i="96"/>
  <c r="AP50" i="96"/>
  <c r="AQ50" i="96"/>
  <c r="AR50" i="96"/>
  <c r="AS50" i="96"/>
  <c r="AT50" i="96"/>
  <c r="AU50" i="96"/>
  <c r="AV50" i="96"/>
  <c r="AW50" i="96"/>
  <c r="AX50" i="96"/>
  <c r="AY50" i="96"/>
  <c r="AZ50" i="96"/>
  <c r="BA50" i="96"/>
  <c r="AP51" i="96"/>
  <c r="AQ51" i="96"/>
  <c r="AR51" i="96"/>
  <c r="AS51" i="96"/>
  <c r="AT51" i="96"/>
  <c r="AU51" i="96"/>
  <c r="AV51" i="96"/>
  <c r="AW51" i="96"/>
  <c r="AX51" i="96"/>
  <c r="AY51" i="96"/>
  <c r="AZ51" i="96"/>
  <c r="BA51" i="96"/>
  <c r="AP52" i="96"/>
  <c r="AQ52" i="96"/>
  <c r="AR52" i="96"/>
  <c r="AS52" i="96"/>
  <c r="AT52" i="96"/>
  <c r="AU52" i="96"/>
  <c r="AV52" i="96"/>
  <c r="AW52" i="96"/>
  <c r="AX52" i="96"/>
  <c r="AY52" i="96"/>
  <c r="AZ52" i="96"/>
  <c r="BA52" i="96"/>
  <c r="AP53" i="96"/>
  <c r="AQ53" i="96"/>
  <c r="AR53" i="96"/>
  <c r="AS53" i="96"/>
  <c r="AT53" i="96"/>
  <c r="AU53" i="96"/>
  <c r="AV53" i="96"/>
  <c r="AW53" i="96"/>
  <c r="AX53" i="96"/>
  <c r="AY53" i="96"/>
  <c r="AZ53" i="96"/>
  <c r="BA53" i="96"/>
  <c r="AP54" i="96"/>
  <c r="AQ54" i="96"/>
  <c r="AR54" i="96"/>
  <c r="AS54" i="96"/>
  <c r="AT54" i="96"/>
  <c r="AU54" i="96"/>
  <c r="AV54" i="96"/>
  <c r="AW54" i="96"/>
  <c r="AX54" i="96"/>
  <c r="AY54" i="96"/>
  <c r="AZ54" i="96"/>
  <c r="BA54" i="96"/>
  <c r="BA55" i="96"/>
  <c r="AQ56" i="96"/>
  <c r="AR56" i="96"/>
  <c r="AT56" i="96"/>
  <c r="AU56" i="96"/>
  <c r="AV56" i="96"/>
  <c r="AW56" i="96"/>
  <c r="AX56" i="96"/>
  <c r="AY56" i="96"/>
  <c r="AZ56" i="96"/>
  <c r="BA56" i="96"/>
  <c r="AP57" i="96"/>
  <c r="AQ57" i="96"/>
  <c r="AR57" i="96"/>
  <c r="AS57" i="96"/>
  <c r="AT57" i="96"/>
  <c r="AU57" i="96"/>
  <c r="AV57" i="96"/>
  <c r="AW57" i="96"/>
  <c r="AX57" i="96"/>
  <c r="AY57" i="96"/>
  <c r="AZ57" i="96"/>
  <c r="BA57" i="96"/>
  <c r="AP58" i="96"/>
  <c r="AQ58" i="96"/>
  <c r="AR58" i="96"/>
  <c r="AS58" i="96"/>
  <c r="AT58" i="96"/>
  <c r="AU58" i="96"/>
  <c r="AV58" i="96"/>
  <c r="AW58" i="96"/>
  <c r="AX58" i="96"/>
  <c r="AY58" i="96"/>
  <c r="AZ58" i="96"/>
  <c r="BA58" i="96"/>
  <c r="AP59" i="96"/>
  <c r="AQ59" i="96"/>
  <c r="AR59" i="96"/>
  <c r="AS59" i="96"/>
  <c r="AT59" i="96"/>
  <c r="AU59" i="96"/>
  <c r="AV59" i="96"/>
  <c r="AW59" i="96"/>
  <c r="AX59" i="96"/>
  <c r="AY59" i="96"/>
  <c r="AZ59" i="96"/>
  <c r="BA59" i="96"/>
  <c r="AQ60" i="96"/>
  <c r="AR60" i="96"/>
  <c r="AS60" i="96"/>
  <c r="AT60" i="96"/>
  <c r="AU60" i="96"/>
  <c r="AV60" i="96"/>
  <c r="AW60" i="96"/>
  <c r="AX60" i="96"/>
  <c r="AY60" i="96"/>
  <c r="AZ60" i="96"/>
  <c r="BA60" i="96"/>
  <c r="AP61" i="96"/>
  <c r="AQ61" i="96"/>
  <c r="AR61" i="96"/>
  <c r="AS61" i="96"/>
  <c r="AX61" i="96"/>
  <c r="AY61" i="96"/>
  <c r="AZ61" i="96"/>
  <c r="BA61" i="96"/>
  <c r="AP62" i="96"/>
  <c r="AQ62" i="96"/>
  <c r="AR62" i="96"/>
  <c r="AS62" i="96"/>
  <c r="AT62" i="96"/>
  <c r="AU62" i="96"/>
  <c r="AV62" i="96"/>
  <c r="AW62" i="96"/>
  <c r="AX62" i="96"/>
  <c r="AY62" i="96"/>
  <c r="AZ62" i="96"/>
  <c r="BA62" i="96"/>
  <c r="AP63" i="96"/>
  <c r="AQ63" i="96"/>
  <c r="AR63" i="96"/>
  <c r="AS63" i="96"/>
  <c r="AT63" i="96"/>
  <c r="AU63" i="96"/>
  <c r="AV63" i="96"/>
  <c r="AW63" i="96"/>
  <c r="AX63" i="96"/>
  <c r="AY63" i="96"/>
  <c r="AZ63" i="96"/>
  <c r="BA63" i="96"/>
  <c r="AY39" i="96"/>
  <c r="AZ39" i="96"/>
  <c r="AL64" i="96"/>
  <c r="AL40" i="96"/>
  <c r="AM40" i="96"/>
  <c r="AN40" i="96"/>
  <c r="AL41" i="96"/>
  <c r="AM41" i="96"/>
  <c r="AN41" i="96"/>
  <c r="AL42" i="96"/>
  <c r="AM42" i="96"/>
  <c r="AN42" i="96"/>
  <c r="AL43" i="96"/>
  <c r="AM43" i="96"/>
  <c r="AN43" i="96"/>
  <c r="AL44" i="96"/>
  <c r="AM44" i="96"/>
  <c r="AN44" i="96"/>
  <c r="AL45" i="96"/>
  <c r="AM45" i="96"/>
  <c r="AN45" i="96"/>
  <c r="AL46" i="96"/>
  <c r="AM46" i="96"/>
  <c r="AN46" i="96"/>
  <c r="AL47" i="96"/>
  <c r="AM47" i="96"/>
  <c r="AN47" i="96"/>
  <c r="AL48" i="96"/>
  <c r="AM48" i="96"/>
  <c r="AN48" i="96"/>
  <c r="AL49" i="96"/>
  <c r="AM49" i="96"/>
  <c r="AN49" i="96"/>
  <c r="AL50" i="96"/>
  <c r="AM50" i="96"/>
  <c r="AN50" i="96"/>
  <c r="AL51" i="96"/>
  <c r="AM51" i="96"/>
  <c r="AN51" i="96"/>
  <c r="AL52" i="96"/>
  <c r="AM52" i="96"/>
  <c r="AN52" i="96"/>
  <c r="AL53" i="96"/>
  <c r="AM53" i="96"/>
  <c r="AN53" i="96"/>
  <c r="AL54" i="96"/>
  <c r="AM54" i="96"/>
  <c r="AN54" i="96"/>
  <c r="AL55" i="96"/>
  <c r="AM55" i="96"/>
  <c r="AN55" i="96"/>
  <c r="AL56" i="96"/>
  <c r="AM56" i="96"/>
  <c r="AN56" i="96"/>
  <c r="AL57" i="96"/>
  <c r="AM57" i="96"/>
  <c r="AN57" i="96"/>
  <c r="AL58" i="96"/>
  <c r="AM58" i="96"/>
  <c r="AN58" i="96"/>
  <c r="AL59" i="96"/>
  <c r="AM59" i="96"/>
  <c r="AN59" i="96"/>
  <c r="AL60" i="96"/>
  <c r="AM60" i="96"/>
  <c r="AN60" i="96"/>
  <c r="AL61" i="96"/>
  <c r="AM61" i="96"/>
  <c r="AN61" i="96"/>
  <c r="AL62" i="96"/>
  <c r="AM62" i="96"/>
  <c r="AN62" i="96"/>
  <c r="AL63" i="96"/>
  <c r="AM63" i="96"/>
  <c r="AN63" i="96"/>
  <c r="AN39" i="96"/>
  <c r="AM39" i="96"/>
  <c r="AL39" i="96"/>
  <c r="R64" i="96"/>
  <c r="R40" i="96"/>
  <c r="S40" i="96"/>
  <c r="T40" i="96"/>
  <c r="R41" i="96"/>
  <c r="S41" i="96"/>
  <c r="T41" i="96"/>
  <c r="R42" i="96"/>
  <c r="S42" i="96"/>
  <c r="T42" i="96"/>
  <c r="R43" i="96"/>
  <c r="S43" i="96"/>
  <c r="T43" i="96"/>
  <c r="R44" i="96"/>
  <c r="S44" i="96"/>
  <c r="T44" i="96"/>
  <c r="R45" i="96"/>
  <c r="S45" i="96"/>
  <c r="T45" i="96"/>
  <c r="R46" i="96"/>
  <c r="S46" i="96"/>
  <c r="T46" i="96"/>
  <c r="R47" i="96"/>
  <c r="S47" i="96"/>
  <c r="T47" i="96"/>
  <c r="R48" i="96"/>
  <c r="S48" i="96"/>
  <c r="T48" i="96"/>
  <c r="R49" i="96"/>
  <c r="S49" i="96"/>
  <c r="T49" i="96"/>
  <c r="R50" i="96"/>
  <c r="S50" i="96"/>
  <c r="T50" i="96"/>
  <c r="R51" i="96"/>
  <c r="S51" i="96"/>
  <c r="T51" i="96"/>
  <c r="R52" i="96"/>
  <c r="S52" i="96"/>
  <c r="T52" i="96"/>
  <c r="R53" i="96"/>
  <c r="S53" i="96"/>
  <c r="T53" i="96"/>
  <c r="R54" i="96"/>
  <c r="S54" i="96"/>
  <c r="T54" i="96"/>
  <c r="R55" i="96"/>
  <c r="S55" i="96"/>
  <c r="T55" i="96"/>
  <c r="R56" i="96"/>
  <c r="S56" i="96"/>
  <c r="T56" i="96"/>
  <c r="R57" i="96"/>
  <c r="S57" i="96"/>
  <c r="T57" i="96"/>
  <c r="R58" i="96"/>
  <c r="S58" i="96"/>
  <c r="T58" i="96"/>
  <c r="R59" i="96"/>
  <c r="S59" i="96"/>
  <c r="T59" i="96"/>
  <c r="R60" i="96"/>
  <c r="S60" i="96"/>
  <c r="T60" i="96"/>
  <c r="R61" i="96"/>
  <c r="S61" i="96"/>
  <c r="T61" i="96"/>
  <c r="R62" i="96"/>
  <c r="S62" i="96"/>
  <c r="T62" i="96"/>
  <c r="R63" i="96"/>
  <c r="S63" i="96"/>
  <c r="T63" i="96"/>
  <c r="T39" i="96"/>
  <c r="S39" i="96"/>
  <c r="R39" i="96"/>
  <c r="AY33" i="96"/>
  <c r="AP8" i="96"/>
  <c r="AQ8" i="96"/>
  <c r="AR8" i="96"/>
  <c r="AS8" i="96"/>
  <c r="AT8" i="96"/>
  <c r="AU8" i="96"/>
  <c r="AV8" i="96"/>
  <c r="AW8" i="96"/>
  <c r="AX8" i="96"/>
  <c r="AY8" i="96"/>
  <c r="AZ8" i="96"/>
  <c r="BA8" i="96"/>
  <c r="AP9" i="96"/>
  <c r="AQ9" i="96"/>
  <c r="AR9" i="96"/>
  <c r="AS9" i="96"/>
  <c r="AT9" i="96"/>
  <c r="AU9" i="96"/>
  <c r="AV9" i="96"/>
  <c r="AW9" i="96"/>
  <c r="AX9" i="96"/>
  <c r="AY9" i="96"/>
  <c r="AZ9" i="96"/>
  <c r="BA9" i="96"/>
  <c r="AP10" i="96"/>
  <c r="AQ10" i="96"/>
  <c r="AR10" i="96"/>
  <c r="AS10" i="96"/>
  <c r="AT10" i="96"/>
  <c r="AU10" i="96"/>
  <c r="AV10" i="96"/>
  <c r="AW10" i="96"/>
  <c r="AX10" i="96"/>
  <c r="AY10" i="96"/>
  <c r="AZ10" i="96"/>
  <c r="BA10" i="96"/>
  <c r="AP11" i="96"/>
  <c r="AQ11" i="96"/>
  <c r="AR11" i="96"/>
  <c r="AS11" i="96"/>
  <c r="AT11" i="96"/>
  <c r="AU11" i="96"/>
  <c r="AV11" i="96"/>
  <c r="AW11" i="96"/>
  <c r="AX11" i="96"/>
  <c r="AY11" i="96"/>
  <c r="AZ11" i="96"/>
  <c r="BA11" i="96"/>
  <c r="AP12" i="96"/>
  <c r="AQ12" i="96"/>
  <c r="AR12" i="96"/>
  <c r="AS12" i="96"/>
  <c r="AT12" i="96"/>
  <c r="AU12" i="96"/>
  <c r="AV12" i="96"/>
  <c r="AW12" i="96"/>
  <c r="AX12" i="96"/>
  <c r="AY12" i="96"/>
  <c r="AZ12" i="96"/>
  <c r="BA12" i="96"/>
  <c r="AP13" i="96"/>
  <c r="AQ13" i="96"/>
  <c r="AR13" i="96"/>
  <c r="AS13" i="96"/>
  <c r="AT13" i="96"/>
  <c r="AU13" i="96"/>
  <c r="AV13" i="96"/>
  <c r="AW13" i="96"/>
  <c r="AX13" i="96"/>
  <c r="AY13" i="96"/>
  <c r="AZ13" i="96"/>
  <c r="BA13" i="96"/>
  <c r="AP14" i="96"/>
  <c r="AQ14" i="96"/>
  <c r="AR14" i="96"/>
  <c r="AS14" i="96"/>
  <c r="AT14" i="96"/>
  <c r="AU14" i="96"/>
  <c r="AV14" i="96"/>
  <c r="AW14" i="96"/>
  <c r="AX14" i="96"/>
  <c r="AY14" i="96"/>
  <c r="AZ14" i="96"/>
  <c r="BA14" i="96"/>
  <c r="AP15" i="96"/>
  <c r="AQ15" i="96"/>
  <c r="AR15" i="96"/>
  <c r="AS15" i="96"/>
  <c r="AT15" i="96"/>
  <c r="AU15" i="96"/>
  <c r="AV15" i="96"/>
  <c r="AW15" i="96"/>
  <c r="AX15" i="96"/>
  <c r="AY15" i="96"/>
  <c r="AZ15" i="96"/>
  <c r="BA15" i="96"/>
  <c r="AP16" i="96"/>
  <c r="AQ16" i="96"/>
  <c r="AR16" i="96"/>
  <c r="AS16" i="96"/>
  <c r="AT16" i="96"/>
  <c r="AU16" i="96"/>
  <c r="AV16" i="96"/>
  <c r="AW16" i="96"/>
  <c r="AX16" i="96"/>
  <c r="AY16" i="96"/>
  <c r="AZ16" i="96"/>
  <c r="BA16" i="96"/>
  <c r="AQ17" i="96"/>
  <c r="AR17" i="96"/>
  <c r="AS17" i="96"/>
  <c r="AT17" i="96"/>
  <c r="AU17" i="96"/>
  <c r="AV17" i="96"/>
  <c r="AW17" i="96"/>
  <c r="AX17" i="96"/>
  <c r="AY17" i="96"/>
  <c r="AZ17" i="96"/>
  <c r="BA17" i="96"/>
  <c r="AP18" i="96"/>
  <c r="AQ18" i="96"/>
  <c r="AR18" i="96"/>
  <c r="AS18" i="96"/>
  <c r="AT18" i="96"/>
  <c r="AU18" i="96"/>
  <c r="AV18" i="96"/>
  <c r="AW18" i="96"/>
  <c r="AX18" i="96"/>
  <c r="AY18" i="96"/>
  <c r="AZ18" i="96"/>
  <c r="BA18" i="96"/>
  <c r="AP19" i="96"/>
  <c r="AQ19" i="96"/>
  <c r="AR19" i="96"/>
  <c r="AS19" i="96"/>
  <c r="AT19" i="96"/>
  <c r="AU19" i="96"/>
  <c r="AV19" i="96"/>
  <c r="AW19" i="96"/>
  <c r="AX19" i="96"/>
  <c r="AY19" i="96"/>
  <c r="AZ19" i="96"/>
  <c r="BA19" i="96"/>
  <c r="AP20" i="96"/>
  <c r="AQ20" i="96"/>
  <c r="AR20" i="96"/>
  <c r="AS20" i="96"/>
  <c r="AT20" i="96"/>
  <c r="AU20" i="96"/>
  <c r="AV20" i="96"/>
  <c r="AW20" i="96"/>
  <c r="AX20" i="96"/>
  <c r="AY20" i="96"/>
  <c r="AZ20" i="96"/>
  <c r="BA20" i="96"/>
  <c r="AP21" i="96"/>
  <c r="AQ21" i="96"/>
  <c r="AR21" i="96"/>
  <c r="AS21" i="96"/>
  <c r="AT21" i="96"/>
  <c r="AU21" i="96"/>
  <c r="AV21" i="96"/>
  <c r="AW21" i="96"/>
  <c r="AX21" i="96"/>
  <c r="AY21" i="96"/>
  <c r="AZ21" i="96"/>
  <c r="BA21" i="96"/>
  <c r="AP22" i="96"/>
  <c r="AQ22" i="96"/>
  <c r="AR22" i="96"/>
  <c r="AS22" i="96"/>
  <c r="AT22" i="96"/>
  <c r="AU22" i="96"/>
  <c r="AV22" i="96"/>
  <c r="AW22" i="96"/>
  <c r="AX22" i="96"/>
  <c r="AY22" i="96"/>
  <c r="AZ22" i="96"/>
  <c r="BA22" i="96"/>
  <c r="AP23" i="96"/>
  <c r="AQ23" i="96"/>
  <c r="AR23" i="96"/>
  <c r="AS23" i="96"/>
  <c r="AT23" i="96"/>
  <c r="AU23" i="96"/>
  <c r="AV23" i="96"/>
  <c r="AW23" i="96"/>
  <c r="AX23" i="96"/>
  <c r="AY23" i="96"/>
  <c r="AZ23" i="96"/>
  <c r="BA23" i="96"/>
  <c r="AP24" i="96"/>
  <c r="AQ24" i="96"/>
  <c r="AR24" i="96"/>
  <c r="AS24" i="96"/>
  <c r="AT24" i="96"/>
  <c r="AU24" i="96"/>
  <c r="AV24" i="96"/>
  <c r="AW24" i="96"/>
  <c r="AX24" i="96"/>
  <c r="AY24" i="96"/>
  <c r="AZ24" i="96"/>
  <c r="BA24" i="96"/>
  <c r="AP25" i="96"/>
  <c r="AQ25" i="96"/>
  <c r="AR25" i="96"/>
  <c r="AS25" i="96"/>
  <c r="AT25" i="96"/>
  <c r="AU25" i="96"/>
  <c r="AV25" i="96"/>
  <c r="AW25" i="96"/>
  <c r="AX25" i="96"/>
  <c r="AY25" i="96"/>
  <c r="AZ25" i="96"/>
  <c r="BA25" i="96"/>
  <c r="AP26" i="96"/>
  <c r="AQ26" i="96"/>
  <c r="AR26" i="96"/>
  <c r="AS26" i="96"/>
  <c r="AT26" i="96"/>
  <c r="AU26" i="96"/>
  <c r="AV26" i="96"/>
  <c r="AW26" i="96"/>
  <c r="AX26" i="96"/>
  <c r="AY26" i="96"/>
  <c r="AZ26" i="96"/>
  <c r="BA26" i="96"/>
  <c r="AP27" i="96"/>
  <c r="AQ27" i="96"/>
  <c r="AR27" i="96"/>
  <c r="AS27" i="96"/>
  <c r="AT27" i="96"/>
  <c r="AU27" i="96"/>
  <c r="AV27" i="96"/>
  <c r="AW27" i="96"/>
  <c r="AX27" i="96"/>
  <c r="AY27" i="96"/>
  <c r="AZ27" i="96"/>
  <c r="BA27" i="96"/>
  <c r="AP28" i="96"/>
  <c r="AQ28" i="96"/>
  <c r="AR28" i="96"/>
  <c r="AS28" i="96"/>
  <c r="AT28" i="96"/>
  <c r="AU28" i="96"/>
  <c r="AV28" i="96"/>
  <c r="AW28" i="96"/>
  <c r="AX28" i="96"/>
  <c r="AY28" i="96"/>
  <c r="AZ28" i="96"/>
  <c r="BA28" i="96"/>
  <c r="AP29" i="96"/>
  <c r="AQ29" i="96"/>
  <c r="AR29" i="96"/>
  <c r="AS29" i="96"/>
  <c r="AT29" i="96"/>
  <c r="AU29" i="96"/>
  <c r="AV29" i="96"/>
  <c r="AW29" i="96"/>
  <c r="AX29" i="96"/>
  <c r="AY29" i="96"/>
  <c r="AZ29" i="96"/>
  <c r="BA29" i="96"/>
  <c r="AP30" i="96"/>
  <c r="AQ30" i="96"/>
  <c r="AR30" i="96"/>
  <c r="AS30" i="96"/>
  <c r="AT30" i="96"/>
  <c r="AU30" i="96"/>
  <c r="AV30" i="96"/>
  <c r="AW30" i="96"/>
  <c r="AX30" i="96"/>
  <c r="AY30" i="96"/>
  <c r="AZ30" i="96"/>
  <c r="BA30" i="96"/>
  <c r="AP31" i="96"/>
  <c r="AQ31" i="96"/>
  <c r="AR31" i="96"/>
  <c r="AS31" i="96"/>
  <c r="AT31" i="96"/>
  <c r="AU31" i="96"/>
  <c r="AV31" i="96"/>
  <c r="AW31" i="96"/>
  <c r="AX31" i="96"/>
  <c r="AY31" i="96"/>
  <c r="AZ31" i="96"/>
  <c r="BA31" i="96"/>
  <c r="AP32" i="96"/>
  <c r="AQ32" i="96"/>
  <c r="AR32" i="96"/>
  <c r="AS32" i="96"/>
  <c r="AT32" i="96"/>
  <c r="AU32" i="96"/>
  <c r="AV32" i="96"/>
  <c r="AW32" i="96"/>
  <c r="AX32" i="96"/>
  <c r="AY32" i="96"/>
  <c r="AZ32" i="96"/>
  <c r="BA32" i="96"/>
  <c r="AY7" i="96"/>
  <c r="AZ7" i="96"/>
  <c r="AL33" i="96"/>
  <c r="AL8" i="96"/>
  <c r="AM8" i="96"/>
  <c r="AN8" i="96"/>
  <c r="AL9" i="96"/>
  <c r="AM9" i="96"/>
  <c r="AN9" i="96"/>
  <c r="AL10" i="96"/>
  <c r="AM10" i="96"/>
  <c r="AN10" i="96"/>
  <c r="AL11" i="96"/>
  <c r="AM11" i="96"/>
  <c r="AN11" i="96"/>
  <c r="AL12" i="96"/>
  <c r="AM12" i="96"/>
  <c r="AN12" i="96"/>
  <c r="AL13" i="96"/>
  <c r="AM13" i="96"/>
  <c r="AN13" i="96"/>
  <c r="AL14" i="96"/>
  <c r="AM14" i="96"/>
  <c r="AN14" i="96"/>
  <c r="AL15" i="96"/>
  <c r="AM15" i="96"/>
  <c r="AN15" i="96"/>
  <c r="AL16" i="96"/>
  <c r="AM16" i="96"/>
  <c r="AN16" i="96"/>
  <c r="AL17" i="96"/>
  <c r="AM17" i="96"/>
  <c r="AN17" i="96"/>
  <c r="AL18" i="96"/>
  <c r="AM18" i="96"/>
  <c r="AN18" i="96"/>
  <c r="AL19" i="96"/>
  <c r="AM19" i="96"/>
  <c r="AN19" i="96"/>
  <c r="AL20" i="96"/>
  <c r="AM20" i="96"/>
  <c r="AN20" i="96"/>
  <c r="AL21" i="96"/>
  <c r="AM21" i="96"/>
  <c r="AN21" i="96"/>
  <c r="AL22" i="96"/>
  <c r="AM22" i="96"/>
  <c r="AN22" i="96"/>
  <c r="AL23" i="96"/>
  <c r="AM23" i="96"/>
  <c r="AN23" i="96"/>
  <c r="AL24" i="96"/>
  <c r="AM24" i="96"/>
  <c r="AN24" i="96"/>
  <c r="AL25" i="96"/>
  <c r="AM25" i="96"/>
  <c r="AN25" i="96"/>
  <c r="AL26" i="96"/>
  <c r="AM26" i="96"/>
  <c r="AN26" i="96"/>
  <c r="AL27" i="96"/>
  <c r="AM27" i="96"/>
  <c r="AN27" i="96"/>
  <c r="AL28" i="96"/>
  <c r="AM28" i="96"/>
  <c r="AN28" i="96"/>
  <c r="AL29" i="96"/>
  <c r="AM29" i="96"/>
  <c r="AN29" i="96"/>
  <c r="AL30" i="96"/>
  <c r="AM30" i="96"/>
  <c r="AN30" i="96"/>
  <c r="AL31" i="96"/>
  <c r="AM31" i="96"/>
  <c r="AN31" i="96"/>
  <c r="AL32" i="96"/>
  <c r="AM32" i="96"/>
  <c r="AN32" i="96"/>
  <c r="AN7" i="96"/>
  <c r="AM7" i="96"/>
  <c r="AL7" i="96"/>
  <c r="R33" i="96"/>
  <c r="R8" i="96"/>
  <c r="S8" i="96"/>
  <c r="T8" i="96"/>
  <c r="R9" i="96"/>
  <c r="S9" i="96"/>
  <c r="T9" i="96"/>
  <c r="R10" i="96"/>
  <c r="S10" i="96"/>
  <c r="T10" i="96"/>
  <c r="R11" i="96"/>
  <c r="S11" i="96"/>
  <c r="T11" i="96"/>
  <c r="R12" i="96"/>
  <c r="S12" i="96"/>
  <c r="T12" i="96"/>
  <c r="R13" i="96"/>
  <c r="S13" i="96"/>
  <c r="T13" i="96"/>
  <c r="R14" i="96"/>
  <c r="S14" i="96"/>
  <c r="T14" i="96"/>
  <c r="R15" i="96"/>
  <c r="S15" i="96"/>
  <c r="T15" i="96"/>
  <c r="R16" i="96"/>
  <c r="S16" i="96"/>
  <c r="T16" i="96"/>
  <c r="R17" i="96"/>
  <c r="S17" i="96"/>
  <c r="T17" i="96"/>
  <c r="R18" i="96"/>
  <c r="S18" i="96"/>
  <c r="T18" i="96"/>
  <c r="R19" i="96"/>
  <c r="S19" i="96"/>
  <c r="T19" i="96"/>
  <c r="R20" i="96"/>
  <c r="S20" i="96"/>
  <c r="T20" i="96"/>
  <c r="R21" i="96"/>
  <c r="S21" i="96"/>
  <c r="T21" i="96"/>
  <c r="R22" i="96"/>
  <c r="S22" i="96"/>
  <c r="T22" i="96"/>
  <c r="R23" i="96"/>
  <c r="S23" i="96"/>
  <c r="T23" i="96"/>
  <c r="R24" i="96"/>
  <c r="S24" i="96"/>
  <c r="T24" i="96"/>
  <c r="R25" i="96"/>
  <c r="S25" i="96"/>
  <c r="T25" i="96"/>
  <c r="R26" i="96"/>
  <c r="S26" i="96"/>
  <c r="T26" i="96"/>
  <c r="R27" i="96"/>
  <c r="S27" i="96"/>
  <c r="T27" i="96"/>
  <c r="R28" i="96"/>
  <c r="S28" i="96"/>
  <c r="T28" i="96"/>
  <c r="R29" i="96"/>
  <c r="S29" i="96"/>
  <c r="T29" i="96"/>
  <c r="R30" i="96"/>
  <c r="S30" i="96"/>
  <c r="T30" i="96"/>
  <c r="R31" i="96"/>
  <c r="S31" i="96"/>
  <c r="T31" i="96"/>
  <c r="R32" i="96"/>
  <c r="S32" i="96"/>
  <c r="T32" i="96"/>
  <c r="T7" i="96"/>
  <c r="S7" i="96"/>
  <c r="R7" i="96"/>
  <c r="AY100" i="75"/>
  <c r="AP73" i="75"/>
  <c r="AQ73" i="75"/>
  <c r="AR73" i="75"/>
  <c r="AS73" i="75"/>
  <c r="AT73" i="75"/>
  <c r="AU73" i="75"/>
  <c r="AV73" i="75"/>
  <c r="AW73" i="75"/>
  <c r="AX73" i="75"/>
  <c r="AY73" i="75"/>
  <c r="AZ73" i="75"/>
  <c r="BA73" i="75"/>
  <c r="AP74" i="75"/>
  <c r="AQ74" i="75"/>
  <c r="AR74" i="75"/>
  <c r="AS74" i="75"/>
  <c r="AT74" i="75"/>
  <c r="AU74" i="75"/>
  <c r="AV74" i="75"/>
  <c r="AW74" i="75"/>
  <c r="AX74" i="75"/>
  <c r="AY74" i="75"/>
  <c r="AZ74" i="75"/>
  <c r="BA74" i="75"/>
  <c r="AZ75" i="75"/>
  <c r="BA75" i="75"/>
  <c r="AP76" i="75"/>
  <c r="AQ76" i="75"/>
  <c r="AR76" i="75"/>
  <c r="AS76" i="75"/>
  <c r="AT76" i="75"/>
  <c r="AU76" i="75"/>
  <c r="AV76" i="75"/>
  <c r="AW76" i="75"/>
  <c r="AX76" i="75"/>
  <c r="AY76" i="75"/>
  <c r="AZ76" i="75"/>
  <c r="BA76" i="75"/>
  <c r="AP77" i="75"/>
  <c r="AQ77" i="75"/>
  <c r="AR77" i="75"/>
  <c r="AS77" i="75"/>
  <c r="AT77" i="75"/>
  <c r="AU77" i="75"/>
  <c r="AV77" i="75"/>
  <c r="AW77" i="75"/>
  <c r="AX77" i="75"/>
  <c r="AY77" i="75"/>
  <c r="AZ77" i="75"/>
  <c r="BA77" i="75"/>
  <c r="AP78" i="75"/>
  <c r="AQ78" i="75"/>
  <c r="AR78" i="75"/>
  <c r="AS78" i="75"/>
  <c r="AT78" i="75"/>
  <c r="AU78" i="75"/>
  <c r="AV78" i="75"/>
  <c r="AW78" i="75"/>
  <c r="AX78" i="75"/>
  <c r="AY78" i="75"/>
  <c r="AZ78" i="75"/>
  <c r="BA78" i="75"/>
  <c r="AP79" i="75"/>
  <c r="AQ79" i="75"/>
  <c r="AR79" i="75"/>
  <c r="AS79" i="75"/>
  <c r="AT79" i="75"/>
  <c r="AU79" i="75"/>
  <c r="AV79" i="75"/>
  <c r="AW79" i="75"/>
  <c r="AX79" i="75"/>
  <c r="AY79" i="75"/>
  <c r="AZ79" i="75"/>
  <c r="BA79" i="75"/>
  <c r="AP80" i="75"/>
  <c r="AQ80" i="75"/>
  <c r="AR80" i="75"/>
  <c r="AS80" i="75"/>
  <c r="AT80" i="75"/>
  <c r="AU80" i="75"/>
  <c r="AV80" i="75"/>
  <c r="AW80" i="75"/>
  <c r="AX80" i="75"/>
  <c r="AY80" i="75"/>
  <c r="AZ80" i="75"/>
  <c r="BA80" i="75"/>
  <c r="AP81" i="75"/>
  <c r="AQ81" i="75"/>
  <c r="AR81" i="75"/>
  <c r="AS81" i="75"/>
  <c r="AT81" i="75"/>
  <c r="AU81" i="75"/>
  <c r="AV81" i="75"/>
  <c r="AW81" i="75"/>
  <c r="AX81" i="75"/>
  <c r="AY81" i="75"/>
  <c r="AZ81" i="75"/>
  <c r="BA81" i="75"/>
  <c r="AP82" i="75"/>
  <c r="AQ82" i="75"/>
  <c r="AR82" i="75"/>
  <c r="AS82" i="75"/>
  <c r="AT82" i="75"/>
  <c r="AU82" i="75"/>
  <c r="AV82" i="75"/>
  <c r="AW82" i="75"/>
  <c r="AX82" i="75"/>
  <c r="AY82" i="75"/>
  <c r="AZ82" i="75"/>
  <c r="BA82" i="75"/>
  <c r="AP83" i="75"/>
  <c r="AQ83" i="75"/>
  <c r="AR83" i="75"/>
  <c r="AS83" i="75"/>
  <c r="AT83" i="75"/>
  <c r="AU83" i="75"/>
  <c r="AV83" i="75"/>
  <c r="AW83" i="75"/>
  <c r="AX83" i="75"/>
  <c r="AY83" i="75"/>
  <c r="AZ83" i="75"/>
  <c r="BA83" i="75"/>
  <c r="AP84" i="75"/>
  <c r="AQ84" i="75"/>
  <c r="AR84" i="75"/>
  <c r="AS84" i="75"/>
  <c r="AT84" i="75"/>
  <c r="AU84" i="75"/>
  <c r="AV84" i="75"/>
  <c r="AW84" i="75"/>
  <c r="AX84" i="75"/>
  <c r="AY84" i="75"/>
  <c r="AZ84" i="75"/>
  <c r="BA84" i="75"/>
  <c r="AP85" i="75"/>
  <c r="AQ85" i="75"/>
  <c r="AR85" i="75"/>
  <c r="AS85" i="75"/>
  <c r="AT85" i="75"/>
  <c r="AU85" i="75"/>
  <c r="AV85" i="75"/>
  <c r="AW85" i="75"/>
  <c r="AX85" i="75"/>
  <c r="AY85" i="75"/>
  <c r="AZ85" i="75"/>
  <c r="BA85" i="75"/>
  <c r="AP86" i="75"/>
  <c r="AQ86" i="75"/>
  <c r="AR86" i="75"/>
  <c r="AS86" i="75"/>
  <c r="AT86" i="75"/>
  <c r="AU86" i="75"/>
  <c r="AV86" i="75"/>
  <c r="AW86" i="75"/>
  <c r="AX86" i="75"/>
  <c r="AY86" i="75"/>
  <c r="AZ86" i="75"/>
  <c r="BA86" i="75"/>
  <c r="AP87" i="75"/>
  <c r="AQ87" i="75"/>
  <c r="AR87" i="75"/>
  <c r="AS87" i="75"/>
  <c r="AT87" i="75"/>
  <c r="AU87" i="75"/>
  <c r="AV87" i="75"/>
  <c r="AW87" i="75"/>
  <c r="AX87" i="75"/>
  <c r="AY87" i="75"/>
  <c r="AZ87" i="75"/>
  <c r="BA87" i="75"/>
  <c r="AQ88" i="75"/>
  <c r="AR88" i="75"/>
  <c r="AS88" i="75"/>
  <c r="AT88" i="75"/>
  <c r="AU88" i="75"/>
  <c r="AV88" i="75"/>
  <c r="AW88" i="75"/>
  <c r="AX88" i="75"/>
  <c r="AY88" i="75"/>
  <c r="AZ88" i="75"/>
  <c r="BA88" i="75"/>
  <c r="AP89" i="75"/>
  <c r="AQ89" i="75"/>
  <c r="AR89" i="75"/>
  <c r="AS89" i="75"/>
  <c r="AT89" i="75"/>
  <c r="AU89" i="75"/>
  <c r="AV89" i="75"/>
  <c r="AW89" i="75"/>
  <c r="AX89" i="75"/>
  <c r="AY89" i="75"/>
  <c r="AZ89" i="75"/>
  <c r="BA89" i="75"/>
  <c r="AP90" i="75"/>
  <c r="AQ90" i="75"/>
  <c r="AR90" i="75"/>
  <c r="AS90" i="75"/>
  <c r="AT90" i="75"/>
  <c r="AU90" i="75"/>
  <c r="AV90" i="75"/>
  <c r="AW90" i="75"/>
  <c r="AX90" i="75"/>
  <c r="AY90" i="75"/>
  <c r="AZ90" i="75"/>
  <c r="BA90" i="75"/>
  <c r="AP91" i="75"/>
  <c r="AQ91" i="75"/>
  <c r="AR91" i="75"/>
  <c r="AS91" i="75"/>
  <c r="AT91" i="75"/>
  <c r="AU91" i="75"/>
  <c r="AV91" i="75"/>
  <c r="AW91" i="75"/>
  <c r="AX91" i="75"/>
  <c r="AY91" i="75"/>
  <c r="AZ91" i="75"/>
  <c r="BA91" i="75"/>
  <c r="AP92" i="75"/>
  <c r="AQ92" i="75"/>
  <c r="AR92" i="75"/>
  <c r="AS92" i="75"/>
  <c r="AT92" i="75"/>
  <c r="AU92" i="75"/>
  <c r="AV92" i="75"/>
  <c r="AW92" i="75"/>
  <c r="AX92" i="75"/>
  <c r="AY92" i="75"/>
  <c r="AZ92" i="75"/>
  <c r="BA92" i="75"/>
  <c r="AQ93" i="75"/>
  <c r="AR93" i="75"/>
  <c r="AS93" i="75"/>
  <c r="AT93" i="75"/>
  <c r="AU93" i="75"/>
  <c r="AV93" i="75"/>
  <c r="AW93" i="75"/>
  <c r="AX93" i="75"/>
  <c r="AY93" i="75"/>
  <c r="AZ93" i="75"/>
  <c r="BA93" i="75"/>
  <c r="AP94" i="75"/>
  <c r="AQ94" i="75"/>
  <c r="AR94" i="75"/>
  <c r="AS94" i="75"/>
  <c r="AT94" i="75"/>
  <c r="AU94" i="75"/>
  <c r="AV94" i="75"/>
  <c r="AW94" i="75"/>
  <c r="AX94" i="75"/>
  <c r="AY94" i="75"/>
  <c r="AZ94" i="75"/>
  <c r="BA94" i="75"/>
  <c r="AP95" i="75"/>
  <c r="AQ95" i="75"/>
  <c r="AR95" i="75"/>
  <c r="AS95" i="75"/>
  <c r="AT95" i="75"/>
  <c r="AU95" i="75"/>
  <c r="AV95" i="75"/>
  <c r="AW95" i="75"/>
  <c r="AX95" i="75"/>
  <c r="AY95" i="75"/>
  <c r="AZ95" i="75"/>
  <c r="BA95" i="75"/>
  <c r="AP96" i="75"/>
  <c r="AQ96" i="75"/>
  <c r="AR96" i="75"/>
  <c r="AS96" i="75"/>
  <c r="AT96" i="75"/>
  <c r="AU96" i="75"/>
  <c r="AV96" i="75"/>
  <c r="AW96" i="75"/>
  <c r="AX96" i="75"/>
  <c r="AY96" i="75"/>
  <c r="AZ96" i="75"/>
  <c r="BA96" i="75"/>
  <c r="AP97" i="75"/>
  <c r="AQ97" i="75"/>
  <c r="AR97" i="75"/>
  <c r="AS97" i="75"/>
  <c r="AT97" i="75"/>
  <c r="AU97" i="75"/>
  <c r="AV97" i="75"/>
  <c r="AW97" i="75"/>
  <c r="AX97" i="75"/>
  <c r="AY97" i="75"/>
  <c r="AZ97" i="75"/>
  <c r="BA97" i="75"/>
  <c r="AP98" i="75"/>
  <c r="AQ98" i="75"/>
  <c r="AR98" i="75"/>
  <c r="AS98" i="75"/>
  <c r="AT98" i="75"/>
  <c r="AU98" i="75"/>
  <c r="AV98" i="75"/>
  <c r="AW98" i="75"/>
  <c r="AX98" i="75"/>
  <c r="AY98" i="75"/>
  <c r="AZ98" i="75"/>
  <c r="BA98" i="75"/>
  <c r="AP99" i="75"/>
  <c r="AQ99" i="75"/>
  <c r="AR99" i="75"/>
  <c r="AS99" i="75"/>
  <c r="AT99" i="75"/>
  <c r="AU99" i="75"/>
  <c r="AV99" i="75"/>
  <c r="AW99" i="75"/>
  <c r="AX99" i="75"/>
  <c r="AY99" i="75"/>
  <c r="AZ99" i="75"/>
  <c r="BA99" i="75"/>
  <c r="AY72" i="75"/>
  <c r="AE99" i="75"/>
  <c r="AM100" i="75"/>
  <c r="AL73" i="75"/>
  <c r="AM73" i="75"/>
  <c r="AN73" i="75"/>
  <c r="AL74" i="75"/>
  <c r="AM74" i="75"/>
  <c r="AN74" i="75"/>
  <c r="AL75" i="75"/>
  <c r="AM75" i="75"/>
  <c r="AN75" i="75"/>
  <c r="AL76" i="75"/>
  <c r="AM76" i="75"/>
  <c r="AN76" i="75"/>
  <c r="AL77" i="75"/>
  <c r="AM77" i="75"/>
  <c r="AN77" i="75"/>
  <c r="AL78" i="75"/>
  <c r="AM78" i="75"/>
  <c r="AN78" i="75"/>
  <c r="AL79" i="75"/>
  <c r="AM79" i="75"/>
  <c r="AN79" i="75"/>
  <c r="AL80" i="75"/>
  <c r="AM80" i="75"/>
  <c r="AN80" i="75"/>
  <c r="AL81" i="75"/>
  <c r="AM81" i="75"/>
  <c r="AN81" i="75"/>
  <c r="AL82" i="75"/>
  <c r="AM82" i="75"/>
  <c r="AN82" i="75"/>
  <c r="AL83" i="75"/>
  <c r="AM83" i="75"/>
  <c r="AN83" i="75"/>
  <c r="AL84" i="75"/>
  <c r="AM84" i="75"/>
  <c r="AN84" i="75"/>
  <c r="AL85" i="75"/>
  <c r="AM85" i="75"/>
  <c r="AN85" i="75"/>
  <c r="AL86" i="75"/>
  <c r="AM86" i="75"/>
  <c r="AN86" i="75"/>
  <c r="AL87" i="75"/>
  <c r="AM87" i="75"/>
  <c r="AN87" i="75"/>
  <c r="AL88" i="75"/>
  <c r="AM88" i="75"/>
  <c r="AN88" i="75"/>
  <c r="AL89" i="75"/>
  <c r="AM89" i="75"/>
  <c r="AN89" i="75"/>
  <c r="AL90" i="75"/>
  <c r="AM90" i="75"/>
  <c r="AN90" i="75"/>
  <c r="AL91" i="75"/>
  <c r="AM91" i="75"/>
  <c r="AN91" i="75"/>
  <c r="AL92" i="75"/>
  <c r="AM92" i="75"/>
  <c r="AN92" i="75"/>
  <c r="AL93" i="75"/>
  <c r="AM93" i="75"/>
  <c r="AN93" i="75"/>
  <c r="AL94" i="75"/>
  <c r="AM94" i="75"/>
  <c r="AN94" i="75"/>
  <c r="AL95" i="75"/>
  <c r="AM95" i="75"/>
  <c r="AN95" i="75"/>
  <c r="AL96" i="75"/>
  <c r="AM96" i="75"/>
  <c r="AN96" i="75"/>
  <c r="AL97" i="75"/>
  <c r="AM97" i="75"/>
  <c r="AN97" i="75"/>
  <c r="AL98" i="75"/>
  <c r="AM98" i="75"/>
  <c r="AN98" i="75"/>
  <c r="AL99" i="75"/>
  <c r="AM99" i="75"/>
  <c r="AN99" i="75"/>
  <c r="AN72" i="75"/>
  <c r="AM72" i="75"/>
  <c r="AL72" i="75"/>
  <c r="AP40" i="75"/>
  <c r="AQ40" i="75"/>
  <c r="AR40" i="75"/>
  <c r="AS40" i="75"/>
  <c r="AT40" i="75"/>
  <c r="AU40" i="75"/>
  <c r="AV40" i="75"/>
  <c r="AW40" i="75"/>
  <c r="AX40" i="75"/>
  <c r="AY40" i="75"/>
  <c r="AZ40" i="75"/>
  <c r="BA40" i="75"/>
  <c r="AP41" i="75"/>
  <c r="AQ41" i="75"/>
  <c r="AR41" i="75"/>
  <c r="AS41" i="75"/>
  <c r="AT41" i="75"/>
  <c r="AU41" i="75"/>
  <c r="AV41" i="75"/>
  <c r="AW41" i="75"/>
  <c r="AX41" i="75"/>
  <c r="AY41" i="75"/>
  <c r="AZ41" i="75"/>
  <c r="BA41" i="75"/>
  <c r="AP42" i="75"/>
  <c r="AQ42" i="75"/>
  <c r="AR42" i="75"/>
  <c r="AS42" i="75"/>
  <c r="AT42" i="75"/>
  <c r="AU42" i="75"/>
  <c r="AV42" i="75"/>
  <c r="AW42" i="75"/>
  <c r="AX42" i="75"/>
  <c r="AY42" i="75"/>
  <c r="AZ42" i="75"/>
  <c r="BA42" i="75"/>
  <c r="AP43" i="75"/>
  <c r="AQ43" i="75"/>
  <c r="AR43" i="75"/>
  <c r="AS43" i="75"/>
  <c r="AT43" i="75"/>
  <c r="AU43" i="75"/>
  <c r="AV43" i="75"/>
  <c r="AW43" i="75"/>
  <c r="AX43" i="75"/>
  <c r="AY43" i="75"/>
  <c r="AZ43" i="75"/>
  <c r="BA43" i="75"/>
  <c r="AP44" i="75"/>
  <c r="AQ44" i="75"/>
  <c r="AR44" i="75"/>
  <c r="AS44" i="75"/>
  <c r="AT44" i="75"/>
  <c r="AU44" i="75"/>
  <c r="AV44" i="75"/>
  <c r="AW44" i="75"/>
  <c r="AX44" i="75"/>
  <c r="AY44" i="75"/>
  <c r="AZ44" i="75"/>
  <c r="BA44" i="75"/>
  <c r="AP45" i="75"/>
  <c r="AQ45" i="75"/>
  <c r="AR45" i="75"/>
  <c r="AS45" i="75"/>
  <c r="AT45" i="75"/>
  <c r="AU45" i="75"/>
  <c r="AV45" i="75"/>
  <c r="AW45" i="75"/>
  <c r="AX45" i="75"/>
  <c r="AY45" i="75"/>
  <c r="AZ45" i="75"/>
  <c r="BA45" i="75"/>
  <c r="AP46" i="75"/>
  <c r="AQ46" i="75"/>
  <c r="AR46" i="75"/>
  <c r="AS46" i="75"/>
  <c r="AT46" i="75"/>
  <c r="AU46" i="75"/>
  <c r="AV46" i="75"/>
  <c r="AW46" i="75"/>
  <c r="AX46" i="75"/>
  <c r="AY46" i="75"/>
  <c r="AZ46" i="75"/>
  <c r="BA46" i="75"/>
  <c r="AP47" i="75"/>
  <c r="AQ47" i="75"/>
  <c r="AR47" i="75"/>
  <c r="AS47" i="75"/>
  <c r="AT47" i="75"/>
  <c r="AU47" i="75"/>
  <c r="AV47" i="75"/>
  <c r="AW47" i="75"/>
  <c r="AX47" i="75"/>
  <c r="AY47" i="75"/>
  <c r="AZ47" i="75"/>
  <c r="BA47" i="75"/>
  <c r="AP48" i="75"/>
  <c r="AQ48" i="75"/>
  <c r="AR48" i="75"/>
  <c r="AS48" i="75"/>
  <c r="AT48" i="75"/>
  <c r="AU48" i="75"/>
  <c r="AV48" i="75"/>
  <c r="AW48" i="75"/>
  <c r="AX48" i="75"/>
  <c r="AY48" i="75"/>
  <c r="AZ48" i="75"/>
  <c r="BA48" i="75"/>
  <c r="AP49" i="75"/>
  <c r="AQ49" i="75"/>
  <c r="AR49" i="75"/>
  <c r="AS49" i="75"/>
  <c r="AT49" i="75"/>
  <c r="AU49" i="75"/>
  <c r="AV49" i="75"/>
  <c r="AW49" i="75"/>
  <c r="AX49" i="75"/>
  <c r="AY49" i="75"/>
  <c r="AZ49" i="75"/>
  <c r="BA49" i="75"/>
  <c r="AP50" i="75"/>
  <c r="AQ50" i="75"/>
  <c r="AR50" i="75"/>
  <c r="AS50" i="75"/>
  <c r="AT50" i="75"/>
  <c r="AU50" i="75"/>
  <c r="AV50" i="75"/>
  <c r="AW50" i="75"/>
  <c r="AX50" i="75"/>
  <c r="AY50" i="75"/>
  <c r="AZ50" i="75"/>
  <c r="BA50" i="75"/>
  <c r="AP51" i="75"/>
  <c r="AQ51" i="75"/>
  <c r="AR51" i="75"/>
  <c r="AS51" i="75"/>
  <c r="AT51" i="75"/>
  <c r="AU51" i="75"/>
  <c r="AV51" i="75"/>
  <c r="AW51" i="75"/>
  <c r="AX51" i="75"/>
  <c r="AY51" i="75"/>
  <c r="AZ51" i="75"/>
  <c r="BA51" i="75"/>
  <c r="AP52" i="75"/>
  <c r="AQ52" i="75"/>
  <c r="AR52" i="75"/>
  <c r="AS52" i="75"/>
  <c r="AT52" i="75"/>
  <c r="AU52" i="75"/>
  <c r="AV52" i="75"/>
  <c r="AW52" i="75"/>
  <c r="AX52" i="75"/>
  <c r="AY52" i="75"/>
  <c r="AZ52" i="75"/>
  <c r="BA52" i="75"/>
  <c r="AP53" i="75"/>
  <c r="AQ53" i="75"/>
  <c r="AR53" i="75"/>
  <c r="AS53" i="75"/>
  <c r="AT53" i="75"/>
  <c r="AU53" i="75"/>
  <c r="AV53" i="75"/>
  <c r="AW53" i="75"/>
  <c r="AX53" i="75"/>
  <c r="AY53" i="75"/>
  <c r="AZ53" i="75"/>
  <c r="BA53" i="75"/>
  <c r="AP54" i="75"/>
  <c r="AQ54" i="75"/>
  <c r="AR54" i="75"/>
  <c r="AS54" i="75"/>
  <c r="AT54" i="75"/>
  <c r="AU54" i="75"/>
  <c r="AV54" i="75"/>
  <c r="AW54" i="75"/>
  <c r="AX54" i="75"/>
  <c r="AY54" i="75"/>
  <c r="AZ54" i="75"/>
  <c r="BA54" i="75"/>
  <c r="BA55" i="75"/>
  <c r="AQ56" i="75"/>
  <c r="AR56" i="75"/>
  <c r="AS56" i="75"/>
  <c r="AT56" i="75"/>
  <c r="AU56" i="75"/>
  <c r="AV56" i="75"/>
  <c r="AW56" i="75"/>
  <c r="AX56" i="75"/>
  <c r="AY56" i="75"/>
  <c r="AZ56" i="75"/>
  <c r="BA56" i="75"/>
  <c r="AP57" i="75"/>
  <c r="AQ57" i="75"/>
  <c r="AR57" i="75"/>
  <c r="AS57" i="75"/>
  <c r="AT57" i="75"/>
  <c r="AU57" i="75"/>
  <c r="AV57" i="75"/>
  <c r="AW57" i="75"/>
  <c r="AX57" i="75"/>
  <c r="AY57" i="75"/>
  <c r="AZ57" i="75"/>
  <c r="BA57" i="75"/>
  <c r="AP58" i="75"/>
  <c r="AQ58" i="75"/>
  <c r="AR58" i="75"/>
  <c r="AS58" i="75"/>
  <c r="AT58" i="75"/>
  <c r="AU58" i="75"/>
  <c r="AV58" i="75"/>
  <c r="AW58" i="75"/>
  <c r="AX58" i="75"/>
  <c r="AY58" i="75"/>
  <c r="AZ58" i="75"/>
  <c r="BA58" i="75"/>
  <c r="AP59" i="75"/>
  <c r="AQ59" i="75"/>
  <c r="AR59" i="75"/>
  <c r="AS59" i="75"/>
  <c r="AT59" i="75"/>
  <c r="AU59" i="75"/>
  <c r="AV59" i="75"/>
  <c r="AW59" i="75"/>
  <c r="AX59" i="75"/>
  <c r="AY59" i="75"/>
  <c r="AZ59" i="75"/>
  <c r="BA59" i="75"/>
  <c r="AP60" i="75"/>
  <c r="AQ60" i="75"/>
  <c r="AR60" i="75"/>
  <c r="AS60" i="75"/>
  <c r="AU60" i="75"/>
  <c r="AV60" i="75"/>
  <c r="AW60" i="75"/>
  <c r="AX60" i="75"/>
  <c r="AY60" i="75"/>
  <c r="AZ60" i="75"/>
  <c r="BA60" i="75"/>
  <c r="AP61" i="75"/>
  <c r="AQ61" i="75"/>
  <c r="AR61" i="75"/>
  <c r="AS61" i="75"/>
  <c r="AT61" i="75"/>
  <c r="AU61" i="75"/>
  <c r="AV61" i="75"/>
  <c r="AW61" i="75"/>
  <c r="AX61" i="75"/>
  <c r="AY61" i="75"/>
  <c r="AZ61" i="75"/>
  <c r="BA61" i="75"/>
  <c r="AP62" i="75"/>
  <c r="AQ62" i="75"/>
  <c r="AR62" i="75"/>
  <c r="AS62" i="75"/>
  <c r="AT62" i="75"/>
  <c r="AU62" i="75"/>
  <c r="AV62" i="75"/>
  <c r="AW62" i="75"/>
  <c r="AX62" i="75"/>
  <c r="AY62" i="75"/>
  <c r="AZ62" i="75"/>
  <c r="BA62" i="75"/>
  <c r="AQ63" i="75"/>
  <c r="AR63" i="75"/>
  <c r="AT63" i="75"/>
  <c r="AU63" i="75"/>
  <c r="AV63" i="75"/>
  <c r="AX63" i="75"/>
  <c r="AY63" i="75"/>
  <c r="AZ63" i="75"/>
  <c r="BA63" i="75"/>
  <c r="AT64" i="75"/>
  <c r="AU64" i="75"/>
  <c r="AV64" i="75"/>
  <c r="AW64" i="75"/>
  <c r="AX64" i="75"/>
  <c r="AY64" i="75"/>
  <c r="AZ64" i="75"/>
  <c r="BA64" i="75"/>
  <c r="AP65" i="75"/>
  <c r="AQ65" i="75"/>
  <c r="AR65" i="75"/>
  <c r="AS65" i="75"/>
  <c r="AT65" i="75"/>
  <c r="AU65" i="75"/>
  <c r="AV65" i="75"/>
  <c r="AW65" i="75"/>
  <c r="AX65" i="75"/>
  <c r="AY65" i="75"/>
  <c r="AZ65" i="75"/>
  <c r="BA65" i="75"/>
  <c r="AM66" i="75"/>
  <c r="AL65" i="75"/>
  <c r="AM65" i="75"/>
  <c r="AN65" i="75"/>
  <c r="AL40" i="75"/>
  <c r="AM40" i="75"/>
  <c r="AN40" i="75"/>
  <c r="AL41" i="75"/>
  <c r="AM41" i="75"/>
  <c r="AN41" i="75"/>
  <c r="AL42" i="75"/>
  <c r="AM42" i="75"/>
  <c r="AN42" i="75"/>
  <c r="AL43" i="75"/>
  <c r="AM43" i="75"/>
  <c r="AN43" i="75"/>
  <c r="AL44" i="75"/>
  <c r="AM44" i="75"/>
  <c r="AN44" i="75"/>
  <c r="AL45" i="75"/>
  <c r="AM45" i="75"/>
  <c r="AN45" i="75"/>
  <c r="AL46" i="75"/>
  <c r="AM46" i="75"/>
  <c r="AN46" i="75"/>
  <c r="AL47" i="75"/>
  <c r="AM47" i="75"/>
  <c r="AN47" i="75"/>
  <c r="AL48" i="75"/>
  <c r="AM48" i="75"/>
  <c r="AN48" i="75"/>
  <c r="AL49" i="75"/>
  <c r="AM49" i="75"/>
  <c r="AN49" i="75"/>
  <c r="AL50" i="75"/>
  <c r="AM50" i="75"/>
  <c r="AN50" i="75"/>
  <c r="AL51" i="75"/>
  <c r="AM51" i="75"/>
  <c r="AN51" i="75"/>
  <c r="AL52" i="75"/>
  <c r="AM52" i="75"/>
  <c r="AN52" i="75"/>
  <c r="AL53" i="75"/>
  <c r="AM53" i="75"/>
  <c r="AN53" i="75"/>
  <c r="AL54" i="75"/>
  <c r="AM54" i="75"/>
  <c r="AN54" i="75"/>
  <c r="AL55" i="75"/>
  <c r="AM55" i="75"/>
  <c r="AN55" i="75"/>
  <c r="AL56" i="75"/>
  <c r="AM56" i="75"/>
  <c r="AN56" i="75"/>
  <c r="AL57" i="75"/>
  <c r="AM57" i="75"/>
  <c r="AN57" i="75"/>
  <c r="AL58" i="75"/>
  <c r="AM58" i="75"/>
  <c r="AN58" i="75"/>
  <c r="AL59" i="75"/>
  <c r="AM59" i="75"/>
  <c r="AN59" i="75"/>
  <c r="AL60" i="75"/>
  <c r="AM60" i="75"/>
  <c r="AN60" i="75"/>
  <c r="AL61" i="75"/>
  <c r="AM61" i="75"/>
  <c r="AN61" i="75"/>
  <c r="AL62" i="75"/>
  <c r="AM62" i="75"/>
  <c r="AN62" i="75"/>
  <c r="AL63" i="75"/>
  <c r="AM63" i="75"/>
  <c r="AN63" i="75"/>
  <c r="AL64" i="75"/>
  <c r="AM64" i="75"/>
  <c r="AN64" i="75"/>
  <c r="AN39" i="75"/>
  <c r="AM39" i="75"/>
  <c r="AL39" i="75"/>
  <c r="S66" i="75"/>
  <c r="R40" i="75"/>
  <c r="S40" i="75"/>
  <c r="T40" i="75"/>
  <c r="R41" i="75"/>
  <c r="S41" i="75"/>
  <c r="T41" i="75"/>
  <c r="R42" i="75"/>
  <c r="S42" i="75"/>
  <c r="T42" i="75"/>
  <c r="R43" i="75"/>
  <c r="S43" i="75"/>
  <c r="T43" i="75"/>
  <c r="R44" i="75"/>
  <c r="S44" i="75"/>
  <c r="T44" i="75"/>
  <c r="R45" i="75"/>
  <c r="S45" i="75"/>
  <c r="T45" i="75"/>
  <c r="R46" i="75"/>
  <c r="S46" i="75"/>
  <c r="T46" i="75"/>
  <c r="R47" i="75"/>
  <c r="S47" i="75"/>
  <c r="T47" i="75"/>
  <c r="R48" i="75"/>
  <c r="S48" i="75"/>
  <c r="T48" i="75"/>
  <c r="R49" i="75"/>
  <c r="S49" i="75"/>
  <c r="T49" i="75"/>
  <c r="R50" i="75"/>
  <c r="S50" i="75"/>
  <c r="T50" i="75"/>
  <c r="R51" i="75"/>
  <c r="S51" i="75"/>
  <c r="T51" i="75"/>
  <c r="R52" i="75"/>
  <c r="S52" i="75"/>
  <c r="T52" i="75"/>
  <c r="R53" i="75"/>
  <c r="S53" i="75"/>
  <c r="T53" i="75"/>
  <c r="R54" i="75"/>
  <c r="S54" i="75"/>
  <c r="T54" i="75"/>
  <c r="R55" i="75"/>
  <c r="S55" i="75"/>
  <c r="T55" i="75"/>
  <c r="R56" i="75"/>
  <c r="S56" i="75"/>
  <c r="T56" i="75"/>
  <c r="R57" i="75"/>
  <c r="S57" i="75"/>
  <c r="T57" i="75"/>
  <c r="R58" i="75"/>
  <c r="S58" i="75"/>
  <c r="T58" i="75"/>
  <c r="R59" i="75"/>
  <c r="S59" i="75"/>
  <c r="T59" i="75"/>
  <c r="R60" i="75"/>
  <c r="S60" i="75"/>
  <c r="T60" i="75"/>
  <c r="R61" i="75"/>
  <c r="S61" i="75"/>
  <c r="T61" i="75"/>
  <c r="R62" i="75"/>
  <c r="S62" i="75"/>
  <c r="T62" i="75"/>
  <c r="R63" i="75"/>
  <c r="S63" i="75"/>
  <c r="T63" i="75"/>
  <c r="R64" i="75"/>
  <c r="S64" i="75"/>
  <c r="T64" i="75"/>
  <c r="R65" i="75"/>
  <c r="S65" i="75"/>
  <c r="T65" i="75"/>
  <c r="T39" i="75"/>
  <c r="S39" i="75"/>
  <c r="R39" i="75"/>
  <c r="L65" i="75"/>
  <c r="K65" i="75"/>
  <c r="AY66" i="75"/>
  <c r="AY39" i="75"/>
  <c r="AZ39" i="75"/>
  <c r="AY7" i="75"/>
  <c r="AZ7" i="75"/>
  <c r="AY8" i="75"/>
  <c r="AZ8" i="75"/>
  <c r="AY9" i="75"/>
  <c r="AZ9" i="75"/>
  <c r="AY10" i="75"/>
  <c r="AZ10" i="75"/>
  <c r="AY11" i="75"/>
  <c r="AZ11" i="75"/>
  <c r="AY12" i="75"/>
  <c r="AZ12" i="75"/>
  <c r="AY13" i="75"/>
  <c r="AZ13" i="75"/>
  <c r="AY14" i="75"/>
  <c r="AZ14" i="75"/>
  <c r="AY15" i="75"/>
  <c r="AZ15" i="75"/>
  <c r="AY16" i="75"/>
  <c r="AZ16" i="75"/>
  <c r="AY17" i="75"/>
  <c r="AZ17" i="75"/>
  <c r="AY18" i="75"/>
  <c r="AZ18" i="75"/>
  <c r="AY19" i="75"/>
  <c r="AZ19" i="75"/>
  <c r="AY20" i="75"/>
  <c r="AZ20" i="75"/>
  <c r="AY21" i="75"/>
  <c r="AZ21" i="75"/>
  <c r="AY22" i="75"/>
  <c r="AZ22" i="75"/>
  <c r="AY23" i="75"/>
  <c r="AZ23" i="75"/>
  <c r="AY24" i="75"/>
  <c r="AZ24" i="75"/>
  <c r="AY25" i="75"/>
  <c r="AZ25" i="75"/>
  <c r="AY26" i="75"/>
  <c r="AZ26" i="75"/>
  <c r="AY27" i="75"/>
  <c r="AZ27" i="75"/>
  <c r="AY28" i="75"/>
  <c r="AZ28" i="75"/>
  <c r="AY29" i="75"/>
  <c r="AZ29" i="75"/>
  <c r="AY30" i="75"/>
  <c r="AZ30" i="75"/>
  <c r="AY31" i="75"/>
  <c r="AZ31" i="75"/>
  <c r="AY32" i="75"/>
  <c r="AZ32" i="75"/>
  <c r="AY33" i="75"/>
  <c r="AZ33" i="75"/>
  <c r="AM33" i="75"/>
  <c r="AL8" i="75"/>
  <c r="AM8" i="75"/>
  <c r="AN8" i="75"/>
  <c r="AL9" i="75"/>
  <c r="AM9" i="75"/>
  <c r="AN9" i="75"/>
  <c r="AL10" i="75"/>
  <c r="AM10" i="75"/>
  <c r="AN10" i="75"/>
  <c r="AL11" i="75"/>
  <c r="AM11" i="75"/>
  <c r="AN11" i="75"/>
  <c r="AL12" i="75"/>
  <c r="AM12" i="75"/>
  <c r="AN12" i="75"/>
  <c r="AL13" i="75"/>
  <c r="AM13" i="75"/>
  <c r="AN13" i="75"/>
  <c r="AL14" i="75"/>
  <c r="AM14" i="75"/>
  <c r="AN14" i="75"/>
  <c r="AL15" i="75"/>
  <c r="AM15" i="75"/>
  <c r="AN15" i="75"/>
  <c r="AL16" i="75"/>
  <c r="AM16" i="75"/>
  <c r="AN16" i="75"/>
  <c r="AL17" i="75"/>
  <c r="AM17" i="75"/>
  <c r="AN17" i="75"/>
  <c r="AL18" i="75"/>
  <c r="AM18" i="75"/>
  <c r="AN18" i="75"/>
  <c r="AL19" i="75"/>
  <c r="AM19" i="75"/>
  <c r="AN19" i="75"/>
  <c r="AL20" i="75"/>
  <c r="AM20" i="75"/>
  <c r="AN20" i="75"/>
  <c r="AL21" i="75"/>
  <c r="AM21" i="75"/>
  <c r="AN21" i="75"/>
  <c r="AL22" i="75"/>
  <c r="AM22" i="75"/>
  <c r="AN22" i="75"/>
  <c r="AL23" i="75"/>
  <c r="AM23" i="75"/>
  <c r="AN23" i="75"/>
  <c r="AL24" i="75"/>
  <c r="AM24" i="75"/>
  <c r="AN24" i="75"/>
  <c r="AL25" i="75"/>
  <c r="AM25" i="75"/>
  <c r="AN25" i="75"/>
  <c r="AL26" i="75"/>
  <c r="AM26" i="75"/>
  <c r="AN26" i="75"/>
  <c r="AL27" i="75"/>
  <c r="AM27" i="75"/>
  <c r="AN27" i="75"/>
  <c r="AL28" i="75"/>
  <c r="AM28" i="75"/>
  <c r="AN28" i="75"/>
  <c r="AL29" i="75"/>
  <c r="AM29" i="75"/>
  <c r="AN29" i="75"/>
  <c r="AL30" i="75"/>
  <c r="AM30" i="75"/>
  <c r="AN30" i="75"/>
  <c r="AL31" i="75"/>
  <c r="AM31" i="75"/>
  <c r="AN31" i="75"/>
  <c r="AL32" i="75"/>
  <c r="AM32" i="75"/>
  <c r="AN32" i="75"/>
  <c r="AN7" i="75"/>
  <c r="AM7" i="75"/>
  <c r="AL7" i="75"/>
  <c r="S33" i="75"/>
  <c r="T33" i="75"/>
  <c r="R8" i="75"/>
  <c r="S8" i="75"/>
  <c r="T8" i="75"/>
  <c r="R9" i="75"/>
  <c r="S9" i="75"/>
  <c r="T9" i="75"/>
  <c r="R10" i="75"/>
  <c r="S10" i="75"/>
  <c r="T10" i="75"/>
  <c r="R11" i="75"/>
  <c r="S11" i="75"/>
  <c r="T11" i="75"/>
  <c r="R12" i="75"/>
  <c r="S12" i="75"/>
  <c r="T12" i="75"/>
  <c r="R13" i="75"/>
  <c r="S13" i="75"/>
  <c r="T13" i="75"/>
  <c r="R14" i="75"/>
  <c r="S14" i="75"/>
  <c r="T14" i="75"/>
  <c r="R15" i="75"/>
  <c r="S15" i="75"/>
  <c r="T15" i="75"/>
  <c r="R16" i="75"/>
  <c r="S16" i="75"/>
  <c r="T16" i="75"/>
  <c r="R17" i="75"/>
  <c r="S17" i="75"/>
  <c r="T17" i="75"/>
  <c r="R18" i="75"/>
  <c r="S18" i="75"/>
  <c r="T18" i="75"/>
  <c r="R19" i="75"/>
  <c r="S19" i="75"/>
  <c r="T19" i="75"/>
  <c r="R20" i="75"/>
  <c r="S20" i="75"/>
  <c r="T20" i="75"/>
  <c r="R21" i="75"/>
  <c r="S21" i="75"/>
  <c r="T21" i="75"/>
  <c r="R22" i="75"/>
  <c r="S22" i="75"/>
  <c r="T22" i="75"/>
  <c r="R23" i="75"/>
  <c r="S23" i="75"/>
  <c r="T23" i="75"/>
  <c r="R24" i="75"/>
  <c r="S24" i="75"/>
  <c r="T24" i="75"/>
  <c r="R25" i="75"/>
  <c r="S25" i="75"/>
  <c r="T25" i="75"/>
  <c r="R26" i="75"/>
  <c r="S26" i="75"/>
  <c r="T26" i="75"/>
  <c r="R27" i="75"/>
  <c r="S27" i="75"/>
  <c r="T27" i="75"/>
  <c r="R28" i="75"/>
  <c r="S28" i="75"/>
  <c r="T28" i="75"/>
  <c r="R29" i="75"/>
  <c r="S29" i="75"/>
  <c r="T29" i="75"/>
  <c r="R30" i="75"/>
  <c r="S30" i="75"/>
  <c r="T30" i="75"/>
  <c r="R31" i="75"/>
  <c r="S31" i="75"/>
  <c r="T31" i="75"/>
  <c r="R32" i="75"/>
  <c r="S32" i="75"/>
  <c r="T32" i="75"/>
  <c r="T7" i="75"/>
  <c r="S7" i="75"/>
  <c r="R7" i="75"/>
  <c r="AY100" i="74"/>
  <c r="AP73" i="74"/>
  <c r="AQ73" i="74"/>
  <c r="AR73" i="74"/>
  <c r="AS73" i="74"/>
  <c r="AT73" i="74"/>
  <c r="AU73" i="74"/>
  <c r="AV73" i="74"/>
  <c r="AW73" i="74"/>
  <c r="AX73" i="74"/>
  <c r="AY73" i="74"/>
  <c r="AZ73" i="74"/>
  <c r="BA73" i="74"/>
  <c r="AP74" i="74"/>
  <c r="AQ74" i="74"/>
  <c r="AR74" i="74"/>
  <c r="AS74" i="74"/>
  <c r="AT74" i="74"/>
  <c r="AU74" i="74"/>
  <c r="AV74" i="74"/>
  <c r="AW74" i="74"/>
  <c r="AX74" i="74"/>
  <c r="AY74" i="74"/>
  <c r="AZ74" i="74"/>
  <c r="BA74" i="74"/>
  <c r="AP75" i="74"/>
  <c r="AQ75" i="74"/>
  <c r="AR75" i="74"/>
  <c r="AS75" i="74"/>
  <c r="AT75" i="74"/>
  <c r="AU75" i="74"/>
  <c r="AV75" i="74"/>
  <c r="AW75" i="74"/>
  <c r="AX75" i="74"/>
  <c r="AY75" i="74"/>
  <c r="AZ75" i="74"/>
  <c r="BA75" i="74"/>
  <c r="AZ76" i="74"/>
  <c r="BA76" i="74"/>
  <c r="AP77" i="74"/>
  <c r="AQ77" i="74"/>
  <c r="AR77" i="74"/>
  <c r="AS77" i="74"/>
  <c r="AT77" i="74"/>
  <c r="AU77" i="74"/>
  <c r="AV77" i="74"/>
  <c r="AW77" i="74"/>
  <c r="AX77" i="74"/>
  <c r="AY77" i="74"/>
  <c r="AZ77" i="74"/>
  <c r="BA77" i="74"/>
  <c r="AP78" i="74"/>
  <c r="AQ78" i="74"/>
  <c r="AR78" i="74"/>
  <c r="AS78" i="74"/>
  <c r="AT78" i="74"/>
  <c r="AU78" i="74"/>
  <c r="AV78" i="74"/>
  <c r="AW78" i="74"/>
  <c r="AX78" i="74"/>
  <c r="AY78" i="74"/>
  <c r="AZ78" i="74"/>
  <c r="BA78" i="74"/>
  <c r="AP79" i="74"/>
  <c r="AQ79" i="74"/>
  <c r="AR79" i="74"/>
  <c r="AS79" i="74"/>
  <c r="AT79" i="74"/>
  <c r="AU79" i="74"/>
  <c r="AV79" i="74"/>
  <c r="AW79" i="74"/>
  <c r="AX79" i="74"/>
  <c r="AY79" i="74"/>
  <c r="AZ79" i="74"/>
  <c r="BA79" i="74"/>
  <c r="AP80" i="74"/>
  <c r="AQ80" i="74"/>
  <c r="AR80" i="74"/>
  <c r="AS80" i="74"/>
  <c r="AT80" i="74"/>
  <c r="AU80" i="74"/>
  <c r="AV80" i="74"/>
  <c r="AW80" i="74"/>
  <c r="AX80" i="74"/>
  <c r="AY80" i="74"/>
  <c r="AZ80" i="74"/>
  <c r="BA80" i="74"/>
  <c r="AP81" i="74"/>
  <c r="AQ81" i="74"/>
  <c r="AR81" i="74"/>
  <c r="AS81" i="74"/>
  <c r="AT81" i="74"/>
  <c r="AU81" i="74"/>
  <c r="AV81" i="74"/>
  <c r="AW81" i="74"/>
  <c r="AX81" i="74"/>
  <c r="AY81" i="74"/>
  <c r="AZ81" i="74"/>
  <c r="BA81" i="74"/>
  <c r="AP82" i="74"/>
  <c r="AQ82" i="74"/>
  <c r="AR82" i="74"/>
  <c r="AS82" i="74"/>
  <c r="AT82" i="74"/>
  <c r="AU82" i="74"/>
  <c r="AV82" i="74"/>
  <c r="AW82" i="74"/>
  <c r="AX82" i="74"/>
  <c r="AY82" i="74"/>
  <c r="AZ82" i="74"/>
  <c r="BA82" i="74"/>
  <c r="AP83" i="74"/>
  <c r="AQ83" i="74"/>
  <c r="AR83" i="74"/>
  <c r="AS83" i="74"/>
  <c r="AT83" i="74"/>
  <c r="AU83" i="74"/>
  <c r="AV83" i="74"/>
  <c r="AW83" i="74"/>
  <c r="AX83" i="74"/>
  <c r="AY83" i="74"/>
  <c r="AZ83" i="74"/>
  <c r="BA83" i="74"/>
  <c r="AP84" i="74"/>
  <c r="AQ84" i="74"/>
  <c r="AR84" i="74"/>
  <c r="AS84" i="74"/>
  <c r="AT84" i="74"/>
  <c r="AU84" i="74"/>
  <c r="AV84" i="74"/>
  <c r="AW84" i="74"/>
  <c r="AX84" i="74"/>
  <c r="AY84" i="74"/>
  <c r="AZ84" i="74"/>
  <c r="BA84" i="74"/>
  <c r="AP85" i="74"/>
  <c r="AQ85" i="74"/>
  <c r="AR85" i="74"/>
  <c r="AS85" i="74"/>
  <c r="AT85" i="74"/>
  <c r="AU85" i="74"/>
  <c r="AV85" i="74"/>
  <c r="AW85" i="74"/>
  <c r="AX85" i="74"/>
  <c r="AY85" i="74"/>
  <c r="AZ85" i="74"/>
  <c r="BA85" i="74"/>
  <c r="AP86" i="74"/>
  <c r="AQ86" i="74"/>
  <c r="AR86" i="74"/>
  <c r="AS86" i="74"/>
  <c r="AT86" i="74"/>
  <c r="AU86" i="74"/>
  <c r="AV86" i="74"/>
  <c r="AW86" i="74"/>
  <c r="AX86" i="74"/>
  <c r="AY86" i="74"/>
  <c r="AZ86" i="74"/>
  <c r="BA86" i="74"/>
  <c r="AP87" i="74"/>
  <c r="AQ87" i="74"/>
  <c r="AR87" i="74"/>
  <c r="AS87" i="74"/>
  <c r="AT87" i="74"/>
  <c r="AU87" i="74"/>
  <c r="AV87" i="74"/>
  <c r="AW87" i="74"/>
  <c r="AX87" i="74"/>
  <c r="AY87" i="74"/>
  <c r="AZ87" i="74"/>
  <c r="BA87" i="74"/>
  <c r="AP88" i="74"/>
  <c r="AQ88" i="74"/>
  <c r="AR88" i="74"/>
  <c r="AS88" i="74"/>
  <c r="AT88" i="74"/>
  <c r="AU88" i="74"/>
  <c r="AV88" i="74"/>
  <c r="AW88" i="74"/>
  <c r="AX88" i="74"/>
  <c r="AY88" i="74"/>
  <c r="AZ88" i="74"/>
  <c r="BA88" i="74"/>
  <c r="AP89" i="74"/>
  <c r="AQ89" i="74"/>
  <c r="AR89" i="74"/>
  <c r="AS89" i="74"/>
  <c r="AT89" i="74"/>
  <c r="AU89" i="74"/>
  <c r="AV89" i="74"/>
  <c r="AW89" i="74"/>
  <c r="AX89" i="74"/>
  <c r="AY89" i="74"/>
  <c r="AZ89" i="74"/>
  <c r="BA89" i="74"/>
  <c r="AP90" i="74"/>
  <c r="AQ90" i="74"/>
  <c r="AR90" i="74"/>
  <c r="AS90" i="74"/>
  <c r="AT90" i="74"/>
  <c r="AU90" i="74"/>
  <c r="AV90" i="74"/>
  <c r="AW90" i="74"/>
  <c r="AX90" i="74"/>
  <c r="AY90" i="74"/>
  <c r="AZ90" i="74"/>
  <c r="BA90" i="74"/>
  <c r="AP91" i="74"/>
  <c r="AQ91" i="74"/>
  <c r="AR91" i="74"/>
  <c r="AS91" i="74"/>
  <c r="AT91" i="74"/>
  <c r="AU91" i="74"/>
  <c r="AV91" i="74"/>
  <c r="AW91" i="74"/>
  <c r="AX91" i="74"/>
  <c r="AY91" i="74"/>
  <c r="AZ91" i="74"/>
  <c r="BA91" i="74"/>
  <c r="AP92" i="74"/>
  <c r="AQ92" i="74"/>
  <c r="AR92" i="74"/>
  <c r="AS92" i="74"/>
  <c r="AT92" i="74"/>
  <c r="AU92" i="74"/>
  <c r="AV92" i="74"/>
  <c r="AW92" i="74"/>
  <c r="AX92" i="74"/>
  <c r="AY92" i="74"/>
  <c r="AZ92" i="74"/>
  <c r="BA92" i="74"/>
  <c r="AP93" i="74"/>
  <c r="AQ93" i="74"/>
  <c r="AR93" i="74"/>
  <c r="AS93" i="74"/>
  <c r="AT93" i="74"/>
  <c r="AU93" i="74"/>
  <c r="AV93" i="74"/>
  <c r="AW93" i="74"/>
  <c r="AX93" i="74"/>
  <c r="AY93" i="74"/>
  <c r="AZ93" i="74"/>
  <c r="BA93" i="74"/>
  <c r="AP94" i="74"/>
  <c r="AQ94" i="74"/>
  <c r="AR94" i="74"/>
  <c r="AS94" i="74"/>
  <c r="AT94" i="74"/>
  <c r="AU94" i="74"/>
  <c r="AV94" i="74"/>
  <c r="AW94" i="74"/>
  <c r="AX94" i="74"/>
  <c r="AY94" i="74"/>
  <c r="AZ94" i="74"/>
  <c r="BA94" i="74"/>
  <c r="AP95" i="74"/>
  <c r="AQ95" i="74"/>
  <c r="AR95" i="74"/>
  <c r="AS95" i="74"/>
  <c r="AT95" i="74"/>
  <c r="AU95" i="74"/>
  <c r="AV95" i="74"/>
  <c r="AW95" i="74"/>
  <c r="AX95" i="74"/>
  <c r="AY95" i="74"/>
  <c r="AZ95" i="74"/>
  <c r="BA95" i="74"/>
  <c r="AP96" i="74"/>
  <c r="AQ96" i="74"/>
  <c r="AR96" i="74"/>
  <c r="AS96" i="74"/>
  <c r="AT96" i="74"/>
  <c r="AU96" i="74"/>
  <c r="AV96" i="74"/>
  <c r="AW96" i="74"/>
  <c r="AX96" i="74"/>
  <c r="AY96" i="74"/>
  <c r="AZ96" i="74"/>
  <c r="BA96" i="74"/>
  <c r="AP97" i="74"/>
  <c r="AQ97" i="74"/>
  <c r="AR97" i="74"/>
  <c r="AS97" i="74"/>
  <c r="AT97" i="74"/>
  <c r="AU97" i="74"/>
  <c r="AV97" i="74"/>
  <c r="AW97" i="74"/>
  <c r="AX97" i="74"/>
  <c r="AY97" i="74"/>
  <c r="AZ97" i="74"/>
  <c r="BA97" i="74"/>
  <c r="AP98" i="74"/>
  <c r="AQ98" i="74"/>
  <c r="AR98" i="74"/>
  <c r="AS98" i="74"/>
  <c r="AT98" i="74"/>
  <c r="AU98" i="74"/>
  <c r="AV98" i="74"/>
  <c r="AW98" i="74"/>
  <c r="AX98" i="74"/>
  <c r="AY98" i="74"/>
  <c r="AZ98" i="74"/>
  <c r="BA98" i="74"/>
  <c r="AP99" i="74"/>
  <c r="AQ99" i="74"/>
  <c r="AR99" i="74"/>
  <c r="AS99" i="74"/>
  <c r="AT99" i="74"/>
  <c r="AU99" i="74"/>
  <c r="AV99" i="74"/>
  <c r="AW99" i="74"/>
  <c r="AX99" i="74"/>
  <c r="AY99" i="74"/>
  <c r="AZ99" i="74"/>
  <c r="BA99" i="74"/>
  <c r="AY72" i="74"/>
  <c r="AZ72" i="74"/>
  <c r="AL100" i="74"/>
  <c r="AM100" i="74"/>
  <c r="AL73" i="74"/>
  <c r="AM73" i="74"/>
  <c r="AN73" i="74"/>
  <c r="AL74" i="74"/>
  <c r="AM74" i="74"/>
  <c r="AN74" i="74"/>
  <c r="AL75" i="74"/>
  <c r="AM75" i="74"/>
  <c r="AN75" i="74"/>
  <c r="AL76" i="74"/>
  <c r="AM76" i="74"/>
  <c r="AN76" i="74"/>
  <c r="AL77" i="74"/>
  <c r="AM77" i="74"/>
  <c r="AN77" i="74"/>
  <c r="AL78" i="74"/>
  <c r="AM78" i="74"/>
  <c r="AN78" i="74"/>
  <c r="AL79" i="74"/>
  <c r="AM79" i="74"/>
  <c r="AN79" i="74"/>
  <c r="AL80" i="74"/>
  <c r="AM80" i="74"/>
  <c r="AN80" i="74"/>
  <c r="AL81" i="74"/>
  <c r="AM81" i="74"/>
  <c r="AN81" i="74"/>
  <c r="AL82" i="74"/>
  <c r="AM82" i="74"/>
  <c r="AN82" i="74"/>
  <c r="AL83" i="74"/>
  <c r="AM83" i="74"/>
  <c r="AN83" i="74"/>
  <c r="AL84" i="74"/>
  <c r="AM84" i="74"/>
  <c r="AN84" i="74"/>
  <c r="AL85" i="74"/>
  <c r="AM85" i="74"/>
  <c r="AN85" i="74"/>
  <c r="AL86" i="74"/>
  <c r="AM86" i="74"/>
  <c r="AN86" i="74"/>
  <c r="AL87" i="74"/>
  <c r="AM87" i="74"/>
  <c r="AN87" i="74"/>
  <c r="AL88" i="74"/>
  <c r="AM88" i="74"/>
  <c r="AN88" i="74"/>
  <c r="AL89" i="74"/>
  <c r="AM89" i="74"/>
  <c r="AN89" i="74"/>
  <c r="AL90" i="74"/>
  <c r="AM90" i="74"/>
  <c r="AN90" i="74"/>
  <c r="AL91" i="74"/>
  <c r="AM91" i="74"/>
  <c r="AN91" i="74"/>
  <c r="AL92" i="74"/>
  <c r="AM92" i="74"/>
  <c r="AN92" i="74"/>
  <c r="AL93" i="74"/>
  <c r="AM93" i="74"/>
  <c r="AN93" i="74"/>
  <c r="AL94" i="74"/>
  <c r="AM94" i="74"/>
  <c r="AN94" i="74"/>
  <c r="AL95" i="74"/>
  <c r="AM95" i="74"/>
  <c r="AN95" i="74"/>
  <c r="AL96" i="74"/>
  <c r="AM96" i="74"/>
  <c r="AN96" i="74"/>
  <c r="AL97" i="74"/>
  <c r="AM97" i="74"/>
  <c r="AN97" i="74"/>
  <c r="AL98" i="74"/>
  <c r="AM98" i="74"/>
  <c r="AN98" i="74"/>
  <c r="AL99" i="74"/>
  <c r="AM99" i="74"/>
  <c r="AN99" i="74"/>
  <c r="AN72" i="74"/>
  <c r="AM72" i="74"/>
  <c r="AL72" i="74"/>
  <c r="R100" i="74"/>
  <c r="R73" i="74"/>
  <c r="S73" i="74"/>
  <c r="T73" i="74"/>
  <c r="R74" i="74"/>
  <c r="S74" i="74"/>
  <c r="T74" i="74"/>
  <c r="R75" i="74"/>
  <c r="S75" i="74"/>
  <c r="T75" i="74"/>
  <c r="R76" i="74"/>
  <c r="S76" i="74"/>
  <c r="T76" i="74"/>
  <c r="R77" i="74"/>
  <c r="S77" i="74"/>
  <c r="T77" i="74"/>
  <c r="R78" i="74"/>
  <c r="S78" i="74"/>
  <c r="T78" i="74"/>
  <c r="R79" i="74"/>
  <c r="S79" i="74"/>
  <c r="T79" i="74"/>
  <c r="R80" i="74"/>
  <c r="S80" i="74"/>
  <c r="T80" i="74"/>
  <c r="R81" i="74"/>
  <c r="S81" i="74"/>
  <c r="T81" i="74"/>
  <c r="R82" i="74"/>
  <c r="S82" i="74"/>
  <c r="T82" i="74"/>
  <c r="R83" i="74"/>
  <c r="S83" i="74"/>
  <c r="T83" i="74"/>
  <c r="R84" i="74"/>
  <c r="S84" i="74"/>
  <c r="T84" i="74"/>
  <c r="R85" i="74"/>
  <c r="S85" i="74"/>
  <c r="T85" i="74"/>
  <c r="R86" i="74"/>
  <c r="S86" i="74"/>
  <c r="T86" i="74"/>
  <c r="R87" i="74"/>
  <c r="S87" i="74"/>
  <c r="T87" i="74"/>
  <c r="R88" i="74"/>
  <c r="S88" i="74"/>
  <c r="T88" i="74"/>
  <c r="R89" i="74"/>
  <c r="S89" i="74"/>
  <c r="T89" i="74"/>
  <c r="R90" i="74"/>
  <c r="S90" i="74"/>
  <c r="T90" i="74"/>
  <c r="R91" i="74"/>
  <c r="S91" i="74"/>
  <c r="T91" i="74"/>
  <c r="R92" i="74"/>
  <c r="S92" i="74"/>
  <c r="T92" i="74"/>
  <c r="R93" i="74"/>
  <c r="S93" i="74"/>
  <c r="T93" i="74"/>
  <c r="R94" i="74"/>
  <c r="S94" i="74"/>
  <c r="T94" i="74"/>
  <c r="R95" i="74"/>
  <c r="S95" i="74"/>
  <c r="T95" i="74"/>
  <c r="R96" i="74"/>
  <c r="S96" i="74"/>
  <c r="T96" i="74"/>
  <c r="R97" i="74"/>
  <c r="S97" i="74"/>
  <c r="T97" i="74"/>
  <c r="R98" i="74"/>
  <c r="S98" i="74"/>
  <c r="T98" i="74"/>
  <c r="R99" i="74"/>
  <c r="S99" i="74"/>
  <c r="T99" i="74"/>
  <c r="T72" i="74"/>
  <c r="S72" i="74"/>
  <c r="R72" i="74"/>
  <c r="AY66" i="74"/>
  <c r="AP40" i="74"/>
  <c r="AQ40" i="74"/>
  <c r="AR40" i="74"/>
  <c r="AS40" i="74"/>
  <c r="AT40" i="74"/>
  <c r="AU40" i="74"/>
  <c r="AV40" i="74"/>
  <c r="AW40" i="74"/>
  <c r="AX40" i="74"/>
  <c r="AY40" i="74"/>
  <c r="AZ40" i="74"/>
  <c r="BA40" i="74"/>
  <c r="AP41" i="74"/>
  <c r="AQ41" i="74"/>
  <c r="AR41" i="74"/>
  <c r="AS41" i="74"/>
  <c r="AT41" i="74"/>
  <c r="AU41" i="74"/>
  <c r="AV41" i="74"/>
  <c r="AW41" i="74"/>
  <c r="AX41" i="74"/>
  <c r="AY41" i="74"/>
  <c r="AZ41" i="74"/>
  <c r="BA41" i="74"/>
  <c r="AP42" i="74"/>
  <c r="AQ42" i="74"/>
  <c r="AR42" i="74"/>
  <c r="AS42" i="74"/>
  <c r="AT42" i="74"/>
  <c r="AU42" i="74"/>
  <c r="AV42" i="74"/>
  <c r="AW42" i="74"/>
  <c r="AX42" i="74"/>
  <c r="AY42" i="74"/>
  <c r="AZ42" i="74"/>
  <c r="BA42" i="74"/>
  <c r="AP43" i="74"/>
  <c r="AQ43" i="74"/>
  <c r="AR43" i="74"/>
  <c r="AS43" i="74"/>
  <c r="AT43" i="74"/>
  <c r="AU43" i="74"/>
  <c r="AV43" i="74"/>
  <c r="AW43" i="74"/>
  <c r="AX43" i="74"/>
  <c r="AY43" i="74"/>
  <c r="AZ43" i="74"/>
  <c r="BA43" i="74"/>
  <c r="AP44" i="74"/>
  <c r="AQ44" i="74"/>
  <c r="AR44" i="74"/>
  <c r="AS44" i="74"/>
  <c r="AT44" i="74"/>
  <c r="AU44" i="74"/>
  <c r="AV44" i="74"/>
  <c r="AW44" i="74"/>
  <c r="AX44" i="74"/>
  <c r="AY44" i="74"/>
  <c r="AZ44" i="74"/>
  <c r="BA44" i="74"/>
  <c r="AP45" i="74"/>
  <c r="AQ45" i="74"/>
  <c r="AR45" i="74"/>
  <c r="AS45" i="74"/>
  <c r="AT45" i="74"/>
  <c r="AU45" i="74"/>
  <c r="AV45" i="74"/>
  <c r="AW45" i="74"/>
  <c r="AX45" i="74"/>
  <c r="AY45" i="74"/>
  <c r="AZ45" i="74"/>
  <c r="BA45" i="74"/>
  <c r="AP46" i="74"/>
  <c r="AQ46" i="74"/>
  <c r="AR46" i="74"/>
  <c r="AS46" i="74"/>
  <c r="AT46" i="74"/>
  <c r="AU46" i="74"/>
  <c r="AV46" i="74"/>
  <c r="AW46" i="74"/>
  <c r="AX46" i="74"/>
  <c r="AY46" i="74"/>
  <c r="AZ46" i="74"/>
  <c r="BA46" i="74"/>
  <c r="AP47" i="74"/>
  <c r="AQ47" i="74"/>
  <c r="AR47" i="74"/>
  <c r="AS47" i="74"/>
  <c r="AT47" i="74"/>
  <c r="AU47" i="74"/>
  <c r="AV47" i="74"/>
  <c r="AW47" i="74"/>
  <c r="AX47" i="74"/>
  <c r="AY47" i="74"/>
  <c r="AZ47" i="74"/>
  <c r="BA47" i="74"/>
  <c r="AP48" i="74"/>
  <c r="AQ48" i="74"/>
  <c r="AR48" i="74"/>
  <c r="AS48" i="74"/>
  <c r="AT48" i="74"/>
  <c r="AU48" i="74"/>
  <c r="AV48" i="74"/>
  <c r="AW48" i="74"/>
  <c r="AX48" i="74"/>
  <c r="AY48" i="74"/>
  <c r="AZ48" i="74"/>
  <c r="BA48" i="74"/>
  <c r="AP49" i="74"/>
  <c r="AQ49" i="74"/>
  <c r="AR49" i="74"/>
  <c r="AS49" i="74"/>
  <c r="AT49" i="74"/>
  <c r="AU49" i="74"/>
  <c r="AV49" i="74"/>
  <c r="AW49" i="74"/>
  <c r="AX49" i="74"/>
  <c r="AY49" i="74"/>
  <c r="AZ49" i="74"/>
  <c r="BA49" i="74"/>
  <c r="AP50" i="74"/>
  <c r="AQ50" i="74"/>
  <c r="AR50" i="74"/>
  <c r="AS50" i="74"/>
  <c r="AT50" i="74"/>
  <c r="AU50" i="74"/>
  <c r="AV50" i="74"/>
  <c r="AW50" i="74"/>
  <c r="AX50" i="74"/>
  <c r="AY50" i="74"/>
  <c r="AZ50" i="74"/>
  <c r="BA50" i="74"/>
  <c r="AP51" i="74"/>
  <c r="AQ51" i="74"/>
  <c r="AR51" i="74"/>
  <c r="AS51" i="74"/>
  <c r="AT51" i="74"/>
  <c r="AU51" i="74"/>
  <c r="AV51" i="74"/>
  <c r="AW51" i="74"/>
  <c r="AX51" i="74"/>
  <c r="AY51" i="74"/>
  <c r="AZ51" i="74"/>
  <c r="BA51" i="74"/>
  <c r="AP52" i="74"/>
  <c r="AQ52" i="74"/>
  <c r="AR52" i="74"/>
  <c r="AS52" i="74"/>
  <c r="AT52" i="74"/>
  <c r="AU52" i="74"/>
  <c r="AV52" i="74"/>
  <c r="AW52" i="74"/>
  <c r="AX52" i="74"/>
  <c r="AY52" i="74"/>
  <c r="AZ52" i="74"/>
  <c r="BA52" i="74"/>
  <c r="BA53" i="74"/>
  <c r="AP54" i="74"/>
  <c r="AQ54" i="74"/>
  <c r="AR54" i="74"/>
  <c r="AS54" i="74"/>
  <c r="AT54" i="74"/>
  <c r="AU54" i="74"/>
  <c r="AV54" i="74"/>
  <c r="AW54" i="74"/>
  <c r="AX54" i="74"/>
  <c r="AY54" i="74"/>
  <c r="AZ54" i="74"/>
  <c r="BA54" i="74"/>
  <c r="AP55" i="74"/>
  <c r="AQ55" i="74"/>
  <c r="AR55" i="74"/>
  <c r="AS55" i="74"/>
  <c r="AT55" i="74"/>
  <c r="AU55" i="74"/>
  <c r="AV55" i="74"/>
  <c r="AW55" i="74"/>
  <c r="AX55" i="74"/>
  <c r="AY55" i="74"/>
  <c r="AZ55" i="74"/>
  <c r="BA55" i="74"/>
  <c r="AP56" i="74"/>
  <c r="AQ56" i="74"/>
  <c r="AR56" i="74"/>
  <c r="AS56" i="74"/>
  <c r="AT56" i="74"/>
  <c r="AU56" i="74"/>
  <c r="AV56" i="74"/>
  <c r="AW56" i="74"/>
  <c r="AX56" i="74"/>
  <c r="AY56" i="74"/>
  <c r="AZ56" i="74"/>
  <c r="BA56" i="74"/>
  <c r="AP57" i="74"/>
  <c r="AQ57" i="74"/>
  <c r="AR57" i="74"/>
  <c r="AS57" i="74"/>
  <c r="AT57" i="74"/>
  <c r="AU57" i="74"/>
  <c r="AV57" i="74"/>
  <c r="AW57" i="74"/>
  <c r="AX57" i="74"/>
  <c r="AY57" i="74"/>
  <c r="AZ57" i="74"/>
  <c r="BA57" i="74"/>
  <c r="AP58" i="74"/>
  <c r="AQ58" i="74"/>
  <c r="AR58" i="74"/>
  <c r="AS58" i="74"/>
  <c r="AT58" i="74"/>
  <c r="AU58" i="74"/>
  <c r="AV58" i="74"/>
  <c r="AW58" i="74"/>
  <c r="AX58" i="74"/>
  <c r="AY58" i="74"/>
  <c r="AZ58" i="74"/>
  <c r="BA58" i="74"/>
  <c r="AP59" i="74"/>
  <c r="AQ59" i="74"/>
  <c r="AR59" i="74"/>
  <c r="AS59" i="74"/>
  <c r="AT59" i="74"/>
  <c r="AU59" i="74"/>
  <c r="AV59" i="74"/>
  <c r="AW59" i="74"/>
  <c r="AX59" i="74"/>
  <c r="AY59" i="74"/>
  <c r="AZ59" i="74"/>
  <c r="BA59" i="74"/>
  <c r="AP60" i="74"/>
  <c r="AQ60" i="74"/>
  <c r="AR60" i="74"/>
  <c r="AS60" i="74"/>
  <c r="AT60" i="74"/>
  <c r="AU60" i="74"/>
  <c r="AV60" i="74"/>
  <c r="AW60" i="74"/>
  <c r="AX60" i="74"/>
  <c r="AY60" i="74"/>
  <c r="AZ60" i="74"/>
  <c r="BA60" i="74"/>
  <c r="AP61" i="74"/>
  <c r="AQ61" i="74"/>
  <c r="AR61" i="74"/>
  <c r="AS61" i="74"/>
  <c r="AT61" i="74"/>
  <c r="AU61" i="74"/>
  <c r="AV61" i="74"/>
  <c r="AW61" i="74"/>
  <c r="AX61" i="74"/>
  <c r="AY61" i="74"/>
  <c r="AZ61" i="74"/>
  <c r="BA61" i="74"/>
  <c r="AP62" i="74"/>
  <c r="AQ62" i="74"/>
  <c r="AR62" i="74"/>
  <c r="AS62" i="74"/>
  <c r="AT62" i="74"/>
  <c r="AU62" i="74"/>
  <c r="AV62" i="74"/>
  <c r="AW62" i="74"/>
  <c r="AX62" i="74"/>
  <c r="AY62" i="74"/>
  <c r="AZ62" i="74"/>
  <c r="BA62" i="74"/>
  <c r="AP63" i="74"/>
  <c r="AQ63" i="74"/>
  <c r="AR63" i="74"/>
  <c r="AS63" i="74"/>
  <c r="AT63" i="74"/>
  <c r="AU63" i="74"/>
  <c r="AV63" i="74"/>
  <c r="AW63" i="74"/>
  <c r="AX63" i="74"/>
  <c r="AY63" i="74"/>
  <c r="AZ63" i="74"/>
  <c r="BA63" i="74"/>
  <c r="AS64" i="74"/>
  <c r="AT64" i="74"/>
  <c r="AU64" i="74"/>
  <c r="AV64" i="74"/>
  <c r="AW64" i="74"/>
  <c r="AX64" i="74"/>
  <c r="AY64" i="74"/>
  <c r="AZ64" i="74"/>
  <c r="BA64" i="74"/>
  <c r="AP65" i="74"/>
  <c r="AQ65" i="74"/>
  <c r="AR65" i="74"/>
  <c r="AS65" i="74"/>
  <c r="AT65" i="74"/>
  <c r="AU65" i="74"/>
  <c r="AV65" i="74"/>
  <c r="AW65" i="74"/>
  <c r="AX65" i="74"/>
  <c r="AY65" i="74"/>
  <c r="AZ65" i="74"/>
  <c r="BA65" i="74"/>
  <c r="AY39" i="74"/>
  <c r="AZ39" i="74"/>
  <c r="AL66" i="74"/>
  <c r="AL40" i="74"/>
  <c r="AM40" i="74"/>
  <c r="AN40" i="74"/>
  <c r="AL41" i="74"/>
  <c r="AM41" i="74"/>
  <c r="AN41" i="74"/>
  <c r="AL42" i="74"/>
  <c r="AM42" i="74"/>
  <c r="AN42" i="74"/>
  <c r="AL43" i="74"/>
  <c r="AM43" i="74"/>
  <c r="AN43" i="74"/>
  <c r="AL44" i="74"/>
  <c r="AM44" i="74"/>
  <c r="AN44" i="74"/>
  <c r="AL45" i="74"/>
  <c r="AM45" i="74"/>
  <c r="AN45" i="74"/>
  <c r="AL46" i="74"/>
  <c r="AM46" i="74"/>
  <c r="AN46" i="74"/>
  <c r="AL47" i="74"/>
  <c r="AM47" i="74"/>
  <c r="AN47" i="74"/>
  <c r="AL48" i="74"/>
  <c r="AM48" i="74"/>
  <c r="AN48" i="74"/>
  <c r="AL49" i="74"/>
  <c r="AM49" i="74"/>
  <c r="AN49" i="74"/>
  <c r="AL50" i="74"/>
  <c r="AM50" i="74"/>
  <c r="AN50" i="74"/>
  <c r="AL51" i="74"/>
  <c r="AM51" i="74"/>
  <c r="AN51" i="74"/>
  <c r="AL52" i="74"/>
  <c r="AM52" i="74"/>
  <c r="AN52" i="74"/>
  <c r="AL53" i="74"/>
  <c r="AM53" i="74"/>
  <c r="AN53" i="74"/>
  <c r="AL54" i="74"/>
  <c r="AM54" i="74"/>
  <c r="AN54" i="74"/>
  <c r="AL55" i="74"/>
  <c r="AM55" i="74"/>
  <c r="AN55" i="74"/>
  <c r="AL56" i="74"/>
  <c r="AM56" i="74"/>
  <c r="AN56" i="74"/>
  <c r="AL57" i="74"/>
  <c r="AM57" i="74"/>
  <c r="AN57" i="74"/>
  <c r="AL58" i="74"/>
  <c r="AM58" i="74"/>
  <c r="AN58" i="74"/>
  <c r="AL59" i="74"/>
  <c r="AM59" i="74"/>
  <c r="AN59" i="74"/>
  <c r="AL60" i="74"/>
  <c r="AM60" i="74"/>
  <c r="AN60" i="74"/>
  <c r="AL61" i="74"/>
  <c r="AM61" i="74"/>
  <c r="AN61" i="74"/>
  <c r="AL62" i="74"/>
  <c r="AM62" i="74"/>
  <c r="AN62" i="74"/>
  <c r="AL63" i="74"/>
  <c r="AM63" i="74"/>
  <c r="AN63" i="74"/>
  <c r="AL64" i="74"/>
  <c r="AM64" i="74"/>
  <c r="AN64" i="74"/>
  <c r="AL65" i="74"/>
  <c r="AM65" i="74"/>
  <c r="AN65" i="74"/>
  <c r="AN39" i="74"/>
  <c r="AM39" i="74"/>
  <c r="AL39" i="74"/>
  <c r="R66" i="74"/>
  <c r="R40" i="74"/>
  <c r="S40" i="74"/>
  <c r="T40" i="74"/>
  <c r="R41" i="74"/>
  <c r="S41" i="74"/>
  <c r="T41" i="74"/>
  <c r="R42" i="74"/>
  <c r="S42" i="74"/>
  <c r="T42" i="74"/>
  <c r="R43" i="74"/>
  <c r="S43" i="74"/>
  <c r="T43" i="74"/>
  <c r="R44" i="74"/>
  <c r="S44" i="74"/>
  <c r="T44" i="74"/>
  <c r="R45" i="74"/>
  <c r="S45" i="74"/>
  <c r="T45" i="74"/>
  <c r="R46" i="74"/>
  <c r="S46" i="74"/>
  <c r="T46" i="74"/>
  <c r="R47" i="74"/>
  <c r="S47" i="74"/>
  <c r="T47" i="74"/>
  <c r="R48" i="74"/>
  <c r="S48" i="74"/>
  <c r="T48" i="74"/>
  <c r="R49" i="74"/>
  <c r="S49" i="74"/>
  <c r="T49" i="74"/>
  <c r="R50" i="74"/>
  <c r="S50" i="74"/>
  <c r="T50" i="74"/>
  <c r="R51" i="74"/>
  <c r="S51" i="74"/>
  <c r="T51" i="74"/>
  <c r="R52" i="74"/>
  <c r="S52" i="74"/>
  <c r="T52" i="74"/>
  <c r="R53" i="74"/>
  <c r="S53" i="74"/>
  <c r="T53" i="74"/>
  <c r="R54" i="74"/>
  <c r="S54" i="74"/>
  <c r="T54" i="74"/>
  <c r="R55" i="74"/>
  <c r="S55" i="74"/>
  <c r="T55" i="74"/>
  <c r="R56" i="74"/>
  <c r="S56" i="74"/>
  <c r="T56" i="74"/>
  <c r="R57" i="74"/>
  <c r="S57" i="74"/>
  <c r="T57" i="74"/>
  <c r="R58" i="74"/>
  <c r="S58" i="74"/>
  <c r="T58" i="74"/>
  <c r="R59" i="74"/>
  <c r="S59" i="74"/>
  <c r="T59" i="74"/>
  <c r="R60" i="74"/>
  <c r="S60" i="74"/>
  <c r="T60" i="74"/>
  <c r="R61" i="74"/>
  <c r="S61" i="74"/>
  <c r="T61" i="74"/>
  <c r="R62" i="74"/>
  <c r="S62" i="74"/>
  <c r="T62" i="74"/>
  <c r="R63" i="74"/>
  <c r="S63" i="74"/>
  <c r="T63" i="74"/>
  <c r="R64" i="74"/>
  <c r="S64" i="74"/>
  <c r="T64" i="74"/>
  <c r="R65" i="74"/>
  <c r="S65" i="74"/>
  <c r="T65" i="74"/>
  <c r="T39" i="74"/>
  <c r="S39" i="74"/>
  <c r="R39" i="74"/>
  <c r="AY7" i="74"/>
  <c r="AZ7" i="74"/>
  <c r="AY8" i="74"/>
  <c r="AZ8" i="74"/>
  <c r="AY9" i="74"/>
  <c r="AZ9" i="74"/>
  <c r="AY10" i="74"/>
  <c r="AZ10" i="74"/>
  <c r="AY11" i="74"/>
  <c r="AZ11" i="74"/>
  <c r="AY12" i="74"/>
  <c r="AZ12" i="74"/>
  <c r="AY13" i="74"/>
  <c r="AZ13" i="74"/>
  <c r="AY14" i="74"/>
  <c r="AZ14" i="74"/>
  <c r="AY15" i="74"/>
  <c r="AZ15" i="74"/>
  <c r="AY16" i="74"/>
  <c r="AZ16" i="74"/>
  <c r="AY17" i="74"/>
  <c r="AZ17" i="74"/>
  <c r="AY18" i="74"/>
  <c r="AZ18" i="74"/>
  <c r="AY19" i="74"/>
  <c r="AZ19" i="74"/>
  <c r="AY20" i="74"/>
  <c r="AZ20" i="74"/>
  <c r="AY21" i="74"/>
  <c r="AZ21" i="74"/>
  <c r="AY22" i="74"/>
  <c r="AZ22" i="74"/>
  <c r="AY23" i="74"/>
  <c r="AZ23" i="74"/>
  <c r="AY24" i="74"/>
  <c r="AZ24" i="74"/>
  <c r="AY25" i="74"/>
  <c r="AZ25" i="74"/>
  <c r="AY26" i="74"/>
  <c r="AZ26" i="74"/>
  <c r="AY27" i="74"/>
  <c r="AZ27" i="74"/>
  <c r="AY28" i="74"/>
  <c r="AZ28" i="74"/>
  <c r="AY29" i="74"/>
  <c r="AZ29" i="74"/>
  <c r="AY30" i="74"/>
  <c r="AZ30" i="74"/>
  <c r="AY31" i="74"/>
  <c r="AZ31" i="74"/>
  <c r="AY32" i="74"/>
  <c r="AZ32" i="74"/>
  <c r="AY33" i="74"/>
  <c r="AZ33" i="74"/>
  <c r="AL33" i="74"/>
  <c r="AL8" i="74"/>
  <c r="AM8" i="74"/>
  <c r="AN8" i="74"/>
  <c r="AL9" i="74"/>
  <c r="AM9" i="74"/>
  <c r="AN9" i="74"/>
  <c r="AL10" i="74"/>
  <c r="AM10" i="74"/>
  <c r="AN10" i="74"/>
  <c r="AL11" i="74"/>
  <c r="AM11" i="74"/>
  <c r="AN11" i="74"/>
  <c r="AL12" i="74"/>
  <c r="AM12" i="74"/>
  <c r="AN12" i="74"/>
  <c r="AL13" i="74"/>
  <c r="AM13" i="74"/>
  <c r="AN13" i="74"/>
  <c r="AL14" i="74"/>
  <c r="AM14" i="74"/>
  <c r="AN14" i="74"/>
  <c r="AL15" i="74"/>
  <c r="AM15" i="74"/>
  <c r="AN15" i="74"/>
  <c r="AL16" i="74"/>
  <c r="AM16" i="74"/>
  <c r="AN16" i="74"/>
  <c r="AL17" i="74"/>
  <c r="AM17" i="74"/>
  <c r="AN17" i="74"/>
  <c r="AL18" i="74"/>
  <c r="AM18" i="74"/>
  <c r="AN18" i="74"/>
  <c r="AL19" i="74"/>
  <c r="AM19" i="74"/>
  <c r="AN19" i="74"/>
  <c r="AL20" i="74"/>
  <c r="AM20" i="74"/>
  <c r="AN20" i="74"/>
  <c r="AL21" i="74"/>
  <c r="AM21" i="74"/>
  <c r="AN21" i="74"/>
  <c r="AL22" i="74"/>
  <c r="AM22" i="74"/>
  <c r="AN22" i="74"/>
  <c r="AL23" i="74"/>
  <c r="AM23" i="74"/>
  <c r="AN23" i="74"/>
  <c r="AL24" i="74"/>
  <c r="AM24" i="74"/>
  <c r="AN24" i="74"/>
  <c r="AL25" i="74"/>
  <c r="AM25" i="74"/>
  <c r="AN25" i="74"/>
  <c r="AL26" i="74"/>
  <c r="AM26" i="74"/>
  <c r="AN26" i="74"/>
  <c r="AL27" i="74"/>
  <c r="AM27" i="74"/>
  <c r="AN27" i="74"/>
  <c r="AL28" i="74"/>
  <c r="AM28" i="74"/>
  <c r="AN28" i="74"/>
  <c r="AL29" i="74"/>
  <c r="AM29" i="74"/>
  <c r="AN29" i="74"/>
  <c r="AL30" i="74"/>
  <c r="AM30" i="74"/>
  <c r="AN30" i="74"/>
  <c r="AL31" i="74"/>
  <c r="AM31" i="74"/>
  <c r="AN31" i="74"/>
  <c r="AL32" i="74"/>
  <c r="AM32" i="74"/>
  <c r="AN32" i="74"/>
  <c r="AN7" i="74"/>
  <c r="AM7" i="74"/>
  <c r="AL7" i="74"/>
  <c r="R33" i="74"/>
  <c r="R8" i="74"/>
  <c r="S8" i="74"/>
  <c r="T8" i="74"/>
  <c r="R9" i="74"/>
  <c r="S9" i="74"/>
  <c r="T9" i="74"/>
  <c r="R10" i="74"/>
  <c r="S10" i="74"/>
  <c r="T10" i="74"/>
  <c r="R11" i="74"/>
  <c r="S11" i="74"/>
  <c r="T11" i="74"/>
  <c r="R12" i="74"/>
  <c r="S12" i="74"/>
  <c r="T12" i="74"/>
  <c r="R13" i="74"/>
  <c r="S13" i="74"/>
  <c r="T13" i="74"/>
  <c r="R14" i="74"/>
  <c r="S14" i="74"/>
  <c r="T14" i="74"/>
  <c r="R15" i="74"/>
  <c r="S15" i="74"/>
  <c r="T15" i="74"/>
  <c r="R16" i="74"/>
  <c r="S16" i="74"/>
  <c r="T16" i="74"/>
  <c r="R17" i="74"/>
  <c r="S17" i="74"/>
  <c r="T17" i="74"/>
  <c r="R18" i="74"/>
  <c r="S18" i="74"/>
  <c r="T18" i="74"/>
  <c r="R19" i="74"/>
  <c r="S19" i="74"/>
  <c r="T19" i="74"/>
  <c r="R20" i="74"/>
  <c r="S20" i="74"/>
  <c r="T20" i="74"/>
  <c r="R21" i="74"/>
  <c r="S21" i="74"/>
  <c r="T21" i="74"/>
  <c r="R22" i="74"/>
  <c r="S22" i="74"/>
  <c r="T22" i="74"/>
  <c r="R23" i="74"/>
  <c r="S23" i="74"/>
  <c r="T23" i="74"/>
  <c r="R24" i="74"/>
  <c r="S24" i="74"/>
  <c r="T24" i="74"/>
  <c r="R25" i="74"/>
  <c r="S25" i="74"/>
  <c r="T25" i="74"/>
  <c r="R26" i="74"/>
  <c r="S26" i="74"/>
  <c r="T26" i="74"/>
  <c r="R27" i="74"/>
  <c r="S27" i="74"/>
  <c r="T27" i="74"/>
  <c r="R28" i="74"/>
  <c r="S28" i="74"/>
  <c r="T28" i="74"/>
  <c r="R29" i="74"/>
  <c r="S29" i="74"/>
  <c r="T29" i="74"/>
  <c r="R30" i="74"/>
  <c r="S30" i="74"/>
  <c r="T30" i="74"/>
  <c r="R31" i="74"/>
  <c r="S31" i="74"/>
  <c r="T31" i="74"/>
  <c r="R32" i="74"/>
  <c r="S32" i="74"/>
  <c r="T32" i="74"/>
  <c r="T7" i="74"/>
  <c r="S7" i="74"/>
  <c r="R7" i="74"/>
  <c r="F103" i="71"/>
  <c r="G103" i="71"/>
  <c r="H103" i="71"/>
  <c r="I103" i="71"/>
  <c r="J103" i="71"/>
  <c r="K103" i="71"/>
  <c r="L103" i="71"/>
  <c r="M103" i="71"/>
  <c r="N103" i="71"/>
  <c r="O103" i="71"/>
  <c r="P103" i="71"/>
  <c r="Q103" i="71"/>
  <c r="R103" i="71"/>
  <c r="F104" i="71"/>
  <c r="G104" i="71"/>
  <c r="H104" i="71"/>
  <c r="I104" i="71"/>
  <c r="J104" i="71"/>
  <c r="K104" i="71"/>
  <c r="L104" i="71"/>
  <c r="M104" i="71"/>
  <c r="N104" i="71"/>
  <c r="O104" i="71"/>
  <c r="P104" i="71"/>
  <c r="R104" i="71" s="1"/>
  <c r="Q104" i="71"/>
  <c r="M105" i="71"/>
  <c r="N105" i="71"/>
  <c r="O105" i="71"/>
  <c r="P105" i="71"/>
  <c r="Q105" i="71"/>
  <c r="R105" i="71" s="1"/>
  <c r="M106" i="71"/>
  <c r="N106" i="71"/>
  <c r="O106" i="71"/>
  <c r="P106" i="71"/>
  <c r="R106" i="71" s="1"/>
  <c r="Q106" i="71"/>
  <c r="M107" i="71"/>
  <c r="N107" i="71"/>
  <c r="O107" i="71"/>
  <c r="P107" i="71"/>
  <c r="Q107" i="71"/>
  <c r="R107" i="71" s="1"/>
  <c r="F108" i="71"/>
  <c r="G108" i="71"/>
  <c r="H108" i="71"/>
  <c r="I108" i="71"/>
  <c r="J108" i="71"/>
  <c r="K108" i="71"/>
  <c r="L108" i="71"/>
  <c r="M108" i="71"/>
  <c r="N108" i="71"/>
  <c r="O108" i="71"/>
  <c r="P108" i="71"/>
  <c r="Q108" i="71"/>
  <c r="R108" i="71" s="1"/>
  <c r="F109" i="71"/>
  <c r="G109" i="71"/>
  <c r="H109" i="71"/>
  <c r="I109" i="71"/>
  <c r="J109" i="71"/>
  <c r="K109" i="71"/>
  <c r="L109" i="71"/>
  <c r="M109" i="71"/>
  <c r="N109" i="71"/>
  <c r="O109" i="71"/>
  <c r="P109" i="71"/>
  <c r="Q109" i="71"/>
  <c r="R109" i="71" s="1"/>
  <c r="F110" i="71"/>
  <c r="G110" i="71"/>
  <c r="H110" i="71"/>
  <c r="I110" i="71"/>
  <c r="J110" i="71"/>
  <c r="K110" i="71"/>
  <c r="L110" i="71"/>
  <c r="M110" i="71"/>
  <c r="N110" i="71"/>
  <c r="O110" i="71"/>
  <c r="P110" i="71"/>
  <c r="Q110" i="71"/>
  <c r="R110" i="71"/>
  <c r="G26" i="71"/>
  <c r="H26" i="71"/>
  <c r="I26" i="71"/>
  <c r="J26" i="71"/>
  <c r="K26" i="71"/>
  <c r="L26" i="71"/>
  <c r="F26" i="71"/>
  <c r="V65" i="71"/>
  <c r="V66" i="71"/>
  <c r="V67" i="71"/>
  <c r="V68" i="71"/>
  <c r="V69" i="71"/>
  <c r="V70" i="71"/>
  <c r="V71" i="71"/>
  <c r="V72" i="71"/>
  <c r="V73" i="71"/>
  <c r="V74" i="71"/>
  <c r="V44" i="71"/>
  <c r="W44" i="71"/>
  <c r="X44" i="71"/>
  <c r="V45" i="71"/>
  <c r="W45" i="71"/>
  <c r="X45" i="71"/>
  <c r="V46" i="71"/>
  <c r="W46" i="71"/>
  <c r="X46" i="71"/>
  <c r="V47" i="71"/>
  <c r="W47" i="71"/>
  <c r="X47" i="71"/>
  <c r="V48" i="71"/>
  <c r="W48" i="71"/>
  <c r="X48" i="71"/>
  <c r="V49" i="71"/>
  <c r="W49" i="71"/>
  <c r="X49" i="71"/>
  <c r="V50" i="71"/>
  <c r="W50" i="71"/>
  <c r="X50" i="71"/>
  <c r="V51" i="71"/>
  <c r="W51" i="71"/>
  <c r="X51" i="71"/>
  <c r="V52" i="71"/>
  <c r="W52" i="71"/>
  <c r="X52" i="71"/>
  <c r="V53" i="71"/>
  <c r="W53" i="71"/>
  <c r="X53" i="71"/>
  <c r="V54" i="71"/>
  <c r="W54" i="71"/>
  <c r="X54" i="71"/>
  <c r="V55" i="71"/>
  <c r="W55" i="71"/>
  <c r="X55" i="71"/>
  <c r="V56" i="71"/>
  <c r="W56" i="71"/>
  <c r="X56" i="71"/>
  <c r="V57" i="71"/>
  <c r="W57" i="71"/>
  <c r="X57" i="71"/>
  <c r="V58" i="71"/>
  <c r="W58" i="71"/>
  <c r="X58" i="71"/>
  <c r="V59" i="71"/>
  <c r="W59" i="71"/>
  <c r="X59" i="71"/>
  <c r="V60" i="71"/>
  <c r="W60" i="71"/>
  <c r="X60" i="71"/>
  <c r="V61" i="71"/>
  <c r="W61" i="71"/>
  <c r="X61" i="71"/>
  <c r="V62" i="71"/>
  <c r="W62" i="71"/>
  <c r="X62" i="71"/>
  <c r="V63" i="71"/>
  <c r="W63" i="71"/>
  <c r="X63" i="71"/>
  <c r="V64" i="71"/>
  <c r="W64" i="71"/>
  <c r="X64" i="71"/>
  <c r="X43" i="71"/>
  <c r="W43" i="71"/>
  <c r="V43" i="71"/>
  <c r="N65" i="71"/>
  <c r="O65" i="71"/>
  <c r="V30" i="71"/>
  <c r="V31" i="71"/>
  <c r="V32" i="71"/>
  <c r="V33" i="71"/>
  <c r="V34" i="71"/>
  <c r="V35" i="71"/>
  <c r="V36" i="71"/>
  <c r="V37" i="71"/>
  <c r="V38" i="71"/>
  <c r="V29" i="71"/>
  <c r="V8" i="71"/>
  <c r="W8" i="71"/>
  <c r="X8" i="71"/>
  <c r="V9" i="71"/>
  <c r="W9" i="71"/>
  <c r="X9" i="71"/>
  <c r="V10" i="71"/>
  <c r="W10" i="71"/>
  <c r="X10" i="71"/>
  <c r="V11" i="71"/>
  <c r="W11" i="71"/>
  <c r="X11" i="71"/>
  <c r="V12" i="71"/>
  <c r="W12" i="71"/>
  <c r="X12" i="71"/>
  <c r="V13" i="71"/>
  <c r="W13" i="71"/>
  <c r="X13" i="71"/>
  <c r="V14" i="71"/>
  <c r="W14" i="71"/>
  <c r="X14" i="71"/>
  <c r="V15" i="71"/>
  <c r="W15" i="71"/>
  <c r="X15" i="71"/>
  <c r="V16" i="71"/>
  <c r="W16" i="71"/>
  <c r="X16" i="71"/>
  <c r="V17" i="71"/>
  <c r="W17" i="71"/>
  <c r="X17" i="71"/>
  <c r="V18" i="71"/>
  <c r="W18" i="71"/>
  <c r="X18" i="71"/>
  <c r="V19" i="71"/>
  <c r="W19" i="71"/>
  <c r="X19" i="71"/>
  <c r="V20" i="71"/>
  <c r="W20" i="71"/>
  <c r="X20" i="71"/>
  <c r="V21" i="71"/>
  <c r="W21" i="71"/>
  <c r="X21" i="71"/>
  <c r="V22" i="71"/>
  <c r="W22" i="71"/>
  <c r="X22" i="71"/>
  <c r="V23" i="71"/>
  <c r="W23" i="71"/>
  <c r="X23" i="71"/>
  <c r="V24" i="71"/>
  <c r="W24" i="71"/>
  <c r="X24" i="71"/>
  <c r="V25" i="71"/>
  <c r="W25" i="71"/>
  <c r="X25" i="71"/>
  <c r="V26" i="71"/>
  <c r="W26" i="71"/>
  <c r="X26" i="71"/>
  <c r="V27" i="71"/>
  <c r="W27" i="71"/>
  <c r="X27" i="71"/>
  <c r="V28" i="71"/>
  <c r="W28" i="71"/>
  <c r="X28" i="71"/>
  <c r="X7" i="71"/>
  <c r="W7" i="71"/>
  <c r="V7" i="71"/>
  <c r="BA75" i="88"/>
  <c r="AP73" i="88"/>
  <c r="AQ73" i="88"/>
  <c r="AR73" i="88"/>
  <c r="AS73" i="88"/>
  <c r="AT73" i="88"/>
  <c r="AU73" i="88"/>
  <c r="AV73" i="88"/>
  <c r="AW73" i="88"/>
  <c r="AX73" i="88"/>
  <c r="AY73" i="88"/>
  <c r="AZ73" i="88"/>
  <c r="AY74" i="88"/>
  <c r="AZ74" i="88"/>
  <c r="AP75" i="88"/>
  <c r="AQ75" i="88"/>
  <c r="AR75" i="88"/>
  <c r="AS75" i="88"/>
  <c r="AT75" i="88"/>
  <c r="AU75" i="88"/>
  <c r="AV75" i="88"/>
  <c r="AW75" i="88"/>
  <c r="AX75" i="88"/>
  <c r="AY75" i="88"/>
  <c r="AZ75" i="88"/>
  <c r="AP76" i="88"/>
  <c r="AQ76" i="88"/>
  <c r="AR76" i="88"/>
  <c r="AS76" i="88"/>
  <c r="AT76" i="88"/>
  <c r="AU76" i="88"/>
  <c r="AV76" i="88"/>
  <c r="AW76" i="88"/>
  <c r="AX76" i="88"/>
  <c r="AY76" i="88"/>
  <c r="AZ76" i="88"/>
  <c r="AP77" i="88"/>
  <c r="AQ77" i="88"/>
  <c r="AR77" i="88"/>
  <c r="AS77" i="88"/>
  <c r="AT77" i="88"/>
  <c r="AU77" i="88"/>
  <c r="AV77" i="88"/>
  <c r="AW77" i="88"/>
  <c r="AX77" i="88"/>
  <c r="AY77" i="88"/>
  <c r="AZ77" i="88"/>
  <c r="AP78" i="88"/>
  <c r="AQ78" i="88"/>
  <c r="AR78" i="88"/>
  <c r="AS78" i="88"/>
  <c r="AT78" i="88"/>
  <c r="AU78" i="88"/>
  <c r="AV78" i="88"/>
  <c r="AW78" i="88"/>
  <c r="AX78" i="88"/>
  <c r="AY78" i="88"/>
  <c r="AZ78" i="88"/>
  <c r="AP79" i="88"/>
  <c r="AQ79" i="88"/>
  <c r="AR79" i="88"/>
  <c r="AS79" i="88"/>
  <c r="AT79" i="88"/>
  <c r="AU79" i="88"/>
  <c r="AV79" i="88"/>
  <c r="AW79" i="88"/>
  <c r="AX79" i="88"/>
  <c r="AY79" i="88"/>
  <c r="AZ79" i="88"/>
  <c r="AP80" i="88"/>
  <c r="AQ80" i="88"/>
  <c r="AR80" i="88"/>
  <c r="AS80" i="88"/>
  <c r="AT80" i="88"/>
  <c r="AU80" i="88"/>
  <c r="AV80" i="88"/>
  <c r="AW80" i="88"/>
  <c r="AX80" i="88"/>
  <c r="AY80" i="88"/>
  <c r="AZ80" i="88"/>
  <c r="AP81" i="88"/>
  <c r="AQ81" i="88"/>
  <c r="AR81" i="88"/>
  <c r="AS81" i="88"/>
  <c r="AT81" i="88"/>
  <c r="AU81" i="88"/>
  <c r="AV81" i="88"/>
  <c r="AW81" i="88"/>
  <c r="AX81" i="88"/>
  <c r="AY81" i="88"/>
  <c r="AZ81" i="88"/>
  <c r="AP82" i="88"/>
  <c r="AQ82" i="88"/>
  <c r="AR82" i="88"/>
  <c r="AS82" i="88"/>
  <c r="AT82" i="88"/>
  <c r="AU82" i="88"/>
  <c r="AV82" i="88"/>
  <c r="AW82" i="88"/>
  <c r="AX82" i="88"/>
  <c r="AY82" i="88"/>
  <c r="AZ82" i="88"/>
  <c r="AP83" i="88"/>
  <c r="AQ83" i="88"/>
  <c r="AR83" i="88"/>
  <c r="AS83" i="88"/>
  <c r="AT83" i="88"/>
  <c r="AU83" i="88"/>
  <c r="AV83" i="88"/>
  <c r="AW83" i="88"/>
  <c r="AX83" i="88"/>
  <c r="AY83" i="88"/>
  <c r="AZ83" i="88"/>
  <c r="AP84" i="88"/>
  <c r="AQ84" i="88"/>
  <c r="AR84" i="88"/>
  <c r="AS84" i="88"/>
  <c r="AT84" i="88"/>
  <c r="AU84" i="88"/>
  <c r="AV84" i="88"/>
  <c r="AW84" i="88"/>
  <c r="AX84" i="88"/>
  <c r="AY84" i="88"/>
  <c r="AZ84" i="88"/>
  <c r="AP85" i="88"/>
  <c r="AQ85" i="88"/>
  <c r="AR85" i="88"/>
  <c r="AS85" i="88"/>
  <c r="AT85" i="88"/>
  <c r="AU85" i="88"/>
  <c r="AV85" i="88"/>
  <c r="AW85" i="88"/>
  <c r="AX85" i="88"/>
  <c r="AY85" i="88"/>
  <c r="AZ85" i="88"/>
  <c r="AP86" i="88"/>
  <c r="AQ86" i="88"/>
  <c r="AR86" i="88"/>
  <c r="AS86" i="88"/>
  <c r="AT86" i="88"/>
  <c r="AU86" i="88"/>
  <c r="AV86" i="88"/>
  <c r="AW86" i="88"/>
  <c r="AX86" i="88"/>
  <c r="AY86" i="88"/>
  <c r="AZ86" i="88"/>
  <c r="AP87" i="88"/>
  <c r="AQ87" i="88"/>
  <c r="AR87" i="88"/>
  <c r="AS87" i="88"/>
  <c r="AT87" i="88"/>
  <c r="AU87" i="88"/>
  <c r="AV87" i="88"/>
  <c r="AW87" i="88"/>
  <c r="AX87" i="88"/>
  <c r="AY87" i="88"/>
  <c r="AZ87" i="88"/>
  <c r="AP88" i="88"/>
  <c r="AQ88" i="88"/>
  <c r="AR88" i="88"/>
  <c r="AS88" i="88"/>
  <c r="AT88" i="88"/>
  <c r="AU88" i="88"/>
  <c r="AV88" i="88"/>
  <c r="AW88" i="88"/>
  <c r="AX88" i="88"/>
  <c r="AY88" i="88"/>
  <c r="AZ88" i="88"/>
  <c r="AP89" i="88"/>
  <c r="AQ89" i="88"/>
  <c r="AR89" i="88"/>
  <c r="AS89" i="88"/>
  <c r="AT89" i="88"/>
  <c r="AU89" i="88"/>
  <c r="AV89" i="88"/>
  <c r="AW89" i="88"/>
  <c r="AX89" i="88"/>
  <c r="AY89" i="88"/>
  <c r="AZ89" i="88"/>
  <c r="AP90" i="88"/>
  <c r="AQ90" i="88"/>
  <c r="AR90" i="88"/>
  <c r="AS90" i="88"/>
  <c r="AT90" i="88"/>
  <c r="AU90" i="88"/>
  <c r="AV90" i="88"/>
  <c r="AW90" i="88"/>
  <c r="AX90" i="88"/>
  <c r="AY90" i="88"/>
  <c r="AZ90" i="88"/>
  <c r="AP91" i="88"/>
  <c r="AQ91" i="88"/>
  <c r="AR91" i="88"/>
  <c r="AS91" i="88"/>
  <c r="AT91" i="88"/>
  <c r="AU91" i="88"/>
  <c r="AV91" i="88"/>
  <c r="AW91" i="88"/>
  <c r="AX91" i="88"/>
  <c r="AY91" i="88"/>
  <c r="AZ91" i="88"/>
  <c r="AP92" i="88"/>
  <c r="AQ92" i="88"/>
  <c r="AR92" i="88"/>
  <c r="AS92" i="88"/>
  <c r="AT92" i="88"/>
  <c r="AU92" i="88"/>
  <c r="AV92" i="88"/>
  <c r="AW92" i="88"/>
  <c r="AX92" i="88"/>
  <c r="AY92" i="88"/>
  <c r="AZ92" i="88"/>
  <c r="AP93" i="88"/>
  <c r="AQ93" i="88"/>
  <c r="AR93" i="88"/>
  <c r="AS93" i="88"/>
  <c r="AT93" i="88"/>
  <c r="AU93" i="88"/>
  <c r="AV93" i="88"/>
  <c r="AW93" i="88"/>
  <c r="AX93" i="88"/>
  <c r="AY93" i="88"/>
  <c r="AZ93" i="88"/>
  <c r="AP94" i="88"/>
  <c r="AQ94" i="88"/>
  <c r="AR94" i="88"/>
  <c r="AS94" i="88"/>
  <c r="AT94" i="88"/>
  <c r="AU94" i="88"/>
  <c r="AV94" i="88"/>
  <c r="AW94" i="88"/>
  <c r="AX94" i="88"/>
  <c r="AY94" i="88"/>
  <c r="AZ94" i="88"/>
  <c r="AP95" i="88"/>
  <c r="AQ95" i="88"/>
  <c r="AR95" i="88"/>
  <c r="AS95" i="88"/>
  <c r="AT95" i="88"/>
  <c r="AU95" i="88"/>
  <c r="AV95" i="88"/>
  <c r="AW95" i="88"/>
  <c r="AX95" i="88"/>
  <c r="AY95" i="88"/>
  <c r="AZ95" i="88"/>
  <c r="AP96" i="88"/>
  <c r="AQ96" i="88"/>
  <c r="AR96" i="88"/>
  <c r="AS96" i="88"/>
  <c r="AT96" i="88"/>
  <c r="AU96" i="88"/>
  <c r="AV96" i="88"/>
  <c r="AW96" i="88"/>
  <c r="AX96" i="88"/>
  <c r="AY96" i="88"/>
  <c r="AZ96" i="88"/>
  <c r="AP97" i="88"/>
  <c r="AQ97" i="88"/>
  <c r="AR97" i="88"/>
  <c r="AS97" i="88"/>
  <c r="AT97" i="88"/>
  <c r="AU97" i="88"/>
  <c r="AV97" i="88"/>
  <c r="AW97" i="88"/>
  <c r="AX97" i="88"/>
  <c r="AY97" i="88"/>
  <c r="AZ97" i="88"/>
  <c r="AP98" i="88"/>
  <c r="AQ98" i="88"/>
  <c r="AR98" i="88"/>
  <c r="AS98" i="88"/>
  <c r="AT98" i="88"/>
  <c r="AU98" i="88"/>
  <c r="AV98" i="88"/>
  <c r="AW98" i="88"/>
  <c r="AX98" i="88"/>
  <c r="AY98" i="88"/>
  <c r="AZ98" i="88"/>
  <c r="AP99" i="88"/>
  <c r="AQ99" i="88"/>
  <c r="AR99" i="88"/>
  <c r="AS99" i="88"/>
  <c r="AT99" i="88"/>
  <c r="AU99" i="88"/>
  <c r="AV99" i="88"/>
  <c r="AW99" i="88"/>
  <c r="AX99" i="88"/>
  <c r="AY99" i="88"/>
  <c r="AZ99" i="88"/>
  <c r="AP40" i="88"/>
  <c r="AQ40" i="88"/>
  <c r="AR40" i="88"/>
  <c r="AS40" i="88"/>
  <c r="AT40" i="88"/>
  <c r="AU40" i="88"/>
  <c r="AV40" i="88"/>
  <c r="AW40" i="88"/>
  <c r="AX40" i="88"/>
  <c r="AY40" i="88"/>
  <c r="AZ40" i="88"/>
  <c r="AP41" i="88"/>
  <c r="AQ41" i="88"/>
  <c r="AR41" i="88"/>
  <c r="AS41" i="88"/>
  <c r="AT41" i="88"/>
  <c r="AU41" i="88"/>
  <c r="AV41" i="88"/>
  <c r="AW41" i="88"/>
  <c r="AX41" i="88"/>
  <c r="AY41" i="88"/>
  <c r="AZ41" i="88"/>
  <c r="AP42" i="88"/>
  <c r="AQ42" i="88"/>
  <c r="AR42" i="88"/>
  <c r="AS42" i="88"/>
  <c r="AT42" i="88"/>
  <c r="AU42" i="88"/>
  <c r="AV42" i="88"/>
  <c r="AW42" i="88"/>
  <c r="AX42" i="88"/>
  <c r="AY42" i="88"/>
  <c r="AZ42" i="88"/>
  <c r="AP43" i="88"/>
  <c r="AQ43" i="88"/>
  <c r="AR43" i="88"/>
  <c r="AS43" i="88"/>
  <c r="AT43" i="88"/>
  <c r="AU43" i="88"/>
  <c r="AV43" i="88"/>
  <c r="AW43" i="88"/>
  <c r="AX43" i="88"/>
  <c r="AY43" i="88"/>
  <c r="AZ43" i="88"/>
  <c r="AP44" i="88"/>
  <c r="AQ44" i="88"/>
  <c r="AR44" i="88"/>
  <c r="AS44" i="88"/>
  <c r="AT44" i="88"/>
  <c r="AU44" i="88"/>
  <c r="AV44" i="88"/>
  <c r="AW44" i="88"/>
  <c r="AX44" i="88"/>
  <c r="AY44" i="88"/>
  <c r="AZ44" i="88"/>
  <c r="AP45" i="88"/>
  <c r="AQ45" i="88"/>
  <c r="AR45" i="88"/>
  <c r="AS45" i="88"/>
  <c r="AT45" i="88"/>
  <c r="AU45" i="88"/>
  <c r="AV45" i="88"/>
  <c r="AW45" i="88"/>
  <c r="AX45" i="88"/>
  <c r="AY45" i="88"/>
  <c r="AZ45" i="88"/>
  <c r="AP46" i="88"/>
  <c r="AQ46" i="88"/>
  <c r="AR46" i="88"/>
  <c r="AS46" i="88"/>
  <c r="AT46" i="88"/>
  <c r="AU46" i="88"/>
  <c r="AV46" i="88"/>
  <c r="AW46" i="88"/>
  <c r="AX46" i="88"/>
  <c r="AY46" i="88"/>
  <c r="AZ46" i="88"/>
  <c r="AP47" i="88"/>
  <c r="AQ47" i="88"/>
  <c r="AR47" i="88"/>
  <c r="AS47" i="88"/>
  <c r="AT47" i="88"/>
  <c r="AU47" i="88"/>
  <c r="AV47" i="88"/>
  <c r="AW47" i="88"/>
  <c r="AX47" i="88"/>
  <c r="AY47" i="88"/>
  <c r="AZ47" i="88"/>
  <c r="AP48" i="88"/>
  <c r="AQ48" i="88"/>
  <c r="AR48" i="88"/>
  <c r="AS48" i="88"/>
  <c r="AT48" i="88"/>
  <c r="AU48" i="88"/>
  <c r="AV48" i="88"/>
  <c r="AW48" i="88"/>
  <c r="AX48" i="88"/>
  <c r="AY48" i="88"/>
  <c r="AZ48" i="88"/>
  <c r="AP49" i="88"/>
  <c r="AQ49" i="88"/>
  <c r="AR49" i="88"/>
  <c r="AS49" i="88"/>
  <c r="AT49" i="88"/>
  <c r="AU49" i="88"/>
  <c r="AV49" i="88"/>
  <c r="AW49" i="88"/>
  <c r="AX49" i="88"/>
  <c r="AY49" i="88"/>
  <c r="AZ49" i="88"/>
  <c r="AP50" i="88"/>
  <c r="AQ50" i="88"/>
  <c r="AR50" i="88"/>
  <c r="AS50" i="88"/>
  <c r="AT50" i="88"/>
  <c r="AU50" i="88"/>
  <c r="AV50" i="88"/>
  <c r="AW50" i="88"/>
  <c r="AX50" i="88"/>
  <c r="AY50" i="88"/>
  <c r="AZ50" i="88"/>
  <c r="AP51" i="88"/>
  <c r="AQ51" i="88"/>
  <c r="AR51" i="88"/>
  <c r="AS51" i="88"/>
  <c r="AT51" i="88"/>
  <c r="AU51" i="88"/>
  <c r="AV51" i="88"/>
  <c r="AW51" i="88"/>
  <c r="AX51" i="88"/>
  <c r="AY51" i="88"/>
  <c r="AZ51" i="88"/>
  <c r="AZ52" i="88"/>
  <c r="AP53" i="88"/>
  <c r="AQ53" i="88"/>
  <c r="AR53" i="88"/>
  <c r="AS53" i="88"/>
  <c r="AT53" i="88"/>
  <c r="AU53" i="88"/>
  <c r="AV53" i="88"/>
  <c r="AW53" i="88"/>
  <c r="AX53" i="88"/>
  <c r="AY53" i="88"/>
  <c r="AZ53" i="88"/>
  <c r="AP54" i="88"/>
  <c r="AQ54" i="88"/>
  <c r="AR54" i="88"/>
  <c r="AS54" i="88"/>
  <c r="AT54" i="88"/>
  <c r="AU54" i="88"/>
  <c r="AV54" i="88"/>
  <c r="AW54" i="88"/>
  <c r="AX54" i="88"/>
  <c r="AY54" i="88"/>
  <c r="AZ54" i="88"/>
  <c r="AP55" i="88"/>
  <c r="AQ55" i="88"/>
  <c r="AR55" i="88"/>
  <c r="AS55" i="88"/>
  <c r="AT55" i="88"/>
  <c r="AU55" i="88"/>
  <c r="AV55" i="88"/>
  <c r="AW55" i="88"/>
  <c r="AX55" i="88"/>
  <c r="AY55" i="88"/>
  <c r="AZ55" i="88"/>
  <c r="AP56" i="88"/>
  <c r="AQ56" i="88"/>
  <c r="AR56" i="88"/>
  <c r="AS56" i="88"/>
  <c r="AT56" i="88"/>
  <c r="AU56" i="88"/>
  <c r="AV56" i="88"/>
  <c r="AW56" i="88"/>
  <c r="AX56" i="88"/>
  <c r="AY56" i="88"/>
  <c r="AZ56" i="88"/>
  <c r="AP57" i="88"/>
  <c r="AQ57" i="88"/>
  <c r="AR57" i="88"/>
  <c r="AS57" i="88"/>
  <c r="AT57" i="88"/>
  <c r="AU57" i="88"/>
  <c r="AV57" i="88"/>
  <c r="AW57" i="88"/>
  <c r="AX57" i="88"/>
  <c r="AY57" i="88"/>
  <c r="AZ57" i="88"/>
  <c r="AP58" i="88"/>
  <c r="AQ58" i="88"/>
  <c r="AR58" i="88"/>
  <c r="AS58" i="88"/>
  <c r="AT58" i="88"/>
  <c r="AU58" i="88"/>
  <c r="AV58" i="88"/>
  <c r="AW58" i="88"/>
  <c r="AX58" i="88"/>
  <c r="AY58" i="88"/>
  <c r="AZ58" i="88"/>
  <c r="AP59" i="88"/>
  <c r="AQ59" i="88"/>
  <c r="AR59" i="88"/>
  <c r="AS59" i="88"/>
  <c r="AT59" i="88"/>
  <c r="AU59" i="88"/>
  <c r="AV59" i="88"/>
  <c r="AW59" i="88"/>
  <c r="AX59" i="88"/>
  <c r="AY59" i="88"/>
  <c r="AZ59" i="88"/>
  <c r="AP60" i="88"/>
  <c r="AQ60" i="88"/>
  <c r="AR60" i="88"/>
  <c r="AS60" i="88"/>
  <c r="AT60" i="88"/>
  <c r="AU60" i="88"/>
  <c r="AV60" i="88"/>
  <c r="AW60" i="88"/>
  <c r="AX60" i="88"/>
  <c r="AY60" i="88"/>
  <c r="AZ60" i="88"/>
  <c r="AP61" i="88"/>
  <c r="AQ61" i="88"/>
  <c r="AR61" i="88"/>
  <c r="AS61" i="88"/>
  <c r="AT61" i="88"/>
  <c r="AU61" i="88"/>
  <c r="AV61" i="88"/>
  <c r="AW61" i="88"/>
  <c r="AX61" i="88"/>
  <c r="AY61" i="88"/>
  <c r="AZ61" i="88"/>
  <c r="AP62" i="88"/>
  <c r="AQ62" i="88"/>
  <c r="AR62" i="88"/>
  <c r="AS62" i="88"/>
  <c r="AT62" i="88"/>
  <c r="AU62" i="88"/>
  <c r="AV62" i="88"/>
  <c r="AW62" i="88"/>
  <c r="AX62" i="88"/>
  <c r="AY62" i="88"/>
  <c r="AZ62" i="88"/>
  <c r="AP63" i="88"/>
  <c r="AQ63" i="88"/>
  <c r="AR63" i="88"/>
  <c r="AS63" i="88"/>
  <c r="AT63" i="88"/>
  <c r="AU63" i="88"/>
  <c r="AV63" i="88"/>
  <c r="AW63" i="88"/>
  <c r="AX63" i="88"/>
  <c r="AY63" i="88"/>
  <c r="AZ63" i="88"/>
  <c r="AP64" i="88"/>
  <c r="AQ64" i="88"/>
  <c r="AR64" i="88"/>
  <c r="AS64" i="88"/>
  <c r="AT64" i="88"/>
  <c r="AU64" i="88"/>
  <c r="AV64" i="88"/>
  <c r="AW64" i="88"/>
  <c r="AX64" i="88"/>
  <c r="AY64" i="88"/>
  <c r="AZ64" i="88"/>
  <c r="AP65" i="88"/>
  <c r="AQ65" i="88"/>
  <c r="AR65" i="88"/>
  <c r="AS65" i="88"/>
  <c r="AT65" i="88"/>
  <c r="AU65" i="88"/>
  <c r="AV65" i="88"/>
  <c r="AW65" i="88"/>
  <c r="AX65" i="88"/>
  <c r="AY65" i="88"/>
  <c r="AZ65" i="88"/>
  <c r="AL66" i="88"/>
  <c r="AL40" i="88"/>
  <c r="AM40" i="88"/>
  <c r="AN40" i="88"/>
  <c r="AL41" i="88"/>
  <c r="AM41" i="88"/>
  <c r="AN41" i="88"/>
  <c r="AL42" i="88"/>
  <c r="AM42" i="88"/>
  <c r="AN42" i="88"/>
  <c r="AL43" i="88"/>
  <c r="AM43" i="88"/>
  <c r="AN43" i="88"/>
  <c r="AL44" i="88"/>
  <c r="AM44" i="88"/>
  <c r="AN44" i="88"/>
  <c r="AL45" i="88"/>
  <c r="AM45" i="88"/>
  <c r="AN45" i="88"/>
  <c r="AL46" i="88"/>
  <c r="AM46" i="88"/>
  <c r="AN46" i="88"/>
  <c r="AL47" i="88"/>
  <c r="AM47" i="88"/>
  <c r="AN47" i="88"/>
  <c r="AL48" i="88"/>
  <c r="AM48" i="88"/>
  <c r="AN48" i="88"/>
  <c r="AL49" i="88"/>
  <c r="AM49" i="88"/>
  <c r="AN49" i="88"/>
  <c r="AL50" i="88"/>
  <c r="AM50" i="88"/>
  <c r="AN50" i="88"/>
  <c r="AL51" i="88"/>
  <c r="AM51" i="88"/>
  <c r="AN51" i="88"/>
  <c r="AL52" i="88"/>
  <c r="AM52" i="88"/>
  <c r="AN52" i="88"/>
  <c r="AL53" i="88"/>
  <c r="AM53" i="88"/>
  <c r="AN53" i="88"/>
  <c r="AL54" i="88"/>
  <c r="AM54" i="88"/>
  <c r="AN54" i="88"/>
  <c r="AL55" i="88"/>
  <c r="AM55" i="88"/>
  <c r="AN55" i="88"/>
  <c r="AL56" i="88"/>
  <c r="AM56" i="88"/>
  <c r="AN56" i="88"/>
  <c r="AL57" i="88"/>
  <c r="AM57" i="88"/>
  <c r="AN57" i="88"/>
  <c r="AL58" i="88"/>
  <c r="AM58" i="88"/>
  <c r="AN58" i="88"/>
  <c r="AL59" i="88"/>
  <c r="AM59" i="88"/>
  <c r="AN59" i="88"/>
  <c r="AL60" i="88"/>
  <c r="AM60" i="88"/>
  <c r="AN60" i="88"/>
  <c r="AL61" i="88"/>
  <c r="AM61" i="88"/>
  <c r="AN61" i="88"/>
  <c r="AL62" i="88"/>
  <c r="AM62" i="88"/>
  <c r="AN62" i="88"/>
  <c r="AL63" i="88"/>
  <c r="AM63" i="88"/>
  <c r="AN63" i="88"/>
  <c r="AL64" i="88"/>
  <c r="AM64" i="88"/>
  <c r="AN64" i="88"/>
  <c r="AL65" i="88"/>
  <c r="AM65" i="88"/>
  <c r="AN65" i="88"/>
  <c r="AN39" i="88"/>
  <c r="AM39" i="88"/>
  <c r="AL39" i="88"/>
  <c r="R66" i="88"/>
  <c r="R40" i="88"/>
  <c r="S40" i="88"/>
  <c r="T40" i="88"/>
  <c r="R41" i="88"/>
  <c r="S41" i="88"/>
  <c r="T41" i="88"/>
  <c r="R42" i="88"/>
  <c r="S42" i="88"/>
  <c r="T42" i="88"/>
  <c r="R43" i="88"/>
  <c r="S43" i="88"/>
  <c r="T43" i="88"/>
  <c r="R44" i="88"/>
  <c r="S44" i="88"/>
  <c r="T44" i="88"/>
  <c r="R45" i="88"/>
  <c r="S45" i="88"/>
  <c r="T45" i="88"/>
  <c r="R46" i="88"/>
  <c r="S46" i="88"/>
  <c r="T46" i="88"/>
  <c r="R47" i="88"/>
  <c r="S47" i="88"/>
  <c r="T47" i="88"/>
  <c r="R48" i="88"/>
  <c r="S48" i="88"/>
  <c r="T48" i="88"/>
  <c r="R49" i="88"/>
  <c r="S49" i="88"/>
  <c r="T49" i="88"/>
  <c r="R50" i="88"/>
  <c r="S50" i="88"/>
  <c r="T50" i="88"/>
  <c r="R51" i="88"/>
  <c r="S51" i="88"/>
  <c r="T51" i="88"/>
  <c r="R52" i="88"/>
  <c r="S52" i="88"/>
  <c r="T52" i="88"/>
  <c r="R53" i="88"/>
  <c r="S53" i="88"/>
  <c r="T53" i="88"/>
  <c r="R54" i="88"/>
  <c r="S54" i="88"/>
  <c r="T54" i="88"/>
  <c r="R55" i="88"/>
  <c r="S55" i="88"/>
  <c r="T55" i="88"/>
  <c r="R56" i="88"/>
  <c r="S56" i="88"/>
  <c r="T56" i="88"/>
  <c r="R57" i="88"/>
  <c r="S57" i="88"/>
  <c r="T57" i="88"/>
  <c r="R58" i="88"/>
  <c r="S58" i="88"/>
  <c r="T58" i="88"/>
  <c r="R59" i="88"/>
  <c r="S59" i="88"/>
  <c r="T59" i="88"/>
  <c r="R60" i="88"/>
  <c r="S60" i="88"/>
  <c r="T60" i="88"/>
  <c r="R61" i="88"/>
  <c r="S61" i="88"/>
  <c r="T61" i="88"/>
  <c r="R62" i="88"/>
  <c r="S62" i="88"/>
  <c r="T62" i="88"/>
  <c r="R63" i="88"/>
  <c r="S63" i="88"/>
  <c r="T63" i="88"/>
  <c r="R64" i="88"/>
  <c r="S64" i="88"/>
  <c r="T64" i="88"/>
  <c r="R65" i="88"/>
  <c r="S65" i="88"/>
  <c r="T65" i="88"/>
  <c r="R39" i="88"/>
  <c r="AL33" i="88"/>
  <c r="AL8" i="88"/>
  <c r="AM8" i="88"/>
  <c r="AN8" i="88"/>
  <c r="AL9" i="88"/>
  <c r="AM9" i="88"/>
  <c r="AN9" i="88"/>
  <c r="AL10" i="88"/>
  <c r="AM10" i="88"/>
  <c r="AN10" i="88"/>
  <c r="AL11" i="88"/>
  <c r="AM11" i="88"/>
  <c r="AN11" i="88"/>
  <c r="AL12" i="88"/>
  <c r="AM12" i="88"/>
  <c r="AN12" i="88"/>
  <c r="AL13" i="88"/>
  <c r="AM13" i="88"/>
  <c r="AN13" i="88"/>
  <c r="AL14" i="88"/>
  <c r="AM14" i="88"/>
  <c r="AN14" i="88"/>
  <c r="AL15" i="88"/>
  <c r="AM15" i="88"/>
  <c r="AN15" i="88"/>
  <c r="AL16" i="88"/>
  <c r="AM16" i="88"/>
  <c r="AN16" i="88"/>
  <c r="AL17" i="88"/>
  <c r="AM17" i="88"/>
  <c r="AN17" i="88"/>
  <c r="AL18" i="88"/>
  <c r="AM18" i="88"/>
  <c r="AN18" i="88"/>
  <c r="AL19" i="88"/>
  <c r="AM19" i="88"/>
  <c r="AN19" i="88"/>
  <c r="AL20" i="88"/>
  <c r="AM20" i="88"/>
  <c r="AN20" i="88"/>
  <c r="AL21" i="88"/>
  <c r="AM21" i="88"/>
  <c r="AN21" i="88"/>
  <c r="AL22" i="88"/>
  <c r="AM22" i="88"/>
  <c r="AN22" i="88"/>
  <c r="AL23" i="88"/>
  <c r="AM23" i="88"/>
  <c r="AN23" i="88"/>
  <c r="AL24" i="88"/>
  <c r="AM24" i="88"/>
  <c r="AN24" i="88"/>
  <c r="AL25" i="88"/>
  <c r="AM25" i="88"/>
  <c r="AN25" i="88"/>
  <c r="AL26" i="88"/>
  <c r="AM26" i="88"/>
  <c r="AN26" i="88"/>
  <c r="AL27" i="88"/>
  <c r="AM27" i="88"/>
  <c r="AN27" i="88"/>
  <c r="AL28" i="88"/>
  <c r="AM28" i="88"/>
  <c r="AN28" i="88"/>
  <c r="AL29" i="88"/>
  <c r="AM29" i="88"/>
  <c r="AN29" i="88"/>
  <c r="AL30" i="88"/>
  <c r="AM30" i="88"/>
  <c r="AN30" i="88"/>
  <c r="AL31" i="88"/>
  <c r="AM31" i="88"/>
  <c r="AN31" i="88"/>
  <c r="AL32" i="88"/>
  <c r="AM32" i="88"/>
  <c r="AN32" i="88"/>
  <c r="AN7" i="88"/>
  <c r="AM7" i="88"/>
  <c r="AL7" i="88"/>
  <c r="R33" i="88"/>
  <c r="R8" i="88"/>
  <c r="S8" i="88"/>
  <c r="T8" i="88"/>
  <c r="R9" i="88"/>
  <c r="S9" i="88"/>
  <c r="T9" i="88"/>
  <c r="R10" i="88"/>
  <c r="S10" i="88"/>
  <c r="T10" i="88"/>
  <c r="R11" i="88"/>
  <c r="S11" i="88"/>
  <c r="T11" i="88"/>
  <c r="R12" i="88"/>
  <c r="S12" i="88"/>
  <c r="T12" i="88"/>
  <c r="R13" i="88"/>
  <c r="S13" i="88"/>
  <c r="T13" i="88"/>
  <c r="R14" i="88"/>
  <c r="S14" i="88"/>
  <c r="T14" i="88"/>
  <c r="R15" i="88"/>
  <c r="S15" i="88"/>
  <c r="T15" i="88"/>
  <c r="R16" i="88"/>
  <c r="S16" i="88"/>
  <c r="T16" i="88"/>
  <c r="R17" i="88"/>
  <c r="S17" i="88"/>
  <c r="T17" i="88"/>
  <c r="R18" i="88"/>
  <c r="S18" i="88"/>
  <c r="T18" i="88"/>
  <c r="R19" i="88"/>
  <c r="S19" i="88"/>
  <c r="T19" i="88"/>
  <c r="R20" i="88"/>
  <c r="S20" i="88"/>
  <c r="T20" i="88"/>
  <c r="R21" i="88"/>
  <c r="S21" i="88"/>
  <c r="T21" i="88"/>
  <c r="R22" i="88"/>
  <c r="S22" i="88"/>
  <c r="T22" i="88"/>
  <c r="R23" i="88"/>
  <c r="S23" i="88"/>
  <c r="T23" i="88"/>
  <c r="R24" i="88"/>
  <c r="S24" i="88"/>
  <c r="T24" i="88"/>
  <c r="R25" i="88"/>
  <c r="S25" i="88"/>
  <c r="T25" i="88"/>
  <c r="R26" i="88"/>
  <c r="S26" i="88"/>
  <c r="T26" i="88"/>
  <c r="R27" i="88"/>
  <c r="S27" i="88"/>
  <c r="T27" i="88"/>
  <c r="R28" i="88"/>
  <c r="S28" i="88"/>
  <c r="T28" i="88"/>
  <c r="R29" i="88"/>
  <c r="S29" i="88"/>
  <c r="T29" i="88"/>
  <c r="R30" i="88"/>
  <c r="S30" i="88"/>
  <c r="T30" i="88"/>
  <c r="R31" i="88"/>
  <c r="S31" i="88"/>
  <c r="T31" i="88"/>
  <c r="R32" i="88"/>
  <c r="S32" i="88"/>
  <c r="T32" i="88"/>
  <c r="T7" i="88"/>
  <c r="S7" i="88"/>
  <c r="R7" i="88"/>
  <c r="V44" i="87"/>
  <c r="W44" i="87"/>
  <c r="X44" i="87"/>
  <c r="V45" i="87"/>
  <c r="W45" i="87"/>
  <c r="X45" i="87"/>
  <c r="V46" i="87"/>
  <c r="W46" i="87"/>
  <c r="X46" i="87"/>
  <c r="V47" i="87"/>
  <c r="W47" i="87"/>
  <c r="X47" i="87"/>
  <c r="V48" i="87"/>
  <c r="W48" i="87"/>
  <c r="X48" i="87"/>
  <c r="V49" i="87"/>
  <c r="W49" i="87"/>
  <c r="X49" i="87"/>
  <c r="V50" i="87"/>
  <c r="W50" i="87"/>
  <c r="X50" i="87"/>
  <c r="V51" i="87"/>
  <c r="W51" i="87"/>
  <c r="X51" i="87"/>
  <c r="V52" i="87"/>
  <c r="W52" i="87"/>
  <c r="X52" i="87"/>
  <c r="V53" i="87"/>
  <c r="W53" i="87"/>
  <c r="X53" i="87"/>
  <c r="V54" i="87"/>
  <c r="W54" i="87"/>
  <c r="X54" i="87"/>
  <c r="V55" i="87"/>
  <c r="W55" i="87"/>
  <c r="X55" i="87"/>
  <c r="V56" i="87"/>
  <c r="W56" i="87"/>
  <c r="X56" i="87"/>
  <c r="V57" i="87"/>
  <c r="W57" i="87"/>
  <c r="X57" i="87"/>
  <c r="V58" i="87"/>
  <c r="W58" i="87"/>
  <c r="X58" i="87"/>
  <c r="V59" i="87"/>
  <c r="W59" i="87"/>
  <c r="X59" i="87"/>
  <c r="V60" i="87"/>
  <c r="W60" i="87"/>
  <c r="X60" i="87"/>
  <c r="V61" i="87"/>
  <c r="W61" i="87"/>
  <c r="X61" i="87"/>
  <c r="V62" i="87"/>
  <c r="W62" i="87"/>
  <c r="X62" i="87"/>
  <c r="V63" i="87"/>
  <c r="W63" i="87"/>
  <c r="X63" i="87"/>
  <c r="V64" i="87"/>
  <c r="W64" i="87"/>
  <c r="X64" i="87"/>
  <c r="V65" i="87"/>
  <c r="W65" i="87"/>
  <c r="X65" i="87"/>
  <c r="V66" i="87"/>
  <c r="W66" i="87"/>
  <c r="X66" i="87"/>
  <c r="V67" i="87"/>
  <c r="W67" i="87"/>
  <c r="X67" i="87"/>
  <c r="V68" i="87"/>
  <c r="W68" i="87"/>
  <c r="X68" i="87"/>
  <c r="V69" i="87"/>
  <c r="W69" i="87"/>
  <c r="X69" i="87"/>
  <c r="V70" i="87"/>
  <c r="W70" i="87"/>
  <c r="X70" i="87"/>
  <c r="V71" i="87"/>
  <c r="W71" i="87"/>
  <c r="X71" i="87"/>
  <c r="V72" i="87"/>
  <c r="W72" i="87"/>
  <c r="X72" i="87"/>
  <c r="V73" i="87"/>
  <c r="W73" i="87"/>
  <c r="X73" i="87"/>
  <c r="V74" i="87"/>
  <c r="W74" i="87"/>
  <c r="X74" i="87"/>
  <c r="X43" i="87"/>
  <c r="W43" i="87"/>
  <c r="V43" i="87"/>
  <c r="V30" i="87"/>
  <c r="V31" i="87"/>
  <c r="V32" i="87"/>
  <c r="V33" i="87"/>
  <c r="V34" i="87"/>
  <c r="V35" i="87"/>
  <c r="V36" i="87"/>
  <c r="V37" i="87"/>
  <c r="V38" i="87"/>
  <c r="V29" i="87"/>
  <c r="V8" i="87"/>
  <c r="W8" i="87"/>
  <c r="X8" i="87"/>
  <c r="V9" i="87"/>
  <c r="W9" i="87"/>
  <c r="X9" i="87"/>
  <c r="V10" i="87"/>
  <c r="W10" i="87"/>
  <c r="X10" i="87"/>
  <c r="V11" i="87"/>
  <c r="W11" i="87"/>
  <c r="X11" i="87"/>
  <c r="V12" i="87"/>
  <c r="W12" i="87"/>
  <c r="X12" i="87"/>
  <c r="V13" i="87"/>
  <c r="W13" i="87"/>
  <c r="X13" i="87"/>
  <c r="V14" i="87"/>
  <c r="W14" i="87"/>
  <c r="X14" i="87"/>
  <c r="V15" i="87"/>
  <c r="W15" i="87"/>
  <c r="X15" i="87"/>
  <c r="V16" i="87"/>
  <c r="W16" i="87"/>
  <c r="X16" i="87"/>
  <c r="V17" i="87"/>
  <c r="W17" i="87"/>
  <c r="X17" i="87"/>
  <c r="V18" i="87"/>
  <c r="W18" i="87"/>
  <c r="X18" i="87"/>
  <c r="V19" i="87"/>
  <c r="W19" i="87"/>
  <c r="X19" i="87"/>
  <c r="V20" i="87"/>
  <c r="W20" i="87"/>
  <c r="X20" i="87"/>
  <c r="V21" i="87"/>
  <c r="W21" i="87"/>
  <c r="X21" i="87"/>
  <c r="V22" i="87"/>
  <c r="W22" i="87"/>
  <c r="X22" i="87"/>
  <c r="V23" i="87"/>
  <c r="W23" i="87"/>
  <c r="X23" i="87"/>
  <c r="V24" i="87"/>
  <c r="W24" i="87"/>
  <c r="X24" i="87"/>
  <c r="V25" i="87"/>
  <c r="W25" i="87"/>
  <c r="X25" i="87"/>
  <c r="V26" i="87"/>
  <c r="W26" i="87"/>
  <c r="X26" i="87"/>
  <c r="V27" i="87"/>
  <c r="W27" i="87"/>
  <c r="X27" i="87"/>
  <c r="V28" i="87"/>
  <c r="W28" i="87"/>
  <c r="X28" i="87"/>
  <c r="X7" i="87"/>
  <c r="W7" i="87"/>
  <c r="V7" i="87"/>
  <c r="AY100" i="38"/>
  <c r="AP73" i="38"/>
  <c r="AQ73" i="38"/>
  <c r="AR73" i="38"/>
  <c r="AS73" i="38"/>
  <c r="AT73" i="38"/>
  <c r="AU73" i="38"/>
  <c r="AV73" i="38"/>
  <c r="AW73" i="38"/>
  <c r="AX73" i="38"/>
  <c r="AY73" i="38"/>
  <c r="AZ73" i="38"/>
  <c r="BA73" i="38"/>
  <c r="AZ74" i="38"/>
  <c r="BA74" i="38"/>
  <c r="AP75" i="38"/>
  <c r="AQ75" i="38"/>
  <c r="AR75" i="38"/>
  <c r="AS75" i="38"/>
  <c r="AT75" i="38"/>
  <c r="AU75" i="38"/>
  <c r="AV75" i="38"/>
  <c r="AW75" i="38"/>
  <c r="AX75" i="38"/>
  <c r="AY75" i="38"/>
  <c r="AZ75" i="38"/>
  <c r="BA75" i="38"/>
  <c r="AP76" i="38"/>
  <c r="AQ76" i="38"/>
  <c r="AR76" i="38"/>
  <c r="AS76" i="38"/>
  <c r="AT76" i="38"/>
  <c r="AU76" i="38"/>
  <c r="AV76" i="38"/>
  <c r="AW76" i="38"/>
  <c r="AX76" i="38"/>
  <c r="AY76" i="38"/>
  <c r="AZ76" i="38"/>
  <c r="BA76" i="38"/>
  <c r="AP77" i="38"/>
  <c r="AQ77" i="38"/>
  <c r="AR77" i="38"/>
  <c r="AS77" i="38"/>
  <c r="AT77" i="38"/>
  <c r="AU77" i="38"/>
  <c r="AV77" i="38"/>
  <c r="AW77" i="38"/>
  <c r="AX77" i="38"/>
  <c r="AY77" i="38"/>
  <c r="AZ77" i="38"/>
  <c r="BA77" i="38"/>
  <c r="AP78" i="38"/>
  <c r="AQ78" i="38"/>
  <c r="AR78" i="38"/>
  <c r="AS78" i="38"/>
  <c r="AT78" i="38"/>
  <c r="AU78" i="38"/>
  <c r="AV78" i="38"/>
  <c r="AW78" i="38"/>
  <c r="AX78" i="38"/>
  <c r="AY78" i="38"/>
  <c r="AZ78" i="38"/>
  <c r="BA78" i="38"/>
  <c r="AP79" i="38"/>
  <c r="AQ79" i="38"/>
  <c r="AR79" i="38"/>
  <c r="AS79" i="38"/>
  <c r="AT79" i="38"/>
  <c r="AU79" i="38"/>
  <c r="AV79" i="38"/>
  <c r="AW79" i="38"/>
  <c r="AX79" i="38"/>
  <c r="AY79" i="38"/>
  <c r="AZ79" i="38"/>
  <c r="BA79" i="38"/>
  <c r="AP80" i="38"/>
  <c r="AQ80" i="38"/>
  <c r="AR80" i="38"/>
  <c r="AS80" i="38"/>
  <c r="AT80" i="38"/>
  <c r="AU80" i="38"/>
  <c r="AV80" i="38"/>
  <c r="AW80" i="38"/>
  <c r="AX80" i="38"/>
  <c r="AY80" i="38"/>
  <c r="AZ80" i="38"/>
  <c r="BA80" i="38"/>
  <c r="AP81" i="38"/>
  <c r="AQ81" i="38"/>
  <c r="AR81" i="38"/>
  <c r="AS81" i="38"/>
  <c r="AT81" i="38"/>
  <c r="AU81" i="38"/>
  <c r="AV81" i="38"/>
  <c r="AW81" i="38"/>
  <c r="AX81" i="38"/>
  <c r="AY81" i="38"/>
  <c r="AZ81" i="38"/>
  <c r="BA81" i="38"/>
  <c r="AP82" i="38"/>
  <c r="AQ82" i="38"/>
  <c r="AR82" i="38"/>
  <c r="AS82" i="38"/>
  <c r="AT82" i="38"/>
  <c r="AU82" i="38"/>
  <c r="AV82" i="38"/>
  <c r="AW82" i="38"/>
  <c r="AX82" i="38"/>
  <c r="AY82" i="38"/>
  <c r="AZ82" i="38"/>
  <c r="BA82" i="38"/>
  <c r="AP83" i="38"/>
  <c r="AQ83" i="38"/>
  <c r="AR83" i="38"/>
  <c r="AS83" i="38"/>
  <c r="AT83" i="38"/>
  <c r="AU83" i="38"/>
  <c r="AV83" i="38"/>
  <c r="AW83" i="38"/>
  <c r="AX83" i="38"/>
  <c r="AY83" i="38"/>
  <c r="AZ83" i="38"/>
  <c r="BA83" i="38"/>
  <c r="AP84" i="38"/>
  <c r="AQ84" i="38"/>
  <c r="AR84" i="38"/>
  <c r="AS84" i="38"/>
  <c r="AT84" i="38"/>
  <c r="AU84" i="38"/>
  <c r="AV84" i="38"/>
  <c r="AW84" i="38"/>
  <c r="AX84" i="38"/>
  <c r="AY84" i="38"/>
  <c r="AZ84" i="38"/>
  <c r="BA84" i="38"/>
  <c r="AP85" i="38"/>
  <c r="AQ85" i="38"/>
  <c r="AR85" i="38"/>
  <c r="AS85" i="38"/>
  <c r="AT85" i="38"/>
  <c r="AU85" i="38"/>
  <c r="AV85" i="38"/>
  <c r="AW85" i="38"/>
  <c r="AX85" i="38"/>
  <c r="AY85" i="38"/>
  <c r="AZ85" i="38"/>
  <c r="BA85" i="38"/>
  <c r="AP86" i="38"/>
  <c r="AQ86" i="38"/>
  <c r="AR86" i="38"/>
  <c r="AS86" i="38"/>
  <c r="AT86" i="38"/>
  <c r="AU86" i="38"/>
  <c r="AV86" i="38"/>
  <c r="AW86" i="38"/>
  <c r="AX86" i="38"/>
  <c r="AY86" i="38"/>
  <c r="AZ86" i="38"/>
  <c r="BA86" i="38"/>
  <c r="AP87" i="38"/>
  <c r="AQ87" i="38"/>
  <c r="AR87" i="38"/>
  <c r="AS87" i="38"/>
  <c r="AT87" i="38"/>
  <c r="AU87" i="38"/>
  <c r="AV87" i="38"/>
  <c r="AW87" i="38"/>
  <c r="AX87" i="38"/>
  <c r="AY87" i="38"/>
  <c r="AZ87" i="38"/>
  <c r="BA87" i="38"/>
  <c r="AP88" i="38"/>
  <c r="AQ88" i="38"/>
  <c r="AR88" i="38"/>
  <c r="AS88" i="38"/>
  <c r="AT88" i="38"/>
  <c r="AU88" i="38"/>
  <c r="AV88" i="38"/>
  <c r="AW88" i="38"/>
  <c r="AX88" i="38"/>
  <c r="AY88" i="38"/>
  <c r="AZ88" i="38"/>
  <c r="BA88" i="38"/>
  <c r="AP89" i="38"/>
  <c r="AQ89" i="38"/>
  <c r="AR89" i="38"/>
  <c r="AS89" i="38"/>
  <c r="AT89" i="38"/>
  <c r="AU89" i="38"/>
  <c r="AV89" i="38"/>
  <c r="AW89" i="38"/>
  <c r="AX89" i="38"/>
  <c r="AY89" i="38"/>
  <c r="AZ89" i="38"/>
  <c r="BA89" i="38"/>
  <c r="AP90" i="38"/>
  <c r="AQ90" i="38"/>
  <c r="AR90" i="38"/>
  <c r="AS90" i="38"/>
  <c r="AT90" i="38"/>
  <c r="AU90" i="38"/>
  <c r="AV90" i="38"/>
  <c r="AW90" i="38"/>
  <c r="AX90" i="38"/>
  <c r="AY90" i="38"/>
  <c r="AZ90" i="38"/>
  <c r="BA90" i="38"/>
  <c r="AP91" i="38"/>
  <c r="AQ91" i="38"/>
  <c r="AR91" i="38"/>
  <c r="AS91" i="38"/>
  <c r="AT91" i="38"/>
  <c r="AU91" i="38"/>
  <c r="AV91" i="38"/>
  <c r="AW91" i="38"/>
  <c r="AX91" i="38"/>
  <c r="AY91" i="38"/>
  <c r="AZ91" i="38"/>
  <c r="BA91" i="38"/>
  <c r="AP92" i="38"/>
  <c r="AQ92" i="38"/>
  <c r="AR92" i="38"/>
  <c r="AS92" i="38"/>
  <c r="AT92" i="38"/>
  <c r="AU92" i="38"/>
  <c r="AV92" i="38"/>
  <c r="AW92" i="38"/>
  <c r="AX92" i="38"/>
  <c r="AY92" i="38"/>
  <c r="AZ92" i="38"/>
  <c r="BA92" i="38"/>
  <c r="AP93" i="38"/>
  <c r="AQ93" i="38"/>
  <c r="AR93" i="38"/>
  <c r="AS93" i="38"/>
  <c r="AT93" i="38"/>
  <c r="AU93" i="38"/>
  <c r="AV93" i="38"/>
  <c r="AW93" i="38"/>
  <c r="AX93" i="38"/>
  <c r="AY93" i="38"/>
  <c r="AZ93" i="38"/>
  <c r="BA93" i="38"/>
  <c r="AP94" i="38"/>
  <c r="AQ94" i="38"/>
  <c r="AR94" i="38"/>
  <c r="AS94" i="38"/>
  <c r="AT94" i="38"/>
  <c r="AU94" i="38"/>
  <c r="AV94" i="38"/>
  <c r="AW94" i="38"/>
  <c r="AX94" i="38"/>
  <c r="AY94" i="38"/>
  <c r="AZ94" i="38"/>
  <c r="BA94" i="38"/>
  <c r="AP95" i="38"/>
  <c r="AQ95" i="38"/>
  <c r="AR95" i="38"/>
  <c r="AS95" i="38"/>
  <c r="AT95" i="38"/>
  <c r="AU95" i="38"/>
  <c r="AV95" i="38"/>
  <c r="AW95" i="38"/>
  <c r="AX95" i="38"/>
  <c r="AY95" i="38"/>
  <c r="AZ95" i="38"/>
  <c r="BA95" i="38"/>
  <c r="AP96" i="38"/>
  <c r="AQ96" i="38"/>
  <c r="AR96" i="38"/>
  <c r="AS96" i="38"/>
  <c r="AT96" i="38"/>
  <c r="AU96" i="38"/>
  <c r="AV96" i="38"/>
  <c r="AW96" i="38"/>
  <c r="AX96" i="38"/>
  <c r="AY96" i="38"/>
  <c r="AZ96" i="38"/>
  <c r="BA96" i="38"/>
  <c r="AP97" i="38"/>
  <c r="AQ97" i="38"/>
  <c r="AR97" i="38"/>
  <c r="AS97" i="38"/>
  <c r="AT97" i="38"/>
  <c r="AU97" i="38"/>
  <c r="AV97" i="38"/>
  <c r="AW97" i="38"/>
  <c r="AX97" i="38"/>
  <c r="AY97" i="38"/>
  <c r="AZ97" i="38"/>
  <c r="BA97" i="38"/>
  <c r="AP98" i="38"/>
  <c r="AQ98" i="38"/>
  <c r="AR98" i="38"/>
  <c r="AS98" i="38"/>
  <c r="AT98" i="38"/>
  <c r="AU98" i="38"/>
  <c r="AV98" i="38"/>
  <c r="AW98" i="38"/>
  <c r="AX98" i="38"/>
  <c r="AY98" i="38"/>
  <c r="AZ98" i="38"/>
  <c r="BA98" i="38"/>
  <c r="AP99" i="38"/>
  <c r="AQ99" i="38"/>
  <c r="AR99" i="38"/>
  <c r="AS99" i="38"/>
  <c r="AT99" i="38"/>
  <c r="AU99" i="38"/>
  <c r="AV99" i="38"/>
  <c r="AW99" i="38"/>
  <c r="AX99" i="38"/>
  <c r="AY99" i="38"/>
  <c r="AZ99" i="38"/>
  <c r="BA99" i="38"/>
  <c r="AY72" i="38"/>
  <c r="AZ72" i="38"/>
  <c r="BA72" i="38"/>
  <c r="AL100" i="38"/>
  <c r="AL73" i="38"/>
  <c r="AM73" i="38"/>
  <c r="AN73" i="38"/>
  <c r="AL74" i="38"/>
  <c r="AM74" i="38"/>
  <c r="AN74" i="38"/>
  <c r="AL75" i="38"/>
  <c r="AM75" i="38"/>
  <c r="AN75" i="38"/>
  <c r="AL76" i="38"/>
  <c r="AM76" i="38"/>
  <c r="AN76" i="38"/>
  <c r="AL77" i="38"/>
  <c r="AM77" i="38"/>
  <c r="AN77" i="38"/>
  <c r="AL78" i="38"/>
  <c r="AM78" i="38"/>
  <c r="AN78" i="38"/>
  <c r="AL79" i="38"/>
  <c r="AM79" i="38"/>
  <c r="AN79" i="38"/>
  <c r="AL80" i="38"/>
  <c r="AM80" i="38"/>
  <c r="AN80" i="38"/>
  <c r="AL81" i="38"/>
  <c r="AM81" i="38"/>
  <c r="AN81" i="38"/>
  <c r="AL82" i="38"/>
  <c r="AM82" i="38"/>
  <c r="AN82" i="38"/>
  <c r="AL83" i="38"/>
  <c r="AM83" i="38"/>
  <c r="AN83" i="38"/>
  <c r="AL84" i="38"/>
  <c r="AM84" i="38"/>
  <c r="AN84" i="38"/>
  <c r="AL85" i="38"/>
  <c r="AM85" i="38"/>
  <c r="AN85" i="38"/>
  <c r="AL86" i="38"/>
  <c r="AM86" i="38"/>
  <c r="AN86" i="38"/>
  <c r="AL87" i="38"/>
  <c r="AM87" i="38"/>
  <c r="AN87" i="38"/>
  <c r="AL88" i="38"/>
  <c r="AM88" i="38"/>
  <c r="AN88" i="38"/>
  <c r="AL89" i="38"/>
  <c r="AM89" i="38"/>
  <c r="AN89" i="38"/>
  <c r="AL90" i="38"/>
  <c r="AM90" i="38"/>
  <c r="AN90" i="38"/>
  <c r="AL91" i="38"/>
  <c r="AM91" i="38"/>
  <c r="AN91" i="38"/>
  <c r="AL92" i="38"/>
  <c r="AM92" i="38"/>
  <c r="AN92" i="38"/>
  <c r="AL93" i="38"/>
  <c r="AM93" i="38"/>
  <c r="AN93" i="38"/>
  <c r="AL94" i="38"/>
  <c r="AM94" i="38"/>
  <c r="AN94" i="38"/>
  <c r="AL95" i="38"/>
  <c r="AM95" i="38"/>
  <c r="AN95" i="38"/>
  <c r="AL96" i="38"/>
  <c r="AM96" i="38"/>
  <c r="AN96" i="38"/>
  <c r="AL97" i="38"/>
  <c r="AM97" i="38"/>
  <c r="AN97" i="38"/>
  <c r="AL98" i="38"/>
  <c r="AM98" i="38"/>
  <c r="AN98" i="38"/>
  <c r="AL99" i="38"/>
  <c r="AM99" i="38"/>
  <c r="AN99" i="38"/>
  <c r="AN72" i="38"/>
  <c r="AM72" i="38"/>
  <c r="AL72" i="38"/>
  <c r="R100" i="38"/>
  <c r="P73" i="38"/>
  <c r="Q73" i="38"/>
  <c r="R73" i="38"/>
  <c r="S73" i="38"/>
  <c r="T73" i="38"/>
  <c r="P74" i="38"/>
  <c r="Q74" i="38"/>
  <c r="R74" i="38"/>
  <c r="S74" i="38"/>
  <c r="T74" i="38"/>
  <c r="P75" i="38"/>
  <c r="Q75" i="38"/>
  <c r="R75" i="38"/>
  <c r="S75" i="38"/>
  <c r="T75" i="38"/>
  <c r="P76" i="38"/>
  <c r="Q76" i="38"/>
  <c r="R76" i="38"/>
  <c r="S76" i="38"/>
  <c r="T76" i="38"/>
  <c r="P77" i="38"/>
  <c r="Q77" i="38"/>
  <c r="R77" i="38"/>
  <c r="S77" i="38"/>
  <c r="T77" i="38"/>
  <c r="P78" i="38"/>
  <c r="Q78" i="38"/>
  <c r="R78" i="38"/>
  <c r="S78" i="38"/>
  <c r="T78" i="38"/>
  <c r="P79" i="38"/>
  <c r="Q79" i="38"/>
  <c r="R79" i="38"/>
  <c r="S79" i="38"/>
  <c r="T79" i="38"/>
  <c r="P80" i="38"/>
  <c r="Q80" i="38"/>
  <c r="R80" i="38"/>
  <c r="S80" i="38"/>
  <c r="T80" i="38"/>
  <c r="P81" i="38"/>
  <c r="Q81" i="38"/>
  <c r="R81" i="38"/>
  <c r="S81" i="38"/>
  <c r="T81" i="38"/>
  <c r="P82" i="38"/>
  <c r="Q82" i="38"/>
  <c r="R82" i="38"/>
  <c r="S82" i="38"/>
  <c r="T82" i="38"/>
  <c r="P83" i="38"/>
  <c r="Q83" i="38"/>
  <c r="R83" i="38"/>
  <c r="S83" i="38"/>
  <c r="T83" i="38"/>
  <c r="P84" i="38"/>
  <c r="Q84" i="38"/>
  <c r="R84" i="38"/>
  <c r="S84" i="38"/>
  <c r="T84" i="38"/>
  <c r="P85" i="38"/>
  <c r="Q85" i="38"/>
  <c r="R85" i="38"/>
  <c r="S85" i="38"/>
  <c r="T85" i="38"/>
  <c r="P86" i="38"/>
  <c r="Q86" i="38"/>
  <c r="R86" i="38"/>
  <c r="S86" i="38"/>
  <c r="T86" i="38"/>
  <c r="P87" i="38"/>
  <c r="Q87" i="38"/>
  <c r="R87" i="38"/>
  <c r="S87" i="38"/>
  <c r="T87" i="38"/>
  <c r="P88" i="38"/>
  <c r="Q88" i="38"/>
  <c r="R88" i="38"/>
  <c r="S88" i="38"/>
  <c r="T88" i="38"/>
  <c r="P89" i="38"/>
  <c r="Q89" i="38"/>
  <c r="R89" i="38"/>
  <c r="S89" i="38"/>
  <c r="T89" i="38"/>
  <c r="P90" i="38"/>
  <c r="Q90" i="38"/>
  <c r="R90" i="38"/>
  <c r="S90" i="38"/>
  <c r="T90" i="38"/>
  <c r="P91" i="38"/>
  <c r="Q91" i="38"/>
  <c r="R91" i="38"/>
  <c r="S91" i="38"/>
  <c r="T91" i="38"/>
  <c r="P92" i="38"/>
  <c r="Q92" i="38"/>
  <c r="R92" i="38"/>
  <c r="S92" i="38"/>
  <c r="T92" i="38"/>
  <c r="P93" i="38"/>
  <c r="Q93" i="38"/>
  <c r="R93" i="38"/>
  <c r="S93" i="38"/>
  <c r="T93" i="38"/>
  <c r="P94" i="38"/>
  <c r="Q94" i="38"/>
  <c r="R94" i="38"/>
  <c r="S94" i="38"/>
  <c r="T94" i="38"/>
  <c r="P95" i="38"/>
  <c r="Q95" i="38"/>
  <c r="R95" i="38"/>
  <c r="S95" i="38"/>
  <c r="T95" i="38"/>
  <c r="P96" i="38"/>
  <c r="Q96" i="38"/>
  <c r="R96" i="38"/>
  <c r="S96" i="38"/>
  <c r="T96" i="38"/>
  <c r="P97" i="38"/>
  <c r="Q97" i="38"/>
  <c r="R97" i="38"/>
  <c r="S97" i="38"/>
  <c r="T97" i="38"/>
  <c r="P98" i="38"/>
  <c r="Q98" i="38"/>
  <c r="R98" i="38"/>
  <c r="S98" i="38"/>
  <c r="T98" i="38"/>
  <c r="P99" i="38"/>
  <c r="Q99" i="38"/>
  <c r="R99" i="38"/>
  <c r="S99" i="38"/>
  <c r="T99" i="38"/>
  <c r="T72" i="38"/>
  <c r="S72" i="38"/>
  <c r="R72" i="38"/>
  <c r="N74" i="38"/>
  <c r="AZ66" i="38"/>
  <c r="AY66" i="38"/>
  <c r="AP40" i="38"/>
  <c r="AQ40" i="38"/>
  <c r="AR40" i="38"/>
  <c r="AS40" i="38"/>
  <c r="AT40" i="38"/>
  <c r="AU40" i="38"/>
  <c r="AV40" i="38"/>
  <c r="AW40" i="38"/>
  <c r="AX40" i="38"/>
  <c r="AY40" i="38"/>
  <c r="AZ40" i="38"/>
  <c r="BA40" i="38"/>
  <c r="AP41" i="38"/>
  <c r="AQ41" i="38"/>
  <c r="AR41" i="38"/>
  <c r="AS41" i="38"/>
  <c r="AT41" i="38"/>
  <c r="AU41" i="38"/>
  <c r="AV41" i="38"/>
  <c r="AW41" i="38"/>
  <c r="AX41" i="38"/>
  <c r="AY41" i="38"/>
  <c r="AZ41" i="38"/>
  <c r="BA41" i="38"/>
  <c r="AP42" i="38"/>
  <c r="AQ42" i="38"/>
  <c r="AR42" i="38"/>
  <c r="AS42" i="38"/>
  <c r="AT42" i="38"/>
  <c r="AU42" i="38"/>
  <c r="AV42" i="38"/>
  <c r="AW42" i="38"/>
  <c r="AX42" i="38"/>
  <c r="AY42" i="38"/>
  <c r="AZ42" i="38"/>
  <c r="BA42" i="38"/>
  <c r="AP43" i="38"/>
  <c r="AQ43" i="38"/>
  <c r="AR43" i="38"/>
  <c r="AS43" i="38"/>
  <c r="AT43" i="38"/>
  <c r="AU43" i="38"/>
  <c r="AV43" i="38"/>
  <c r="AW43" i="38"/>
  <c r="AX43" i="38"/>
  <c r="AY43" i="38"/>
  <c r="AZ43" i="38"/>
  <c r="BA43" i="38"/>
  <c r="AP44" i="38"/>
  <c r="AQ44" i="38"/>
  <c r="AR44" i="38"/>
  <c r="AS44" i="38"/>
  <c r="AT44" i="38"/>
  <c r="AU44" i="38"/>
  <c r="AV44" i="38"/>
  <c r="AW44" i="38"/>
  <c r="AX44" i="38"/>
  <c r="AY44" i="38"/>
  <c r="AZ44" i="38"/>
  <c r="BA44" i="38"/>
  <c r="AP45" i="38"/>
  <c r="AQ45" i="38"/>
  <c r="AR45" i="38"/>
  <c r="AS45" i="38"/>
  <c r="AT45" i="38"/>
  <c r="AU45" i="38"/>
  <c r="AV45" i="38"/>
  <c r="AW45" i="38"/>
  <c r="AX45" i="38"/>
  <c r="AY45" i="38"/>
  <c r="AZ45" i="38"/>
  <c r="BA45" i="38"/>
  <c r="AP46" i="38"/>
  <c r="AQ46" i="38"/>
  <c r="AR46" i="38"/>
  <c r="AS46" i="38"/>
  <c r="AT46" i="38"/>
  <c r="AU46" i="38"/>
  <c r="AV46" i="38"/>
  <c r="AW46" i="38"/>
  <c r="AX46" i="38"/>
  <c r="AY46" i="38"/>
  <c r="AZ46" i="38"/>
  <c r="BA46" i="38"/>
  <c r="AP47" i="38"/>
  <c r="AQ47" i="38"/>
  <c r="AR47" i="38"/>
  <c r="AS47" i="38"/>
  <c r="AT47" i="38"/>
  <c r="AU47" i="38"/>
  <c r="AV47" i="38"/>
  <c r="AW47" i="38"/>
  <c r="AX47" i="38"/>
  <c r="AY47" i="38"/>
  <c r="AZ47" i="38"/>
  <c r="BA47" i="38"/>
  <c r="AP48" i="38"/>
  <c r="AQ48" i="38"/>
  <c r="AR48" i="38"/>
  <c r="AS48" i="38"/>
  <c r="AT48" i="38"/>
  <c r="AU48" i="38"/>
  <c r="AV48" i="38"/>
  <c r="AW48" i="38"/>
  <c r="AX48" i="38"/>
  <c r="AY48" i="38"/>
  <c r="AZ48" i="38"/>
  <c r="BA48" i="38"/>
  <c r="AP49" i="38"/>
  <c r="AQ49" i="38"/>
  <c r="AR49" i="38"/>
  <c r="AS49" i="38"/>
  <c r="AT49" i="38"/>
  <c r="AU49" i="38"/>
  <c r="AV49" i="38"/>
  <c r="AW49" i="38"/>
  <c r="AX49" i="38"/>
  <c r="AY49" i="38"/>
  <c r="AZ49" i="38"/>
  <c r="BA49" i="38"/>
  <c r="AP50" i="38"/>
  <c r="AQ50" i="38"/>
  <c r="AR50" i="38"/>
  <c r="AS50" i="38"/>
  <c r="AT50" i="38"/>
  <c r="AU50" i="38"/>
  <c r="AV50" i="38"/>
  <c r="AW50" i="38"/>
  <c r="AX50" i="38"/>
  <c r="AY50" i="38"/>
  <c r="AZ50" i="38"/>
  <c r="BA50" i="38"/>
  <c r="AP51" i="38"/>
  <c r="AQ51" i="38"/>
  <c r="AR51" i="38"/>
  <c r="AS51" i="38"/>
  <c r="AT51" i="38"/>
  <c r="AU51" i="38"/>
  <c r="AV51" i="38"/>
  <c r="AW51" i="38"/>
  <c r="AX51" i="38"/>
  <c r="AY51" i="38"/>
  <c r="AZ51" i="38"/>
  <c r="BA51" i="38"/>
  <c r="AP52" i="38"/>
  <c r="AQ52" i="38"/>
  <c r="AR52" i="38"/>
  <c r="AS52" i="38"/>
  <c r="AT52" i="38"/>
  <c r="AU52" i="38"/>
  <c r="AV52" i="38"/>
  <c r="AW52" i="38"/>
  <c r="AX52" i="38"/>
  <c r="AY52" i="38"/>
  <c r="AZ52" i="38"/>
  <c r="BA52" i="38"/>
  <c r="AP53" i="38"/>
  <c r="AQ53" i="38"/>
  <c r="AR53" i="38"/>
  <c r="AS53" i="38"/>
  <c r="AT53" i="38"/>
  <c r="AU53" i="38"/>
  <c r="AV53" i="38"/>
  <c r="AW53" i="38"/>
  <c r="AX53" i="38"/>
  <c r="AY53" i="38"/>
  <c r="AZ53" i="38"/>
  <c r="BA53" i="38"/>
  <c r="AP54" i="38"/>
  <c r="AQ54" i="38"/>
  <c r="AR54" i="38"/>
  <c r="AS54" i="38"/>
  <c r="AT54" i="38"/>
  <c r="AU54" i="38"/>
  <c r="AV54" i="38"/>
  <c r="AW54" i="38"/>
  <c r="AX54" i="38"/>
  <c r="AY54" i="38"/>
  <c r="AZ54" i="38"/>
  <c r="BA54" i="38"/>
  <c r="BA55" i="38"/>
  <c r="AP56" i="38"/>
  <c r="AQ56" i="38"/>
  <c r="AR56" i="38"/>
  <c r="AS56" i="38"/>
  <c r="AT56" i="38"/>
  <c r="AU56" i="38"/>
  <c r="AV56" i="38"/>
  <c r="AW56" i="38"/>
  <c r="AX56" i="38"/>
  <c r="AY56" i="38"/>
  <c r="AZ56" i="38"/>
  <c r="BA56" i="38"/>
  <c r="AP57" i="38"/>
  <c r="AQ57" i="38"/>
  <c r="AR57" i="38"/>
  <c r="AS57" i="38"/>
  <c r="AT57" i="38"/>
  <c r="AU57" i="38"/>
  <c r="AV57" i="38"/>
  <c r="AW57" i="38"/>
  <c r="AX57" i="38"/>
  <c r="AY57" i="38"/>
  <c r="AZ57" i="38"/>
  <c r="BA57" i="38"/>
  <c r="AP58" i="38"/>
  <c r="AQ58" i="38"/>
  <c r="AR58" i="38"/>
  <c r="AS58" i="38"/>
  <c r="AT58" i="38"/>
  <c r="AU58" i="38"/>
  <c r="AV58" i="38"/>
  <c r="AW58" i="38"/>
  <c r="AX58" i="38"/>
  <c r="AY58" i="38"/>
  <c r="AZ58" i="38"/>
  <c r="BA58" i="38"/>
  <c r="AP59" i="38"/>
  <c r="AQ59" i="38"/>
  <c r="AR59" i="38"/>
  <c r="AS59" i="38"/>
  <c r="AT59" i="38"/>
  <c r="AU59" i="38"/>
  <c r="AV59" i="38"/>
  <c r="AW59" i="38"/>
  <c r="AX59" i="38"/>
  <c r="AY59" i="38"/>
  <c r="AZ59" i="38"/>
  <c r="BA59" i="38"/>
  <c r="AP60" i="38"/>
  <c r="AQ60" i="38"/>
  <c r="AR60" i="38"/>
  <c r="AS60" i="38"/>
  <c r="AT60" i="38"/>
  <c r="AU60" i="38"/>
  <c r="AV60" i="38"/>
  <c r="AW60" i="38"/>
  <c r="AX60" i="38"/>
  <c r="AY60" i="38"/>
  <c r="AZ60" i="38"/>
  <c r="BA60" i="38"/>
  <c r="AP61" i="38"/>
  <c r="AQ61" i="38"/>
  <c r="AR61" i="38"/>
  <c r="AS61" i="38"/>
  <c r="AT61" i="38"/>
  <c r="AU61" i="38"/>
  <c r="AV61" i="38"/>
  <c r="AW61" i="38"/>
  <c r="AX61" i="38"/>
  <c r="AY61" i="38"/>
  <c r="AZ61" i="38"/>
  <c r="BA61" i="38"/>
  <c r="AP62" i="38"/>
  <c r="AQ62" i="38"/>
  <c r="AR62" i="38"/>
  <c r="AS62" i="38"/>
  <c r="AT62" i="38"/>
  <c r="AU62" i="38"/>
  <c r="AV62" i="38"/>
  <c r="AW62" i="38"/>
  <c r="AX62" i="38"/>
  <c r="AY62" i="38"/>
  <c r="AZ62" i="38"/>
  <c r="BA62" i="38"/>
  <c r="AP63" i="38"/>
  <c r="AQ63" i="38"/>
  <c r="AR63" i="38"/>
  <c r="AS63" i="38"/>
  <c r="AT63" i="38"/>
  <c r="AU63" i="38"/>
  <c r="AV63" i="38"/>
  <c r="AW63" i="38"/>
  <c r="AX63" i="38"/>
  <c r="AY63" i="38"/>
  <c r="AZ63" i="38"/>
  <c r="BA63" i="38"/>
  <c r="AP64" i="38"/>
  <c r="AQ64" i="38"/>
  <c r="AR64" i="38"/>
  <c r="AS64" i="38"/>
  <c r="AT64" i="38"/>
  <c r="AU64" i="38"/>
  <c r="AV64" i="38"/>
  <c r="AW64" i="38"/>
  <c r="AX64" i="38"/>
  <c r="AY64" i="38"/>
  <c r="AZ64" i="38"/>
  <c r="BA64" i="38"/>
  <c r="AP65" i="38"/>
  <c r="AQ65" i="38"/>
  <c r="AR65" i="38"/>
  <c r="AS65" i="38"/>
  <c r="AT65" i="38"/>
  <c r="AU65" i="38"/>
  <c r="AV65" i="38"/>
  <c r="AW65" i="38"/>
  <c r="AX65" i="38"/>
  <c r="AY65" i="38"/>
  <c r="AZ65" i="38"/>
  <c r="BA65" i="38"/>
  <c r="AY39" i="38"/>
  <c r="AZ39" i="38"/>
  <c r="BA39" i="38"/>
  <c r="AL66" i="38"/>
  <c r="AL40" i="38"/>
  <c r="AM40" i="38"/>
  <c r="AN40" i="38"/>
  <c r="AL41" i="38"/>
  <c r="AM41" i="38"/>
  <c r="AN41" i="38"/>
  <c r="AL42" i="38"/>
  <c r="AM42" i="38"/>
  <c r="AN42" i="38"/>
  <c r="AL43" i="38"/>
  <c r="AM43" i="38"/>
  <c r="AN43" i="38"/>
  <c r="AL44" i="38"/>
  <c r="AM44" i="38"/>
  <c r="AN44" i="38"/>
  <c r="AL45" i="38"/>
  <c r="AM45" i="38"/>
  <c r="AN45" i="38"/>
  <c r="AL46" i="38"/>
  <c r="AM46" i="38"/>
  <c r="AN46" i="38"/>
  <c r="AL47" i="38"/>
  <c r="AM47" i="38"/>
  <c r="AN47" i="38"/>
  <c r="AL48" i="38"/>
  <c r="AM48" i="38"/>
  <c r="AN48" i="38"/>
  <c r="AL49" i="38"/>
  <c r="AM49" i="38"/>
  <c r="AN49" i="38"/>
  <c r="AL50" i="38"/>
  <c r="AM50" i="38"/>
  <c r="AN50" i="38"/>
  <c r="AL51" i="38"/>
  <c r="AM51" i="38"/>
  <c r="AN51" i="38"/>
  <c r="AL52" i="38"/>
  <c r="AM52" i="38"/>
  <c r="AN52" i="38"/>
  <c r="AL53" i="38"/>
  <c r="AM53" i="38"/>
  <c r="AN53" i="38"/>
  <c r="AL54" i="38"/>
  <c r="AM54" i="38"/>
  <c r="AN54" i="38"/>
  <c r="AL55" i="38"/>
  <c r="AM55" i="38"/>
  <c r="AN55" i="38"/>
  <c r="AL56" i="38"/>
  <c r="AM56" i="38"/>
  <c r="AN56" i="38"/>
  <c r="AL57" i="38"/>
  <c r="AM57" i="38"/>
  <c r="AN57" i="38"/>
  <c r="AL58" i="38"/>
  <c r="AM58" i="38"/>
  <c r="AN58" i="38"/>
  <c r="AL59" i="38"/>
  <c r="AM59" i="38"/>
  <c r="AN59" i="38"/>
  <c r="AL60" i="38"/>
  <c r="AM60" i="38"/>
  <c r="AN60" i="38"/>
  <c r="AL61" i="38"/>
  <c r="AM61" i="38"/>
  <c r="AN61" i="38"/>
  <c r="AL62" i="38"/>
  <c r="AM62" i="38"/>
  <c r="AN62" i="38"/>
  <c r="AL63" i="38"/>
  <c r="AM63" i="38"/>
  <c r="AN63" i="38"/>
  <c r="AL64" i="38"/>
  <c r="AM64" i="38"/>
  <c r="AN64" i="38"/>
  <c r="AL65" i="38"/>
  <c r="AM65" i="38"/>
  <c r="AN65" i="38"/>
  <c r="AN39" i="38"/>
  <c r="AM39" i="38"/>
  <c r="AL39" i="38"/>
  <c r="R66" i="38"/>
  <c r="R40" i="38"/>
  <c r="S40" i="38"/>
  <c r="T40" i="38"/>
  <c r="R41" i="38"/>
  <c r="S41" i="38"/>
  <c r="T41" i="38"/>
  <c r="R42" i="38"/>
  <c r="S42" i="38"/>
  <c r="T42" i="38"/>
  <c r="R43" i="38"/>
  <c r="S43" i="38"/>
  <c r="T43" i="38"/>
  <c r="R44" i="38"/>
  <c r="S44" i="38"/>
  <c r="T44" i="38"/>
  <c r="R45" i="38"/>
  <c r="S45" i="38"/>
  <c r="T45" i="38"/>
  <c r="R46" i="38"/>
  <c r="S46" i="38"/>
  <c r="T46" i="38"/>
  <c r="R47" i="38"/>
  <c r="S47" i="38"/>
  <c r="T47" i="38"/>
  <c r="R48" i="38"/>
  <c r="S48" i="38"/>
  <c r="T48" i="38"/>
  <c r="R49" i="38"/>
  <c r="S49" i="38"/>
  <c r="T49" i="38"/>
  <c r="R50" i="38"/>
  <c r="S50" i="38"/>
  <c r="T50" i="38"/>
  <c r="R51" i="38"/>
  <c r="S51" i="38"/>
  <c r="T51" i="38"/>
  <c r="R52" i="38"/>
  <c r="S52" i="38"/>
  <c r="T52" i="38"/>
  <c r="R53" i="38"/>
  <c r="S53" i="38"/>
  <c r="T53" i="38"/>
  <c r="R54" i="38"/>
  <c r="S54" i="38"/>
  <c r="T54" i="38"/>
  <c r="R55" i="38"/>
  <c r="S55" i="38"/>
  <c r="T55" i="38"/>
  <c r="R56" i="38"/>
  <c r="S56" i="38"/>
  <c r="T56" i="38"/>
  <c r="R57" i="38"/>
  <c r="S57" i="38"/>
  <c r="T57" i="38"/>
  <c r="R58" i="38"/>
  <c r="S58" i="38"/>
  <c r="T58" i="38"/>
  <c r="R59" i="38"/>
  <c r="S59" i="38"/>
  <c r="T59" i="38"/>
  <c r="R60" i="38"/>
  <c r="S60" i="38"/>
  <c r="T60" i="38"/>
  <c r="R61" i="38"/>
  <c r="S61" i="38"/>
  <c r="T61" i="38"/>
  <c r="R62" i="38"/>
  <c r="S62" i="38"/>
  <c r="T62" i="38"/>
  <c r="R63" i="38"/>
  <c r="S63" i="38"/>
  <c r="T63" i="38"/>
  <c r="R64" i="38"/>
  <c r="S64" i="38"/>
  <c r="T64" i="38"/>
  <c r="R65" i="38"/>
  <c r="S65" i="38"/>
  <c r="T65" i="38"/>
  <c r="T39" i="38"/>
  <c r="S39" i="38"/>
  <c r="R39" i="38"/>
  <c r="AY7" i="38"/>
  <c r="AZ7" i="38"/>
  <c r="AY8" i="38"/>
  <c r="AZ8" i="38"/>
  <c r="AY9" i="38"/>
  <c r="AZ9" i="38"/>
  <c r="AY10" i="38"/>
  <c r="AZ10" i="38"/>
  <c r="AY11" i="38"/>
  <c r="AZ11" i="38"/>
  <c r="AY12" i="38"/>
  <c r="AZ12" i="38"/>
  <c r="AY13" i="38"/>
  <c r="AZ13" i="38"/>
  <c r="AY14" i="38"/>
  <c r="AZ14" i="38"/>
  <c r="AY15" i="38"/>
  <c r="AZ15" i="38"/>
  <c r="AY16" i="38"/>
  <c r="AZ16" i="38"/>
  <c r="AY17" i="38"/>
  <c r="AZ17" i="38"/>
  <c r="AY18" i="38"/>
  <c r="AZ18" i="38"/>
  <c r="AY19" i="38"/>
  <c r="AZ19" i="38"/>
  <c r="AY20" i="38"/>
  <c r="AZ20" i="38"/>
  <c r="AY21" i="38"/>
  <c r="AZ21" i="38"/>
  <c r="AY22" i="38"/>
  <c r="AZ22" i="38"/>
  <c r="AY23" i="38"/>
  <c r="AZ23" i="38"/>
  <c r="AY24" i="38"/>
  <c r="AZ24" i="38"/>
  <c r="AY25" i="38"/>
  <c r="AZ25" i="38"/>
  <c r="AY26" i="38"/>
  <c r="AZ26" i="38"/>
  <c r="AY27" i="38"/>
  <c r="AZ27" i="38"/>
  <c r="AY28" i="38"/>
  <c r="AZ28" i="38"/>
  <c r="AY29" i="38"/>
  <c r="AZ29" i="38"/>
  <c r="AY30" i="38"/>
  <c r="AZ30" i="38"/>
  <c r="AY31" i="38"/>
  <c r="AZ31" i="38"/>
  <c r="AY32" i="38"/>
  <c r="AZ32" i="38"/>
  <c r="AY33" i="38"/>
  <c r="AZ33" i="38"/>
  <c r="AL33" i="38"/>
  <c r="AL8" i="38"/>
  <c r="AM8" i="38"/>
  <c r="AN8" i="38"/>
  <c r="AL9" i="38"/>
  <c r="AM9" i="38"/>
  <c r="AN9" i="38"/>
  <c r="AL10" i="38"/>
  <c r="AM10" i="38"/>
  <c r="AN10" i="38"/>
  <c r="AL11" i="38"/>
  <c r="AM11" i="38"/>
  <c r="AN11" i="38"/>
  <c r="AL12" i="38"/>
  <c r="AM12" i="38"/>
  <c r="AN12" i="38"/>
  <c r="AL13" i="38"/>
  <c r="AM13" i="38"/>
  <c r="AN13" i="38"/>
  <c r="AL14" i="38"/>
  <c r="AM14" i="38"/>
  <c r="AN14" i="38"/>
  <c r="AL15" i="38"/>
  <c r="AM15" i="38"/>
  <c r="AN15" i="38"/>
  <c r="AL16" i="38"/>
  <c r="AM16" i="38"/>
  <c r="AN16" i="38"/>
  <c r="AL17" i="38"/>
  <c r="AM17" i="38"/>
  <c r="AN17" i="38"/>
  <c r="AL18" i="38"/>
  <c r="AM18" i="38"/>
  <c r="AN18" i="38"/>
  <c r="AL19" i="38"/>
  <c r="AM19" i="38"/>
  <c r="AN19" i="38"/>
  <c r="AL20" i="38"/>
  <c r="AM20" i="38"/>
  <c r="AN20" i="38"/>
  <c r="AL21" i="38"/>
  <c r="AM21" i="38"/>
  <c r="AN21" i="38"/>
  <c r="AL22" i="38"/>
  <c r="AM22" i="38"/>
  <c r="AN22" i="38"/>
  <c r="AL23" i="38"/>
  <c r="AM23" i="38"/>
  <c r="AN23" i="38"/>
  <c r="AL24" i="38"/>
  <c r="AM24" i="38"/>
  <c r="AN24" i="38"/>
  <c r="AL25" i="38"/>
  <c r="AM25" i="38"/>
  <c r="AN25" i="38"/>
  <c r="AL26" i="38"/>
  <c r="AM26" i="38"/>
  <c r="AN26" i="38"/>
  <c r="AL27" i="38"/>
  <c r="AM27" i="38"/>
  <c r="AN27" i="38"/>
  <c r="AL28" i="38"/>
  <c r="AM28" i="38"/>
  <c r="AN28" i="38"/>
  <c r="AL29" i="38"/>
  <c r="AM29" i="38"/>
  <c r="AN29" i="38"/>
  <c r="AL30" i="38"/>
  <c r="AM30" i="38"/>
  <c r="AN30" i="38"/>
  <c r="AL31" i="38"/>
  <c r="AM31" i="38"/>
  <c r="AN31" i="38"/>
  <c r="AL32" i="38"/>
  <c r="AM32" i="38"/>
  <c r="AN32" i="38"/>
  <c r="AN7" i="38"/>
  <c r="AM7" i="38"/>
  <c r="AL7" i="38"/>
  <c r="R33" i="38"/>
  <c r="R8" i="38"/>
  <c r="S8" i="38"/>
  <c r="T8" i="38"/>
  <c r="R9" i="38"/>
  <c r="S9" i="38"/>
  <c r="T9" i="38"/>
  <c r="R10" i="38"/>
  <c r="S10" i="38"/>
  <c r="T10" i="38"/>
  <c r="R11" i="38"/>
  <c r="S11" i="38"/>
  <c r="T11" i="38"/>
  <c r="R12" i="38"/>
  <c r="S12" i="38"/>
  <c r="T12" i="38"/>
  <c r="R13" i="38"/>
  <c r="S13" i="38"/>
  <c r="T13" i="38"/>
  <c r="R14" i="38"/>
  <c r="S14" i="38"/>
  <c r="T14" i="38"/>
  <c r="R15" i="38"/>
  <c r="S15" i="38"/>
  <c r="T15" i="38"/>
  <c r="R16" i="38"/>
  <c r="S16" i="38"/>
  <c r="T16" i="38"/>
  <c r="R17" i="38"/>
  <c r="S17" i="38"/>
  <c r="T17" i="38"/>
  <c r="R18" i="38"/>
  <c r="S18" i="38"/>
  <c r="T18" i="38"/>
  <c r="R19" i="38"/>
  <c r="S19" i="38"/>
  <c r="T19" i="38"/>
  <c r="R20" i="38"/>
  <c r="S20" i="38"/>
  <c r="T20" i="38"/>
  <c r="R21" i="38"/>
  <c r="S21" i="38"/>
  <c r="T21" i="38"/>
  <c r="R22" i="38"/>
  <c r="S22" i="38"/>
  <c r="T22" i="38"/>
  <c r="R23" i="38"/>
  <c r="S23" i="38"/>
  <c r="T23" i="38"/>
  <c r="R24" i="38"/>
  <c r="S24" i="38"/>
  <c r="T24" i="38"/>
  <c r="R25" i="38"/>
  <c r="S25" i="38"/>
  <c r="T25" i="38"/>
  <c r="R26" i="38"/>
  <c r="S26" i="38"/>
  <c r="T26" i="38"/>
  <c r="R27" i="38"/>
  <c r="S27" i="38"/>
  <c r="T27" i="38"/>
  <c r="R28" i="38"/>
  <c r="S28" i="38"/>
  <c r="T28" i="38"/>
  <c r="R29" i="38"/>
  <c r="S29" i="38"/>
  <c r="T29" i="38"/>
  <c r="R30" i="38"/>
  <c r="S30" i="38"/>
  <c r="T30" i="38"/>
  <c r="R31" i="38"/>
  <c r="S31" i="38"/>
  <c r="T31" i="38"/>
  <c r="R32" i="38"/>
  <c r="S32" i="38"/>
  <c r="T32" i="38"/>
  <c r="T7" i="38"/>
  <c r="S7" i="38"/>
  <c r="R7" i="38"/>
  <c r="V44" i="70"/>
  <c r="W44" i="70"/>
  <c r="X44" i="70"/>
  <c r="V45" i="70"/>
  <c r="W45" i="70"/>
  <c r="X45" i="70"/>
  <c r="V46" i="70"/>
  <c r="W46" i="70"/>
  <c r="X46" i="70"/>
  <c r="V47" i="70"/>
  <c r="W47" i="70"/>
  <c r="X47" i="70"/>
  <c r="V48" i="70"/>
  <c r="W48" i="70"/>
  <c r="X48" i="70"/>
  <c r="V49" i="70"/>
  <c r="W49" i="70"/>
  <c r="X49" i="70"/>
  <c r="V50" i="70"/>
  <c r="W50" i="70"/>
  <c r="X50" i="70"/>
  <c r="V51" i="70"/>
  <c r="W51" i="70"/>
  <c r="X51" i="70"/>
  <c r="V52" i="70"/>
  <c r="W52" i="70"/>
  <c r="X52" i="70"/>
  <c r="V53" i="70"/>
  <c r="W53" i="70"/>
  <c r="X53" i="70"/>
  <c r="V54" i="70"/>
  <c r="W54" i="70"/>
  <c r="X54" i="70"/>
  <c r="V55" i="70"/>
  <c r="W55" i="70"/>
  <c r="X55" i="70"/>
  <c r="V56" i="70"/>
  <c r="W56" i="70"/>
  <c r="X56" i="70"/>
  <c r="V57" i="70"/>
  <c r="W57" i="70"/>
  <c r="X57" i="70"/>
  <c r="V58" i="70"/>
  <c r="W58" i="70"/>
  <c r="X58" i="70"/>
  <c r="V59" i="70"/>
  <c r="W59" i="70"/>
  <c r="X59" i="70"/>
  <c r="V60" i="70"/>
  <c r="W60" i="70"/>
  <c r="X60" i="70"/>
  <c r="V61" i="70"/>
  <c r="W61" i="70"/>
  <c r="X61" i="70"/>
  <c r="V62" i="70"/>
  <c r="W62" i="70"/>
  <c r="X62" i="70"/>
  <c r="V63" i="70"/>
  <c r="W63" i="70"/>
  <c r="X63" i="70"/>
  <c r="V64" i="70"/>
  <c r="W64" i="70"/>
  <c r="X64" i="70"/>
  <c r="V65" i="70"/>
  <c r="W65" i="70"/>
  <c r="X65" i="70"/>
  <c r="V66" i="70"/>
  <c r="W66" i="70"/>
  <c r="X66" i="70"/>
  <c r="V67" i="70"/>
  <c r="W67" i="70"/>
  <c r="X67" i="70"/>
  <c r="V68" i="70"/>
  <c r="W68" i="70"/>
  <c r="X68" i="70"/>
  <c r="V69" i="70"/>
  <c r="W69" i="70"/>
  <c r="X69" i="70"/>
  <c r="V70" i="70"/>
  <c r="W70" i="70"/>
  <c r="X70" i="70"/>
  <c r="V71" i="70"/>
  <c r="W71" i="70"/>
  <c r="X71" i="70"/>
  <c r="V72" i="70"/>
  <c r="W72" i="70"/>
  <c r="X72" i="70"/>
  <c r="V73" i="70"/>
  <c r="W73" i="70"/>
  <c r="X73" i="70"/>
  <c r="V74" i="70"/>
  <c r="W74" i="70"/>
  <c r="X74" i="70"/>
  <c r="X43" i="70"/>
  <c r="W43" i="70"/>
  <c r="V43" i="70"/>
  <c r="V8" i="70"/>
  <c r="W8" i="70"/>
  <c r="X8" i="70"/>
  <c r="V9" i="70"/>
  <c r="W9" i="70"/>
  <c r="X9" i="70"/>
  <c r="V10" i="70"/>
  <c r="W10" i="70"/>
  <c r="X10" i="70"/>
  <c r="V11" i="70"/>
  <c r="W11" i="70"/>
  <c r="X11" i="70"/>
  <c r="V12" i="70"/>
  <c r="W12" i="70"/>
  <c r="X12" i="70"/>
  <c r="V13" i="70"/>
  <c r="W13" i="70"/>
  <c r="X13" i="70"/>
  <c r="V14" i="70"/>
  <c r="W14" i="70"/>
  <c r="X14" i="70"/>
  <c r="V15" i="70"/>
  <c r="W15" i="70"/>
  <c r="X15" i="70"/>
  <c r="V16" i="70"/>
  <c r="W16" i="70"/>
  <c r="X16" i="70"/>
  <c r="V17" i="70"/>
  <c r="W17" i="70"/>
  <c r="X17" i="70"/>
  <c r="V18" i="70"/>
  <c r="W18" i="70"/>
  <c r="X18" i="70"/>
  <c r="V19" i="70"/>
  <c r="W19" i="70"/>
  <c r="X19" i="70"/>
  <c r="V20" i="70"/>
  <c r="W20" i="70"/>
  <c r="X20" i="70"/>
  <c r="V21" i="70"/>
  <c r="W21" i="70"/>
  <c r="X21" i="70"/>
  <c r="V22" i="70"/>
  <c r="W22" i="70"/>
  <c r="X22" i="70"/>
  <c r="V23" i="70"/>
  <c r="W23" i="70"/>
  <c r="X23" i="70"/>
  <c r="V24" i="70"/>
  <c r="W24" i="70"/>
  <c r="X24" i="70"/>
  <c r="V25" i="70"/>
  <c r="W25" i="70"/>
  <c r="X25" i="70"/>
  <c r="V26" i="70"/>
  <c r="W26" i="70"/>
  <c r="X26" i="70"/>
  <c r="V27" i="70"/>
  <c r="W27" i="70"/>
  <c r="X27" i="70"/>
  <c r="V28" i="70"/>
  <c r="W28" i="70"/>
  <c r="X28" i="70"/>
  <c r="V29" i="70"/>
  <c r="W29" i="70"/>
  <c r="X29" i="70"/>
  <c r="V30" i="70"/>
  <c r="W30" i="70"/>
  <c r="X30" i="70"/>
  <c r="V31" i="70"/>
  <c r="W31" i="70"/>
  <c r="X31" i="70"/>
  <c r="V32" i="70"/>
  <c r="W32" i="70"/>
  <c r="X32" i="70"/>
  <c r="V33" i="70"/>
  <c r="W33" i="70"/>
  <c r="X33" i="70"/>
  <c r="V34" i="70"/>
  <c r="W34" i="70"/>
  <c r="X34" i="70"/>
  <c r="V35" i="70"/>
  <c r="W35" i="70"/>
  <c r="X35" i="70"/>
  <c r="V36" i="70"/>
  <c r="W36" i="70"/>
  <c r="X36" i="70"/>
  <c r="V37" i="70"/>
  <c r="W37" i="70"/>
  <c r="X37" i="70"/>
  <c r="V38" i="70"/>
  <c r="W38" i="70"/>
  <c r="X38" i="70"/>
  <c r="X7" i="70"/>
  <c r="W7" i="70"/>
  <c r="V7" i="70"/>
  <c r="AY39" i="3"/>
  <c r="AY40" i="3"/>
  <c r="AY41" i="3"/>
  <c r="AY42" i="3"/>
  <c r="AY43" i="3"/>
  <c r="AY44" i="3"/>
  <c r="AY45" i="3"/>
  <c r="AY46" i="3"/>
  <c r="AY47" i="3"/>
  <c r="AY48" i="3"/>
  <c r="AY49" i="3"/>
  <c r="AY50" i="3"/>
  <c r="AY51" i="3"/>
  <c r="AY52" i="3"/>
  <c r="AY53" i="3"/>
  <c r="AY54" i="3"/>
  <c r="AY55" i="3"/>
  <c r="AY57" i="3"/>
  <c r="AY58" i="3"/>
  <c r="AY59" i="3"/>
  <c r="AY60" i="3"/>
  <c r="AY61" i="3"/>
  <c r="AY62" i="3"/>
  <c r="AL40" i="3"/>
  <c r="AM40" i="3"/>
  <c r="AN40" i="3"/>
  <c r="AL41" i="3"/>
  <c r="AM41" i="3"/>
  <c r="AN41" i="3"/>
  <c r="AL42" i="3"/>
  <c r="AM42" i="3"/>
  <c r="AN42" i="3"/>
  <c r="AL43" i="3"/>
  <c r="AM43" i="3"/>
  <c r="AN43" i="3"/>
  <c r="AL44" i="3"/>
  <c r="AM44" i="3"/>
  <c r="AN44" i="3"/>
  <c r="AL45" i="3"/>
  <c r="AM45" i="3"/>
  <c r="AN45" i="3"/>
  <c r="AL46" i="3"/>
  <c r="AM46" i="3"/>
  <c r="AN46" i="3"/>
  <c r="AL47" i="3"/>
  <c r="AM47" i="3"/>
  <c r="AN47" i="3"/>
  <c r="AL48" i="3"/>
  <c r="AM48" i="3"/>
  <c r="AN48" i="3"/>
  <c r="AL49" i="3"/>
  <c r="AM49" i="3"/>
  <c r="AN49" i="3"/>
  <c r="AL50" i="3"/>
  <c r="AM50" i="3"/>
  <c r="AN50" i="3"/>
  <c r="AL51" i="3"/>
  <c r="AM51" i="3"/>
  <c r="AN51" i="3"/>
  <c r="AL52" i="3"/>
  <c r="AM52" i="3"/>
  <c r="AN52" i="3"/>
  <c r="AL53" i="3"/>
  <c r="AM53" i="3"/>
  <c r="AN53" i="3"/>
  <c r="AL54" i="3"/>
  <c r="AM54" i="3"/>
  <c r="AN54" i="3"/>
  <c r="AL55" i="3"/>
  <c r="AM55" i="3"/>
  <c r="AN55" i="3"/>
  <c r="AL56" i="3"/>
  <c r="AM56" i="3"/>
  <c r="AN56" i="3"/>
  <c r="AL57" i="3"/>
  <c r="AM57" i="3"/>
  <c r="AN57" i="3"/>
  <c r="AL58" i="3"/>
  <c r="AM58" i="3"/>
  <c r="AN58" i="3"/>
  <c r="AL59" i="3"/>
  <c r="AM59" i="3"/>
  <c r="AN59" i="3"/>
  <c r="AL60" i="3"/>
  <c r="AM60" i="3"/>
  <c r="AN60" i="3"/>
  <c r="AL61" i="3"/>
  <c r="AM61" i="3"/>
  <c r="AN61" i="3"/>
  <c r="AN39" i="3"/>
  <c r="AM39" i="3"/>
  <c r="AL39" i="3"/>
  <c r="Q62" i="3"/>
  <c r="R62" i="3"/>
  <c r="S62" i="3"/>
  <c r="P62" i="3"/>
  <c r="S40" i="3"/>
  <c r="T40" i="3"/>
  <c r="S41" i="3"/>
  <c r="T41" i="3"/>
  <c r="S42" i="3"/>
  <c r="T42" i="3"/>
  <c r="S43" i="3"/>
  <c r="T43" i="3"/>
  <c r="S44" i="3"/>
  <c r="T44" i="3"/>
  <c r="S45" i="3"/>
  <c r="T45" i="3"/>
  <c r="S46" i="3"/>
  <c r="T46" i="3"/>
  <c r="S47" i="3"/>
  <c r="T47" i="3"/>
  <c r="S48" i="3"/>
  <c r="T48" i="3"/>
  <c r="S49" i="3"/>
  <c r="T49" i="3"/>
  <c r="S50" i="3"/>
  <c r="T50" i="3"/>
  <c r="S51" i="3"/>
  <c r="T51" i="3"/>
  <c r="S52" i="3"/>
  <c r="T52" i="3"/>
  <c r="S53" i="3"/>
  <c r="T53" i="3"/>
  <c r="S54" i="3"/>
  <c r="T54" i="3"/>
  <c r="S55" i="3"/>
  <c r="T55" i="3"/>
  <c r="S56" i="3"/>
  <c r="T56" i="3"/>
  <c r="S57" i="3"/>
  <c r="T57" i="3"/>
  <c r="S58" i="3"/>
  <c r="T58" i="3"/>
  <c r="S59" i="3"/>
  <c r="T59" i="3"/>
  <c r="S60" i="3"/>
  <c r="T60" i="3"/>
  <c r="S61" i="3"/>
  <c r="T61" i="3"/>
  <c r="T39" i="3"/>
  <c r="S39" i="3"/>
  <c r="AL33" i="3"/>
  <c r="AL8" i="3"/>
  <c r="AM8" i="3"/>
  <c r="AN8" i="3"/>
  <c r="AL9" i="3"/>
  <c r="AM9" i="3"/>
  <c r="AN9" i="3"/>
  <c r="AL10" i="3"/>
  <c r="AM10" i="3"/>
  <c r="AN10" i="3"/>
  <c r="AL11" i="3"/>
  <c r="AM11" i="3"/>
  <c r="AN11" i="3"/>
  <c r="AL12" i="3"/>
  <c r="AM12" i="3"/>
  <c r="AN12" i="3"/>
  <c r="AL13" i="3"/>
  <c r="AM13" i="3"/>
  <c r="AN13" i="3"/>
  <c r="AL14" i="3"/>
  <c r="AM14" i="3"/>
  <c r="AN14" i="3"/>
  <c r="AL15" i="3"/>
  <c r="AM15" i="3"/>
  <c r="AN15" i="3"/>
  <c r="AL16" i="3"/>
  <c r="AM16" i="3"/>
  <c r="AN16" i="3"/>
  <c r="AL17" i="3"/>
  <c r="AM17" i="3"/>
  <c r="AN17" i="3"/>
  <c r="AL18" i="3"/>
  <c r="AM18" i="3"/>
  <c r="AN18" i="3"/>
  <c r="AL19" i="3"/>
  <c r="AM19" i="3"/>
  <c r="AN19" i="3"/>
  <c r="AL20" i="3"/>
  <c r="AM20" i="3"/>
  <c r="AN20" i="3"/>
  <c r="AL21" i="3"/>
  <c r="AM21" i="3"/>
  <c r="AN21" i="3"/>
  <c r="AL22" i="3"/>
  <c r="AM22" i="3"/>
  <c r="AN22" i="3"/>
  <c r="AL23" i="3"/>
  <c r="AM23" i="3"/>
  <c r="AN23" i="3"/>
  <c r="AL24" i="3"/>
  <c r="AM24" i="3"/>
  <c r="AN24" i="3"/>
  <c r="AL25" i="3"/>
  <c r="AM25" i="3"/>
  <c r="AN25" i="3"/>
  <c r="AL26" i="3"/>
  <c r="AM26" i="3"/>
  <c r="AN26" i="3"/>
  <c r="AL27" i="3"/>
  <c r="AM27" i="3"/>
  <c r="AN27" i="3"/>
  <c r="AL28" i="3"/>
  <c r="AM28" i="3"/>
  <c r="AN28" i="3"/>
  <c r="AL29" i="3"/>
  <c r="AM29" i="3"/>
  <c r="AN29" i="3"/>
  <c r="AL30" i="3"/>
  <c r="AM30" i="3"/>
  <c r="AN30" i="3"/>
  <c r="AL31" i="3"/>
  <c r="AM31" i="3"/>
  <c r="AN31" i="3"/>
  <c r="AL32" i="3"/>
  <c r="AM32" i="3"/>
  <c r="AN32" i="3"/>
  <c r="AL7" i="3"/>
  <c r="AY7" i="3"/>
  <c r="AZ7" i="3"/>
  <c r="AY8" i="3"/>
  <c r="AZ8" i="3"/>
  <c r="AY9" i="3"/>
  <c r="AZ9" i="3"/>
  <c r="AY10" i="3"/>
  <c r="AZ10" i="3"/>
  <c r="AY11" i="3"/>
  <c r="AZ11" i="3"/>
  <c r="AY12" i="3"/>
  <c r="AZ12" i="3"/>
  <c r="AY13" i="3"/>
  <c r="AZ13" i="3"/>
  <c r="AY14" i="3"/>
  <c r="AZ14" i="3"/>
  <c r="AY15" i="3"/>
  <c r="AZ15" i="3"/>
  <c r="AY16" i="3"/>
  <c r="AZ16" i="3"/>
  <c r="AY17" i="3"/>
  <c r="AZ17" i="3"/>
  <c r="AY18" i="3"/>
  <c r="AZ18" i="3"/>
  <c r="AY19" i="3"/>
  <c r="AZ19" i="3"/>
  <c r="AY20" i="3"/>
  <c r="AZ20" i="3"/>
  <c r="AY21" i="3"/>
  <c r="AZ21" i="3"/>
  <c r="AY22" i="3"/>
  <c r="AZ22" i="3"/>
  <c r="AY23" i="3"/>
  <c r="AZ23" i="3"/>
  <c r="AY24" i="3"/>
  <c r="AZ24" i="3"/>
  <c r="AY25" i="3"/>
  <c r="AZ25" i="3"/>
  <c r="AY26" i="3"/>
  <c r="AZ26" i="3"/>
  <c r="AY27" i="3"/>
  <c r="AZ27" i="3"/>
  <c r="AY28" i="3"/>
  <c r="AZ28" i="3"/>
  <c r="AY29" i="3"/>
  <c r="AZ29" i="3"/>
  <c r="AY30" i="3"/>
  <c r="AZ30" i="3"/>
  <c r="AY31" i="3"/>
  <c r="AZ31" i="3"/>
  <c r="AY32" i="3"/>
  <c r="AZ32" i="3"/>
  <c r="AY33" i="3"/>
  <c r="AZ33" i="3"/>
  <c r="R8" i="3"/>
  <c r="R9" i="3"/>
  <c r="R10" i="3"/>
  <c r="R11" i="3"/>
  <c r="R12" i="3"/>
  <c r="R13" i="3"/>
  <c r="R14" i="3"/>
  <c r="R15" i="3"/>
  <c r="R33" i="3" s="1"/>
  <c r="R16" i="3"/>
  <c r="R17" i="3"/>
  <c r="R18" i="3"/>
  <c r="R19" i="3"/>
  <c r="R20" i="3"/>
  <c r="R21" i="3"/>
  <c r="R22" i="3"/>
  <c r="R23" i="3"/>
  <c r="R24" i="3"/>
  <c r="R25" i="3"/>
  <c r="R26" i="3"/>
  <c r="R27" i="3"/>
  <c r="R28" i="3"/>
  <c r="R29" i="3"/>
  <c r="R30" i="3"/>
  <c r="R31" i="3"/>
  <c r="R32" i="3"/>
  <c r="R7" i="3"/>
  <c r="S8" i="3"/>
  <c r="T8" i="3"/>
  <c r="S9" i="3"/>
  <c r="T9" i="3"/>
  <c r="S10" i="3"/>
  <c r="T10" i="3"/>
  <c r="S11" i="3"/>
  <c r="T11" i="3"/>
  <c r="S12" i="3"/>
  <c r="T12" i="3"/>
  <c r="S13" i="3"/>
  <c r="T13" i="3"/>
  <c r="S14" i="3"/>
  <c r="T14" i="3"/>
  <c r="S15" i="3"/>
  <c r="T15" i="3"/>
  <c r="S16" i="3"/>
  <c r="T16" i="3"/>
  <c r="S17" i="3"/>
  <c r="T17" i="3"/>
  <c r="S18" i="3"/>
  <c r="T18" i="3"/>
  <c r="S19" i="3"/>
  <c r="T19" i="3"/>
  <c r="S20" i="3"/>
  <c r="T20" i="3"/>
  <c r="S21" i="3"/>
  <c r="T21" i="3"/>
  <c r="S22" i="3"/>
  <c r="T22" i="3"/>
  <c r="S23" i="3"/>
  <c r="T23" i="3"/>
  <c r="S24" i="3"/>
  <c r="T24" i="3"/>
  <c r="S25" i="3"/>
  <c r="T25" i="3"/>
  <c r="S26" i="3"/>
  <c r="T26" i="3"/>
  <c r="S27" i="3"/>
  <c r="T27" i="3"/>
  <c r="S28" i="3"/>
  <c r="T28" i="3"/>
  <c r="S29" i="3"/>
  <c r="T29" i="3"/>
  <c r="S30" i="3"/>
  <c r="T30" i="3"/>
  <c r="S31" i="3"/>
  <c r="T31" i="3"/>
  <c r="S32" i="3"/>
  <c r="T32" i="3"/>
  <c r="T7" i="3"/>
  <c r="S7" i="3"/>
  <c r="AY96" i="3"/>
  <c r="AY68" i="3"/>
  <c r="AY69" i="3"/>
  <c r="AY70" i="3"/>
  <c r="AY71" i="3"/>
  <c r="AY72" i="3"/>
  <c r="AY73" i="3"/>
  <c r="AY74" i="3"/>
  <c r="AY75" i="3"/>
  <c r="AY76" i="3"/>
  <c r="AY77" i="3"/>
  <c r="AY78" i="3"/>
  <c r="AY79" i="3"/>
  <c r="AY80" i="3"/>
  <c r="AY81" i="3"/>
  <c r="AY82" i="3"/>
  <c r="AY83" i="3"/>
  <c r="AY84" i="3"/>
  <c r="AY85" i="3"/>
  <c r="AY86" i="3"/>
  <c r="AY87" i="3"/>
  <c r="AY88" i="3"/>
  <c r="AY89" i="3"/>
  <c r="AY90" i="3"/>
  <c r="AY91" i="3"/>
  <c r="AY92" i="3"/>
  <c r="AY93" i="3"/>
  <c r="AY94" i="3"/>
  <c r="AY95" i="3"/>
  <c r="AL96" i="3"/>
  <c r="AL69" i="3"/>
  <c r="AM69" i="3"/>
  <c r="AM96" i="3" s="1"/>
  <c r="AN69" i="3"/>
  <c r="AL70" i="3"/>
  <c r="AM70" i="3"/>
  <c r="AN70" i="3"/>
  <c r="AN96" i="3" s="1"/>
  <c r="AL71" i="3"/>
  <c r="AM71" i="3"/>
  <c r="AN71" i="3"/>
  <c r="AL72" i="3"/>
  <c r="AM72" i="3"/>
  <c r="AN72" i="3"/>
  <c r="AL73" i="3"/>
  <c r="AM73" i="3"/>
  <c r="AN73" i="3"/>
  <c r="AL74" i="3"/>
  <c r="AM74" i="3"/>
  <c r="AN74" i="3"/>
  <c r="AL75" i="3"/>
  <c r="AM75" i="3"/>
  <c r="AN75" i="3"/>
  <c r="AL76" i="3"/>
  <c r="AM76" i="3"/>
  <c r="AN76" i="3"/>
  <c r="AL77" i="3"/>
  <c r="AM77" i="3"/>
  <c r="AN77" i="3"/>
  <c r="AL78" i="3"/>
  <c r="AM78" i="3"/>
  <c r="AN78" i="3"/>
  <c r="AL79" i="3"/>
  <c r="AM79" i="3"/>
  <c r="AN79" i="3"/>
  <c r="AL80" i="3"/>
  <c r="AM80" i="3"/>
  <c r="AN80" i="3"/>
  <c r="AL81" i="3"/>
  <c r="AM81" i="3"/>
  <c r="AN81" i="3"/>
  <c r="AL82" i="3"/>
  <c r="AM82" i="3"/>
  <c r="AN82" i="3"/>
  <c r="AL83" i="3"/>
  <c r="AM83" i="3"/>
  <c r="AN83" i="3"/>
  <c r="AL84" i="3"/>
  <c r="AM84" i="3"/>
  <c r="AN84" i="3"/>
  <c r="AL85" i="3"/>
  <c r="AM85" i="3"/>
  <c r="AN85" i="3"/>
  <c r="AL86" i="3"/>
  <c r="AM86" i="3"/>
  <c r="AN86" i="3"/>
  <c r="AL87" i="3"/>
  <c r="AM87" i="3"/>
  <c r="AN87" i="3"/>
  <c r="AL88" i="3"/>
  <c r="AM88" i="3"/>
  <c r="AN88" i="3"/>
  <c r="AL89" i="3"/>
  <c r="AM89" i="3"/>
  <c r="AN89" i="3"/>
  <c r="AL90" i="3"/>
  <c r="AM90" i="3"/>
  <c r="AN90" i="3"/>
  <c r="AL91" i="3"/>
  <c r="AM91" i="3"/>
  <c r="AN91" i="3"/>
  <c r="AL92" i="3"/>
  <c r="AM92" i="3"/>
  <c r="AN92" i="3"/>
  <c r="AL93" i="3"/>
  <c r="AM93" i="3"/>
  <c r="AN93" i="3"/>
  <c r="AL94" i="3"/>
  <c r="AM94" i="3"/>
  <c r="AN94" i="3"/>
  <c r="AL95" i="3"/>
  <c r="AM95" i="3"/>
  <c r="AN95" i="3"/>
  <c r="AL68" i="3"/>
  <c r="AE95" i="3"/>
  <c r="U38" i="45"/>
  <c r="U39" i="45"/>
  <c r="U40" i="45"/>
  <c r="U41" i="45"/>
  <c r="U37" i="45"/>
  <c r="U28" i="45"/>
  <c r="U29" i="45"/>
  <c r="U30" i="45"/>
  <c r="U31" i="45"/>
  <c r="U32" i="45"/>
  <c r="U33" i="45"/>
  <c r="U34" i="45"/>
  <c r="U35" i="45"/>
  <c r="U36" i="45"/>
  <c r="U27" i="45"/>
  <c r="AZ47" i="2"/>
  <c r="BA47" i="2"/>
  <c r="AZ48" i="2"/>
  <c r="BA48" i="2"/>
  <c r="AZ49" i="2"/>
  <c r="BA49" i="2"/>
  <c r="AZ50" i="2"/>
  <c r="BA50" i="2"/>
  <c r="AZ51" i="2"/>
  <c r="BA51" i="2"/>
  <c r="AZ52" i="2"/>
  <c r="BA52" i="2"/>
  <c r="AZ53" i="2"/>
  <c r="BA53" i="2"/>
  <c r="AZ54" i="2"/>
  <c r="BA54" i="2"/>
  <c r="AZ55" i="2"/>
  <c r="BA55" i="2"/>
  <c r="AZ56" i="2"/>
  <c r="BA56" i="2"/>
  <c r="AZ57" i="2"/>
  <c r="BA57" i="2"/>
  <c r="AZ58" i="2"/>
  <c r="BA58" i="2"/>
  <c r="AZ59" i="2"/>
  <c r="BA59" i="2"/>
  <c r="AZ60" i="2"/>
  <c r="BA60" i="2"/>
  <c r="AM60" i="2"/>
  <c r="AM48" i="2"/>
  <c r="AN48" i="2"/>
  <c r="AO48" i="2"/>
  <c r="AM49" i="2"/>
  <c r="AN49" i="2"/>
  <c r="AO49" i="2"/>
  <c r="AM50" i="2"/>
  <c r="AN50" i="2"/>
  <c r="AO50" i="2"/>
  <c r="AM51" i="2"/>
  <c r="AN51" i="2"/>
  <c r="AO51" i="2"/>
  <c r="AM52" i="2"/>
  <c r="AN52" i="2"/>
  <c r="AO52" i="2"/>
  <c r="AM53" i="2"/>
  <c r="AN53" i="2"/>
  <c r="AO53" i="2"/>
  <c r="AM54" i="2"/>
  <c r="AN54" i="2"/>
  <c r="AO54" i="2"/>
  <c r="AM55" i="2"/>
  <c r="AN55" i="2"/>
  <c r="AO55" i="2"/>
  <c r="AM56" i="2"/>
  <c r="AN56" i="2"/>
  <c r="AO56" i="2"/>
  <c r="AM57" i="2"/>
  <c r="AN57" i="2"/>
  <c r="AO57" i="2"/>
  <c r="AM58" i="2"/>
  <c r="AN58" i="2"/>
  <c r="AO58" i="2"/>
  <c r="AM59" i="2"/>
  <c r="AN59" i="2"/>
  <c r="AO59" i="2"/>
  <c r="AO47" i="2"/>
  <c r="AN47" i="2"/>
  <c r="AM47" i="2"/>
  <c r="AF60" i="2"/>
  <c r="AF53" i="2"/>
  <c r="AF50" i="2"/>
  <c r="AF47" i="2"/>
  <c r="S60" i="2"/>
  <c r="S48" i="2"/>
  <c r="T48" i="2"/>
  <c r="U48" i="2"/>
  <c r="S49" i="2"/>
  <c r="T49" i="2"/>
  <c r="U49" i="2"/>
  <c r="S50" i="2"/>
  <c r="T50" i="2"/>
  <c r="U50" i="2"/>
  <c r="S51" i="2"/>
  <c r="T51" i="2"/>
  <c r="U51" i="2"/>
  <c r="S52" i="2"/>
  <c r="T52" i="2"/>
  <c r="U52" i="2"/>
  <c r="S53" i="2"/>
  <c r="T53" i="2"/>
  <c r="U53" i="2"/>
  <c r="S54" i="2"/>
  <c r="T54" i="2"/>
  <c r="U54" i="2"/>
  <c r="S55" i="2"/>
  <c r="T55" i="2"/>
  <c r="U55" i="2"/>
  <c r="S56" i="2"/>
  <c r="T56" i="2"/>
  <c r="U56" i="2"/>
  <c r="S57" i="2"/>
  <c r="T57" i="2"/>
  <c r="U57" i="2"/>
  <c r="S58" i="2"/>
  <c r="T58" i="2"/>
  <c r="U58" i="2"/>
  <c r="S59" i="2"/>
  <c r="T59" i="2"/>
  <c r="U59" i="2"/>
  <c r="U47" i="2"/>
  <c r="T47" i="2"/>
  <c r="S47" i="2"/>
  <c r="AZ27" i="2"/>
  <c r="BA27" i="2"/>
  <c r="AZ28" i="2"/>
  <c r="BA28" i="2"/>
  <c r="AZ29" i="2"/>
  <c r="BA29" i="2"/>
  <c r="AZ30" i="2"/>
  <c r="BA30" i="2"/>
  <c r="AZ31" i="2"/>
  <c r="BA31" i="2"/>
  <c r="AZ32" i="2"/>
  <c r="BA32" i="2"/>
  <c r="AZ33" i="2"/>
  <c r="BA33" i="2"/>
  <c r="AZ34" i="2"/>
  <c r="BA34" i="2"/>
  <c r="AZ35" i="2"/>
  <c r="BA35" i="2"/>
  <c r="AZ36" i="2"/>
  <c r="BA36" i="2"/>
  <c r="AZ37" i="2"/>
  <c r="BA37" i="2"/>
  <c r="AZ38" i="2"/>
  <c r="BA38" i="2"/>
  <c r="AZ39" i="2"/>
  <c r="BA39" i="2"/>
  <c r="AZ40" i="2"/>
  <c r="BA40" i="2"/>
  <c r="AM40" i="2"/>
  <c r="AM28" i="2"/>
  <c r="AN28" i="2"/>
  <c r="AO28" i="2"/>
  <c r="AM29" i="2"/>
  <c r="AN29" i="2"/>
  <c r="AO29" i="2"/>
  <c r="AM30" i="2"/>
  <c r="AN30" i="2"/>
  <c r="AO30" i="2"/>
  <c r="AM31" i="2"/>
  <c r="AN31" i="2"/>
  <c r="AO31" i="2"/>
  <c r="AM32" i="2"/>
  <c r="AN32" i="2"/>
  <c r="AO32" i="2"/>
  <c r="AM33" i="2"/>
  <c r="AN33" i="2"/>
  <c r="AO33" i="2"/>
  <c r="AM34" i="2"/>
  <c r="AN34" i="2"/>
  <c r="AO34" i="2"/>
  <c r="AM35" i="2"/>
  <c r="AN35" i="2"/>
  <c r="AO35" i="2"/>
  <c r="AM36" i="2"/>
  <c r="AN36" i="2"/>
  <c r="AO36" i="2"/>
  <c r="AM37" i="2"/>
  <c r="AN37" i="2"/>
  <c r="AO37" i="2"/>
  <c r="AM38" i="2"/>
  <c r="AN38" i="2"/>
  <c r="AO38" i="2"/>
  <c r="AM39" i="2"/>
  <c r="AN39" i="2"/>
  <c r="AO39" i="2"/>
  <c r="AO27" i="2"/>
  <c r="AN27" i="2"/>
  <c r="AM27" i="2"/>
  <c r="AF40" i="2"/>
  <c r="AG40" i="2"/>
  <c r="AF33" i="2"/>
  <c r="AF30" i="2"/>
  <c r="AF27" i="2"/>
  <c r="S40" i="2"/>
  <c r="S28" i="2"/>
  <c r="T28" i="2"/>
  <c r="U28" i="2"/>
  <c r="S29" i="2"/>
  <c r="T29" i="2"/>
  <c r="U29" i="2"/>
  <c r="S30" i="2"/>
  <c r="T30" i="2"/>
  <c r="U30" i="2"/>
  <c r="S31" i="2"/>
  <c r="T31" i="2"/>
  <c r="U31" i="2"/>
  <c r="S32" i="2"/>
  <c r="T32" i="2"/>
  <c r="U32" i="2"/>
  <c r="S33" i="2"/>
  <c r="T33" i="2"/>
  <c r="U33" i="2"/>
  <c r="S34" i="2"/>
  <c r="T34" i="2"/>
  <c r="U34" i="2"/>
  <c r="S35" i="2"/>
  <c r="T35" i="2"/>
  <c r="U35" i="2"/>
  <c r="S36" i="2"/>
  <c r="T36" i="2"/>
  <c r="U36" i="2"/>
  <c r="S37" i="2"/>
  <c r="T37" i="2"/>
  <c r="U37" i="2"/>
  <c r="S38" i="2"/>
  <c r="T38" i="2"/>
  <c r="U38" i="2"/>
  <c r="S39" i="2"/>
  <c r="T39" i="2"/>
  <c r="U39" i="2"/>
  <c r="U27" i="2"/>
  <c r="T27" i="2"/>
  <c r="S27" i="2"/>
  <c r="AZ7" i="2"/>
  <c r="BA7" i="2"/>
  <c r="AZ8" i="2"/>
  <c r="BA8" i="2"/>
  <c r="AZ9" i="2"/>
  <c r="BA9" i="2"/>
  <c r="AZ10" i="2"/>
  <c r="BA10" i="2"/>
  <c r="AZ11" i="2"/>
  <c r="BA11" i="2"/>
  <c r="AZ12" i="2"/>
  <c r="BA12" i="2"/>
  <c r="AZ13" i="2"/>
  <c r="BA13" i="2"/>
  <c r="AZ14" i="2"/>
  <c r="BA14" i="2"/>
  <c r="AZ15" i="2"/>
  <c r="BA15" i="2"/>
  <c r="AZ16" i="2"/>
  <c r="BA16" i="2"/>
  <c r="AZ17" i="2"/>
  <c r="BA17" i="2"/>
  <c r="AZ18" i="2"/>
  <c r="BA18" i="2"/>
  <c r="AZ19" i="2"/>
  <c r="BA19" i="2"/>
  <c r="AZ20" i="2"/>
  <c r="BA20" i="2"/>
  <c r="AK8" i="2"/>
  <c r="AK9" i="2"/>
  <c r="AK10" i="2"/>
  <c r="AK11" i="2"/>
  <c r="AK12" i="2"/>
  <c r="AK13" i="2"/>
  <c r="AK14" i="2"/>
  <c r="AK15" i="2"/>
  <c r="AK16" i="2"/>
  <c r="AK17" i="2"/>
  <c r="AK18" i="2"/>
  <c r="AK19" i="2"/>
  <c r="AK20" i="2"/>
  <c r="AK7" i="2"/>
  <c r="AM20" i="2"/>
  <c r="AL8" i="2"/>
  <c r="AM8" i="2"/>
  <c r="AN8" i="2"/>
  <c r="AO8" i="2"/>
  <c r="AL9" i="2"/>
  <c r="AM9" i="2"/>
  <c r="AN9" i="2"/>
  <c r="AO9" i="2"/>
  <c r="AL10" i="2"/>
  <c r="AM10" i="2"/>
  <c r="AN10" i="2"/>
  <c r="AO10" i="2"/>
  <c r="AL11" i="2"/>
  <c r="AM11" i="2"/>
  <c r="AN11" i="2"/>
  <c r="AO11" i="2"/>
  <c r="AL12" i="2"/>
  <c r="AM12" i="2"/>
  <c r="AN12" i="2"/>
  <c r="AO12" i="2"/>
  <c r="AL13" i="2"/>
  <c r="AM13" i="2"/>
  <c r="AN13" i="2"/>
  <c r="AO13" i="2"/>
  <c r="AL14" i="2"/>
  <c r="AM14" i="2"/>
  <c r="AN14" i="2"/>
  <c r="AO14" i="2"/>
  <c r="AL15" i="2"/>
  <c r="AM15" i="2"/>
  <c r="AN15" i="2"/>
  <c r="AO15" i="2"/>
  <c r="AL16" i="2"/>
  <c r="AM16" i="2"/>
  <c r="AN16" i="2"/>
  <c r="AO16" i="2"/>
  <c r="AL17" i="2"/>
  <c r="AM17" i="2"/>
  <c r="AN17" i="2"/>
  <c r="AO17" i="2"/>
  <c r="AL18" i="2"/>
  <c r="AM18" i="2"/>
  <c r="AN18" i="2"/>
  <c r="AO18" i="2"/>
  <c r="AL19" i="2"/>
  <c r="AM19" i="2"/>
  <c r="AN19" i="2"/>
  <c r="AO19" i="2"/>
  <c r="AO7" i="2"/>
  <c r="AN7" i="2"/>
  <c r="AM7" i="2"/>
  <c r="S20" i="2"/>
  <c r="S8" i="2"/>
  <c r="T8" i="2"/>
  <c r="U8" i="2"/>
  <c r="S9" i="2"/>
  <c r="T9" i="2"/>
  <c r="U9" i="2"/>
  <c r="S10" i="2"/>
  <c r="T10" i="2"/>
  <c r="U10" i="2"/>
  <c r="S11" i="2"/>
  <c r="T11" i="2"/>
  <c r="U11" i="2"/>
  <c r="S12" i="2"/>
  <c r="T12" i="2"/>
  <c r="U12" i="2"/>
  <c r="S13" i="2"/>
  <c r="T13" i="2"/>
  <c r="U13" i="2"/>
  <c r="S14" i="2"/>
  <c r="T14" i="2"/>
  <c r="U14" i="2"/>
  <c r="S15" i="2"/>
  <c r="T15" i="2"/>
  <c r="U15" i="2"/>
  <c r="S16" i="2"/>
  <c r="T16" i="2"/>
  <c r="U16" i="2"/>
  <c r="S17" i="2"/>
  <c r="T17" i="2"/>
  <c r="U17" i="2"/>
  <c r="S18" i="2"/>
  <c r="T18" i="2"/>
  <c r="U18" i="2"/>
  <c r="S19" i="2"/>
  <c r="T19" i="2"/>
  <c r="U19" i="2"/>
  <c r="U7" i="2"/>
  <c r="T7" i="2"/>
  <c r="S7" i="2"/>
  <c r="AQ52" i="101"/>
  <c r="AQ53" i="101"/>
  <c r="AQ54" i="101"/>
  <c r="AQ55" i="101"/>
  <c r="AQ56" i="101"/>
  <c r="AQ57" i="101"/>
  <c r="AQ58" i="101"/>
  <c r="AQ59" i="101"/>
  <c r="AQ60" i="101"/>
  <c r="AQ61" i="101"/>
  <c r="AQ62" i="101"/>
  <c r="AQ63" i="101"/>
  <c r="AQ64" i="101"/>
  <c r="AQ65" i="101"/>
  <c r="AQ66" i="101"/>
  <c r="AQ67" i="101"/>
  <c r="AQ51" i="101"/>
  <c r="AC52" i="101"/>
  <c r="AC53" i="101"/>
  <c r="AC54" i="101"/>
  <c r="AC55" i="101"/>
  <c r="AC56" i="101"/>
  <c r="AC57" i="101"/>
  <c r="AC58" i="101"/>
  <c r="AC59" i="101"/>
  <c r="AC60" i="101"/>
  <c r="AC61" i="101"/>
  <c r="AC62" i="101"/>
  <c r="AC63" i="101"/>
  <c r="AC64" i="101"/>
  <c r="AC65" i="101"/>
  <c r="AC66" i="101"/>
  <c r="AC67" i="101"/>
  <c r="AC51" i="101"/>
  <c r="R63" i="101"/>
  <c r="S63" i="101"/>
  <c r="T63" i="101"/>
  <c r="U63" i="101"/>
  <c r="V63" i="101"/>
  <c r="W63" i="101"/>
  <c r="X63" i="101"/>
  <c r="Y63" i="101"/>
  <c r="Z63" i="101"/>
  <c r="AA63" i="101"/>
  <c r="AB63" i="101"/>
  <c r="Q63" i="101"/>
  <c r="N52" i="101"/>
  <c r="N53" i="101"/>
  <c r="N54" i="101"/>
  <c r="N55" i="101"/>
  <c r="N56" i="101"/>
  <c r="N57" i="101"/>
  <c r="N58" i="101"/>
  <c r="N59" i="101"/>
  <c r="N60" i="101"/>
  <c r="N61" i="101"/>
  <c r="N62" i="101"/>
  <c r="N63" i="101"/>
  <c r="N64" i="101"/>
  <c r="N65" i="101"/>
  <c r="N66" i="101"/>
  <c r="N67" i="101"/>
  <c r="N51" i="101"/>
  <c r="C63" i="101"/>
  <c r="D63" i="101"/>
  <c r="E63" i="101"/>
  <c r="F63" i="101"/>
  <c r="G63" i="101"/>
  <c r="H63" i="101"/>
  <c r="I63" i="101"/>
  <c r="J63" i="101"/>
  <c r="K63" i="101"/>
  <c r="L63" i="101"/>
  <c r="M63" i="101"/>
  <c r="B63" i="101"/>
  <c r="AQ30" i="101"/>
  <c r="AQ31" i="101"/>
  <c r="AQ32" i="101"/>
  <c r="AQ33" i="101"/>
  <c r="AQ34" i="101"/>
  <c r="AQ35" i="101"/>
  <c r="AQ36" i="101"/>
  <c r="AQ37" i="101"/>
  <c r="AQ38" i="101"/>
  <c r="AQ39" i="101"/>
  <c r="AQ40" i="101"/>
  <c r="AQ41" i="101"/>
  <c r="AQ42" i="101"/>
  <c r="AQ43" i="101"/>
  <c r="AQ44" i="101"/>
  <c r="AQ45" i="101"/>
  <c r="AC30" i="101"/>
  <c r="AC31" i="101"/>
  <c r="AC32" i="101"/>
  <c r="AC33" i="101"/>
  <c r="AC34" i="101"/>
  <c r="AC35" i="101"/>
  <c r="AC36" i="101"/>
  <c r="AC37" i="101"/>
  <c r="AC38" i="101"/>
  <c r="AC39" i="101"/>
  <c r="AC40" i="101"/>
  <c r="AC44" i="101"/>
  <c r="AC29" i="101"/>
  <c r="R41" i="101"/>
  <c r="S41" i="101"/>
  <c r="T41" i="101"/>
  <c r="U41" i="101"/>
  <c r="V41" i="101"/>
  <c r="W41" i="101"/>
  <c r="X41" i="101"/>
  <c r="Y41" i="101"/>
  <c r="Z41" i="101"/>
  <c r="AA41" i="101"/>
  <c r="AB41" i="101"/>
  <c r="AC41" i="101" s="1"/>
  <c r="Q41" i="101"/>
  <c r="N30" i="101"/>
  <c r="N31" i="101"/>
  <c r="N32" i="101"/>
  <c r="N33" i="101"/>
  <c r="N34" i="101"/>
  <c r="N35" i="101"/>
  <c r="N36" i="101"/>
  <c r="N37" i="101"/>
  <c r="N38" i="101"/>
  <c r="N39" i="101"/>
  <c r="N40" i="101"/>
  <c r="N29" i="101"/>
  <c r="C41" i="101"/>
  <c r="D41" i="101"/>
  <c r="E41" i="101"/>
  <c r="F41" i="101"/>
  <c r="G41" i="101"/>
  <c r="H41" i="101"/>
  <c r="I41" i="101"/>
  <c r="J41" i="101"/>
  <c r="K41" i="101"/>
  <c r="L41" i="101"/>
  <c r="M41" i="101"/>
  <c r="N41" i="101" s="1"/>
  <c r="B41" i="101"/>
  <c r="AC8" i="101"/>
  <c r="AC9" i="101"/>
  <c r="AC10" i="101"/>
  <c r="AC11" i="101"/>
  <c r="AC12" i="101"/>
  <c r="AC13" i="101"/>
  <c r="AC14" i="101"/>
  <c r="AC15" i="101"/>
  <c r="AC16" i="101"/>
  <c r="AC17" i="101"/>
  <c r="AC18" i="101"/>
  <c r="AC7" i="101"/>
  <c r="R19" i="101"/>
  <c r="S19" i="101"/>
  <c r="T19" i="101"/>
  <c r="U19" i="101"/>
  <c r="V19" i="101"/>
  <c r="W19" i="101"/>
  <c r="X19" i="101"/>
  <c r="Y19" i="101"/>
  <c r="Z19" i="101"/>
  <c r="AA19" i="101"/>
  <c r="AB19" i="101"/>
  <c r="AC19" i="101" s="1"/>
  <c r="Q19" i="101"/>
  <c r="N8" i="101"/>
  <c r="N9" i="101"/>
  <c r="N10" i="101"/>
  <c r="N11" i="101"/>
  <c r="N12" i="101"/>
  <c r="N13" i="101"/>
  <c r="N14" i="101"/>
  <c r="N15" i="101"/>
  <c r="N16" i="101"/>
  <c r="N17" i="101"/>
  <c r="N18" i="101"/>
  <c r="N22" i="101"/>
  <c r="N7" i="101"/>
  <c r="C19" i="101"/>
  <c r="D19" i="101"/>
  <c r="E19" i="101"/>
  <c r="F19" i="101"/>
  <c r="G19" i="101"/>
  <c r="H19" i="101"/>
  <c r="I19" i="101"/>
  <c r="J19" i="101"/>
  <c r="K19" i="101"/>
  <c r="L19" i="101"/>
  <c r="M19" i="101"/>
  <c r="N19" i="101" s="1"/>
  <c r="B19" i="101"/>
  <c r="A19" i="101"/>
  <c r="AQ52" i="100"/>
  <c r="AQ53" i="100"/>
  <c r="AQ54" i="100"/>
  <c r="AQ55" i="100"/>
  <c r="AQ56" i="100"/>
  <c r="AQ57" i="100"/>
  <c r="AQ58" i="100"/>
  <c r="AQ59" i="100"/>
  <c r="AQ60" i="100"/>
  <c r="AQ61" i="100"/>
  <c r="AQ62" i="100"/>
  <c r="AQ63" i="100"/>
  <c r="AQ64" i="100"/>
  <c r="AQ65" i="100"/>
  <c r="AQ66" i="100"/>
  <c r="AQ67" i="100"/>
  <c r="AQ51" i="100"/>
  <c r="AC52" i="100"/>
  <c r="AC53" i="100"/>
  <c r="AC54" i="100"/>
  <c r="AC55" i="100"/>
  <c r="AC56" i="100"/>
  <c r="AC57" i="100"/>
  <c r="AC58" i="100"/>
  <c r="AC59" i="100"/>
  <c r="AC60" i="100"/>
  <c r="AC61" i="100"/>
  <c r="AC62" i="100"/>
  <c r="AC63" i="100"/>
  <c r="AC64" i="100"/>
  <c r="AC65" i="100"/>
  <c r="AC66" i="100"/>
  <c r="AC67" i="100"/>
  <c r="AC51" i="100"/>
  <c r="R63" i="100"/>
  <c r="S63" i="100"/>
  <c r="T63" i="100"/>
  <c r="U63" i="100"/>
  <c r="V63" i="100"/>
  <c r="W63" i="100"/>
  <c r="X63" i="100"/>
  <c r="Y63" i="100"/>
  <c r="Z63" i="100"/>
  <c r="AA63" i="100"/>
  <c r="AB63" i="100"/>
  <c r="Q63" i="100"/>
  <c r="N52" i="100"/>
  <c r="N53" i="100"/>
  <c r="N54" i="100"/>
  <c r="N55" i="100"/>
  <c r="N56" i="100"/>
  <c r="N57" i="100"/>
  <c r="N58" i="100"/>
  <c r="N59" i="100"/>
  <c r="N60" i="100"/>
  <c r="N61" i="100"/>
  <c r="N62" i="100"/>
  <c r="N63" i="100"/>
  <c r="N64" i="100"/>
  <c r="N65" i="100"/>
  <c r="N66" i="100"/>
  <c r="N67" i="100"/>
  <c r="N51" i="100"/>
  <c r="C63" i="100"/>
  <c r="D63" i="100"/>
  <c r="E63" i="100"/>
  <c r="F63" i="100"/>
  <c r="G63" i="100"/>
  <c r="H63" i="100"/>
  <c r="I63" i="100"/>
  <c r="J63" i="100"/>
  <c r="K63" i="100"/>
  <c r="L63" i="100"/>
  <c r="M63" i="100"/>
  <c r="B63" i="100"/>
  <c r="AQ30" i="100"/>
  <c r="AQ31" i="100"/>
  <c r="AQ32" i="100"/>
  <c r="AQ33" i="100"/>
  <c r="AQ34" i="100"/>
  <c r="AQ35" i="100"/>
  <c r="AQ36" i="100"/>
  <c r="AQ37" i="100"/>
  <c r="AQ38" i="100"/>
  <c r="AQ39" i="100"/>
  <c r="AQ40" i="100"/>
  <c r="AQ41" i="100"/>
  <c r="AQ42" i="100"/>
  <c r="AQ43" i="100"/>
  <c r="AQ44" i="100"/>
  <c r="AQ45" i="100"/>
  <c r="AQ29" i="100"/>
  <c r="AC30" i="100"/>
  <c r="AC31" i="100"/>
  <c r="AC32" i="100"/>
  <c r="AC33" i="100"/>
  <c r="AC34" i="100"/>
  <c r="AC35" i="100"/>
  <c r="AC36" i="100"/>
  <c r="AC37" i="100"/>
  <c r="AC38" i="100"/>
  <c r="AC39" i="100"/>
  <c r="AC40" i="100"/>
  <c r="AC41" i="100"/>
  <c r="AC42" i="100"/>
  <c r="AC43" i="100"/>
  <c r="AC44" i="100"/>
  <c r="AC45" i="100"/>
  <c r="AC29" i="100"/>
  <c r="R41" i="100"/>
  <c r="S41" i="100"/>
  <c r="T41" i="100"/>
  <c r="U41" i="100"/>
  <c r="V41" i="100"/>
  <c r="W41" i="100"/>
  <c r="X41" i="100"/>
  <c r="Y41" i="100"/>
  <c r="AM41" i="100" s="1"/>
  <c r="Z41" i="100"/>
  <c r="AA41" i="100"/>
  <c r="AB41" i="100"/>
  <c r="Q41" i="100"/>
  <c r="N30" i="100"/>
  <c r="N31" i="100"/>
  <c r="N32" i="100"/>
  <c r="N33" i="100"/>
  <c r="N34" i="100"/>
  <c r="N35" i="100"/>
  <c r="N36" i="100"/>
  <c r="N37" i="100"/>
  <c r="N38" i="100"/>
  <c r="N39" i="100"/>
  <c r="N40" i="100"/>
  <c r="N41" i="100"/>
  <c r="N42" i="100"/>
  <c r="N43" i="100"/>
  <c r="N44" i="100"/>
  <c r="N45" i="100"/>
  <c r="N29" i="100"/>
  <c r="C41" i="100"/>
  <c r="D41" i="100"/>
  <c r="E41" i="100"/>
  <c r="F41" i="100"/>
  <c r="G41" i="100"/>
  <c r="H41" i="100"/>
  <c r="I41" i="100"/>
  <c r="J41" i="100"/>
  <c r="K41" i="100"/>
  <c r="L41" i="100"/>
  <c r="M41" i="100"/>
  <c r="B41" i="100"/>
  <c r="AQ8" i="100"/>
  <c r="AQ9" i="100"/>
  <c r="AQ10" i="100"/>
  <c r="AQ11" i="100"/>
  <c r="AQ12" i="100"/>
  <c r="AQ13" i="100"/>
  <c r="AQ14" i="100"/>
  <c r="AQ15" i="100"/>
  <c r="AQ16" i="100"/>
  <c r="AQ17" i="100"/>
  <c r="AQ18" i="100"/>
  <c r="AQ19" i="100"/>
  <c r="AQ20" i="100"/>
  <c r="AQ21" i="100"/>
  <c r="AQ22" i="100"/>
  <c r="AQ23" i="100"/>
  <c r="AQ7" i="100"/>
  <c r="AC8" i="100"/>
  <c r="AC9" i="100"/>
  <c r="AC10" i="100"/>
  <c r="AC11" i="100"/>
  <c r="AC12" i="100"/>
  <c r="AC13" i="100"/>
  <c r="AC14" i="100"/>
  <c r="AC15" i="100"/>
  <c r="AC16" i="100"/>
  <c r="AC17" i="100"/>
  <c r="AC18" i="100"/>
  <c r="AC19" i="100"/>
  <c r="AC20" i="100"/>
  <c r="AC21" i="100"/>
  <c r="AC22" i="100"/>
  <c r="AC23" i="100"/>
  <c r="AC7" i="100"/>
  <c r="N8" i="100"/>
  <c r="N9" i="100"/>
  <c r="N10" i="100"/>
  <c r="N11" i="100"/>
  <c r="N12" i="100"/>
  <c r="N13" i="100"/>
  <c r="N14" i="100"/>
  <c r="N15" i="100"/>
  <c r="N16" i="100"/>
  <c r="N17" i="100"/>
  <c r="N18" i="100"/>
  <c r="N19" i="100"/>
  <c r="N20" i="100"/>
  <c r="N21" i="100"/>
  <c r="N22" i="100"/>
  <c r="N23" i="100"/>
  <c r="N7" i="100"/>
  <c r="R19" i="100"/>
  <c r="S19" i="100"/>
  <c r="T19" i="100"/>
  <c r="U19" i="100"/>
  <c r="V19" i="100"/>
  <c r="W19" i="100"/>
  <c r="X19" i="100"/>
  <c r="Y19" i="100"/>
  <c r="Z19" i="100"/>
  <c r="AA19" i="100"/>
  <c r="AB19" i="100"/>
  <c r="Q19" i="100"/>
  <c r="C19" i="100"/>
  <c r="D19" i="100"/>
  <c r="E19" i="100"/>
  <c r="F19" i="100"/>
  <c r="G19" i="100"/>
  <c r="H19" i="100"/>
  <c r="I19" i="100"/>
  <c r="J19" i="100"/>
  <c r="K19" i="100"/>
  <c r="L19" i="100"/>
  <c r="M19" i="100"/>
  <c r="B19" i="100"/>
  <c r="AH7" i="96"/>
  <c r="AH8" i="96"/>
  <c r="AH9" i="96"/>
  <c r="AH10" i="96"/>
  <c r="AH11" i="96"/>
  <c r="AH12" i="96"/>
  <c r="AH13" i="96"/>
  <c r="AH14" i="96"/>
  <c r="AH15" i="96"/>
  <c r="AH16" i="96"/>
  <c r="AH17" i="96"/>
  <c r="AH18" i="96"/>
  <c r="AH19" i="96"/>
  <c r="AH20" i="96"/>
  <c r="AH21" i="96"/>
  <c r="AH22" i="96"/>
  <c r="AH23" i="96"/>
  <c r="AH24" i="96"/>
  <c r="AH25" i="96"/>
  <c r="AH26" i="96"/>
  <c r="AH27" i="96"/>
  <c r="AH28" i="96"/>
  <c r="AH29" i="96"/>
  <c r="AH30" i="96"/>
  <c r="AH31" i="96"/>
  <c r="N74" i="83"/>
  <c r="K64" i="83"/>
  <c r="N53" i="83"/>
  <c r="K51" i="93"/>
  <c r="K68" i="93"/>
  <c r="K51" i="94"/>
  <c r="L51" i="94"/>
  <c r="K68" i="94"/>
  <c r="L68" i="94"/>
  <c r="K45" i="94"/>
  <c r="N7" i="94"/>
  <c r="N8" i="94"/>
  <c r="N9" i="94"/>
  <c r="N10" i="94"/>
  <c r="N11" i="94"/>
  <c r="N12" i="94"/>
  <c r="N13" i="94"/>
  <c r="N14" i="94"/>
  <c r="N15" i="94"/>
  <c r="N16" i="94"/>
  <c r="N17" i="94"/>
  <c r="N18" i="94"/>
  <c r="N19" i="94"/>
  <c r="N20" i="94"/>
  <c r="N21" i="94"/>
  <c r="N22" i="94"/>
  <c r="K23" i="94"/>
  <c r="K98" i="82"/>
  <c r="AF64" i="82"/>
  <c r="AG64" i="82"/>
  <c r="AE64" i="82"/>
  <c r="K64" i="82"/>
  <c r="AE32" i="82"/>
  <c r="K32" i="82"/>
  <c r="K98" i="81"/>
  <c r="AE64" i="81"/>
  <c r="K64" i="81"/>
  <c r="B64" i="81"/>
  <c r="C64" i="81"/>
  <c r="D64" i="81"/>
  <c r="E64" i="81"/>
  <c r="F64" i="81"/>
  <c r="G64" i="81"/>
  <c r="H64" i="81"/>
  <c r="I64" i="81"/>
  <c r="J64" i="81"/>
  <c r="L64" i="81"/>
  <c r="M64" i="81"/>
  <c r="AE32" i="81"/>
  <c r="K32" i="81"/>
  <c r="N73" i="80"/>
  <c r="AH73" i="80"/>
  <c r="K99" i="80"/>
  <c r="K65" i="80"/>
  <c r="AE65" i="80"/>
  <c r="AE32" i="80"/>
  <c r="K32" i="80"/>
  <c r="K99" i="79"/>
  <c r="AH74" i="79"/>
  <c r="N74" i="79"/>
  <c r="K32" i="79"/>
  <c r="N60" i="78"/>
  <c r="N61" i="78"/>
  <c r="N62" i="78"/>
  <c r="N63" i="78"/>
  <c r="N64" i="78"/>
  <c r="N65" i="78"/>
  <c r="J65" i="78"/>
  <c r="AH60" i="78"/>
  <c r="AH61" i="78"/>
  <c r="AH62" i="78"/>
  <c r="AH63" i="78"/>
  <c r="AH64" i="78"/>
  <c r="AD65" i="78"/>
  <c r="J32" i="78"/>
  <c r="AD32" i="78"/>
  <c r="K99" i="77"/>
  <c r="AH72" i="77"/>
  <c r="AH73" i="77"/>
  <c r="AH74" i="77"/>
  <c r="AH75" i="77"/>
  <c r="AH76" i="77"/>
  <c r="AH77" i="77"/>
  <c r="AH78" i="77"/>
  <c r="AH79" i="77"/>
  <c r="AH80" i="77"/>
  <c r="AH81" i="77"/>
  <c r="AH82" i="77"/>
  <c r="AH83" i="77"/>
  <c r="AH84" i="77"/>
  <c r="AH85" i="77"/>
  <c r="AH86" i="77"/>
  <c r="AH87" i="77"/>
  <c r="AH88" i="77"/>
  <c r="AH89" i="77"/>
  <c r="AH90" i="77"/>
  <c r="AH91" i="77"/>
  <c r="AH92" i="77"/>
  <c r="AH93" i="77"/>
  <c r="AH94" i="77"/>
  <c r="AH95" i="77"/>
  <c r="AH96" i="77"/>
  <c r="AH97" i="77"/>
  <c r="AH98" i="77"/>
  <c r="L65" i="77"/>
  <c r="M65" i="77"/>
  <c r="K65" i="77"/>
  <c r="K32" i="77"/>
  <c r="K99" i="76"/>
  <c r="AY99" i="76" s="1"/>
  <c r="K65" i="76"/>
  <c r="R65" i="76" s="1"/>
  <c r="AE65" i="76"/>
  <c r="AY65" i="76" s="1"/>
  <c r="K32" i="76"/>
  <c r="R32" i="76" s="1"/>
  <c r="AE32" i="76"/>
  <c r="AL32" i="76" s="1"/>
  <c r="B32" i="76"/>
  <c r="C32" i="76"/>
  <c r="D32" i="76"/>
  <c r="E32" i="76"/>
  <c r="F32" i="76"/>
  <c r="G32" i="76"/>
  <c r="H32" i="76"/>
  <c r="I32" i="76"/>
  <c r="J32" i="76"/>
  <c r="L32" i="76"/>
  <c r="S32" i="76" s="1"/>
  <c r="M32" i="76"/>
  <c r="T32" i="76" s="1"/>
  <c r="AD99" i="75"/>
  <c r="K99" i="75"/>
  <c r="N72" i="75"/>
  <c r="P72" i="75"/>
  <c r="Q72" i="75"/>
  <c r="R72" i="75"/>
  <c r="T72" i="75"/>
  <c r="N73" i="75"/>
  <c r="P73" i="75"/>
  <c r="Q73" i="75"/>
  <c r="R73" i="75"/>
  <c r="T73" i="75"/>
  <c r="N74" i="75"/>
  <c r="P74" i="75"/>
  <c r="Q74" i="75"/>
  <c r="R74" i="75"/>
  <c r="T74" i="75"/>
  <c r="N75" i="75"/>
  <c r="P75" i="75"/>
  <c r="Q75" i="75"/>
  <c r="R75" i="75"/>
  <c r="T75" i="75"/>
  <c r="N76" i="75"/>
  <c r="P76" i="75"/>
  <c r="Q76" i="75"/>
  <c r="R76" i="75"/>
  <c r="T76" i="75"/>
  <c r="N77" i="75"/>
  <c r="P77" i="75"/>
  <c r="Q77" i="75"/>
  <c r="R77" i="75"/>
  <c r="T77" i="75"/>
  <c r="N78" i="75"/>
  <c r="P78" i="75"/>
  <c r="Q78" i="75"/>
  <c r="R78" i="75"/>
  <c r="T78" i="75"/>
  <c r="N79" i="75"/>
  <c r="P79" i="75"/>
  <c r="Q79" i="75"/>
  <c r="R79" i="75"/>
  <c r="T79" i="75"/>
  <c r="N80" i="75"/>
  <c r="P80" i="75"/>
  <c r="Q80" i="75"/>
  <c r="R80" i="75"/>
  <c r="T80" i="75"/>
  <c r="N81" i="75"/>
  <c r="P81" i="75"/>
  <c r="Q81" i="75"/>
  <c r="R81" i="75"/>
  <c r="T81" i="75"/>
  <c r="N82" i="75"/>
  <c r="P82" i="75"/>
  <c r="Q82" i="75"/>
  <c r="R82" i="75"/>
  <c r="T82" i="75"/>
  <c r="N83" i="75"/>
  <c r="P83" i="75"/>
  <c r="Q83" i="75"/>
  <c r="R83" i="75"/>
  <c r="T83" i="75"/>
  <c r="N84" i="75"/>
  <c r="P84" i="75"/>
  <c r="Q84" i="75"/>
  <c r="R84" i="75"/>
  <c r="T84" i="75"/>
  <c r="N85" i="75"/>
  <c r="P85" i="75"/>
  <c r="Q85" i="75"/>
  <c r="R85" i="75"/>
  <c r="T85" i="75"/>
  <c r="N86" i="75"/>
  <c r="P86" i="75"/>
  <c r="Q86" i="75"/>
  <c r="R86" i="75"/>
  <c r="T86" i="75"/>
  <c r="N87" i="75"/>
  <c r="P87" i="75"/>
  <c r="Q87" i="75"/>
  <c r="R87" i="75"/>
  <c r="T87" i="75"/>
  <c r="N88" i="75"/>
  <c r="P88" i="75"/>
  <c r="Q88" i="75"/>
  <c r="R88" i="75"/>
  <c r="T88" i="75"/>
  <c r="N89" i="75"/>
  <c r="P89" i="75"/>
  <c r="Q89" i="75"/>
  <c r="R89" i="75"/>
  <c r="T89" i="75"/>
  <c r="N90" i="75"/>
  <c r="P90" i="75"/>
  <c r="Q90" i="75"/>
  <c r="R90" i="75"/>
  <c r="T90" i="75"/>
  <c r="N91" i="75"/>
  <c r="P91" i="75"/>
  <c r="Q91" i="75"/>
  <c r="R91" i="75"/>
  <c r="T91" i="75"/>
  <c r="N92" i="75"/>
  <c r="P92" i="75"/>
  <c r="Q92" i="75"/>
  <c r="R92" i="75"/>
  <c r="T92" i="75"/>
  <c r="N93" i="75"/>
  <c r="P93" i="75"/>
  <c r="Q93" i="75"/>
  <c r="R93" i="75"/>
  <c r="T93" i="75"/>
  <c r="N94" i="75"/>
  <c r="P94" i="75"/>
  <c r="Q94" i="75"/>
  <c r="R94" i="75"/>
  <c r="T94" i="75"/>
  <c r="N95" i="75"/>
  <c r="P95" i="75"/>
  <c r="Q95" i="75"/>
  <c r="R95" i="75"/>
  <c r="T95" i="75"/>
  <c r="N96" i="75"/>
  <c r="P96" i="75"/>
  <c r="Q96" i="75"/>
  <c r="R96" i="75"/>
  <c r="T96" i="75"/>
  <c r="N97" i="75"/>
  <c r="P97" i="75"/>
  <c r="Q97" i="75"/>
  <c r="R97" i="75"/>
  <c r="T97" i="75"/>
  <c r="N98" i="75"/>
  <c r="P98" i="75"/>
  <c r="Q98" i="75"/>
  <c r="R98" i="75"/>
  <c r="T98" i="75"/>
  <c r="B99" i="75"/>
  <c r="C99" i="75"/>
  <c r="D99" i="75"/>
  <c r="E99" i="75"/>
  <c r="F99" i="75"/>
  <c r="G99" i="75"/>
  <c r="H99" i="75"/>
  <c r="I99" i="75"/>
  <c r="J99" i="75"/>
  <c r="L99" i="75"/>
  <c r="M99" i="75"/>
  <c r="V32" i="75"/>
  <c r="AH7" i="75"/>
  <c r="AH8" i="75"/>
  <c r="AH9" i="75"/>
  <c r="AH10" i="75"/>
  <c r="AH11" i="75"/>
  <c r="AH12" i="75"/>
  <c r="AH13" i="75"/>
  <c r="AH14" i="75"/>
  <c r="AH15" i="75"/>
  <c r="AH16" i="75"/>
  <c r="AH17" i="75"/>
  <c r="AH18" i="75"/>
  <c r="AH19" i="75"/>
  <c r="AH20" i="75"/>
  <c r="AH21" i="75"/>
  <c r="AH22" i="75"/>
  <c r="AH23" i="75"/>
  <c r="AH24" i="75"/>
  <c r="AH25" i="75"/>
  <c r="AH26" i="75"/>
  <c r="AH27" i="75"/>
  <c r="AH28" i="75"/>
  <c r="AH29" i="75"/>
  <c r="AH30" i="75"/>
  <c r="AH31" i="75"/>
  <c r="B32" i="75"/>
  <c r="C32" i="75"/>
  <c r="D32" i="75"/>
  <c r="E32" i="75"/>
  <c r="F32" i="75"/>
  <c r="G32" i="75"/>
  <c r="H32" i="75"/>
  <c r="I32" i="75"/>
  <c r="J32" i="75"/>
  <c r="K32" i="75"/>
  <c r="L32" i="75"/>
  <c r="M32" i="75"/>
  <c r="N75" i="74"/>
  <c r="AH75" i="74"/>
  <c r="N75" i="88"/>
  <c r="K99" i="88"/>
  <c r="AE65" i="88"/>
  <c r="K32" i="88"/>
  <c r="AE32" i="88"/>
  <c r="AE99" i="38"/>
  <c r="AH74" i="38"/>
  <c r="B99" i="38"/>
  <c r="C99" i="38"/>
  <c r="D99" i="38"/>
  <c r="E99" i="38"/>
  <c r="F99" i="38"/>
  <c r="G99" i="38"/>
  <c r="H99" i="38"/>
  <c r="I99" i="38"/>
  <c r="J99" i="38"/>
  <c r="K99" i="38"/>
  <c r="L99" i="38"/>
  <c r="M99" i="38"/>
  <c r="K65" i="38"/>
  <c r="AE65" i="38"/>
  <c r="AE32" i="38"/>
  <c r="AH68" i="86"/>
  <c r="N68" i="86"/>
  <c r="K61" i="86"/>
  <c r="L61" i="86"/>
  <c r="AE61" i="86"/>
  <c r="AH33" i="86"/>
  <c r="K32" i="86"/>
  <c r="K98" i="85"/>
  <c r="L98" i="85"/>
  <c r="AE98" i="85"/>
  <c r="AY39" i="85"/>
  <c r="AZ39" i="85"/>
  <c r="AY40" i="85"/>
  <c r="AZ40" i="85"/>
  <c r="AY41" i="85"/>
  <c r="AZ41" i="85"/>
  <c r="AY42" i="85"/>
  <c r="AZ42" i="85"/>
  <c r="AY43" i="85"/>
  <c r="AZ43" i="85"/>
  <c r="AY44" i="85"/>
  <c r="AZ44" i="85"/>
  <c r="AY45" i="85"/>
  <c r="AZ45" i="85"/>
  <c r="AY46" i="85"/>
  <c r="AZ46" i="85"/>
  <c r="AY47" i="85"/>
  <c r="AZ47" i="85"/>
  <c r="AY48" i="85"/>
  <c r="AZ48" i="85"/>
  <c r="AY49" i="85"/>
  <c r="AZ49" i="85"/>
  <c r="AY50" i="85"/>
  <c r="AZ50" i="85"/>
  <c r="AY51" i="85"/>
  <c r="AZ51" i="85"/>
  <c r="AY52" i="85"/>
  <c r="AZ52" i="85"/>
  <c r="AY53" i="85"/>
  <c r="AZ53" i="85"/>
  <c r="AY54" i="85"/>
  <c r="AZ54" i="85"/>
  <c r="AY55" i="85"/>
  <c r="AZ55" i="85"/>
  <c r="AY57" i="85"/>
  <c r="AZ57" i="85"/>
  <c r="AY58" i="85"/>
  <c r="AZ58" i="85"/>
  <c r="AY59" i="85"/>
  <c r="AZ59" i="85"/>
  <c r="AY60" i="85"/>
  <c r="AZ60" i="85"/>
  <c r="AY61" i="85"/>
  <c r="AZ61" i="85"/>
  <c r="AY62" i="85"/>
  <c r="AZ62" i="85"/>
  <c r="AY63" i="85"/>
  <c r="AZ63" i="85"/>
  <c r="AY64" i="85"/>
  <c r="AZ64" i="85"/>
  <c r="AY65" i="85"/>
  <c r="AZ65" i="85"/>
  <c r="K64" i="85"/>
  <c r="AE32" i="85"/>
  <c r="K32" i="85"/>
  <c r="B32" i="85"/>
  <c r="C32" i="85"/>
  <c r="D32" i="85"/>
  <c r="E32" i="85"/>
  <c r="F32" i="85"/>
  <c r="G32" i="85"/>
  <c r="H32" i="85"/>
  <c r="I32" i="85"/>
  <c r="J32" i="85"/>
  <c r="L32" i="85"/>
  <c r="M32" i="85"/>
  <c r="M20" i="84"/>
  <c r="N20" i="84"/>
  <c r="M21" i="84"/>
  <c r="N21" i="84"/>
  <c r="M22" i="84"/>
  <c r="N22" i="84"/>
  <c r="M20" i="62"/>
  <c r="M21" i="62"/>
  <c r="M22" i="62"/>
  <c r="U15" i="62"/>
  <c r="M20" i="19"/>
  <c r="N20" i="19"/>
  <c r="M21" i="19"/>
  <c r="N21" i="19"/>
  <c r="M22" i="19"/>
  <c r="N22" i="19"/>
  <c r="O79" i="73"/>
  <c r="P79" i="73"/>
  <c r="O80" i="73"/>
  <c r="P80" i="73"/>
  <c r="O81" i="73"/>
  <c r="P81" i="73"/>
  <c r="O82" i="73"/>
  <c r="P82" i="73"/>
  <c r="O83" i="73"/>
  <c r="P83" i="73"/>
  <c r="O84" i="73"/>
  <c r="P84" i="73"/>
  <c r="O85" i="73"/>
  <c r="P85" i="73"/>
  <c r="O86" i="73"/>
  <c r="P86" i="73"/>
  <c r="O87" i="73"/>
  <c r="P87" i="73"/>
  <c r="O88" i="73"/>
  <c r="P88" i="73"/>
  <c r="O89" i="73"/>
  <c r="P89" i="73"/>
  <c r="O90" i="73"/>
  <c r="P90" i="73"/>
  <c r="O91" i="73"/>
  <c r="P91" i="73"/>
  <c r="O92" i="73"/>
  <c r="P92" i="73"/>
  <c r="O93" i="73"/>
  <c r="P93" i="73"/>
  <c r="O94" i="73"/>
  <c r="P94" i="73"/>
  <c r="O95" i="73"/>
  <c r="P95" i="73"/>
  <c r="O96" i="73"/>
  <c r="P96" i="73"/>
  <c r="O97" i="73"/>
  <c r="P97" i="73"/>
  <c r="O98" i="73"/>
  <c r="P98" i="73"/>
  <c r="O99" i="73"/>
  <c r="P99" i="73"/>
  <c r="O100" i="73"/>
  <c r="P100" i="73"/>
  <c r="O101" i="73"/>
  <c r="P101" i="73"/>
  <c r="O102" i="73"/>
  <c r="P102" i="73"/>
  <c r="O103" i="73"/>
  <c r="P103" i="73"/>
  <c r="O104" i="73"/>
  <c r="P104" i="73"/>
  <c r="O105" i="73"/>
  <c r="P105" i="73"/>
  <c r="O106" i="73"/>
  <c r="P106" i="73"/>
  <c r="O107" i="73"/>
  <c r="P107" i="73"/>
  <c r="O108" i="73"/>
  <c r="P108" i="73"/>
  <c r="O109" i="73"/>
  <c r="P109" i="73"/>
  <c r="O110" i="73"/>
  <c r="P110" i="73"/>
  <c r="O29" i="72"/>
  <c r="O101" i="72" s="1"/>
  <c r="O57" i="72"/>
  <c r="O93" i="72" s="1"/>
  <c r="O79" i="72"/>
  <c r="P79" i="72"/>
  <c r="O80" i="72"/>
  <c r="P80" i="72"/>
  <c r="O81" i="72"/>
  <c r="P81" i="72"/>
  <c r="O82" i="72"/>
  <c r="P82" i="72"/>
  <c r="O83" i="72"/>
  <c r="P83" i="72"/>
  <c r="O84" i="72"/>
  <c r="P84" i="72"/>
  <c r="O85" i="72"/>
  <c r="P85" i="72"/>
  <c r="O86" i="72"/>
  <c r="P86" i="72"/>
  <c r="O87" i="72"/>
  <c r="P87" i="72"/>
  <c r="O88" i="72"/>
  <c r="P88" i="72"/>
  <c r="O89" i="72"/>
  <c r="P89" i="72"/>
  <c r="O90" i="72"/>
  <c r="P90" i="72"/>
  <c r="O91" i="72"/>
  <c r="P91" i="72"/>
  <c r="O92" i="72"/>
  <c r="P92" i="72"/>
  <c r="P93" i="72"/>
  <c r="O94" i="72"/>
  <c r="P94" i="72"/>
  <c r="O95" i="72"/>
  <c r="P95" i="72"/>
  <c r="O96" i="72"/>
  <c r="P96" i="72"/>
  <c r="O97" i="72"/>
  <c r="P97" i="72"/>
  <c r="O98" i="72"/>
  <c r="P98" i="72"/>
  <c r="O99" i="72"/>
  <c r="P99" i="72"/>
  <c r="O100" i="72"/>
  <c r="P100" i="72"/>
  <c r="P101" i="72"/>
  <c r="O102" i="72"/>
  <c r="P102" i="72"/>
  <c r="O103" i="72"/>
  <c r="P103" i="72"/>
  <c r="O104" i="72"/>
  <c r="P104" i="72"/>
  <c r="O105" i="72"/>
  <c r="P105" i="72"/>
  <c r="O106" i="72"/>
  <c r="P106" i="72"/>
  <c r="O107" i="72"/>
  <c r="P107" i="72"/>
  <c r="O108" i="72"/>
  <c r="P108" i="72"/>
  <c r="O109" i="72"/>
  <c r="P109" i="72"/>
  <c r="O110" i="72"/>
  <c r="P110" i="72"/>
  <c r="G46" i="72"/>
  <c r="H46" i="72"/>
  <c r="I46" i="72"/>
  <c r="J46" i="72"/>
  <c r="K46" i="72"/>
  <c r="L46" i="72"/>
  <c r="M46" i="72"/>
  <c r="N46" i="72"/>
  <c r="O46" i="72"/>
  <c r="P46" i="72"/>
  <c r="Q46" i="72"/>
  <c r="F46" i="72"/>
  <c r="G51" i="72"/>
  <c r="H51" i="72"/>
  <c r="I51" i="72"/>
  <c r="J51" i="72"/>
  <c r="K51" i="72"/>
  <c r="L51" i="72"/>
  <c r="M51" i="72"/>
  <c r="N51" i="72"/>
  <c r="O51" i="72"/>
  <c r="P51" i="72"/>
  <c r="Q51" i="72"/>
  <c r="F51" i="72"/>
  <c r="O66" i="72"/>
  <c r="P66" i="72"/>
  <c r="O67" i="72"/>
  <c r="P67" i="72"/>
  <c r="O68" i="72"/>
  <c r="P68" i="72"/>
  <c r="O69" i="72"/>
  <c r="P69" i="72"/>
  <c r="O70" i="72"/>
  <c r="P70" i="72"/>
  <c r="O71" i="72"/>
  <c r="P71" i="72"/>
  <c r="O72" i="72"/>
  <c r="P72" i="72"/>
  <c r="O73" i="72"/>
  <c r="P73" i="72"/>
  <c r="O74" i="72"/>
  <c r="P74" i="72"/>
  <c r="O65" i="72"/>
  <c r="O62" i="72"/>
  <c r="O30" i="72"/>
  <c r="P30" i="72"/>
  <c r="O31" i="72"/>
  <c r="P31" i="72"/>
  <c r="O32" i="72"/>
  <c r="P32" i="72"/>
  <c r="O33" i="72"/>
  <c r="P33" i="72"/>
  <c r="O34" i="72"/>
  <c r="P34" i="72"/>
  <c r="O35" i="72"/>
  <c r="P35" i="72"/>
  <c r="O36" i="72"/>
  <c r="P36" i="72"/>
  <c r="O37" i="72"/>
  <c r="P37" i="72"/>
  <c r="O38" i="72"/>
  <c r="P38" i="72"/>
  <c r="O10" i="72"/>
  <c r="O21" i="72"/>
  <c r="O26" i="72"/>
  <c r="G15" i="72"/>
  <c r="H15" i="72"/>
  <c r="I15" i="72"/>
  <c r="J15" i="72"/>
  <c r="K15" i="72"/>
  <c r="L15" i="72"/>
  <c r="M15" i="72"/>
  <c r="N15" i="72"/>
  <c r="O15" i="72"/>
  <c r="P15" i="72"/>
  <c r="Q15" i="72"/>
  <c r="F15" i="72"/>
  <c r="AE65" i="75"/>
  <c r="AE32" i="75"/>
  <c r="O79" i="71"/>
  <c r="P79" i="71"/>
  <c r="O80" i="71"/>
  <c r="P80" i="71"/>
  <c r="O81" i="71"/>
  <c r="P81" i="71"/>
  <c r="O82" i="71"/>
  <c r="P82" i="71"/>
  <c r="O83" i="71"/>
  <c r="P83" i="71"/>
  <c r="O84" i="71"/>
  <c r="P84" i="71"/>
  <c r="O85" i="71"/>
  <c r="P85" i="71"/>
  <c r="O86" i="71"/>
  <c r="P86" i="71"/>
  <c r="O87" i="71"/>
  <c r="P87" i="71"/>
  <c r="O88" i="71"/>
  <c r="P88" i="71"/>
  <c r="O89" i="71"/>
  <c r="P89" i="71"/>
  <c r="O90" i="71"/>
  <c r="P90" i="71"/>
  <c r="O91" i="71"/>
  <c r="P91" i="71"/>
  <c r="O92" i="71"/>
  <c r="P92" i="71"/>
  <c r="O93" i="71"/>
  <c r="P93" i="71"/>
  <c r="O94" i="71"/>
  <c r="P94" i="71"/>
  <c r="O95" i="71"/>
  <c r="P95" i="71"/>
  <c r="O96" i="71"/>
  <c r="P96" i="71"/>
  <c r="O97" i="71"/>
  <c r="P97" i="71"/>
  <c r="O98" i="71"/>
  <c r="P98" i="71"/>
  <c r="O99" i="71"/>
  <c r="P99" i="71"/>
  <c r="O100" i="71"/>
  <c r="P100" i="71"/>
  <c r="O101" i="71"/>
  <c r="P101" i="71"/>
  <c r="O102" i="71"/>
  <c r="P102" i="71"/>
  <c r="O21" i="71"/>
  <c r="O15" i="71"/>
  <c r="O10" i="71"/>
  <c r="O66" i="71"/>
  <c r="P66" i="71"/>
  <c r="O67" i="71"/>
  <c r="P67" i="71"/>
  <c r="O68" i="71"/>
  <c r="P68" i="71"/>
  <c r="O69" i="71"/>
  <c r="P69" i="71"/>
  <c r="O70" i="71"/>
  <c r="P70" i="71"/>
  <c r="O71" i="71"/>
  <c r="P71" i="71"/>
  <c r="O72" i="71"/>
  <c r="P72" i="71"/>
  <c r="O73" i="71"/>
  <c r="P73" i="71"/>
  <c r="O74" i="71"/>
  <c r="P74" i="71"/>
  <c r="O29" i="71"/>
  <c r="P29" i="71"/>
  <c r="O30" i="71"/>
  <c r="P30" i="71"/>
  <c r="O31" i="71"/>
  <c r="P31" i="71"/>
  <c r="O32" i="71"/>
  <c r="P32" i="71"/>
  <c r="O33" i="71"/>
  <c r="P33" i="71"/>
  <c r="O34" i="71"/>
  <c r="P34" i="71"/>
  <c r="O35" i="71"/>
  <c r="P35" i="71"/>
  <c r="O36" i="71"/>
  <c r="P36" i="71"/>
  <c r="O37" i="71"/>
  <c r="P37" i="71"/>
  <c r="O38" i="71"/>
  <c r="P38" i="71"/>
  <c r="O30" i="87"/>
  <c r="O102" i="87" s="1"/>
  <c r="O31" i="87"/>
  <c r="O32" i="87"/>
  <c r="O33" i="87"/>
  <c r="O34" i="87"/>
  <c r="O106" i="87" s="1"/>
  <c r="O35" i="87"/>
  <c r="O36" i="87"/>
  <c r="O37" i="87"/>
  <c r="O109" i="87" s="1"/>
  <c r="O38" i="87"/>
  <c r="O110" i="87" s="1"/>
  <c r="O79" i="87"/>
  <c r="P79" i="87"/>
  <c r="Q79" i="87"/>
  <c r="O80" i="87"/>
  <c r="P80" i="87"/>
  <c r="Q80" i="87"/>
  <c r="O81" i="87"/>
  <c r="P81" i="87"/>
  <c r="Q81" i="87"/>
  <c r="O82" i="87"/>
  <c r="P82" i="87"/>
  <c r="Q82" i="87"/>
  <c r="O83" i="87"/>
  <c r="P83" i="87"/>
  <c r="Q83" i="87"/>
  <c r="O84" i="87"/>
  <c r="P84" i="87"/>
  <c r="Q84" i="87"/>
  <c r="O85" i="87"/>
  <c r="P85" i="87"/>
  <c r="Q85" i="87"/>
  <c r="O86" i="87"/>
  <c r="P86" i="87"/>
  <c r="Q86" i="87"/>
  <c r="O87" i="87"/>
  <c r="P87" i="87"/>
  <c r="Q87" i="87"/>
  <c r="O88" i="87"/>
  <c r="P88" i="87"/>
  <c r="Q88" i="87"/>
  <c r="O89" i="87"/>
  <c r="P89" i="87"/>
  <c r="Q89" i="87"/>
  <c r="O90" i="87"/>
  <c r="P90" i="87"/>
  <c r="Q90" i="87"/>
  <c r="O91" i="87"/>
  <c r="P91" i="87"/>
  <c r="Q91" i="87"/>
  <c r="O92" i="87"/>
  <c r="P92" i="87"/>
  <c r="Q92" i="87"/>
  <c r="O93" i="87"/>
  <c r="P93" i="87"/>
  <c r="Q93" i="87"/>
  <c r="O94" i="87"/>
  <c r="P94" i="87"/>
  <c r="Q94" i="87"/>
  <c r="O95" i="87"/>
  <c r="P95" i="87"/>
  <c r="Q95" i="87"/>
  <c r="O96" i="87"/>
  <c r="P96" i="87"/>
  <c r="Q96" i="87"/>
  <c r="O97" i="87"/>
  <c r="P97" i="87"/>
  <c r="Q97" i="87"/>
  <c r="O98" i="87"/>
  <c r="P98" i="87"/>
  <c r="Q98" i="87"/>
  <c r="O99" i="87"/>
  <c r="P99" i="87"/>
  <c r="Q99" i="87"/>
  <c r="O100" i="87"/>
  <c r="P100" i="87"/>
  <c r="Q100" i="87"/>
  <c r="O101" i="87"/>
  <c r="P101" i="87"/>
  <c r="Q101" i="87"/>
  <c r="P102" i="87"/>
  <c r="Q102" i="87"/>
  <c r="O103" i="87"/>
  <c r="P103" i="87"/>
  <c r="Q103" i="87"/>
  <c r="O104" i="87"/>
  <c r="P104" i="87"/>
  <c r="Q104" i="87"/>
  <c r="O105" i="87"/>
  <c r="P105" i="87"/>
  <c r="Q105" i="87"/>
  <c r="P106" i="87"/>
  <c r="Q106" i="87"/>
  <c r="O107" i="87"/>
  <c r="P107" i="87"/>
  <c r="Q107" i="87"/>
  <c r="O108" i="87"/>
  <c r="P108" i="87"/>
  <c r="Q108" i="87"/>
  <c r="P109" i="87"/>
  <c r="Q109" i="87"/>
  <c r="P110" i="87"/>
  <c r="Q110" i="87"/>
  <c r="O46" i="87"/>
  <c r="O51" i="87"/>
  <c r="O66" i="87"/>
  <c r="O67" i="87"/>
  <c r="O68" i="87"/>
  <c r="O69" i="87"/>
  <c r="O70" i="87"/>
  <c r="O71" i="87"/>
  <c r="O72" i="87"/>
  <c r="O73" i="87"/>
  <c r="O74" i="87"/>
  <c r="N65" i="87"/>
  <c r="O65" i="87"/>
  <c r="O57" i="87"/>
  <c r="O62" i="87"/>
  <c r="O10" i="87"/>
  <c r="O15" i="87"/>
  <c r="O21" i="87"/>
  <c r="O26" i="87"/>
  <c r="O29" i="87"/>
  <c r="O26" i="70"/>
  <c r="O98" i="70" s="1"/>
  <c r="O21" i="70"/>
  <c r="O15" i="70"/>
  <c r="O10" i="70"/>
  <c r="O62" i="70"/>
  <c r="O57" i="70"/>
  <c r="O51" i="70"/>
  <c r="O46" i="70"/>
  <c r="O79" i="70"/>
  <c r="P79" i="70"/>
  <c r="Q79" i="70"/>
  <c r="O80" i="70"/>
  <c r="P80" i="70"/>
  <c r="Q80" i="70"/>
  <c r="O81" i="70"/>
  <c r="P81" i="70"/>
  <c r="Q81" i="70"/>
  <c r="P82" i="70"/>
  <c r="Q82" i="70"/>
  <c r="O83" i="70"/>
  <c r="P83" i="70"/>
  <c r="Q83" i="70"/>
  <c r="O84" i="70"/>
  <c r="P84" i="70"/>
  <c r="Q84" i="70"/>
  <c r="O85" i="70"/>
  <c r="P85" i="70"/>
  <c r="Q85" i="70"/>
  <c r="O86" i="70"/>
  <c r="P86" i="70"/>
  <c r="Q86" i="70"/>
  <c r="P87" i="70"/>
  <c r="Q87" i="70"/>
  <c r="O88" i="70"/>
  <c r="P88" i="70"/>
  <c r="Q88" i="70"/>
  <c r="O89" i="70"/>
  <c r="P89" i="70"/>
  <c r="Q89" i="70"/>
  <c r="O90" i="70"/>
  <c r="P90" i="70"/>
  <c r="Q90" i="70"/>
  <c r="O91" i="70"/>
  <c r="P91" i="70"/>
  <c r="Q91" i="70"/>
  <c r="O92" i="70"/>
  <c r="P92" i="70"/>
  <c r="Q92" i="70"/>
  <c r="P93" i="70"/>
  <c r="Q93" i="70"/>
  <c r="O94" i="70"/>
  <c r="P94" i="70"/>
  <c r="Q94" i="70"/>
  <c r="O95" i="70"/>
  <c r="P95" i="70"/>
  <c r="Q95" i="70"/>
  <c r="O96" i="70"/>
  <c r="P96" i="70"/>
  <c r="Q96" i="70"/>
  <c r="O97" i="70"/>
  <c r="P97" i="70"/>
  <c r="Q97" i="70"/>
  <c r="P98" i="70"/>
  <c r="Q98" i="70"/>
  <c r="O99" i="70"/>
  <c r="P99" i="70"/>
  <c r="Q99" i="70"/>
  <c r="O100" i="70"/>
  <c r="P100" i="70"/>
  <c r="Q100" i="70"/>
  <c r="O101" i="70"/>
  <c r="P101" i="70"/>
  <c r="Q101" i="70"/>
  <c r="O102" i="70"/>
  <c r="P102" i="70"/>
  <c r="Q102" i="70"/>
  <c r="O103" i="70"/>
  <c r="P103" i="70"/>
  <c r="Q103" i="70"/>
  <c r="O104" i="70"/>
  <c r="P104" i="70"/>
  <c r="Q104" i="70"/>
  <c r="O105" i="70"/>
  <c r="P105" i="70"/>
  <c r="Q105" i="70"/>
  <c r="O106" i="70"/>
  <c r="P106" i="70"/>
  <c r="Q106" i="70"/>
  <c r="O107" i="70"/>
  <c r="P107" i="70"/>
  <c r="Q107" i="70"/>
  <c r="O108" i="70"/>
  <c r="P108" i="70"/>
  <c r="Q108" i="70"/>
  <c r="O109" i="70"/>
  <c r="P109" i="70"/>
  <c r="Q109" i="70"/>
  <c r="O110" i="70"/>
  <c r="P110" i="70"/>
  <c r="Q110" i="70"/>
  <c r="O65" i="70"/>
  <c r="O66" i="70"/>
  <c r="O67" i="70"/>
  <c r="O68" i="70"/>
  <c r="O69" i="70"/>
  <c r="O70" i="70"/>
  <c r="O71" i="70"/>
  <c r="O72" i="70"/>
  <c r="O73" i="70"/>
  <c r="O74" i="70"/>
  <c r="O29" i="70"/>
  <c r="O30" i="70"/>
  <c r="O31" i="70"/>
  <c r="O32" i="70"/>
  <c r="O33" i="70"/>
  <c r="O34" i="70"/>
  <c r="O35" i="70"/>
  <c r="O36" i="70"/>
  <c r="O37" i="70"/>
  <c r="O38" i="70"/>
  <c r="K95" i="3"/>
  <c r="AE32" i="3"/>
  <c r="N47" i="45"/>
  <c r="O47" i="45"/>
  <c r="P47" i="45"/>
  <c r="N48" i="45"/>
  <c r="O48" i="45"/>
  <c r="P48" i="45"/>
  <c r="N49" i="45"/>
  <c r="O49" i="45"/>
  <c r="P49" i="45"/>
  <c r="N50" i="45"/>
  <c r="O50" i="45"/>
  <c r="P50" i="45"/>
  <c r="N51" i="45"/>
  <c r="O51" i="45"/>
  <c r="P51" i="45"/>
  <c r="N52" i="45"/>
  <c r="O52" i="45"/>
  <c r="P52" i="45"/>
  <c r="N53" i="45"/>
  <c r="O53" i="45"/>
  <c r="P53" i="45"/>
  <c r="N54" i="45"/>
  <c r="O54" i="45"/>
  <c r="P54" i="45"/>
  <c r="N55" i="45"/>
  <c r="O55" i="45"/>
  <c r="P55" i="45"/>
  <c r="N56" i="45"/>
  <c r="O56" i="45"/>
  <c r="P56" i="45"/>
  <c r="N57" i="45"/>
  <c r="O57" i="45"/>
  <c r="P57" i="45"/>
  <c r="N58" i="45"/>
  <c r="O58" i="45"/>
  <c r="P58" i="45"/>
  <c r="N59" i="45"/>
  <c r="O59" i="45"/>
  <c r="P59" i="45"/>
  <c r="N60" i="45"/>
  <c r="O60" i="45"/>
  <c r="P60" i="45"/>
  <c r="N61" i="45"/>
  <c r="O61" i="45"/>
  <c r="P61" i="45"/>
  <c r="N38" i="45"/>
  <c r="N39" i="45"/>
  <c r="N40" i="45"/>
  <c r="N41" i="45"/>
  <c r="N37" i="45"/>
  <c r="N29" i="45"/>
  <c r="N34" i="45"/>
  <c r="N18" i="45"/>
  <c r="N19" i="45"/>
  <c r="N20" i="45"/>
  <c r="N21" i="45"/>
  <c r="N17" i="45"/>
  <c r="N9" i="45"/>
  <c r="N14" i="45"/>
  <c r="L53" i="2"/>
  <c r="L50" i="2"/>
  <c r="L47" i="2"/>
  <c r="L40" i="2"/>
  <c r="L30" i="2"/>
  <c r="L33" i="2"/>
  <c r="K33" i="2"/>
  <c r="L27" i="2"/>
  <c r="AF20" i="2"/>
  <c r="AF7" i="2"/>
  <c r="AF10" i="2"/>
  <c r="AF13" i="2"/>
  <c r="L13" i="2"/>
  <c r="L10" i="2"/>
  <c r="L20" i="2" s="1"/>
  <c r="L7" i="2"/>
  <c r="L60" i="2"/>
  <c r="AB67" i="101"/>
  <c r="AA67" i="101"/>
  <c r="Z67" i="101"/>
  <c r="Y67" i="101"/>
  <c r="X67" i="101"/>
  <c r="W67" i="101"/>
  <c r="V67" i="101"/>
  <c r="U67" i="101"/>
  <c r="AI67" i="101" s="1"/>
  <c r="T67" i="101"/>
  <c r="S67" i="101"/>
  <c r="R67" i="101"/>
  <c r="Q67" i="101"/>
  <c r="M67" i="101"/>
  <c r="L67" i="101"/>
  <c r="K67" i="101"/>
  <c r="J67" i="101"/>
  <c r="AM67" i="101" s="1"/>
  <c r="I67" i="101"/>
  <c r="AL67" i="101" s="1"/>
  <c r="H67" i="101"/>
  <c r="G67" i="101"/>
  <c r="F67" i="101"/>
  <c r="E67" i="101"/>
  <c r="D67" i="101"/>
  <c r="C67" i="101"/>
  <c r="B67" i="101"/>
  <c r="AE67" i="101" s="1"/>
  <c r="AB66" i="101"/>
  <c r="AA66" i="101"/>
  <c r="Z66" i="101"/>
  <c r="Y66" i="101"/>
  <c r="X66" i="101"/>
  <c r="W66" i="101"/>
  <c r="V66" i="101"/>
  <c r="AJ66" i="101" s="1"/>
  <c r="U66" i="101"/>
  <c r="AI66" i="101" s="1"/>
  <c r="T66" i="101"/>
  <c r="S66" i="101"/>
  <c r="R66" i="101"/>
  <c r="Q66" i="101"/>
  <c r="M66" i="101"/>
  <c r="L66" i="101"/>
  <c r="K66" i="101"/>
  <c r="J66" i="101"/>
  <c r="I66" i="101"/>
  <c r="H66" i="101"/>
  <c r="G66" i="101"/>
  <c r="F66" i="101"/>
  <c r="E66" i="101"/>
  <c r="D66" i="101"/>
  <c r="C66" i="101"/>
  <c r="B66" i="101"/>
  <c r="AB65" i="101"/>
  <c r="AA65" i="101"/>
  <c r="Z65" i="101"/>
  <c r="Y65" i="101"/>
  <c r="X65" i="101"/>
  <c r="W65" i="101"/>
  <c r="V65" i="101"/>
  <c r="U65" i="101"/>
  <c r="T65" i="101"/>
  <c r="S65" i="101"/>
  <c r="R65" i="101"/>
  <c r="Q65" i="101"/>
  <c r="M65" i="101"/>
  <c r="L65" i="101"/>
  <c r="K65" i="101"/>
  <c r="J65" i="101"/>
  <c r="I65" i="101"/>
  <c r="H65" i="101"/>
  <c r="G65" i="101"/>
  <c r="F65" i="101"/>
  <c r="E65" i="101"/>
  <c r="D65" i="101"/>
  <c r="C65" i="101"/>
  <c r="B65" i="101"/>
  <c r="AB64" i="101"/>
  <c r="AA64" i="101"/>
  <c r="Z64" i="101"/>
  <c r="Y64" i="101"/>
  <c r="X64" i="101"/>
  <c r="W64" i="101"/>
  <c r="V64" i="101"/>
  <c r="U64" i="101"/>
  <c r="T64" i="101"/>
  <c r="S64" i="101"/>
  <c r="R64" i="101"/>
  <c r="Q64" i="101"/>
  <c r="AE64" i="101" s="1"/>
  <c r="M64" i="101"/>
  <c r="L64" i="101"/>
  <c r="K64" i="101"/>
  <c r="J64" i="101"/>
  <c r="I64" i="101"/>
  <c r="H64" i="101"/>
  <c r="G64" i="101"/>
  <c r="F64" i="101"/>
  <c r="E64" i="101"/>
  <c r="D64" i="101"/>
  <c r="C64" i="101"/>
  <c r="B64" i="101"/>
  <c r="AI63" i="101"/>
  <c r="AP62" i="101"/>
  <c r="AO62" i="101"/>
  <c r="AN62" i="101"/>
  <c r="AM62" i="101"/>
  <c r="AL62" i="101"/>
  <c r="AK62" i="101"/>
  <c r="AJ62" i="101"/>
  <c r="AI62" i="101"/>
  <c r="AH62" i="101"/>
  <c r="AG62" i="101"/>
  <c r="AF62" i="101"/>
  <c r="AE62" i="101"/>
  <c r="AP61" i="101"/>
  <c r="AO61" i="101"/>
  <c r="AN61" i="101"/>
  <c r="AM61" i="101"/>
  <c r="AL61" i="101"/>
  <c r="AK61" i="101"/>
  <c r="AJ61" i="101"/>
  <c r="AI61" i="101"/>
  <c r="AH61" i="101"/>
  <c r="AG61" i="101"/>
  <c r="AF61" i="101"/>
  <c r="AE61" i="101"/>
  <c r="AP60" i="101"/>
  <c r="AO60" i="101"/>
  <c r="AN60" i="101"/>
  <c r="AM60" i="101"/>
  <c r="AL60" i="101"/>
  <c r="AK60" i="101"/>
  <c r="AJ60" i="101"/>
  <c r="AI60" i="101"/>
  <c r="AH60" i="101"/>
  <c r="AG60" i="101"/>
  <c r="AF60" i="101"/>
  <c r="AE60" i="101"/>
  <c r="AP59" i="101"/>
  <c r="AO59" i="101"/>
  <c r="AN59" i="101"/>
  <c r="AM59" i="101"/>
  <c r="AL59" i="101"/>
  <c r="AK59" i="101"/>
  <c r="AJ59" i="101"/>
  <c r="AI59" i="101"/>
  <c r="AH59" i="101"/>
  <c r="AG59" i="101"/>
  <c r="AF59" i="101"/>
  <c r="AE59" i="101"/>
  <c r="AP58" i="101"/>
  <c r="AO58" i="101"/>
  <c r="AN58" i="101"/>
  <c r="AM58" i="101"/>
  <c r="AL58" i="101"/>
  <c r="AK58" i="101"/>
  <c r="AJ58" i="101"/>
  <c r="AI58" i="101"/>
  <c r="AH58" i="101"/>
  <c r="AG58" i="101"/>
  <c r="AF58" i="101"/>
  <c r="AE58" i="101"/>
  <c r="AP57" i="101"/>
  <c r="AO57" i="101"/>
  <c r="AN57" i="101"/>
  <c r="AM57" i="101"/>
  <c r="AL57" i="101"/>
  <c r="AK57" i="101"/>
  <c r="AJ57" i="101"/>
  <c r="AI57" i="101"/>
  <c r="AH57" i="101"/>
  <c r="AG57" i="101"/>
  <c r="AF57" i="101"/>
  <c r="AE57" i="101"/>
  <c r="AP56" i="101"/>
  <c r="AO56" i="101"/>
  <c r="AN56" i="101"/>
  <c r="AM56" i="101"/>
  <c r="AL56" i="101"/>
  <c r="AK56" i="101"/>
  <c r="AJ56" i="101"/>
  <c r="AI56" i="101"/>
  <c r="AH56" i="101"/>
  <c r="AG56" i="101"/>
  <c r="AF56" i="101"/>
  <c r="AE56" i="101"/>
  <c r="AP55" i="101"/>
  <c r="AO55" i="101"/>
  <c r="AN55" i="101"/>
  <c r="AM55" i="101"/>
  <c r="AL55" i="101"/>
  <c r="AK55" i="101"/>
  <c r="AJ55" i="101"/>
  <c r="AI55" i="101"/>
  <c r="AH55" i="101"/>
  <c r="AG55" i="101"/>
  <c r="AF55" i="101"/>
  <c r="AE55" i="101"/>
  <c r="AP54" i="101"/>
  <c r="AO54" i="101"/>
  <c r="AN54" i="101"/>
  <c r="AM54" i="101"/>
  <c r="AL54" i="101"/>
  <c r="AK54" i="101"/>
  <c r="AJ54" i="101"/>
  <c r="AI54" i="101"/>
  <c r="AH54" i="101"/>
  <c r="AG54" i="101"/>
  <c r="AF54" i="101"/>
  <c r="AE54" i="101"/>
  <c r="AP53" i="101"/>
  <c r="AO53" i="101"/>
  <c r="AN53" i="101"/>
  <c r="AM53" i="101"/>
  <c r="AL53" i="101"/>
  <c r="AK53" i="101"/>
  <c r="AJ53" i="101"/>
  <c r="AI53" i="101"/>
  <c r="AH53" i="101"/>
  <c r="AG53" i="101"/>
  <c r="AF53" i="101"/>
  <c r="AE53" i="101"/>
  <c r="AP52" i="101"/>
  <c r="AO52" i="101"/>
  <c r="AN52" i="101"/>
  <c r="AM52" i="101"/>
  <c r="AL52" i="101"/>
  <c r="AK52" i="101"/>
  <c r="AJ52" i="101"/>
  <c r="AI52" i="101"/>
  <c r="AH52" i="101"/>
  <c r="AG52" i="101"/>
  <c r="AF52" i="101"/>
  <c r="AE52" i="101"/>
  <c r="AP51" i="101"/>
  <c r="AO51" i="101"/>
  <c r="AN51" i="101"/>
  <c r="AM51" i="101"/>
  <c r="AL51" i="101"/>
  <c r="AK51" i="101"/>
  <c r="AJ51" i="101"/>
  <c r="AI51" i="101"/>
  <c r="AH51" i="101"/>
  <c r="AG51" i="101"/>
  <c r="AF51" i="101"/>
  <c r="AE51" i="101"/>
  <c r="AB45" i="101"/>
  <c r="AC45" i="101" s="1"/>
  <c r="AA45" i="101"/>
  <c r="Z45" i="101"/>
  <c r="Y45" i="101"/>
  <c r="X45" i="101"/>
  <c r="W45" i="101"/>
  <c r="V45" i="101"/>
  <c r="U45" i="101"/>
  <c r="T45" i="101"/>
  <c r="S45" i="101"/>
  <c r="R45" i="101"/>
  <c r="Q45" i="101"/>
  <c r="M45" i="101"/>
  <c r="N45" i="101" s="1"/>
  <c r="L45" i="101"/>
  <c r="K45" i="101"/>
  <c r="J45" i="101"/>
  <c r="I45" i="101"/>
  <c r="H45" i="101"/>
  <c r="G45" i="101"/>
  <c r="AJ45" i="101" s="1"/>
  <c r="F45" i="101"/>
  <c r="E45" i="101"/>
  <c r="D45" i="101"/>
  <c r="C45" i="101"/>
  <c r="B45" i="101"/>
  <c r="AB44" i="101"/>
  <c r="AA44" i="101"/>
  <c r="Z44" i="101"/>
  <c r="Y44" i="101"/>
  <c r="X44" i="101"/>
  <c r="W44" i="101"/>
  <c r="V44" i="101"/>
  <c r="U44" i="101"/>
  <c r="T44" i="101"/>
  <c r="S44" i="101"/>
  <c r="R44" i="101"/>
  <c r="Q44" i="101"/>
  <c r="M44" i="101"/>
  <c r="N44" i="101" s="1"/>
  <c r="L44" i="101"/>
  <c r="K44" i="101"/>
  <c r="AN44" i="101" s="1"/>
  <c r="J44" i="101"/>
  <c r="I44" i="101"/>
  <c r="H44" i="101"/>
  <c r="G44" i="101"/>
  <c r="F44" i="101"/>
  <c r="E44" i="101"/>
  <c r="D44" i="101"/>
  <c r="C44" i="101"/>
  <c r="AF44" i="101" s="1"/>
  <c r="B44" i="101"/>
  <c r="AB43" i="101"/>
  <c r="AC43" i="101" s="1"/>
  <c r="AA43" i="101"/>
  <c r="Z43" i="101"/>
  <c r="Y43" i="101"/>
  <c r="AM43" i="101" s="1"/>
  <c r="X43" i="101"/>
  <c r="W43" i="101"/>
  <c r="V43" i="101"/>
  <c r="U43" i="101"/>
  <c r="T43" i="101"/>
  <c r="S43" i="101"/>
  <c r="R43" i="101"/>
  <c r="Q43" i="101"/>
  <c r="AE43" i="101" s="1"/>
  <c r="M43" i="101"/>
  <c r="N43" i="101" s="1"/>
  <c r="L43" i="101"/>
  <c r="K43" i="101"/>
  <c r="J43" i="101"/>
  <c r="I43" i="101"/>
  <c r="H43" i="101"/>
  <c r="G43" i="101"/>
  <c r="F43" i="101"/>
  <c r="E43" i="101"/>
  <c r="D43" i="101"/>
  <c r="C43" i="101"/>
  <c r="B43" i="101"/>
  <c r="AB42" i="101"/>
  <c r="AC42" i="101" s="1"/>
  <c r="AA42" i="101"/>
  <c r="Z42" i="101"/>
  <c r="Y42" i="101"/>
  <c r="AM42" i="101" s="1"/>
  <c r="X42" i="101"/>
  <c r="W42" i="101"/>
  <c r="V42" i="101"/>
  <c r="U42" i="101"/>
  <c r="T42" i="101"/>
  <c r="S42" i="101"/>
  <c r="R42" i="101"/>
  <c r="Q42" i="101"/>
  <c r="AE42" i="101" s="1"/>
  <c r="M42" i="101"/>
  <c r="N42" i="101" s="1"/>
  <c r="L42" i="101"/>
  <c r="K42" i="101"/>
  <c r="J42" i="101"/>
  <c r="I42" i="101"/>
  <c r="H42" i="101"/>
  <c r="G42" i="101"/>
  <c r="F42" i="101"/>
  <c r="E42" i="101"/>
  <c r="D42" i="101"/>
  <c r="C42" i="101"/>
  <c r="B42" i="101"/>
  <c r="AP40" i="101"/>
  <c r="AO40" i="101"/>
  <c r="AN40" i="101"/>
  <c r="AM40" i="101"/>
  <c r="AL40" i="101"/>
  <c r="AK40" i="101"/>
  <c r="AJ40" i="101"/>
  <c r="AI40" i="101"/>
  <c r="AH40" i="101"/>
  <c r="AG40" i="101"/>
  <c r="AF40" i="101"/>
  <c r="AE40" i="101"/>
  <c r="AP39" i="101"/>
  <c r="AO39" i="101"/>
  <c r="AN39" i="101"/>
  <c r="AM39" i="101"/>
  <c r="AL39" i="101"/>
  <c r="AK39" i="101"/>
  <c r="AJ39" i="101"/>
  <c r="AI39" i="101"/>
  <c r="AH39" i="101"/>
  <c r="AG39" i="101"/>
  <c r="AF39" i="101"/>
  <c r="AE39" i="101"/>
  <c r="AP38" i="101"/>
  <c r="AO38" i="101"/>
  <c r="AN38" i="101"/>
  <c r="AM38" i="101"/>
  <c r="AL38" i="101"/>
  <c r="AK38" i="101"/>
  <c r="AJ38" i="101"/>
  <c r="AI38" i="101"/>
  <c r="AH38" i="101"/>
  <c r="AG38" i="101"/>
  <c r="AF38" i="101"/>
  <c r="AE38" i="101"/>
  <c r="AP37" i="101"/>
  <c r="AO37" i="101"/>
  <c r="AN37" i="101"/>
  <c r="AM37" i="101"/>
  <c r="AL37" i="101"/>
  <c r="AK37" i="101"/>
  <c r="AJ37" i="101"/>
  <c r="AI37" i="101"/>
  <c r="AH37" i="101"/>
  <c r="AG37" i="101"/>
  <c r="AF37" i="101"/>
  <c r="AE37" i="101"/>
  <c r="AP36" i="101"/>
  <c r="AO36" i="101"/>
  <c r="AN36" i="101"/>
  <c r="AM36" i="101"/>
  <c r="AL36" i="101"/>
  <c r="AK36" i="101"/>
  <c r="AJ36" i="101"/>
  <c r="AI36" i="101"/>
  <c r="AH36" i="101"/>
  <c r="AG36" i="101"/>
  <c r="AF36" i="101"/>
  <c r="AE36" i="101"/>
  <c r="AP35" i="101"/>
  <c r="AO35" i="101"/>
  <c r="AN35" i="101"/>
  <c r="AM35" i="101"/>
  <c r="AL35" i="101"/>
  <c r="AK35" i="101"/>
  <c r="AJ35" i="101"/>
  <c r="AI35" i="101"/>
  <c r="AH35" i="101"/>
  <c r="AG35" i="101"/>
  <c r="AF35" i="101"/>
  <c r="AE35" i="101"/>
  <c r="AP34" i="101"/>
  <c r="AO34" i="101"/>
  <c r="AN34" i="101"/>
  <c r="AM34" i="101"/>
  <c r="AL34" i="101"/>
  <c r="AK34" i="101"/>
  <c r="AJ34" i="101"/>
  <c r="AI34" i="101"/>
  <c r="AH34" i="101"/>
  <c r="AG34" i="101"/>
  <c r="AF34" i="101"/>
  <c r="AE34" i="101"/>
  <c r="AP33" i="101"/>
  <c r="AO33" i="101"/>
  <c r="AN33" i="101"/>
  <c r="AM33" i="101"/>
  <c r="AL33" i="101"/>
  <c r="AK33" i="101"/>
  <c r="AJ33" i="101"/>
  <c r="AI33" i="101"/>
  <c r="AH33" i="101"/>
  <c r="AG33" i="101"/>
  <c r="AF33" i="101"/>
  <c r="AE33" i="101"/>
  <c r="AP32" i="101"/>
  <c r="AO32" i="101"/>
  <c r="AN32" i="101"/>
  <c r="AM32" i="101"/>
  <c r="AL32" i="101"/>
  <c r="AK32" i="101"/>
  <c r="AJ32" i="101"/>
  <c r="AI32" i="101"/>
  <c r="AH32" i="101"/>
  <c r="AG32" i="101"/>
  <c r="AF32" i="101"/>
  <c r="AE32" i="101"/>
  <c r="AP31" i="101"/>
  <c r="AO31" i="101"/>
  <c r="AN31" i="101"/>
  <c r="AM31" i="101"/>
  <c r="AL31" i="101"/>
  <c r="AK31" i="101"/>
  <c r="AJ31" i="101"/>
  <c r="AI31" i="101"/>
  <c r="AH31" i="101"/>
  <c r="AG31" i="101"/>
  <c r="AF31" i="101"/>
  <c r="AE31" i="101"/>
  <c r="AP30" i="101"/>
  <c r="AO30" i="101"/>
  <c r="AN30" i="101"/>
  <c r="AM30" i="101"/>
  <c r="AL30" i="101"/>
  <c r="AK30" i="101"/>
  <c r="AJ30" i="101"/>
  <c r="AI30" i="101"/>
  <c r="AH30" i="101"/>
  <c r="AG30" i="101"/>
  <c r="AF30" i="101"/>
  <c r="AE30" i="101"/>
  <c r="AP29" i="101"/>
  <c r="AQ29" i="101" s="1"/>
  <c r="AO29" i="101"/>
  <c r="AN29" i="101"/>
  <c r="AM29" i="101"/>
  <c r="AL29" i="101"/>
  <c r="AK29" i="101"/>
  <c r="AJ29" i="101"/>
  <c r="AI29" i="101"/>
  <c r="AH29" i="101"/>
  <c r="AG29" i="101"/>
  <c r="AF29" i="101"/>
  <c r="AE29" i="101"/>
  <c r="N26" i="101"/>
  <c r="AC26" i="101" s="1"/>
  <c r="AQ26" i="101" s="1"/>
  <c r="P24" i="101"/>
  <c r="AB23" i="101"/>
  <c r="AC23" i="101" s="1"/>
  <c r="AA23" i="101"/>
  <c r="Z23" i="101"/>
  <c r="Y23" i="101"/>
  <c r="X23" i="101"/>
  <c r="W23" i="101"/>
  <c r="V23" i="101"/>
  <c r="U23" i="101"/>
  <c r="T23" i="101"/>
  <c r="S23" i="101"/>
  <c r="R23" i="101"/>
  <c r="Q23" i="101"/>
  <c r="M23" i="101"/>
  <c r="N23" i="101" s="1"/>
  <c r="L23" i="101"/>
  <c r="K23" i="101"/>
  <c r="J23" i="101"/>
  <c r="I23" i="101"/>
  <c r="H23" i="101"/>
  <c r="G23" i="101"/>
  <c r="F23" i="101"/>
  <c r="E23" i="101"/>
  <c r="D23" i="101"/>
  <c r="C23" i="101"/>
  <c r="B23" i="101"/>
  <c r="AB22" i="101"/>
  <c r="AC22" i="101" s="1"/>
  <c r="AA22" i="101"/>
  <c r="Z22" i="101"/>
  <c r="Y22" i="101"/>
  <c r="X22" i="101"/>
  <c r="W22" i="101"/>
  <c r="V22" i="101"/>
  <c r="U22" i="101"/>
  <c r="T22" i="101"/>
  <c r="S22" i="101"/>
  <c r="R22" i="101"/>
  <c r="Q22" i="101"/>
  <c r="M22" i="101"/>
  <c r="AP22" i="101" s="1"/>
  <c r="L22" i="101"/>
  <c r="K22" i="101"/>
  <c r="J22" i="101"/>
  <c r="I22" i="101"/>
  <c r="AL22" i="101" s="1"/>
  <c r="H22" i="101"/>
  <c r="G22" i="101"/>
  <c r="F22" i="101"/>
  <c r="E22" i="101"/>
  <c r="AH22" i="101" s="1"/>
  <c r="D22" i="101"/>
  <c r="C22" i="101"/>
  <c r="B22" i="101"/>
  <c r="AB21" i="101"/>
  <c r="AC21" i="101" s="1"/>
  <c r="AA21" i="101"/>
  <c r="Z21" i="101"/>
  <c r="Y21" i="101"/>
  <c r="X21" i="101"/>
  <c r="W21" i="101"/>
  <c r="V21" i="101"/>
  <c r="U21" i="101"/>
  <c r="T21" i="101"/>
  <c r="S21" i="101"/>
  <c r="R21" i="101"/>
  <c r="Q21" i="101"/>
  <c r="M21" i="101"/>
  <c r="N21" i="101" s="1"/>
  <c r="L21" i="101"/>
  <c r="K21" i="101"/>
  <c r="J21" i="101"/>
  <c r="I21" i="101"/>
  <c r="AL21" i="101" s="1"/>
  <c r="H21" i="101"/>
  <c r="G21" i="101"/>
  <c r="F21" i="101"/>
  <c r="E21" i="101"/>
  <c r="D21" i="101"/>
  <c r="C21" i="101"/>
  <c r="B21" i="101"/>
  <c r="AB20" i="101"/>
  <c r="AC20" i="101" s="1"/>
  <c r="AA20" i="101"/>
  <c r="Z20" i="101"/>
  <c r="Y20" i="101"/>
  <c r="X20" i="101"/>
  <c r="W20" i="101"/>
  <c r="V20" i="101"/>
  <c r="U20" i="101"/>
  <c r="T20" i="101"/>
  <c r="S20" i="101"/>
  <c r="R20" i="101"/>
  <c r="Q20" i="101"/>
  <c r="M20" i="101"/>
  <c r="N20" i="101" s="1"/>
  <c r="L20" i="101"/>
  <c r="K20" i="101"/>
  <c r="J20" i="101"/>
  <c r="I20" i="101"/>
  <c r="H20" i="101"/>
  <c r="G20" i="101"/>
  <c r="F20" i="101"/>
  <c r="E20" i="101"/>
  <c r="D20" i="101"/>
  <c r="C20" i="101"/>
  <c r="B20" i="101"/>
  <c r="AO19" i="101"/>
  <c r="AG19" i="101"/>
  <c r="A63" i="101"/>
  <c r="AP18" i="101"/>
  <c r="AP23" i="101" s="1"/>
  <c r="AQ23" i="101" s="1"/>
  <c r="AO18" i="101"/>
  <c r="AO23" i="101" s="1"/>
  <c r="AN18" i="101"/>
  <c r="AM18" i="101"/>
  <c r="AL18" i="101"/>
  <c r="AK18" i="101"/>
  <c r="AK23" i="101" s="1"/>
  <c r="AJ18" i="101"/>
  <c r="AI18" i="101"/>
  <c r="AH18" i="101"/>
  <c r="AH23" i="101" s="1"/>
  <c r="AG18" i="101"/>
  <c r="AG23" i="101" s="1"/>
  <c r="AF18" i="101"/>
  <c r="AE18" i="101"/>
  <c r="AP17" i="101"/>
  <c r="AQ17" i="101" s="1"/>
  <c r="AO17" i="101"/>
  <c r="AN17" i="101"/>
  <c r="AM17" i="101"/>
  <c r="AL17" i="101"/>
  <c r="AK17" i="101"/>
  <c r="AJ17" i="101"/>
  <c r="AI17" i="101"/>
  <c r="AH17" i="101"/>
  <c r="AG17" i="101"/>
  <c r="AF17" i="101"/>
  <c r="AE17" i="101"/>
  <c r="AP16" i="101"/>
  <c r="AQ16" i="101" s="1"/>
  <c r="AO16" i="101"/>
  <c r="AN16" i="101"/>
  <c r="AM16" i="101"/>
  <c r="AL16" i="101"/>
  <c r="AK16" i="101"/>
  <c r="AJ16" i="101"/>
  <c r="AI16" i="101"/>
  <c r="AH16" i="101"/>
  <c r="AG16" i="101"/>
  <c r="AF16" i="101"/>
  <c r="AE16" i="101"/>
  <c r="AP15" i="101"/>
  <c r="AQ15" i="101" s="1"/>
  <c r="AO15" i="101"/>
  <c r="AN15" i="101"/>
  <c r="AM15" i="101"/>
  <c r="AL15" i="101"/>
  <c r="AK15" i="101"/>
  <c r="AJ15" i="101"/>
  <c r="AI15" i="101"/>
  <c r="AH15" i="101"/>
  <c r="AG15" i="101"/>
  <c r="AF15" i="101"/>
  <c r="AE15" i="101"/>
  <c r="AP14" i="101"/>
  <c r="AQ14" i="101" s="1"/>
  <c r="AO14" i="101"/>
  <c r="AN14" i="101"/>
  <c r="AM14" i="101"/>
  <c r="AL14" i="101"/>
  <c r="AK14" i="101"/>
  <c r="AJ14" i="101"/>
  <c r="AI14" i="101"/>
  <c r="AH14" i="101"/>
  <c r="AG14" i="101"/>
  <c r="AF14" i="101"/>
  <c r="AE14" i="101"/>
  <c r="AP13" i="101"/>
  <c r="AQ13" i="101" s="1"/>
  <c r="AO13" i="101"/>
  <c r="AN13" i="101"/>
  <c r="AM13" i="101"/>
  <c r="AL13" i="101"/>
  <c r="AK13" i="101"/>
  <c r="AJ13" i="101"/>
  <c r="AI13" i="101"/>
  <c r="AH13" i="101"/>
  <c r="AG13" i="101"/>
  <c r="AF13" i="101"/>
  <c r="AE13" i="101"/>
  <c r="AP12" i="101"/>
  <c r="AQ12" i="101" s="1"/>
  <c r="AO12" i="101"/>
  <c r="AN12" i="101"/>
  <c r="AM12" i="101"/>
  <c r="AL12" i="101"/>
  <c r="AK12" i="101"/>
  <c r="AJ12" i="101"/>
  <c r="AI12" i="101"/>
  <c r="AH12" i="101"/>
  <c r="AG12" i="101"/>
  <c r="AF12" i="101"/>
  <c r="AE12" i="101"/>
  <c r="AP11" i="101"/>
  <c r="AQ11" i="101" s="1"/>
  <c r="AO11" i="101"/>
  <c r="AN11" i="101"/>
  <c r="AM11" i="101"/>
  <c r="AL11" i="101"/>
  <c r="AK11" i="101"/>
  <c r="AJ11" i="101"/>
  <c r="AI11" i="101"/>
  <c r="AH11" i="101"/>
  <c r="AG11" i="101"/>
  <c r="AF11" i="101"/>
  <c r="AE11" i="101"/>
  <c r="AP10" i="101"/>
  <c r="AQ10" i="101" s="1"/>
  <c r="AO10" i="101"/>
  <c r="AN10" i="101"/>
  <c r="AM10" i="101"/>
  <c r="AL10" i="101"/>
  <c r="AK10" i="101"/>
  <c r="AJ10" i="101"/>
  <c r="AI10" i="101"/>
  <c r="AH10" i="101"/>
  <c r="AG10" i="101"/>
  <c r="AF10" i="101"/>
  <c r="AE10" i="101"/>
  <c r="AP9" i="101"/>
  <c r="AQ9" i="101" s="1"/>
  <c r="AO9" i="101"/>
  <c r="AN9" i="101"/>
  <c r="AM9" i="101"/>
  <c r="AL9" i="101"/>
  <c r="AK9" i="101"/>
  <c r="AJ9" i="101"/>
  <c r="AI9" i="101"/>
  <c r="AH9" i="101"/>
  <c r="AG9" i="101"/>
  <c r="AF9" i="101"/>
  <c r="AE9" i="101"/>
  <c r="AP8" i="101"/>
  <c r="AQ8" i="101" s="1"/>
  <c r="AO8" i="101"/>
  <c r="AN8" i="101"/>
  <c r="AM8" i="101"/>
  <c r="AL8" i="101"/>
  <c r="AK8" i="101"/>
  <c r="AJ8" i="101"/>
  <c r="AI8" i="101"/>
  <c r="AH8" i="101"/>
  <c r="AG8" i="101"/>
  <c r="AF8" i="101"/>
  <c r="AE8" i="101"/>
  <c r="AP7" i="101"/>
  <c r="AQ7" i="101" s="1"/>
  <c r="AO7" i="101"/>
  <c r="AN7" i="101"/>
  <c r="AM7" i="101"/>
  <c r="AL7" i="101"/>
  <c r="AK7" i="101"/>
  <c r="AJ7" i="101"/>
  <c r="AI7" i="101"/>
  <c r="AH7" i="101"/>
  <c r="AG7" i="101"/>
  <c r="AF7" i="101"/>
  <c r="AE7" i="101"/>
  <c r="AE7" i="100"/>
  <c r="AF7" i="100"/>
  <c r="AG7" i="100"/>
  <c r="AH7" i="100"/>
  <c r="AI7" i="100"/>
  <c r="AJ7" i="100"/>
  <c r="AK7" i="100"/>
  <c r="AL7" i="100"/>
  <c r="AM7" i="100"/>
  <c r="AN7" i="100"/>
  <c r="AO7" i="100"/>
  <c r="AP7" i="100"/>
  <c r="AE8" i="100"/>
  <c r="AF8" i="100"/>
  <c r="AG8" i="100"/>
  <c r="AH8" i="100"/>
  <c r="AI8" i="100"/>
  <c r="AJ8" i="100"/>
  <c r="AK8" i="100"/>
  <c r="AL8" i="100"/>
  <c r="AM8" i="100"/>
  <c r="AN8" i="100"/>
  <c r="AO8" i="100"/>
  <c r="AP8" i="100"/>
  <c r="AE9" i="100"/>
  <c r="AF9" i="100"/>
  <c r="AG9" i="100"/>
  <c r="AH9" i="100"/>
  <c r="AI9" i="100"/>
  <c r="AJ9" i="100"/>
  <c r="AK9" i="100"/>
  <c r="AL9" i="100"/>
  <c r="AM9" i="100"/>
  <c r="AN9" i="100"/>
  <c r="AO9" i="100"/>
  <c r="AP9" i="100"/>
  <c r="AE10" i="100"/>
  <c r="AF10" i="100"/>
  <c r="AG10" i="100"/>
  <c r="AH10" i="100"/>
  <c r="AI10" i="100"/>
  <c r="AJ10" i="100"/>
  <c r="AK10" i="100"/>
  <c r="AL10" i="100"/>
  <c r="AM10" i="100"/>
  <c r="AN10" i="100"/>
  <c r="AO10" i="100"/>
  <c r="AP10" i="100"/>
  <c r="AE11" i="100"/>
  <c r="AF11" i="100"/>
  <c r="AG11" i="100"/>
  <c r="AH11" i="100"/>
  <c r="AI11" i="100"/>
  <c r="AJ11" i="100"/>
  <c r="AK11" i="100"/>
  <c r="AL11" i="100"/>
  <c r="AM11" i="100"/>
  <c r="AN11" i="100"/>
  <c r="AO11" i="100"/>
  <c r="AP11" i="100"/>
  <c r="AE12" i="100"/>
  <c r="AF12" i="100"/>
  <c r="AG12" i="100"/>
  <c r="AH12" i="100"/>
  <c r="AI12" i="100"/>
  <c r="AJ12" i="100"/>
  <c r="AK12" i="100"/>
  <c r="AL12" i="100"/>
  <c r="AM12" i="100"/>
  <c r="AN12" i="100"/>
  <c r="AO12" i="100"/>
  <c r="AP12" i="100"/>
  <c r="AE13" i="100"/>
  <c r="AF13" i="100"/>
  <c r="AG13" i="100"/>
  <c r="AH13" i="100"/>
  <c r="AI13" i="100"/>
  <c r="AJ13" i="100"/>
  <c r="AK13" i="100"/>
  <c r="AL13" i="100"/>
  <c r="AM13" i="100"/>
  <c r="AN13" i="100"/>
  <c r="AO13" i="100"/>
  <c r="AP13" i="100"/>
  <c r="AE14" i="100"/>
  <c r="AF14" i="100"/>
  <c r="AG14" i="100"/>
  <c r="AH14" i="100"/>
  <c r="AI14" i="100"/>
  <c r="AJ14" i="100"/>
  <c r="AK14" i="100"/>
  <c r="AL14" i="100"/>
  <c r="AM14" i="100"/>
  <c r="AN14" i="100"/>
  <c r="AO14" i="100"/>
  <c r="AP14" i="100"/>
  <c r="AE15" i="100"/>
  <c r="AF15" i="100"/>
  <c r="AG15" i="100"/>
  <c r="AH15" i="100"/>
  <c r="AI15" i="100"/>
  <c r="AJ15" i="100"/>
  <c r="AK15" i="100"/>
  <c r="AL15" i="100"/>
  <c r="AM15" i="100"/>
  <c r="AN15" i="100"/>
  <c r="AO15" i="100"/>
  <c r="AP15" i="100"/>
  <c r="AE16" i="100"/>
  <c r="AF16" i="100"/>
  <c r="AG16" i="100"/>
  <c r="AH16" i="100"/>
  <c r="AI16" i="100"/>
  <c r="AJ16" i="100"/>
  <c r="AK16" i="100"/>
  <c r="AL16" i="100"/>
  <c r="AM16" i="100"/>
  <c r="AN16" i="100"/>
  <c r="AO16" i="100"/>
  <c r="AP16" i="100"/>
  <c r="AE17" i="100"/>
  <c r="AF17" i="100"/>
  <c r="AG17" i="100"/>
  <c r="AH17" i="100"/>
  <c r="AI17" i="100"/>
  <c r="AJ17" i="100"/>
  <c r="AK17" i="100"/>
  <c r="AL17" i="100"/>
  <c r="AM17" i="100"/>
  <c r="AN17" i="100"/>
  <c r="AO17" i="100"/>
  <c r="AP17" i="100"/>
  <c r="AE18" i="100"/>
  <c r="AF18" i="100"/>
  <c r="AG18" i="100"/>
  <c r="AH18" i="100"/>
  <c r="AI18" i="100"/>
  <c r="AJ18" i="100"/>
  <c r="AK18" i="100"/>
  <c r="AL18" i="100"/>
  <c r="AM18" i="100"/>
  <c r="AN18" i="100"/>
  <c r="AO18" i="100"/>
  <c r="AP18" i="100"/>
  <c r="AL19" i="100"/>
  <c r="AG19" i="100"/>
  <c r="AI19" i="100"/>
  <c r="AK19" i="100"/>
  <c r="AO19" i="100"/>
  <c r="B20" i="100"/>
  <c r="C20" i="100"/>
  <c r="D20" i="100"/>
  <c r="E20" i="100"/>
  <c r="F20" i="100"/>
  <c r="G20" i="100"/>
  <c r="H20" i="100"/>
  <c r="I20" i="100"/>
  <c r="J20" i="100"/>
  <c r="K20" i="100"/>
  <c r="L20" i="100"/>
  <c r="M20" i="100"/>
  <c r="Q20" i="100"/>
  <c r="R20" i="100"/>
  <c r="AF20" i="100" s="1"/>
  <c r="S20" i="100"/>
  <c r="T20" i="100"/>
  <c r="U20" i="100"/>
  <c r="V20" i="100"/>
  <c r="W20" i="100"/>
  <c r="X20" i="100"/>
  <c r="Y20" i="100"/>
  <c r="Z20" i="100"/>
  <c r="AN20" i="100" s="1"/>
  <c r="AA20" i="100"/>
  <c r="AB20" i="100"/>
  <c r="B21" i="100"/>
  <c r="AE21" i="100" s="1"/>
  <c r="C21" i="100"/>
  <c r="D21" i="100"/>
  <c r="E21" i="100"/>
  <c r="F21" i="100"/>
  <c r="AI21" i="100" s="1"/>
  <c r="G21" i="100"/>
  <c r="H21" i="100"/>
  <c r="I21" i="100"/>
  <c r="J21" i="100"/>
  <c r="AM21" i="100" s="1"/>
  <c r="K21" i="100"/>
  <c r="L21" i="100"/>
  <c r="M21" i="100"/>
  <c r="Q21" i="100"/>
  <c r="R21" i="100"/>
  <c r="AF21" i="100" s="1"/>
  <c r="S21" i="100"/>
  <c r="T21" i="100"/>
  <c r="U21" i="100"/>
  <c r="V21" i="100"/>
  <c r="AJ21" i="100" s="1"/>
  <c r="W21" i="100"/>
  <c r="X21" i="100"/>
  <c r="AL21" i="100" s="1"/>
  <c r="Y21" i="100"/>
  <c r="Z21" i="100"/>
  <c r="AN21" i="100" s="1"/>
  <c r="AA21" i="100"/>
  <c r="AB21" i="100"/>
  <c r="B22" i="100"/>
  <c r="C22" i="100"/>
  <c r="D22" i="100"/>
  <c r="E22" i="100"/>
  <c r="F22" i="100"/>
  <c r="G22" i="100"/>
  <c r="H22" i="100"/>
  <c r="I22" i="100"/>
  <c r="J22" i="100"/>
  <c r="K22" i="100"/>
  <c r="L22" i="100"/>
  <c r="M22" i="100"/>
  <c r="Q22" i="100"/>
  <c r="R22" i="100"/>
  <c r="S22" i="100"/>
  <c r="T22" i="100"/>
  <c r="U22" i="100"/>
  <c r="V22" i="100"/>
  <c r="W22" i="100"/>
  <c r="X22" i="100"/>
  <c r="AL22" i="100" s="1"/>
  <c r="Y22" i="100"/>
  <c r="Z22" i="100"/>
  <c r="AN22" i="100" s="1"/>
  <c r="AA22" i="100"/>
  <c r="AB22" i="100"/>
  <c r="B23" i="100"/>
  <c r="C23" i="100"/>
  <c r="D23" i="100"/>
  <c r="E23" i="100"/>
  <c r="F23" i="100"/>
  <c r="G23" i="100"/>
  <c r="H23" i="100"/>
  <c r="I23" i="100"/>
  <c r="J23" i="100"/>
  <c r="K23" i="100"/>
  <c r="L23" i="100"/>
  <c r="M23" i="100"/>
  <c r="Q23" i="100"/>
  <c r="R23" i="100"/>
  <c r="S23" i="100"/>
  <c r="AG23" i="100" s="1"/>
  <c r="T23" i="100"/>
  <c r="U23" i="100"/>
  <c r="V23" i="100"/>
  <c r="W23" i="100"/>
  <c r="X23" i="100"/>
  <c r="Y23" i="100"/>
  <c r="Z23" i="100"/>
  <c r="AA23" i="100"/>
  <c r="AO23" i="100" s="1"/>
  <c r="AB23" i="100"/>
  <c r="AQ26" i="100"/>
  <c r="AE29" i="100"/>
  <c r="AF29" i="100"/>
  <c r="AG29" i="100"/>
  <c r="AH29" i="100"/>
  <c r="AI29" i="100"/>
  <c r="AJ29" i="100"/>
  <c r="AK29" i="100"/>
  <c r="AL29" i="100"/>
  <c r="AM29" i="100"/>
  <c r="AN29" i="100"/>
  <c r="AO29" i="100"/>
  <c r="AP29" i="100"/>
  <c r="AE30" i="100"/>
  <c r="AF30" i="100"/>
  <c r="AG30" i="100"/>
  <c r="AH30" i="100"/>
  <c r="AI30" i="100"/>
  <c r="AJ30" i="100"/>
  <c r="AK30" i="100"/>
  <c r="AL30" i="100"/>
  <c r="AM30" i="100"/>
  <c r="AN30" i="100"/>
  <c r="AO30" i="100"/>
  <c r="AP30" i="100"/>
  <c r="AE31" i="100"/>
  <c r="AF31" i="100"/>
  <c r="AG31" i="100"/>
  <c r="AH31" i="100"/>
  <c r="AI31" i="100"/>
  <c r="AJ31" i="100"/>
  <c r="AK31" i="100"/>
  <c r="AL31" i="100"/>
  <c r="AM31" i="100"/>
  <c r="AN31" i="100"/>
  <c r="AO31" i="100"/>
  <c r="AP31" i="100"/>
  <c r="AE32" i="100"/>
  <c r="AF32" i="100"/>
  <c r="AG32" i="100"/>
  <c r="AH32" i="100"/>
  <c r="AI32" i="100"/>
  <c r="AJ32" i="100"/>
  <c r="AK32" i="100"/>
  <c r="AL32" i="100"/>
  <c r="AM32" i="100"/>
  <c r="AN32" i="100"/>
  <c r="AO32" i="100"/>
  <c r="AP32" i="100"/>
  <c r="AE33" i="100"/>
  <c r="AF33" i="100"/>
  <c r="AG33" i="100"/>
  <c r="AH33" i="100"/>
  <c r="AI33" i="100"/>
  <c r="AJ33" i="100"/>
  <c r="AK33" i="100"/>
  <c r="AL33" i="100"/>
  <c r="AM33" i="100"/>
  <c r="AN33" i="100"/>
  <c r="AO33" i="100"/>
  <c r="AP33" i="100"/>
  <c r="AE34" i="100"/>
  <c r="AF34" i="100"/>
  <c r="AG34" i="100"/>
  <c r="AH34" i="100"/>
  <c r="AI34" i="100"/>
  <c r="AJ34" i="100"/>
  <c r="AK34" i="100"/>
  <c r="AL34" i="100"/>
  <c r="AM34" i="100"/>
  <c r="AN34" i="100"/>
  <c r="AO34" i="100"/>
  <c r="AP34" i="100"/>
  <c r="AE35" i="100"/>
  <c r="AF35" i="100"/>
  <c r="AG35" i="100"/>
  <c r="AH35" i="100"/>
  <c r="AI35" i="100"/>
  <c r="AJ35" i="100"/>
  <c r="AK35" i="100"/>
  <c r="AL35" i="100"/>
  <c r="AM35" i="100"/>
  <c r="AN35" i="100"/>
  <c r="AO35" i="100"/>
  <c r="AP35" i="100"/>
  <c r="AE36" i="100"/>
  <c r="AF36" i="100"/>
  <c r="AG36" i="100"/>
  <c r="AH36" i="100"/>
  <c r="AI36" i="100"/>
  <c r="AJ36" i="100"/>
  <c r="AK36" i="100"/>
  <c r="AL36" i="100"/>
  <c r="AM36" i="100"/>
  <c r="AN36" i="100"/>
  <c r="AO36" i="100"/>
  <c r="AP36" i="100"/>
  <c r="AE37" i="100"/>
  <c r="AF37" i="100"/>
  <c r="AG37" i="100"/>
  <c r="AH37" i="100"/>
  <c r="AI37" i="100"/>
  <c r="AJ37" i="100"/>
  <c r="AK37" i="100"/>
  <c r="AL37" i="100"/>
  <c r="AM37" i="100"/>
  <c r="AN37" i="100"/>
  <c r="AO37" i="100"/>
  <c r="AP37" i="100"/>
  <c r="AE38" i="100"/>
  <c r="AF38" i="100"/>
  <c r="AG38" i="100"/>
  <c r="AH38" i="100"/>
  <c r="AI38" i="100"/>
  <c r="AJ38" i="100"/>
  <c r="AK38" i="100"/>
  <c r="AL38" i="100"/>
  <c r="AM38" i="100"/>
  <c r="AN38" i="100"/>
  <c r="AO38" i="100"/>
  <c r="AP38" i="100"/>
  <c r="AE39" i="100"/>
  <c r="AF39" i="100"/>
  <c r="AG39" i="100"/>
  <c r="AH39" i="100"/>
  <c r="AI39" i="100"/>
  <c r="AJ39" i="100"/>
  <c r="AK39" i="100"/>
  <c r="AL39" i="100"/>
  <c r="AM39" i="100"/>
  <c r="AN39" i="100"/>
  <c r="AO39" i="100"/>
  <c r="AP39" i="100"/>
  <c r="AE40" i="100"/>
  <c r="AF40" i="100"/>
  <c r="AG40" i="100"/>
  <c r="AH40" i="100"/>
  <c r="AI40" i="100"/>
  <c r="AJ40" i="100"/>
  <c r="AK40" i="100"/>
  <c r="AL40" i="100"/>
  <c r="AM40" i="100"/>
  <c r="AN40" i="100"/>
  <c r="AO40" i="100"/>
  <c r="AP40" i="100"/>
  <c r="A41" i="100"/>
  <c r="AE41" i="100"/>
  <c r="AG41" i="100"/>
  <c r="AI41" i="100"/>
  <c r="AO41" i="100"/>
  <c r="B42" i="100"/>
  <c r="AE42" i="100" s="1"/>
  <c r="C42" i="100"/>
  <c r="D42" i="100"/>
  <c r="E42" i="100"/>
  <c r="F42" i="100"/>
  <c r="G42" i="100"/>
  <c r="H42" i="100"/>
  <c r="I42" i="100"/>
  <c r="J42" i="100"/>
  <c r="AM42" i="100" s="1"/>
  <c r="K42" i="100"/>
  <c r="L42" i="100"/>
  <c r="M42" i="100"/>
  <c r="Q42" i="100"/>
  <c r="R42" i="100"/>
  <c r="S42" i="100"/>
  <c r="T42" i="100"/>
  <c r="U42" i="100"/>
  <c r="V42" i="100"/>
  <c r="AJ42" i="100" s="1"/>
  <c r="W42" i="100"/>
  <c r="X42" i="100"/>
  <c r="AL42" i="100" s="1"/>
  <c r="Y42" i="100"/>
  <c r="Z42" i="100"/>
  <c r="AN42" i="100" s="1"/>
  <c r="AA42" i="100"/>
  <c r="AB42" i="100"/>
  <c r="B43" i="100"/>
  <c r="C43" i="100"/>
  <c r="D43" i="100"/>
  <c r="E43" i="100"/>
  <c r="F43" i="100"/>
  <c r="G43" i="100"/>
  <c r="H43" i="100"/>
  <c r="I43" i="100"/>
  <c r="J43" i="100"/>
  <c r="K43" i="100"/>
  <c r="L43" i="100"/>
  <c r="M43" i="100"/>
  <c r="Q43" i="100"/>
  <c r="R43" i="100"/>
  <c r="S43" i="100"/>
  <c r="T43" i="100"/>
  <c r="AH43" i="100" s="1"/>
  <c r="U43" i="100"/>
  <c r="V43" i="100"/>
  <c r="W43" i="100"/>
  <c r="AK43" i="100" s="1"/>
  <c r="X43" i="100"/>
  <c r="Y43" i="100"/>
  <c r="Z43" i="100"/>
  <c r="AA43" i="100"/>
  <c r="AB43" i="100"/>
  <c r="AP43" i="100" s="1"/>
  <c r="B44" i="100"/>
  <c r="C44" i="100"/>
  <c r="D44" i="100"/>
  <c r="AG44" i="100" s="1"/>
  <c r="E44" i="100"/>
  <c r="F44" i="100"/>
  <c r="G44" i="100"/>
  <c r="H44" i="100"/>
  <c r="AK44" i="100" s="1"/>
  <c r="I44" i="100"/>
  <c r="J44" i="100"/>
  <c r="K44" i="100"/>
  <c r="L44" i="100"/>
  <c r="AO44" i="100" s="1"/>
  <c r="M44" i="100"/>
  <c r="Q44" i="100"/>
  <c r="R44" i="100"/>
  <c r="S44" i="100"/>
  <c r="T44" i="100"/>
  <c r="U44" i="100"/>
  <c r="V44" i="100"/>
  <c r="AJ44" i="100" s="1"/>
  <c r="W44" i="100"/>
  <c r="X44" i="100"/>
  <c r="AL44" i="100" s="1"/>
  <c r="Y44" i="100"/>
  <c r="Z44" i="100"/>
  <c r="AN44" i="100" s="1"/>
  <c r="AA44" i="100"/>
  <c r="AB44" i="100"/>
  <c r="AF44" i="100"/>
  <c r="B45" i="100"/>
  <c r="C45" i="100"/>
  <c r="D45" i="100"/>
  <c r="E45" i="100"/>
  <c r="F45" i="100"/>
  <c r="G45" i="100"/>
  <c r="H45" i="100"/>
  <c r="I45" i="100"/>
  <c r="J45" i="100"/>
  <c r="K45" i="100"/>
  <c r="L45" i="100"/>
  <c r="M45" i="100"/>
  <c r="Q45" i="100"/>
  <c r="R45" i="100"/>
  <c r="S45" i="100"/>
  <c r="T45" i="100"/>
  <c r="U45" i="100"/>
  <c r="V45" i="100"/>
  <c r="W45" i="100"/>
  <c r="X45" i="100"/>
  <c r="AL45" i="100" s="1"/>
  <c r="Y45" i="100"/>
  <c r="Z45" i="100"/>
  <c r="AA45" i="100"/>
  <c r="AB45" i="100"/>
  <c r="AQ48" i="100"/>
  <c r="AE51" i="100"/>
  <c r="AF51" i="100"/>
  <c r="AG51" i="100"/>
  <c r="AH51" i="100"/>
  <c r="AI51" i="100"/>
  <c r="AJ51" i="100"/>
  <c r="AK51" i="100"/>
  <c r="AL51" i="100"/>
  <c r="AM51" i="100"/>
  <c r="AN51" i="100"/>
  <c r="AO51" i="100"/>
  <c r="AP51" i="100"/>
  <c r="AE52" i="100"/>
  <c r="AF52" i="100"/>
  <c r="AG52" i="100"/>
  <c r="AH52" i="100"/>
  <c r="AI52" i="100"/>
  <c r="AJ52" i="100"/>
  <c r="AK52" i="100"/>
  <c r="AL52" i="100"/>
  <c r="AM52" i="100"/>
  <c r="AN52" i="100"/>
  <c r="AO52" i="100"/>
  <c r="AP52" i="100"/>
  <c r="AE53" i="100"/>
  <c r="AF53" i="100"/>
  <c r="AG53" i="100"/>
  <c r="AH53" i="100"/>
  <c r="AI53" i="100"/>
  <c r="AJ53" i="100"/>
  <c r="AK53" i="100"/>
  <c r="AL53" i="100"/>
  <c r="AM53" i="100"/>
  <c r="AN53" i="100"/>
  <c r="AO53" i="100"/>
  <c r="AP53" i="100"/>
  <c r="AE54" i="100"/>
  <c r="AF54" i="100"/>
  <c r="AG54" i="100"/>
  <c r="AH54" i="100"/>
  <c r="AI54" i="100"/>
  <c r="AJ54" i="100"/>
  <c r="AK54" i="100"/>
  <c r="AL54" i="100"/>
  <c r="AM54" i="100"/>
  <c r="AN54" i="100"/>
  <c r="AO54" i="100"/>
  <c r="AP54" i="100"/>
  <c r="AE55" i="100"/>
  <c r="AF55" i="100"/>
  <c r="AG55" i="100"/>
  <c r="AH55" i="100"/>
  <c r="AI55" i="100"/>
  <c r="AJ55" i="100"/>
  <c r="AK55" i="100"/>
  <c r="AL55" i="100"/>
  <c r="AM55" i="100"/>
  <c r="AN55" i="100"/>
  <c r="AO55" i="100"/>
  <c r="AP55" i="100"/>
  <c r="AE56" i="100"/>
  <c r="AF56" i="100"/>
  <c r="AG56" i="100"/>
  <c r="AH56" i="100"/>
  <c r="AI56" i="100"/>
  <c r="AJ56" i="100"/>
  <c r="AK56" i="100"/>
  <c r="AL56" i="100"/>
  <c r="AM56" i="100"/>
  <c r="AN56" i="100"/>
  <c r="AO56" i="100"/>
  <c r="AP56" i="100"/>
  <c r="AE57" i="100"/>
  <c r="AF57" i="100"/>
  <c r="AG57" i="100"/>
  <c r="AH57" i="100"/>
  <c r="AI57" i="100"/>
  <c r="AJ57" i="100"/>
  <c r="AK57" i="100"/>
  <c r="AL57" i="100"/>
  <c r="AM57" i="100"/>
  <c r="AN57" i="100"/>
  <c r="AO57" i="100"/>
  <c r="AP57" i="100"/>
  <c r="AE58" i="100"/>
  <c r="AF58" i="100"/>
  <c r="AG58" i="100"/>
  <c r="AH58" i="100"/>
  <c r="AI58" i="100"/>
  <c r="AJ58" i="100"/>
  <c r="AK58" i="100"/>
  <c r="AL58" i="100"/>
  <c r="AM58" i="100"/>
  <c r="AN58" i="100"/>
  <c r="AO58" i="100"/>
  <c r="AP58" i="100"/>
  <c r="AE59" i="100"/>
  <c r="AF59" i="100"/>
  <c r="AG59" i="100"/>
  <c r="AH59" i="100"/>
  <c r="AI59" i="100"/>
  <c r="AJ59" i="100"/>
  <c r="AK59" i="100"/>
  <c r="AL59" i="100"/>
  <c r="AM59" i="100"/>
  <c r="AN59" i="100"/>
  <c r="AO59" i="100"/>
  <c r="AP59" i="100"/>
  <c r="AE60" i="100"/>
  <c r="AF60" i="100"/>
  <c r="AG60" i="100"/>
  <c r="AH60" i="100"/>
  <c r="AI60" i="100"/>
  <c r="AJ60" i="100"/>
  <c r="AK60" i="100"/>
  <c r="AL60" i="100"/>
  <c r="AM60" i="100"/>
  <c r="AN60" i="100"/>
  <c r="AO60" i="100"/>
  <c r="AP60" i="100"/>
  <c r="AE61" i="100"/>
  <c r="AF61" i="100"/>
  <c r="AG61" i="100"/>
  <c r="AH61" i="100"/>
  <c r="AI61" i="100"/>
  <c r="AJ61" i="100"/>
  <c r="AK61" i="100"/>
  <c r="AL61" i="100"/>
  <c r="AM61" i="100"/>
  <c r="AN61" i="100"/>
  <c r="AO61" i="100"/>
  <c r="AP61" i="100"/>
  <c r="AE62" i="100"/>
  <c r="AF62" i="100"/>
  <c r="AG62" i="100"/>
  <c r="AH62" i="100"/>
  <c r="AI62" i="100"/>
  <c r="AJ62" i="100"/>
  <c r="AK62" i="100"/>
  <c r="AL62" i="100"/>
  <c r="AM62" i="100"/>
  <c r="AN62" i="100"/>
  <c r="AO62" i="100"/>
  <c r="AP62" i="100"/>
  <c r="A63" i="100"/>
  <c r="AI63" i="100"/>
  <c r="AJ63" i="100"/>
  <c r="AL63" i="100"/>
  <c r="AF63" i="100"/>
  <c r="B64" i="100"/>
  <c r="C64" i="100"/>
  <c r="D64" i="100"/>
  <c r="E64" i="100"/>
  <c r="F64" i="100"/>
  <c r="G64" i="100"/>
  <c r="H64" i="100"/>
  <c r="I64" i="100"/>
  <c r="J64" i="100"/>
  <c r="K64" i="100"/>
  <c r="L64" i="100"/>
  <c r="M64" i="100"/>
  <c r="Q64" i="100"/>
  <c r="R64" i="100"/>
  <c r="S64" i="100"/>
  <c r="T64" i="100"/>
  <c r="U64" i="100"/>
  <c r="V64" i="100"/>
  <c r="W64" i="100"/>
  <c r="AK64" i="100" s="1"/>
  <c r="X64" i="100"/>
  <c r="Y64" i="100"/>
  <c r="Z64" i="100"/>
  <c r="AA64" i="100"/>
  <c r="AB64" i="100"/>
  <c r="AP64" i="100" s="1"/>
  <c r="B65" i="100"/>
  <c r="C65" i="100"/>
  <c r="D65" i="100"/>
  <c r="E65" i="100"/>
  <c r="F65" i="100"/>
  <c r="G65" i="100"/>
  <c r="H65" i="100"/>
  <c r="I65" i="100"/>
  <c r="J65" i="100"/>
  <c r="K65" i="100"/>
  <c r="L65" i="100"/>
  <c r="M65" i="100"/>
  <c r="Q65" i="100"/>
  <c r="R65" i="100"/>
  <c r="S65" i="100"/>
  <c r="T65" i="100"/>
  <c r="U65" i="100"/>
  <c r="V65" i="100"/>
  <c r="W65" i="100"/>
  <c r="X65" i="100"/>
  <c r="Y65" i="100"/>
  <c r="Z65" i="100"/>
  <c r="AA65" i="100"/>
  <c r="AB65" i="100"/>
  <c r="AE65" i="100"/>
  <c r="B66" i="100"/>
  <c r="C66" i="100"/>
  <c r="D66" i="100"/>
  <c r="E66" i="100"/>
  <c r="F66" i="100"/>
  <c r="G66" i="100"/>
  <c r="H66" i="100"/>
  <c r="I66" i="100"/>
  <c r="J66" i="100"/>
  <c r="K66" i="100"/>
  <c r="L66" i="100"/>
  <c r="M66" i="100"/>
  <c r="Q66" i="100"/>
  <c r="R66" i="100"/>
  <c r="S66" i="100"/>
  <c r="T66" i="100"/>
  <c r="U66" i="100"/>
  <c r="V66" i="100"/>
  <c r="AJ66" i="100" s="1"/>
  <c r="W66" i="100"/>
  <c r="X66" i="100"/>
  <c r="AL66" i="100" s="1"/>
  <c r="Y66" i="100"/>
  <c r="Z66" i="100"/>
  <c r="AA66" i="100"/>
  <c r="AB66" i="100"/>
  <c r="AG66" i="100"/>
  <c r="AK66" i="100"/>
  <c r="B67" i="100"/>
  <c r="AE67" i="100" s="1"/>
  <c r="C67" i="100"/>
  <c r="D67" i="100"/>
  <c r="E67" i="100"/>
  <c r="F67" i="100"/>
  <c r="G67" i="100"/>
  <c r="H67" i="100"/>
  <c r="AK67" i="100" s="1"/>
  <c r="I67" i="100"/>
  <c r="J67" i="100"/>
  <c r="AM67" i="100" s="1"/>
  <c r="K67" i="100"/>
  <c r="L67" i="100"/>
  <c r="M67" i="100"/>
  <c r="Q67" i="100"/>
  <c r="R67" i="100"/>
  <c r="AF67" i="100" s="1"/>
  <c r="S67" i="100"/>
  <c r="T67" i="100"/>
  <c r="U67" i="100"/>
  <c r="V67" i="100"/>
  <c r="W67" i="100"/>
  <c r="X67" i="100"/>
  <c r="AL67" i="100" s="1"/>
  <c r="Y67" i="100"/>
  <c r="Z67" i="100"/>
  <c r="AA67" i="100"/>
  <c r="AB67" i="100"/>
  <c r="S34" i="99"/>
  <c r="R34" i="99"/>
  <c r="F34" i="99"/>
  <c r="E34" i="99"/>
  <c r="D34" i="99"/>
  <c r="C34" i="99"/>
  <c r="B34" i="99"/>
  <c r="P33" i="99"/>
  <c r="O33" i="99"/>
  <c r="H33" i="99"/>
  <c r="G33" i="99"/>
  <c r="S32" i="99"/>
  <c r="S33" i="99" s="1"/>
  <c r="R32" i="99"/>
  <c r="P32" i="99"/>
  <c r="O32" i="99"/>
  <c r="N32" i="99"/>
  <c r="N33" i="99" s="1"/>
  <c r="M32" i="99"/>
  <c r="M33" i="99" s="1"/>
  <c r="L32" i="99"/>
  <c r="L33" i="99" s="1"/>
  <c r="K32" i="99"/>
  <c r="K33" i="99" s="1"/>
  <c r="J32" i="99"/>
  <c r="J33" i="99" s="1"/>
  <c r="I32" i="99"/>
  <c r="I33" i="99" s="1"/>
  <c r="H32" i="99"/>
  <c r="G32" i="99"/>
  <c r="F32" i="99"/>
  <c r="F33" i="99" s="1"/>
  <c r="E32" i="99"/>
  <c r="E33" i="99" s="1"/>
  <c r="D32" i="99"/>
  <c r="D33" i="99" s="1"/>
  <c r="C32" i="99"/>
  <c r="C33" i="99" s="1"/>
  <c r="B32" i="99"/>
  <c r="S31" i="99"/>
  <c r="P31" i="99"/>
  <c r="O31" i="99"/>
  <c r="N31" i="99"/>
  <c r="M31" i="99"/>
  <c r="L31" i="99"/>
  <c r="K31" i="99"/>
  <c r="J31" i="99"/>
  <c r="I31" i="99"/>
  <c r="H31" i="99"/>
  <c r="G31" i="99"/>
  <c r="F31" i="99"/>
  <c r="E31" i="99"/>
  <c r="D31" i="99"/>
  <c r="C31" i="99"/>
  <c r="S29" i="99"/>
  <c r="P29" i="99"/>
  <c r="O29" i="99"/>
  <c r="N29" i="99"/>
  <c r="M29" i="99"/>
  <c r="L29" i="99"/>
  <c r="K29" i="99"/>
  <c r="J29" i="99"/>
  <c r="I29" i="99"/>
  <c r="H29" i="99"/>
  <c r="G29" i="99"/>
  <c r="F29" i="99"/>
  <c r="E29" i="99"/>
  <c r="D29" i="99"/>
  <c r="C29" i="99"/>
  <c r="S26" i="99"/>
  <c r="R26" i="99"/>
  <c r="Q26" i="99"/>
  <c r="R25" i="99"/>
  <c r="S23" i="99"/>
  <c r="R23" i="99"/>
  <c r="F23" i="99"/>
  <c r="E23" i="99"/>
  <c r="D23" i="99"/>
  <c r="C23" i="99"/>
  <c r="B23" i="99"/>
  <c r="J22" i="99"/>
  <c r="I22" i="99"/>
  <c r="S21" i="99"/>
  <c r="S22" i="99" s="1"/>
  <c r="R21" i="99"/>
  <c r="P21" i="99"/>
  <c r="P22" i="99" s="1"/>
  <c r="O21" i="99"/>
  <c r="O22" i="99" s="1"/>
  <c r="N21" i="99"/>
  <c r="N22" i="99" s="1"/>
  <c r="M21" i="99"/>
  <c r="M22" i="99" s="1"/>
  <c r="L21" i="99"/>
  <c r="L22" i="99" s="1"/>
  <c r="K21" i="99"/>
  <c r="K22" i="99" s="1"/>
  <c r="J21" i="99"/>
  <c r="I21" i="99"/>
  <c r="H21" i="99"/>
  <c r="H22" i="99" s="1"/>
  <c r="G21" i="99"/>
  <c r="G22" i="99" s="1"/>
  <c r="F21" i="99"/>
  <c r="F22" i="99" s="1"/>
  <c r="E21" i="99"/>
  <c r="E22" i="99" s="1"/>
  <c r="D21" i="99"/>
  <c r="D22" i="99" s="1"/>
  <c r="C21" i="99"/>
  <c r="C22" i="99" s="1"/>
  <c r="B21" i="99"/>
  <c r="S20" i="99"/>
  <c r="P20" i="99"/>
  <c r="O20" i="99"/>
  <c r="N20" i="99"/>
  <c r="M20" i="99"/>
  <c r="L20" i="99"/>
  <c r="K20" i="99"/>
  <c r="J20" i="99"/>
  <c r="I20" i="99"/>
  <c r="H20" i="99"/>
  <c r="G20" i="99"/>
  <c r="F20" i="99"/>
  <c r="E20" i="99"/>
  <c r="D20" i="99"/>
  <c r="C20" i="99"/>
  <c r="AH19" i="99"/>
  <c r="AH18" i="99"/>
  <c r="P18" i="99"/>
  <c r="O18" i="99"/>
  <c r="N18" i="99"/>
  <c r="M18" i="99"/>
  <c r="L18" i="99"/>
  <c r="K18" i="99"/>
  <c r="J18" i="99"/>
  <c r="I18" i="99"/>
  <c r="H18" i="99"/>
  <c r="G18" i="99"/>
  <c r="F18" i="99"/>
  <c r="E18" i="99"/>
  <c r="D18" i="99"/>
  <c r="C18" i="99"/>
  <c r="AH17" i="99"/>
  <c r="AH16" i="99"/>
  <c r="AH15" i="99"/>
  <c r="S15" i="99"/>
  <c r="R15" i="99"/>
  <c r="Q15" i="99"/>
  <c r="AH14" i="99"/>
  <c r="R14" i="99"/>
  <c r="AH13" i="99"/>
  <c r="AH12" i="99"/>
  <c r="S12" i="99"/>
  <c r="R12" i="99"/>
  <c r="F12" i="99"/>
  <c r="E12" i="99"/>
  <c r="D12" i="99"/>
  <c r="C12" i="99"/>
  <c r="B12" i="99"/>
  <c r="AH11" i="99"/>
  <c r="M11" i="99"/>
  <c r="L11" i="99"/>
  <c r="E11" i="99"/>
  <c r="D11" i="99"/>
  <c r="C11" i="99"/>
  <c r="AH10" i="99"/>
  <c r="S10" i="99"/>
  <c r="R10" i="99"/>
  <c r="P10" i="99"/>
  <c r="P11" i="99" s="1"/>
  <c r="O10" i="99"/>
  <c r="O11" i="99" s="1"/>
  <c r="N10" i="99"/>
  <c r="N11" i="99" s="1"/>
  <c r="M10" i="99"/>
  <c r="L10" i="99"/>
  <c r="K10" i="99"/>
  <c r="I10" i="99"/>
  <c r="I11" i="99" s="1"/>
  <c r="H10" i="99"/>
  <c r="H11" i="99" s="1"/>
  <c r="G10" i="99"/>
  <c r="G11" i="99" s="1"/>
  <c r="F10" i="99"/>
  <c r="F11" i="99" s="1"/>
  <c r="E10" i="99"/>
  <c r="D10" i="99"/>
  <c r="C10" i="99"/>
  <c r="B10" i="99"/>
  <c r="AH9" i="99"/>
  <c r="S9" i="99"/>
  <c r="P9" i="99"/>
  <c r="O9" i="99"/>
  <c r="N9" i="99"/>
  <c r="M9" i="99"/>
  <c r="L9" i="99"/>
  <c r="K9" i="99"/>
  <c r="J9" i="99"/>
  <c r="I9" i="99"/>
  <c r="H9" i="99"/>
  <c r="G9" i="99"/>
  <c r="F9" i="99"/>
  <c r="E9" i="99"/>
  <c r="D9" i="99"/>
  <c r="C9" i="99"/>
  <c r="AH8" i="99"/>
  <c r="S7" i="99"/>
  <c r="P7" i="99"/>
  <c r="O7" i="99"/>
  <c r="N7" i="99"/>
  <c r="M7" i="99"/>
  <c r="L7" i="99"/>
  <c r="I7" i="99"/>
  <c r="H7" i="99"/>
  <c r="G7" i="99"/>
  <c r="F7" i="99"/>
  <c r="E7" i="99"/>
  <c r="D7" i="99"/>
  <c r="C7" i="99"/>
  <c r="J6" i="99"/>
  <c r="J10" i="99" s="1"/>
  <c r="S11" i="99" l="1"/>
  <c r="S66" i="79"/>
  <c r="AL66" i="76"/>
  <c r="R33" i="76"/>
  <c r="AL33" i="76"/>
  <c r="R66" i="76"/>
  <c r="AY32" i="76"/>
  <c r="R99" i="76"/>
  <c r="R100" i="76" s="1"/>
  <c r="AL65" i="76"/>
  <c r="AF22" i="101"/>
  <c r="AN22" i="101"/>
  <c r="AG42" i="101"/>
  <c r="AO42" i="101"/>
  <c r="AQ18" i="101"/>
  <c r="AE21" i="101"/>
  <c r="AM21" i="101"/>
  <c r="AI21" i="101"/>
  <c r="AI44" i="101"/>
  <c r="AH42" i="101"/>
  <c r="AP42" i="101"/>
  <c r="AK43" i="101"/>
  <c r="AG45" i="101"/>
  <c r="AO45" i="101"/>
  <c r="AL65" i="101"/>
  <c r="AJ67" i="101"/>
  <c r="AJ20" i="101"/>
  <c r="AH21" i="101"/>
  <c r="AH63" i="101"/>
  <c r="AP63" i="101"/>
  <c r="AL66" i="101"/>
  <c r="AN23" i="101"/>
  <c r="AH20" i="101"/>
  <c r="AF41" i="101"/>
  <c r="AJ43" i="101"/>
  <c r="AF45" i="101"/>
  <c r="AN45" i="101"/>
  <c r="AI45" i="101"/>
  <c r="AE66" i="101"/>
  <c r="AM66" i="101"/>
  <c r="AG22" i="101"/>
  <c r="AO22" i="101"/>
  <c r="AQ22" i="101" s="1"/>
  <c r="AG41" i="101"/>
  <c r="AJ63" i="101"/>
  <c r="AI64" i="101"/>
  <c r="AO65" i="101"/>
  <c r="AF19" i="101"/>
  <c r="AN19" i="101"/>
  <c r="AG43" i="101"/>
  <c r="AK45" i="101"/>
  <c r="AK63" i="101"/>
  <c r="AJ64" i="101"/>
  <c r="AH65" i="101"/>
  <c r="AP65" i="101"/>
  <c r="AI22" i="101"/>
  <c r="AL41" i="101"/>
  <c r="AL45" i="101"/>
  <c r="AG20" i="101"/>
  <c r="AO20" i="101"/>
  <c r="AH67" i="101"/>
  <c r="AJ23" i="101"/>
  <c r="AF20" i="101"/>
  <c r="AN20" i="101"/>
  <c r="AK21" i="101"/>
  <c r="AE22" i="101"/>
  <c r="AM22" i="101"/>
  <c r="AK41" i="101"/>
  <c r="AL44" i="101"/>
  <c r="AH64" i="101"/>
  <c r="AP64" i="101"/>
  <c r="AJ19" i="101"/>
  <c r="AE20" i="101"/>
  <c r="AM20" i="101"/>
  <c r="AP20" i="101"/>
  <c r="AQ20" i="101" s="1"/>
  <c r="AJ22" i="101"/>
  <c r="AE23" i="101"/>
  <c r="AJ41" i="101"/>
  <c r="AE41" i="101"/>
  <c r="AM41" i="101"/>
  <c r="AK44" i="101"/>
  <c r="AG64" i="101"/>
  <c r="AO64" i="101"/>
  <c r="AM23" i="101"/>
  <c r="AK19" i="101"/>
  <c r="AI20" i="101"/>
  <c r="AJ21" i="101"/>
  <c r="AF21" i="101"/>
  <c r="AN21" i="101"/>
  <c r="AK22" i="101"/>
  <c r="AN41" i="101"/>
  <c r="AK42" i="101"/>
  <c r="AI43" i="101"/>
  <c r="AL19" i="101"/>
  <c r="AO41" i="101"/>
  <c r="AL42" i="101"/>
  <c r="AH44" i="101"/>
  <c r="AP44" i="101"/>
  <c r="AL64" i="101"/>
  <c r="AG65" i="101"/>
  <c r="AJ65" i="101"/>
  <c r="AK67" i="101"/>
  <c r="AP21" i="101"/>
  <c r="AI23" i="101"/>
  <c r="AJ44" i="101"/>
  <c r="AG63" i="101"/>
  <c r="AP67" i="101"/>
  <c r="AO43" i="101"/>
  <c r="AE45" i="101"/>
  <c r="AM45" i="101"/>
  <c r="AK64" i="101"/>
  <c r="AK65" i="101"/>
  <c r="AK66" i="101"/>
  <c r="AF66" i="101"/>
  <c r="AN66" i="101"/>
  <c r="AE19" i="101"/>
  <c r="AM19" i="101"/>
  <c r="AF23" i="101"/>
  <c r="AF42" i="101"/>
  <c r="AN42" i="101"/>
  <c r="AH43" i="101"/>
  <c r="AP43" i="101"/>
  <c r="N48" i="101"/>
  <c r="AC48" i="101" s="1"/>
  <c r="AQ48" i="101" s="1"/>
  <c r="AI65" i="101"/>
  <c r="AG66" i="101"/>
  <c r="AO66" i="101"/>
  <c r="AF43" i="101"/>
  <c r="AN43" i="101"/>
  <c r="AM64" i="101"/>
  <c r="AE65" i="101"/>
  <c r="AM65" i="101"/>
  <c r="AH66" i="101"/>
  <c r="AP66" i="101"/>
  <c r="AH41" i="101"/>
  <c r="AP41" i="101"/>
  <c r="AE44" i="101"/>
  <c r="AM44" i="101"/>
  <c r="AH45" i="101"/>
  <c r="AP45" i="101"/>
  <c r="AL63" i="101"/>
  <c r="AF64" i="101"/>
  <c r="AN64" i="101"/>
  <c r="AF65" i="101"/>
  <c r="AN65" i="101"/>
  <c r="AF67" i="101"/>
  <c r="AN67" i="101"/>
  <c r="AH19" i="101"/>
  <c r="AP19" i="101"/>
  <c r="AQ19" i="101" s="1"/>
  <c r="AK20" i="101"/>
  <c r="AI41" i="101"/>
  <c r="AI42" i="101"/>
  <c r="AE63" i="101"/>
  <c r="AM63" i="101"/>
  <c r="AG67" i="101"/>
  <c r="AO67" i="101"/>
  <c r="AI19" i="101"/>
  <c r="AL20" i="101"/>
  <c r="AJ42" i="101"/>
  <c r="AL43" i="101"/>
  <c r="AG44" i="101"/>
  <c r="AO44" i="101"/>
  <c r="AF63" i="101"/>
  <c r="AN63" i="101"/>
  <c r="AL23" i="101"/>
  <c r="AG21" i="101"/>
  <c r="AO21" i="101"/>
  <c r="AO63" i="101"/>
  <c r="AL23" i="100"/>
  <c r="AE64" i="100"/>
  <c r="AJ45" i="100"/>
  <c r="AI43" i="100"/>
  <c r="AJ23" i="100"/>
  <c r="AM22" i="100"/>
  <c r="AE22" i="100"/>
  <c r="AJ65" i="100"/>
  <c r="AK63" i="100"/>
  <c r="AN65" i="100"/>
  <c r="AO63" i="100"/>
  <c r="AI65" i="100"/>
  <c r="AM65" i="100"/>
  <c r="AN63" i="100"/>
  <c r="AM44" i="100"/>
  <c r="AK42" i="100"/>
  <c r="AF41" i="100"/>
  <c r="AP22" i="100"/>
  <c r="AO20" i="100"/>
  <c r="AG20" i="100"/>
  <c r="AJ19" i="100"/>
  <c r="AF65" i="100"/>
  <c r="AG63" i="100"/>
  <c r="AN64" i="100"/>
  <c r="AF64" i="100"/>
  <c r="AN45" i="100"/>
  <c r="AF45" i="100"/>
  <c r="AM43" i="100"/>
  <c r="AE43" i="100"/>
  <c r="AK21" i="100"/>
  <c r="AM20" i="100"/>
  <c r="AE20" i="100"/>
  <c r="AH19" i="100"/>
  <c r="AJ43" i="100"/>
  <c r="AF42" i="100"/>
  <c r="AM23" i="100"/>
  <c r="AE23" i="100"/>
  <c r="AI22" i="100"/>
  <c r="AJ64" i="100"/>
  <c r="AI45" i="100"/>
  <c r="AJ41" i="100"/>
  <c r="AI20" i="100"/>
  <c r="AI66" i="100"/>
  <c r="AI64" i="100"/>
  <c r="AK45" i="100"/>
  <c r="AE44" i="100"/>
  <c r="AO42" i="100"/>
  <c r="AG42" i="100"/>
  <c r="AL41" i="100"/>
  <c r="AN23" i="100"/>
  <c r="AF23" i="100"/>
  <c r="AJ22" i="100"/>
  <c r="AP66" i="100"/>
  <c r="AH66" i="100"/>
  <c r="AH64" i="100"/>
  <c r="AM63" i="100"/>
  <c r="AE63" i="100"/>
  <c r="AO45" i="100"/>
  <c r="AG45" i="100"/>
  <c r="AP41" i="100"/>
  <c r="AH41" i="100"/>
  <c r="AP19" i="100"/>
  <c r="AO66" i="100"/>
  <c r="AO64" i="100"/>
  <c r="AG64" i="100"/>
  <c r="AN43" i="100"/>
  <c r="AF43" i="100"/>
  <c r="AI23" i="100"/>
  <c r="AJ67" i="100"/>
  <c r="AO67" i="100"/>
  <c r="AG67" i="100"/>
  <c r="AL65" i="100"/>
  <c r="AM45" i="100"/>
  <c r="AE45" i="100"/>
  <c r="AN41" i="100"/>
  <c r="AN67" i="100"/>
  <c r="AL43" i="100"/>
  <c r="AP42" i="100"/>
  <c r="AH42" i="100"/>
  <c r="AF22" i="100"/>
  <c r="AM19" i="100"/>
  <c r="AP67" i="100"/>
  <c r="AH67" i="100"/>
  <c r="AM64" i="100"/>
  <c r="AP45" i="100"/>
  <c r="AH45" i="100"/>
  <c r="AP44" i="100"/>
  <c r="AH44" i="100"/>
  <c r="AP21" i="100"/>
  <c r="AH21" i="100"/>
  <c r="AI67" i="100"/>
  <c r="AM66" i="100"/>
  <c r="AE66" i="100"/>
  <c r="AI44" i="100"/>
  <c r="AK22" i="100"/>
  <c r="AH22" i="100"/>
  <c r="AP20" i="100"/>
  <c r="AH20" i="100"/>
  <c r="AE19" i="100"/>
  <c r="AO65" i="100"/>
  <c r="AG65" i="100"/>
  <c r="AK65" i="100"/>
  <c r="AL64" i="100"/>
  <c r="AH63" i="100"/>
  <c r="AK23" i="100"/>
  <c r="AP23" i="100"/>
  <c r="AH23" i="100"/>
  <c r="AO21" i="100"/>
  <c r="AG21" i="100"/>
  <c r="AK20" i="100"/>
  <c r="AN19" i="100"/>
  <c r="AF19" i="100"/>
  <c r="AH65" i="100"/>
  <c r="AN66" i="100"/>
  <c r="AF66" i="100"/>
  <c r="AJ20" i="100"/>
  <c r="AP65" i="100"/>
  <c r="AO43" i="100"/>
  <c r="AG43" i="100"/>
  <c r="AI42" i="100"/>
  <c r="AK41" i="100"/>
  <c r="AO22" i="100"/>
  <c r="AG22" i="100"/>
  <c r="AL20" i="100"/>
  <c r="O93" i="70"/>
  <c r="O87" i="70"/>
  <c r="O82" i="70"/>
  <c r="A41" i="101"/>
  <c r="AP63" i="100"/>
  <c r="J11" i="99"/>
  <c r="K11" i="99"/>
  <c r="J7" i="99"/>
  <c r="K7" i="99"/>
  <c r="AQ21" i="101" l="1"/>
  <c r="AE32" i="86"/>
  <c r="AE98" i="83"/>
  <c r="AE64" i="83"/>
  <c r="AE32" i="83"/>
  <c r="K32" i="83"/>
  <c r="AN7" i="80"/>
  <c r="AN8" i="80"/>
  <c r="AN9" i="80"/>
  <c r="AN10" i="80"/>
  <c r="AN11" i="80"/>
  <c r="AN12" i="80"/>
  <c r="AN13" i="80"/>
  <c r="AN14" i="80"/>
  <c r="AN15" i="80"/>
  <c r="AN16" i="80"/>
  <c r="AN17" i="80"/>
  <c r="AN18" i="80"/>
  <c r="AN19" i="80"/>
  <c r="AN20" i="80"/>
  <c r="AN21" i="80"/>
  <c r="AN22" i="80"/>
  <c r="AN23" i="80"/>
  <c r="AN24" i="80"/>
  <c r="AN25" i="80"/>
  <c r="AN26" i="80"/>
  <c r="AN27" i="80"/>
  <c r="AN28" i="80"/>
  <c r="AN29" i="80"/>
  <c r="AN30" i="80"/>
  <c r="AN31" i="80"/>
  <c r="AN39" i="80"/>
  <c r="AN40" i="80"/>
  <c r="AN41" i="80"/>
  <c r="AN42" i="80"/>
  <c r="AN43" i="80"/>
  <c r="AN44" i="80"/>
  <c r="AN45" i="80"/>
  <c r="AN46" i="80"/>
  <c r="AN47" i="80"/>
  <c r="AN48" i="80"/>
  <c r="AN49" i="80"/>
  <c r="AN50" i="80"/>
  <c r="AN51" i="80"/>
  <c r="AN52" i="80"/>
  <c r="AN53" i="80"/>
  <c r="AN54" i="80"/>
  <c r="AN55" i="80"/>
  <c r="AN56" i="80"/>
  <c r="AN57" i="80"/>
  <c r="AN58" i="80"/>
  <c r="AN59" i="80"/>
  <c r="AN60" i="80"/>
  <c r="AN61" i="80"/>
  <c r="AN62" i="80"/>
  <c r="AN63" i="80"/>
  <c r="AN64" i="80"/>
  <c r="AN72" i="80"/>
  <c r="AN73" i="80"/>
  <c r="AN74" i="80"/>
  <c r="AN75" i="80"/>
  <c r="AN76" i="80"/>
  <c r="AN77" i="80"/>
  <c r="AN78" i="80"/>
  <c r="AN79" i="80"/>
  <c r="AN80" i="80"/>
  <c r="AN81" i="80"/>
  <c r="AN82" i="80"/>
  <c r="AN83" i="80"/>
  <c r="AN84" i="80"/>
  <c r="AN85" i="80"/>
  <c r="AN86" i="80"/>
  <c r="AN87" i="80"/>
  <c r="AN88" i="80"/>
  <c r="AN89" i="80"/>
  <c r="AN90" i="80"/>
  <c r="AN91" i="80"/>
  <c r="AN92" i="80"/>
  <c r="AN93" i="80"/>
  <c r="AN94" i="80"/>
  <c r="AN95" i="80"/>
  <c r="AN96" i="80"/>
  <c r="AN97" i="80"/>
  <c r="AN98" i="80"/>
  <c r="O66" i="73"/>
  <c r="O67" i="73"/>
  <c r="O68" i="73"/>
  <c r="O69" i="73"/>
  <c r="O70" i="73"/>
  <c r="O71" i="73"/>
  <c r="O72" i="73"/>
  <c r="O73" i="73"/>
  <c r="O74" i="73"/>
  <c r="O62" i="73"/>
  <c r="O57" i="73"/>
  <c r="P57" i="73"/>
  <c r="O51" i="73"/>
  <c r="O46" i="73"/>
  <c r="O26" i="73"/>
  <c r="O21" i="73"/>
  <c r="O15" i="73"/>
  <c r="O10" i="73"/>
  <c r="O29" i="73"/>
  <c r="O30" i="73"/>
  <c r="O31" i="73"/>
  <c r="O32" i="73"/>
  <c r="O33" i="73"/>
  <c r="O34" i="73"/>
  <c r="O35" i="73"/>
  <c r="O36" i="73"/>
  <c r="O37" i="73"/>
  <c r="O38" i="73"/>
  <c r="K65" i="79" l="1"/>
  <c r="L65" i="79"/>
  <c r="S7" i="78"/>
  <c r="R7" i="78"/>
  <c r="S39" i="78"/>
  <c r="R39" i="78"/>
  <c r="AE99" i="77"/>
  <c r="AH64" i="77"/>
  <c r="N64" i="77"/>
  <c r="AE32" i="77"/>
  <c r="AE97" i="96"/>
  <c r="K97" i="96"/>
  <c r="AE63" i="96"/>
  <c r="K63" i="96"/>
  <c r="AE32" i="96"/>
  <c r="K32" i="96"/>
  <c r="AE99" i="74"/>
  <c r="K99" i="74"/>
  <c r="L99" i="74"/>
  <c r="AE65" i="74"/>
  <c r="K65" i="74"/>
  <c r="AE32" i="74"/>
  <c r="K32" i="74"/>
  <c r="L32" i="74"/>
  <c r="O62" i="71"/>
  <c r="O57" i="71"/>
  <c r="O51" i="71"/>
  <c r="O46" i="71"/>
  <c r="F51" i="71"/>
  <c r="G51" i="71"/>
  <c r="H51" i="71"/>
  <c r="I51" i="71"/>
  <c r="J51" i="71"/>
  <c r="K51" i="71"/>
  <c r="L51" i="71"/>
  <c r="M51" i="71"/>
  <c r="N51" i="71"/>
  <c r="P51" i="71"/>
  <c r="Q51" i="71"/>
  <c r="O26" i="71"/>
  <c r="M26" i="71"/>
  <c r="N26" i="71"/>
  <c r="P26" i="71"/>
  <c r="Q26" i="71"/>
  <c r="AH45" i="88"/>
  <c r="AH46" i="88"/>
  <c r="K65" i="88"/>
  <c r="AM72" i="88"/>
  <c r="AM73" i="88"/>
  <c r="AM74" i="88"/>
  <c r="AM75" i="88"/>
  <c r="AM76" i="88"/>
  <c r="AM77" i="88"/>
  <c r="AM78" i="88"/>
  <c r="AM79" i="88"/>
  <c r="AM80" i="88"/>
  <c r="AM81" i="88"/>
  <c r="AM82" i="88"/>
  <c r="AM83" i="88"/>
  <c r="AM84" i="88"/>
  <c r="AM85" i="88"/>
  <c r="AM86" i="88"/>
  <c r="AM87" i="88"/>
  <c r="AM88" i="88"/>
  <c r="AM89" i="88"/>
  <c r="AM90" i="88"/>
  <c r="AM91" i="88"/>
  <c r="AM92" i="88"/>
  <c r="AM93" i="88"/>
  <c r="AM94" i="88"/>
  <c r="AM95" i="88"/>
  <c r="AM96" i="88"/>
  <c r="AM97" i="88"/>
  <c r="AM98" i="88"/>
  <c r="K32" i="38"/>
  <c r="AE61" i="3"/>
  <c r="K32" i="3"/>
  <c r="L32" i="3"/>
  <c r="U8" i="45"/>
  <c r="U9" i="45"/>
  <c r="U10" i="45"/>
  <c r="U11" i="45"/>
  <c r="U12" i="45"/>
  <c r="U13" i="45"/>
  <c r="U14" i="45"/>
  <c r="U15" i="45"/>
  <c r="U16" i="45"/>
  <c r="U17" i="45"/>
  <c r="U18" i="45"/>
  <c r="U19" i="45"/>
  <c r="U20" i="45"/>
  <c r="U21" i="45"/>
  <c r="U7" i="45"/>
  <c r="AQ45" i="2"/>
  <c r="W45" i="2"/>
  <c r="BA98" i="96" l="1"/>
  <c r="AZ98" i="96"/>
  <c r="AX98" i="96"/>
  <c r="AW98" i="96"/>
  <c r="AV98" i="96"/>
  <c r="AU98" i="96"/>
  <c r="AT98" i="96"/>
  <c r="AS98" i="96"/>
  <c r="AR98" i="96"/>
  <c r="AQ98" i="96"/>
  <c r="AP98" i="96"/>
  <c r="AH98" i="96"/>
  <c r="N98" i="96"/>
  <c r="AG97" i="96"/>
  <c r="AF97" i="96"/>
  <c r="AD97" i="96"/>
  <c r="AC97" i="96"/>
  <c r="AB97" i="96"/>
  <c r="AA97" i="96"/>
  <c r="Z97" i="96"/>
  <c r="Y97" i="96"/>
  <c r="X97" i="96"/>
  <c r="W97" i="96"/>
  <c r="V97" i="96"/>
  <c r="M97" i="96"/>
  <c r="L97" i="96"/>
  <c r="J97" i="96"/>
  <c r="I97" i="96"/>
  <c r="H97" i="96"/>
  <c r="G97" i="96"/>
  <c r="Q97" i="96" s="1"/>
  <c r="F97" i="96"/>
  <c r="E97" i="96"/>
  <c r="D97" i="96"/>
  <c r="C97" i="96"/>
  <c r="B97" i="96"/>
  <c r="P97" i="96" s="1"/>
  <c r="AK96" i="96"/>
  <c r="AJ96" i="96"/>
  <c r="AH96" i="96"/>
  <c r="Q96" i="96"/>
  <c r="P96" i="96"/>
  <c r="N96" i="96"/>
  <c r="AK95" i="96"/>
  <c r="AJ95" i="96"/>
  <c r="AH95" i="96"/>
  <c r="Q95" i="96"/>
  <c r="P95" i="96"/>
  <c r="N95" i="96"/>
  <c r="AK94" i="96"/>
  <c r="AJ94" i="96"/>
  <c r="AH94" i="96"/>
  <c r="Q94" i="96"/>
  <c r="P94" i="96"/>
  <c r="N94" i="96"/>
  <c r="AK93" i="96"/>
  <c r="AJ93" i="96"/>
  <c r="AH93" i="96"/>
  <c r="Q93" i="96"/>
  <c r="P93" i="96"/>
  <c r="N93" i="96"/>
  <c r="AK92" i="96"/>
  <c r="AJ92" i="96"/>
  <c r="AH92" i="96"/>
  <c r="Q92" i="96"/>
  <c r="P92" i="96"/>
  <c r="N92" i="96"/>
  <c r="AK91" i="96"/>
  <c r="AJ91" i="96"/>
  <c r="AH91" i="96"/>
  <c r="Q91" i="96"/>
  <c r="P91" i="96"/>
  <c r="N91" i="96"/>
  <c r="AK90" i="96"/>
  <c r="AJ90" i="96"/>
  <c r="AH90" i="96"/>
  <c r="Q90" i="96"/>
  <c r="P90" i="96"/>
  <c r="N90" i="96"/>
  <c r="AK89" i="96"/>
  <c r="AJ89" i="96"/>
  <c r="AH89" i="96"/>
  <c r="Q89" i="96"/>
  <c r="P89" i="96"/>
  <c r="N89" i="96"/>
  <c r="AK88" i="96"/>
  <c r="AJ88" i="96"/>
  <c r="AH88" i="96"/>
  <c r="Q88" i="96"/>
  <c r="P88" i="96"/>
  <c r="N88" i="96"/>
  <c r="AK87" i="96"/>
  <c r="AJ87" i="96"/>
  <c r="AH87" i="96"/>
  <c r="Q87" i="96"/>
  <c r="P87" i="96"/>
  <c r="N87" i="96"/>
  <c r="AK86" i="96"/>
  <c r="AJ86" i="96"/>
  <c r="AH86" i="96"/>
  <c r="Q86" i="96"/>
  <c r="P86" i="96"/>
  <c r="N86" i="96"/>
  <c r="AK85" i="96"/>
  <c r="AJ85" i="96"/>
  <c r="AH85" i="96"/>
  <c r="Q85" i="96"/>
  <c r="P85" i="96"/>
  <c r="N85" i="96"/>
  <c r="AK84" i="96"/>
  <c r="AJ84" i="96"/>
  <c r="AH84" i="96"/>
  <c r="Q84" i="96"/>
  <c r="P84" i="96"/>
  <c r="N84" i="96"/>
  <c r="AK83" i="96"/>
  <c r="AJ83" i="96"/>
  <c r="AH83" i="96"/>
  <c r="Q83" i="96"/>
  <c r="P83" i="96"/>
  <c r="N83" i="96"/>
  <c r="AK82" i="96"/>
  <c r="AJ82" i="96"/>
  <c r="AH82" i="96"/>
  <c r="Q82" i="96"/>
  <c r="P82" i="96"/>
  <c r="N82" i="96"/>
  <c r="AK81" i="96"/>
  <c r="AJ81" i="96"/>
  <c r="AH81" i="96"/>
  <c r="Q81" i="96"/>
  <c r="P81" i="96"/>
  <c r="N81" i="96"/>
  <c r="AK80" i="96"/>
  <c r="AJ80" i="96"/>
  <c r="AH80" i="96"/>
  <c r="Q80" i="96"/>
  <c r="P80" i="96"/>
  <c r="N80" i="96"/>
  <c r="AK79" i="96"/>
  <c r="AJ79" i="96"/>
  <c r="AH79" i="96"/>
  <c r="Q79" i="96"/>
  <c r="P79" i="96"/>
  <c r="N79" i="96"/>
  <c r="AK78" i="96"/>
  <c r="AJ78" i="96"/>
  <c r="AH78" i="96"/>
  <c r="Q78" i="96"/>
  <c r="P78" i="96"/>
  <c r="N78" i="96"/>
  <c r="AK77" i="96"/>
  <c r="AJ77" i="96"/>
  <c r="AH77" i="96"/>
  <c r="Q77" i="96"/>
  <c r="P77" i="96"/>
  <c r="N77" i="96"/>
  <c r="AK76" i="96"/>
  <c r="AJ76" i="96"/>
  <c r="AH76" i="96"/>
  <c r="Q76" i="96"/>
  <c r="P76" i="96"/>
  <c r="N76" i="96"/>
  <c r="AK75" i="96"/>
  <c r="AJ75" i="96"/>
  <c r="AH75" i="96"/>
  <c r="Q75" i="96"/>
  <c r="P75" i="96"/>
  <c r="N75" i="96"/>
  <c r="AK74" i="96"/>
  <c r="AJ74" i="96"/>
  <c r="AH74" i="96"/>
  <c r="Q74" i="96"/>
  <c r="P74" i="96"/>
  <c r="N74" i="96"/>
  <c r="BB73" i="96"/>
  <c r="AK73" i="96"/>
  <c r="AJ73" i="96"/>
  <c r="AH73" i="96"/>
  <c r="Q73" i="96"/>
  <c r="P73" i="96"/>
  <c r="N73" i="96"/>
  <c r="AK72" i="96"/>
  <c r="AJ72" i="96"/>
  <c r="AH72" i="96"/>
  <c r="Q72" i="96"/>
  <c r="P72" i="96"/>
  <c r="N72" i="96"/>
  <c r="AK71" i="96"/>
  <c r="AJ71" i="96"/>
  <c r="AH71" i="96"/>
  <c r="Q71" i="96"/>
  <c r="P71" i="96"/>
  <c r="N71" i="96"/>
  <c r="BA70" i="96"/>
  <c r="AZ70" i="96"/>
  <c r="AX70" i="96"/>
  <c r="AW70" i="96"/>
  <c r="AV70" i="96"/>
  <c r="AU70" i="96"/>
  <c r="AT70" i="96"/>
  <c r="AS70" i="96"/>
  <c r="AR70" i="96"/>
  <c r="AQ70" i="96"/>
  <c r="AP70" i="96"/>
  <c r="AK70" i="96"/>
  <c r="AJ70" i="96"/>
  <c r="AH70" i="96"/>
  <c r="Q70" i="96"/>
  <c r="P70" i="96"/>
  <c r="N70" i="96"/>
  <c r="AP68" i="96"/>
  <c r="V68" i="96"/>
  <c r="BA64" i="96"/>
  <c r="AX64" i="96"/>
  <c r="AW64" i="96"/>
  <c r="AV64" i="96"/>
  <c r="AU64" i="96"/>
  <c r="AT64" i="96"/>
  <c r="AS64" i="96"/>
  <c r="AR64" i="96"/>
  <c r="AQ64" i="96"/>
  <c r="AP64" i="96"/>
  <c r="AH64" i="96"/>
  <c r="N64" i="96"/>
  <c r="AG63" i="96"/>
  <c r="AF63" i="96"/>
  <c r="AD63" i="96"/>
  <c r="AC63" i="96"/>
  <c r="AB63" i="96"/>
  <c r="AA63" i="96"/>
  <c r="Z63" i="96"/>
  <c r="Y63" i="96"/>
  <c r="X63" i="96"/>
  <c r="W63" i="96"/>
  <c r="V63" i="96"/>
  <c r="M63" i="96"/>
  <c r="L63" i="96"/>
  <c r="J63" i="96"/>
  <c r="I63" i="96"/>
  <c r="H63" i="96"/>
  <c r="G63" i="96"/>
  <c r="Q63" i="96" s="1"/>
  <c r="F63" i="96"/>
  <c r="E63" i="96"/>
  <c r="D63" i="96"/>
  <c r="C63" i="96"/>
  <c r="B63" i="96"/>
  <c r="P63" i="96" s="1"/>
  <c r="AK62" i="96"/>
  <c r="AJ62" i="96"/>
  <c r="AH62" i="96"/>
  <c r="Q62" i="96"/>
  <c r="P62" i="96"/>
  <c r="N62" i="96"/>
  <c r="AK61" i="96"/>
  <c r="AJ61" i="96"/>
  <c r="AH61" i="96"/>
  <c r="Q61" i="96"/>
  <c r="P61" i="96"/>
  <c r="N61" i="96"/>
  <c r="AK60" i="96"/>
  <c r="AJ60" i="96"/>
  <c r="AH60" i="96"/>
  <c r="Q60" i="96"/>
  <c r="P60" i="96"/>
  <c r="N60" i="96"/>
  <c r="AK59" i="96"/>
  <c r="AJ59" i="96"/>
  <c r="AH59" i="96"/>
  <c r="Q59" i="96"/>
  <c r="P59" i="96"/>
  <c r="N59" i="96"/>
  <c r="AK58" i="96"/>
  <c r="AJ58" i="96"/>
  <c r="AH58" i="96"/>
  <c r="Q58" i="96"/>
  <c r="P58" i="96"/>
  <c r="N58" i="96"/>
  <c r="AK57" i="96"/>
  <c r="AJ57" i="96"/>
  <c r="AH57" i="96"/>
  <c r="Q57" i="96"/>
  <c r="P57" i="96"/>
  <c r="N57" i="96"/>
  <c r="AK56" i="96"/>
  <c r="AJ56" i="96"/>
  <c r="AH56" i="96"/>
  <c r="Q56" i="96"/>
  <c r="P56" i="96"/>
  <c r="N56" i="96"/>
  <c r="AK55" i="96"/>
  <c r="AJ55" i="96"/>
  <c r="Q55" i="96"/>
  <c r="P55" i="96"/>
  <c r="AK54" i="96"/>
  <c r="AJ54" i="96"/>
  <c r="AH54" i="96"/>
  <c r="Q54" i="96"/>
  <c r="P54" i="96"/>
  <c r="N54" i="96"/>
  <c r="AK53" i="96"/>
  <c r="AJ53" i="96"/>
  <c r="AH53" i="96"/>
  <c r="Q53" i="96"/>
  <c r="P53" i="96"/>
  <c r="N53" i="96"/>
  <c r="AK52" i="96"/>
  <c r="AJ52" i="96"/>
  <c r="AH52" i="96"/>
  <c r="Q52" i="96"/>
  <c r="P52" i="96"/>
  <c r="N52" i="96"/>
  <c r="AK51" i="96"/>
  <c r="AJ51" i="96"/>
  <c r="AH51" i="96"/>
  <c r="Q51" i="96"/>
  <c r="P51" i="96"/>
  <c r="N51" i="96"/>
  <c r="AK50" i="96"/>
  <c r="AJ50" i="96"/>
  <c r="AH50" i="96"/>
  <c r="Q50" i="96"/>
  <c r="P50" i="96"/>
  <c r="N50" i="96"/>
  <c r="AK49" i="96"/>
  <c r="AJ49" i="96"/>
  <c r="AH49" i="96"/>
  <c r="Q49" i="96"/>
  <c r="P49" i="96"/>
  <c r="N49" i="96"/>
  <c r="AK48" i="96"/>
  <c r="AJ48" i="96"/>
  <c r="AH48" i="96"/>
  <c r="Q48" i="96"/>
  <c r="P48" i="96"/>
  <c r="N48" i="96"/>
  <c r="AK47" i="96"/>
  <c r="AJ47" i="96"/>
  <c r="AH47" i="96"/>
  <c r="Q47" i="96"/>
  <c r="P47" i="96"/>
  <c r="N47" i="96"/>
  <c r="AK46" i="96"/>
  <c r="AJ46" i="96"/>
  <c r="AH46" i="96"/>
  <c r="Q46" i="96"/>
  <c r="P46" i="96"/>
  <c r="N46" i="96"/>
  <c r="AK45" i="96"/>
  <c r="AJ45" i="96"/>
  <c r="AH45" i="96"/>
  <c r="Q45" i="96"/>
  <c r="P45" i="96"/>
  <c r="N45" i="96"/>
  <c r="AK44" i="96"/>
  <c r="AJ44" i="96"/>
  <c r="AH44" i="96"/>
  <c r="Q44" i="96"/>
  <c r="P44" i="96"/>
  <c r="N44" i="96"/>
  <c r="AK43" i="96"/>
  <c r="AJ43" i="96"/>
  <c r="AH43" i="96"/>
  <c r="Q43" i="96"/>
  <c r="P43" i="96"/>
  <c r="N43" i="96"/>
  <c r="AK42" i="96"/>
  <c r="AJ42" i="96"/>
  <c r="AH42" i="96"/>
  <c r="Q42" i="96"/>
  <c r="P42" i="96"/>
  <c r="N42" i="96"/>
  <c r="AK41" i="96"/>
  <c r="AJ41" i="96"/>
  <c r="AH41" i="96"/>
  <c r="Q41" i="96"/>
  <c r="P41" i="96"/>
  <c r="N41" i="96"/>
  <c r="AK40" i="96"/>
  <c r="AJ40" i="96"/>
  <c r="AH40" i="96"/>
  <c r="Q40" i="96"/>
  <c r="P40" i="96"/>
  <c r="N40" i="96"/>
  <c r="BA39" i="96"/>
  <c r="AX39" i="96"/>
  <c r="AW39" i="96"/>
  <c r="AV39" i="96"/>
  <c r="AU39" i="96"/>
  <c r="AT39" i="96"/>
  <c r="AS39" i="96"/>
  <c r="AR39" i="96"/>
  <c r="AQ39" i="96"/>
  <c r="AP39" i="96"/>
  <c r="AK39" i="96"/>
  <c r="AJ39" i="96"/>
  <c r="AH39" i="96"/>
  <c r="Q39" i="96"/>
  <c r="P39" i="96"/>
  <c r="N39" i="96"/>
  <c r="AP37" i="96"/>
  <c r="V37" i="96"/>
  <c r="BA33" i="96"/>
  <c r="AZ33" i="96"/>
  <c r="AX33" i="96"/>
  <c r="AW33" i="96"/>
  <c r="AV33" i="96"/>
  <c r="AU33" i="96"/>
  <c r="AT33" i="96"/>
  <c r="AS33" i="96"/>
  <c r="AR33" i="96"/>
  <c r="AQ33" i="96"/>
  <c r="AP33" i="96"/>
  <c r="AH33" i="96"/>
  <c r="N33" i="96"/>
  <c r="AG32" i="96"/>
  <c r="AF32" i="96"/>
  <c r="AD32" i="96"/>
  <c r="AC32" i="96"/>
  <c r="AB32" i="96"/>
  <c r="AA32" i="96"/>
  <c r="Z32" i="96"/>
  <c r="Y32" i="96"/>
  <c r="X32" i="96"/>
  <c r="W32" i="96"/>
  <c r="V32" i="96"/>
  <c r="M32" i="96"/>
  <c r="L32" i="96"/>
  <c r="J32" i="96"/>
  <c r="I32" i="96"/>
  <c r="H32" i="96"/>
  <c r="G32" i="96"/>
  <c r="Q32" i="96" s="1"/>
  <c r="F32" i="96"/>
  <c r="E32" i="96"/>
  <c r="D32" i="96"/>
  <c r="C32" i="96"/>
  <c r="B32" i="96"/>
  <c r="P32" i="96" s="1"/>
  <c r="AK31" i="96"/>
  <c r="AJ31" i="96"/>
  <c r="Q31" i="96"/>
  <c r="P31" i="96"/>
  <c r="N31" i="96"/>
  <c r="AK30" i="96"/>
  <c r="AJ30" i="96"/>
  <c r="Q30" i="96"/>
  <c r="P30" i="96"/>
  <c r="N30" i="96"/>
  <c r="AK29" i="96"/>
  <c r="AJ29" i="96"/>
  <c r="Q29" i="96"/>
  <c r="P29" i="96"/>
  <c r="N29" i="96"/>
  <c r="AK28" i="96"/>
  <c r="AJ28" i="96"/>
  <c r="Q28" i="96"/>
  <c r="P28" i="96"/>
  <c r="N28" i="96"/>
  <c r="AK27" i="96"/>
  <c r="AJ27" i="96"/>
  <c r="Q27" i="96"/>
  <c r="P27" i="96"/>
  <c r="N27" i="96"/>
  <c r="AK26" i="96"/>
  <c r="AJ26" i="96"/>
  <c r="Q26" i="96"/>
  <c r="P26" i="96"/>
  <c r="N26" i="96"/>
  <c r="AK25" i="96"/>
  <c r="AJ25" i="96"/>
  <c r="Q25" i="96"/>
  <c r="P25" i="96"/>
  <c r="N25" i="96"/>
  <c r="AK24" i="96"/>
  <c r="AJ24" i="96"/>
  <c r="Q24" i="96"/>
  <c r="P24" i="96"/>
  <c r="N24" i="96"/>
  <c r="AK23" i="96"/>
  <c r="AJ23" i="96"/>
  <c r="Q23" i="96"/>
  <c r="P23" i="96"/>
  <c r="N23" i="96"/>
  <c r="AK22" i="96"/>
  <c r="AJ22" i="96"/>
  <c r="Q22" i="96"/>
  <c r="P22" i="96"/>
  <c r="N22" i="96"/>
  <c r="AK21" i="96"/>
  <c r="AJ21" i="96"/>
  <c r="Q21" i="96"/>
  <c r="P21" i="96"/>
  <c r="N21" i="96"/>
  <c r="AK20" i="96"/>
  <c r="AJ20" i="96"/>
  <c r="Q20" i="96"/>
  <c r="P20" i="96"/>
  <c r="N20" i="96"/>
  <c r="AK19" i="96"/>
  <c r="AJ19" i="96"/>
  <c r="Q19" i="96"/>
  <c r="P19" i="96"/>
  <c r="N19" i="96"/>
  <c r="AK18" i="96"/>
  <c r="AJ18" i="96"/>
  <c r="Q18" i="96"/>
  <c r="P18" i="96"/>
  <c r="N18" i="96"/>
  <c r="AK17" i="96"/>
  <c r="AJ17" i="96"/>
  <c r="Q17" i="96"/>
  <c r="P17" i="96"/>
  <c r="N17" i="96"/>
  <c r="AK16" i="96"/>
  <c r="AJ16" i="96"/>
  <c r="Q16" i="96"/>
  <c r="P16" i="96"/>
  <c r="N16" i="96"/>
  <c r="AK15" i="96"/>
  <c r="AJ15" i="96"/>
  <c r="Q15" i="96"/>
  <c r="P15" i="96"/>
  <c r="N15" i="96"/>
  <c r="AK14" i="96"/>
  <c r="AJ14" i="96"/>
  <c r="Q14" i="96"/>
  <c r="P14" i="96"/>
  <c r="N14" i="96"/>
  <c r="AK13" i="96"/>
  <c r="AJ13" i="96"/>
  <c r="Q13" i="96"/>
  <c r="P13" i="96"/>
  <c r="N13" i="96"/>
  <c r="AK12" i="96"/>
  <c r="AJ12" i="96"/>
  <c r="Q12" i="96"/>
  <c r="P12" i="96"/>
  <c r="N12" i="96"/>
  <c r="AK11" i="96"/>
  <c r="AJ11" i="96"/>
  <c r="Q11" i="96"/>
  <c r="P11" i="96"/>
  <c r="N11" i="96"/>
  <c r="AK10" i="96"/>
  <c r="AJ10" i="96"/>
  <c r="Q10" i="96"/>
  <c r="P10" i="96"/>
  <c r="N10" i="96"/>
  <c r="AK9" i="96"/>
  <c r="AJ9" i="96"/>
  <c r="Q9" i="96"/>
  <c r="P9" i="96"/>
  <c r="N9" i="96"/>
  <c r="AK8" i="96"/>
  <c r="AJ8" i="96"/>
  <c r="Q8" i="96"/>
  <c r="P8" i="96"/>
  <c r="N8" i="96"/>
  <c r="BA7" i="96"/>
  <c r="AX7" i="96"/>
  <c r="AW7" i="96"/>
  <c r="AV7" i="96"/>
  <c r="AU7" i="96"/>
  <c r="AT7" i="96"/>
  <c r="AS7" i="96"/>
  <c r="AR7" i="96"/>
  <c r="AQ7" i="96"/>
  <c r="AP7" i="96"/>
  <c r="AK7" i="96"/>
  <c r="AJ7" i="96"/>
  <c r="Q7" i="96"/>
  <c r="P7" i="96"/>
  <c r="N7" i="96"/>
  <c r="AP5" i="96"/>
  <c r="V5" i="96"/>
  <c r="N46" i="94"/>
  <c r="F45" i="94"/>
  <c r="N46" i="93"/>
  <c r="N8" i="93"/>
  <c r="N9" i="93"/>
  <c r="N10" i="93"/>
  <c r="N11" i="93"/>
  <c r="N12" i="93"/>
  <c r="N13" i="93"/>
  <c r="N14" i="93"/>
  <c r="N15" i="93"/>
  <c r="N16" i="93"/>
  <c r="N17" i="93"/>
  <c r="N18" i="93"/>
  <c r="N19" i="93"/>
  <c r="N20" i="93"/>
  <c r="N21" i="93"/>
  <c r="N22" i="93"/>
  <c r="N7" i="93"/>
  <c r="AH72" i="76"/>
  <c r="AH73" i="76"/>
  <c r="AH74" i="76"/>
  <c r="AH75" i="76"/>
  <c r="AH77" i="76"/>
  <c r="AH78" i="76"/>
  <c r="AH79" i="76"/>
  <c r="AH80" i="76"/>
  <c r="AH81" i="76"/>
  <c r="AH82" i="76"/>
  <c r="AH83" i="76"/>
  <c r="AH84" i="76"/>
  <c r="AH85" i="76"/>
  <c r="AH86" i="76"/>
  <c r="AH87" i="76"/>
  <c r="AH88" i="76"/>
  <c r="AH89" i="76"/>
  <c r="AH90" i="76"/>
  <c r="AH91" i="76"/>
  <c r="AH92" i="76"/>
  <c r="AH93" i="76"/>
  <c r="AH94" i="76"/>
  <c r="AH95" i="76"/>
  <c r="AH96" i="76"/>
  <c r="AH97" i="76"/>
  <c r="AH98" i="76"/>
  <c r="BB88" i="96" l="1"/>
  <c r="BB51" i="96"/>
  <c r="BB80" i="96"/>
  <c r="BB98" i="96"/>
  <c r="AM64" i="96"/>
  <c r="AJ63" i="96"/>
  <c r="AJ64" i="96" s="1"/>
  <c r="BB39" i="96"/>
  <c r="BB70" i="96"/>
  <c r="Q98" i="96"/>
  <c r="BB95" i="96"/>
  <c r="BB59" i="96"/>
  <c r="BB10" i="96"/>
  <c r="BB28" i="96"/>
  <c r="BB31" i="96"/>
  <c r="N63" i="96"/>
  <c r="BB40" i="96"/>
  <c r="BB62" i="96"/>
  <c r="BB47" i="96"/>
  <c r="BB41" i="96"/>
  <c r="BB60" i="96"/>
  <c r="BB46" i="96"/>
  <c r="BB9" i="96"/>
  <c r="BB45" i="96"/>
  <c r="BB79" i="96"/>
  <c r="BB87" i="96"/>
  <c r="BB58" i="96"/>
  <c r="BB44" i="96"/>
  <c r="BB78" i="96"/>
  <c r="BB86" i="96"/>
  <c r="BB96" i="96"/>
  <c r="BB49" i="96"/>
  <c r="BB33" i="96"/>
  <c r="BB14" i="96"/>
  <c r="BB13" i="96"/>
  <c r="BB16" i="96"/>
  <c r="BB7" i="96"/>
  <c r="BB24" i="96"/>
  <c r="BB29" i="96"/>
  <c r="BB18" i="96"/>
  <c r="BB26" i="96"/>
  <c r="BB89" i="96"/>
  <c r="BB94" i="96"/>
  <c r="AN98" i="96"/>
  <c r="BB71" i="96"/>
  <c r="BB91" i="96"/>
  <c r="AM98" i="96"/>
  <c r="BB93" i="96"/>
  <c r="BB90" i="96"/>
  <c r="BB77" i="96"/>
  <c r="BB85" i="96"/>
  <c r="S98" i="96"/>
  <c r="BB75" i="96"/>
  <c r="BB83" i="96"/>
  <c r="T98" i="96"/>
  <c r="BB74" i="96"/>
  <c r="BB82" i="96"/>
  <c r="BB76" i="96"/>
  <c r="BB84" i="96"/>
  <c r="BB92" i="96"/>
  <c r="P98" i="96"/>
  <c r="BB81" i="96"/>
  <c r="BB64" i="96"/>
  <c r="BB50" i="96"/>
  <c r="BB53" i="96"/>
  <c r="BB43" i="96"/>
  <c r="BB52" i="96"/>
  <c r="AH63" i="96"/>
  <c r="BB48" i="96"/>
  <c r="BB54" i="96"/>
  <c r="BB42" i="96"/>
  <c r="P64" i="96"/>
  <c r="BB57" i="96"/>
  <c r="S64" i="96"/>
  <c r="BB61" i="96"/>
  <c r="BB56" i="96"/>
  <c r="BB12" i="96"/>
  <c r="BB15" i="96"/>
  <c r="BB17" i="96"/>
  <c r="BB20" i="96"/>
  <c r="BB25" i="96"/>
  <c r="AN33" i="96"/>
  <c r="BB11" i="96"/>
  <c r="BB22" i="96"/>
  <c r="BB30" i="96"/>
  <c r="BB8" i="96"/>
  <c r="BB19" i="96"/>
  <c r="BB27" i="96"/>
  <c r="BB23" i="96"/>
  <c r="Q33" i="96"/>
  <c r="S33" i="96"/>
  <c r="T33" i="96"/>
  <c r="BB21" i="96"/>
  <c r="Q64" i="96"/>
  <c r="P33" i="96"/>
  <c r="AK63" i="96"/>
  <c r="AK64" i="96" s="1"/>
  <c r="N97" i="96"/>
  <c r="AH97" i="96"/>
  <c r="N32" i="96"/>
  <c r="AH32" i="96"/>
  <c r="AJ97" i="96"/>
  <c r="AJ98" i="96" s="1"/>
  <c r="AJ32" i="96"/>
  <c r="AJ33" i="96" s="1"/>
  <c r="T64" i="96"/>
  <c r="AN64" i="96"/>
  <c r="AK97" i="96"/>
  <c r="AK98" i="96" s="1"/>
  <c r="AK32" i="96"/>
  <c r="AK33" i="96" s="1"/>
  <c r="AM33" i="96"/>
  <c r="AP33" i="74"/>
  <c r="AQ33" i="74"/>
  <c r="AR33" i="74"/>
  <c r="AS33" i="74"/>
  <c r="AT33" i="74"/>
  <c r="AU33" i="74"/>
  <c r="AV33" i="74"/>
  <c r="AW33" i="74"/>
  <c r="AX33" i="74"/>
  <c r="BA33" i="74"/>
  <c r="N65" i="73"/>
  <c r="F29" i="73"/>
  <c r="G29" i="73"/>
  <c r="H29" i="73"/>
  <c r="I29" i="73"/>
  <c r="J29" i="73"/>
  <c r="K29" i="73"/>
  <c r="L29" i="73"/>
  <c r="M29" i="73"/>
  <c r="N29" i="73"/>
  <c r="P29" i="73"/>
  <c r="Q29" i="73"/>
  <c r="F30" i="73"/>
  <c r="G30" i="73"/>
  <c r="H30" i="73"/>
  <c r="I30" i="73"/>
  <c r="J30" i="73"/>
  <c r="K30" i="73"/>
  <c r="L30" i="73"/>
  <c r="M30" i="73"/>
  <c r="N30" i="73"/>
  <c r="P30" i="73"/>
  <c r="Q30" i="73"/>
  <c r="F17" i="45"/>
  <c r="G17" i="45"/>
  <c r="H17" i="45"/>
  <c r="I17" i="45"/>
  <c r="J17" i="45"/>
  <c r="K17" i="45"/>
  <c r="L17" i="45"/>
  <c r="M17" i="45"/>
  <c r="O17" i="45"/>
  <c r="P17" i="45"/>
  <c r="E17" i="45"/>
  <c r="F15" i="73"/>
  <c r="G15" i="73"/>
  <c r="H15" i="73"/>
  <c r="I15" i="73"/>
  <c r="J15" i="73"/>
  <c r="K15" i="73"/>
  <c r="L15" i="73"/>
  <c r="M15" i="73"/>
  <c r="N15" i="73"/>
  <c r="P15" i="73"/>
  <c r="Q15" i="73"/>
  <c r="F46" i="87"/>
  <c r="G46" i="87"/>
  <c r="H46" i="87"/>
  <c r="I46" i="87"/>
  <c r="J46" i="87"/>
  <c r="K46" i="87"/>
  <c r="L46" i="87"/>
  <c r="M46" i="87"/>
  <c r="N46" i="87"/>
  <c r="P46" i="87"/>
  <c r="Q46" i="87"/>
  <c r="F21" i="87"/>
  <c r="G21" i="87"/>
  <c r="H21" i="87"/>
  <c r="I21" i="87"/>
  <c r="J21" i="87"/>
  <c r="K21" i="87"/>
  <c r="L21" i="87"/>
  <c r="M21" i="87"/>
  <c r="N21" i="87"/>
  <c r="P21" i="87"/>
  <c r="Q21" i="87"/>
  <c r="M68" i="94"/>
  <c r="J68" i="94"/>
  <c r="I68" i="94"/>
  <c r="H68" i="94"/>
  <c r="G68" i="94"/>
  <c r="F68" i="94"/>
  <c r="E68" i="94"/>
  <c r="D68" i="94"/>
  <c r="C68" i="94"/>
  <c r="B68" i="94"/>
  <c r="N55" i="94"/>
  <c r="M51" i="94"/>
  <c r="J51" i="94"/>
  <c r="I51" i="94"/>
  <c r="G51" i="94"/>
  <c r="F51" i="94"/>
  <c r="E51" i="94"/>
  <c r="D51" i="94"/>
  <c r="C51" i="94"/>
  <c r="B51" i="94"/>
  <c r="B49" i="94"/>
  <c r="M45" i="94"/>
  <c r="T45" i="94" s="1"/>
  <c r="L45" i="94"/>
  <c r="J45" i="94"/>
  <c r="I45" i="94"/>
  <c r="H45" i="94"/>
  <c r="G45" i="94"/>
  <c r="E45" i="94"/>
  <c r="D45" i="94"/>
  <c r="C45" i="94"/>
  <c r="B45" i="94"/>
  <c r="P45" i="94" s="1"/>
  <c r="T44" i="94"/>
  <c r="Q44" i="94"/>
  <c r="P44" i="94"/>
  <c r="N44" i="94"/>
  <c r="T43" i="94"/>
  <c r="Q43" i="94"/>
  <c r="P43" i="94"/>
  <c r="N43" i="94"/>
  <c r="T42" i="94"/>
  <c r="Q42" i="94"/>
  <c r="P42" i="94"/>
  <c r="N42" i="94"/>
  <c r="T41" i="94"/>
  <c r="Q41" i="94"/>
  <c r="P41" i="94"/>
  <c r="N41" i="94"/>
  <c r="T40" i="94"/>
  <c r="Q40" i="94"/>
  <c r="P40" i="94"/>
  <c r="N40" i="94"/>
  <c r="T39" i="94"/>
  <c r="Q39" i="94"/>
  <c r="P39" i="94"/>
  <c r="N39" i="94"/>
  <c r="T38" i="94"/>
  <c r="Q38" i="94"/>
  <c r="P38" i="94"/>
  <c r="N38" i="94"/>
  <c r="T37" i="94"/>
  <c r="Q37" i="94"/>
  <c r="P37" i="94"/>
  <c r="N37" i="94"/>
  <c r="T36" i="94"/>
  <c r="Q36" i="94"/>
  <c r="P36" i="94"/>
  <c r="N36" i="94"/>
  <c r="T35" i="94"/>
  <c r="Q35" i="94"/>
  <c r="P35" i="94"/>
  <c r="N35" i="94"/>
  <c r="T34" i="94"/>
  <c r="Q34" i="94"/>
  <c r="P34" i="94"/>
  <c r="N34" i="94"/>
  <c r="T33" i="94"/>
  <c r="Q33" i="94"/>
  <c r="P33" i="94"/>
  <c r="N33" i="94"/>
  <c r="T32" i="94"/>
  <c r="Q32" i="94"/>
  <c r="P32" i="94"/>
  <c r="N32" i="94"/>
  <c r="T31" i="94"/>
  <c r="Q31" i="94"/>
  <c r="P31" i="94"/>
  <c r="N31" i="94"/>
  <c r="T30" i="94"/>
  <c r="Q30" i="94"/>
  <c r="P30" i="94"/>
  <c r="N30" i="94"/>
  <c r="T29" i="94"/>
  <c r="Q29" i="94"/>
  <c r="P29" i="94"/>
  <c r="N29" i="94"/>
  <c r="N24" i="94"/>
  <c r="M23" i="94"/>
  <c r="L23" i="94"/>
  <c r="J23" i="94"/>
  <c r="I23" i="94"/>
  <c r="H23" i="94"/>
  <c r="G23" i="94"/>
  <c r="Q23" i="94" s="1"/>
  <c r="F23" i="94"/>
  <c r="E23" i="94"/>
  <c r="D23" i="94"/>
  <c r="C23" i="94"/>
  <c r="B23" i="94"/>
  <c r="P23" i="94" s="1"/>
  <c r="T22" i="94"/>
  <c r="Q22" i="94"/>
  <c r="P22" i="94"/>
  <c r="T21" i="94"/>
  <c r="Q21" i="94"/>
  <c r="P21" i="94"/>
  <c r="T20" i="94"/>
  <c r="Q20" i="94"/>
  <c r="P20" i="94"/>
  <c r="T19" i="94"/>
  <c r="Q19" i="94"/>
  <c r="P19" i="94"/>
  <c r="T18" i="94"/>
  <c r="Q18" i="94"/>
  <c r="P18" i="94"/>
  <c r="T17" i="94"/>
  <c r="Q17" i="94"/>
  <c r="P17" i="94"/>
  <c r="T16" i="94"/>
  <c r="Q16" i="94"/>
  <c r="P16" i="94"/>
  <c r="T15" i="94"/>
  <c r="Q15" i="94"/>
  <c r="P15" i="94"/>
  <c r="T14" i="94"/>
  <c r="Q14" i="94"/>
  <c r="P14" i="94"/>
  <c r="T13" i="94"/>
  <c r="Q13" i="94"/>
  <c r="P13" i="94"/>
  <c r="T12" i="94"/>
  <c r="Q12" i="94"/>
  <c r="P12" i="94"/>
  <c r="T11" i="94"/>
  <c r="Q11" i="94"/>
  <c r="P11" i="94"/>
  <c r="T10" i="94"/>
  <c r="Q10" i="94"/>
  <c r="P10" i="94"/>
  <c r="T9" i="94"/>
  <c r="Q9" i="94"/>
  <c r="P9" i="94"/>
  <c r="T8" i="94"/>
  <c r="Q8" i="94"/>
  <c r="P8" i="94"/>
  <c r="T7" i="94"/>
  <c r="R24" i="94"/>
  <c r="Q7" i="94"/>
  <c r="P7" i="94"/>
  <c r="M68" i="93"/>
  <c r="L68" i="93"/>
  <c r="J68" i="93"/>
  <c r="I68" i="93"/>
  <c r="H68" i="93"/>
  <c r="G68" i="93"/>
  <c r="F68" i="93"/>
  <c r="E68" i="93"/>
  <c r="D68" i="93"/>
  <c r="C68" i="93"/>
  <c r="B68" i="93"/>
  <c r="M51" i="93"/>
  <c r="L51" i="93"/>
  <c r="J51" i="93"/>
  <c r="I51" i="93"/>
  <c r="H51" i="93"/>
  <c r="G51" i="93"/>
  <c r="F51" i="93"/>
  <c r="E51" i="93"/>
  <c r="D51" i="93"/>
  <c r="C51" i="93"/>
  <c r="B51" i="93"/>
  <c r="B49" i="93"/>
  <c r="M45" i="93"/>
  <c r="L45" i="93"/>
  <c r="J45" i="93"/>
  <c r="I45" i="93"/>
  <c r="H45" i="93"/>
  <c r="G45" i="93"/>
  <c r="E45" i="93"/>
  <c r="D45" i="93"/>
  <c r="C45" i="93"/>
  <c r="B45" i="93"/>
  <c r="P45" i="93" s="1"/>
  <c r="T44" i="93"/>
  <c r="Q44" i="93"/>
  <c r="P44" i="93"/>
  <c r="N44" i="93"/>
  <c r="T43" i="93"/>
  <c r="Q43" i="93"/>
  <c r="P43" i="93"/>
  <c r="N43" i="93"/>
  <c r="T42" i="93"/>
  <c r="Q42" i="93"/>
  <c r="P42" i="93"/>
  <c r="N42" i="93"/>
  <c r="T41" i="93"/>
  <c r="Q41" i="93"/>
  <c r="P41" i="93"/>
  <c r="N41" i="93"/>
  <c r="T40" i="93"/>
  <c r="Q40" i="93"/>
  <c r="P40" i="93"/>
  <c r="N40" i="93"/>
  <c r="T39" i="93"/>
  <c r="Q39" i="93"/>
  <c r="P39" i="93"/>
  <c r="N39" i="93"/>
  <c r="T38" i="93"/>
  <c r="Q38" i="93"/>
  <c r="P38" i="93"/>
  <c r="N38" i="93"/>
  <c r="T37" i="93"/>
  <c r="Q37" i="93"/>
  <c r="P37" i="93"/>
  <c r="N37" i="93"/>
  <c r="T36" i="93"/>
  <c r="Q36" i="93"/>
  <c r="P36" i="93"/>
  <c r="N36" i="93"/>
  <c r="T35" i="93"/>
  <c r="Q35" i="93"/>
  <c r="P35" i="93"/>
  <c r="N35" i="93"/>
  <c r="T34" i="93"/>
  <c r="Q34" i="93"/>
  <c r="P34" i="93"/>
  <c r="N34" i="93"/>
  <c r="T33" i="93"/>
  <c r="Q33" i="93"/>
  <c r="P33" i="93"/>
  <c r="N33" i="93"/>
  <c r="T32" i="93"/>
  <c r="Q32" i="93"/>
  <c r="P32" i="93"/>
  <c r="N32" i="93"/>
  <c r="T31" i="93"/>
  <c r="Q31" i="93"/>
  <c r="P31" i="93"/>
  <c r="N31" i="93"/>
  <c r="T30" i="93"/>
  <c r="Q30" i="93"/>
  <c r="P30" i="93"/>
  <c r="N30" i="93"/>
  <c r="T29" i="93"/>
  <c r="Q29" i="93"/>
  <c r="P29" i="93"/>
  <c r="N29" i="93"/>
  <c r="N24" i="93"/>
  <c r="M23" i="93"/>
  <c r="T23" i="93" s="1"/>
  <c r="L23" i="93"/>
  <c r="J23" i="93"/>
  <c r="I23" i="93"/>
  <c r="H23" i="93"/>
  <c r="G23" i="93"/>
  <c r="Q23" i="93" s="1"/>
  <c r="F23" i="93"/>
  <c r="E23" i="93"/>
  <c r="D23" i="93"/>
  <c r="C23" i="93"/>
  <c r="B23" i="93"/>
  <c r="P23" i="93" s="1"/>
  <c r="T22" i="93"/>
  <c r="Q22" i="93"/>
  <c r="P22" i="93"/>
  <c r="T21" i="93"/>
  <c r="Q21" i="93"/>
  <c r="P21" i="93"/>
  <c r="T20" i="93"/>
  <c r="Q20" i="93"/>
  <c r="P20" i="93"/>
  <c r="T19" i="93"/>
  <c r="Q19" i="93"/>
  <c r="P19" i="93"/>
  <c r="T18" i="93"/>
  <c r="Q18" i="93"/>
  <c r="P18" i="93"/>
  <c r="T17" i="93"/>
  <c r="Q17" i="93"/>
  <c r="P17" i="93"/>
  <c r="T16" i="93"/>
  <c r="Q16" i="93"/>
  <c r="P16" i="93"/>
  <c r="T15" i="93"/>
  <c r="Q15" i="93"/>
  <c r="P15" i="93"/>
  <c r="T14" i="93"/>
  <c r="Q14" i="93"/>
  <c r="P14" i="93"/>
  <c r="T13" i="93"/>
  <c r="Q13" i="93"/>
  <c r="P13" i="93"/>
  <c r="T12" i="93"/>
  <c r="Q12" i="93"/>
  <c r="P12" i="93"/>
  <c r="T11" i="93"/>
  <c r="Q11" i="93"/>
  <c r="P11" i="93"/>
  <c r="T10" i="93"/>
  <c r="Q10" i="93"/>
  <c r="P10" i="93"/>
  <c r="T9" i="93"/>
  <c r="Q9" i="93"/>
  <c r="P9" i="93"/>
  <c r="T8" i="93"/>
  <c r="Q8" i="93"/>
  <c r="P8" i="93"/>
  <c r="T7" i="93"/>
  <c r="Q7" i="93"/>
  <c r="P7" i="93"/>
  <c r="G62" i="73"/>
  <c r="H62" i="73"/>
  <c r="I62" i="73"/>
  <c r="J62" i="73"/>
  <c r="K62" i="73"/>
  <c r="L62" i="73"/>
  <c r="M62" i="73"/>
  <c r="N62" i="73"/>
  <c r="P62" i="73"/>
  <c r="Q62" i="73"/>
  <c r="F62" i="73"/>
  <c r="G57" i="73"/>
  <c r="H57" i="73"/>
  <c r="I57" i="73"/>
  <c r="J57" i="73"/>
  <c r="K57" i="73"/>
  <c r="L57" i="73"/>
  <c r="M57" i="73"/>
  <c r="N57" i="73"/>
  <c r="Q57" i="73"/>
  <c r="F57" i="73"/>
  <c r="G51" i="73"/>
  <c r="H51" i="73"/>
  <c r="I51" i="73"/>
  <c r="J51" i="73"/>
  <c r="K51" i="73"/>
  <c r="L51" i="73"/>
  <c r="M51" i="73"/>
  <c r="N51" i="73"/>
  <c r="P51" i="73"/>
  <c r="Q51" i="73"/>
  <c r="F51" i="73"/>
  <c r="G46" i="73"/>
  <c r="H46" i="73"/>
  <c r="I46" i="73"/>
  <c r="J46" i="73"/>
  <c r="K46" i="73"/>
  <c r="L46" i="73"/>
  <c r="M46" i="73"/>
  <c r="N46" i="73"/>
  <c r="P46" i="73"/>
  <c r="Q46" i="73"/>
  <c r="F46" i="73"/>
  <c r="G26" i="73"/>
  <c r="H26" i="73"/>
  <c r="I26" i="73"/>
  <c r="J26" i="73"/>
  <c r="K26" i="73"/>
  <c r="L26" i="73"/>
  <c r="M26" i="73"/>
  <c r="N26" i="73"/>
  <c r="P26" i="73"/>
  <c r="Q26" i="73"/>
  <c r="F26" i="73"/>
  <c r="G21" i="73"/>
  <c r="H21" i="73"/>
  <c r="I21" i="73"/>
  <c r="J21" i="73"/>
  <c r="K21" i="73"/>
  <c r="L21" i="73"/>
  <c r="M21" i="73"/>
  <c r="N21" i="73"/>
  <c r="P21" i="73"/>
  <c r="Q21" i="73"/>
  <c r="F21" i="73"/>
  <c r="G10" i="73"/>
  <c r="H10" i="73"/>
  <c r="I10" i="73"/>
  <c r="J10" i="73"/>
  <c r="K10" i="73"/>
  <c r="L10" i="73"/>
  <c r="M10" i="73"/>
  <c r="N10" i="73"/>
  <c r="P10" i="73"/>
  <c r="Q10" i="73"/>
  <c r="F10" i="73"/>
  <c r="G62" i="72"/>
  <c r="H62" i="72"/>
  <c r="I62" i="72"/>
  <c r="J62" i="72"/>
  <c r="K62" i="72"/>
  <c r="L62" i="72"/>
  <c r="M62" i="72"/>
  <c r="N62" i="72"/>
  <c r="P62" i="72"/>
  <c r="Q62" i="72"/>
  <c r="F62" i="72"/>
  <c r="G57" i="72"/>
  <c r="H57" i="72"/>
  <c r="I57" i="72"/>
  <c r="J57" i="72"/>
  <c r="K57" i="72"/>
  <c r="L57" i="72"/>
  <c r="M57" i="72"/>
  <c r="N57" i="72"/>
  <c r="P57" i="72"/>
  <c r="Q57" i="72"/>
  <c r="F57" i="72"/>
  <c r="G26" i="72"/>
  <c r="H26" i="72"/>
  <c r="I26" i="72"/>
  <c r="J26" i="72"/>
  <c r="K26" i="72"/>
  <c r="L26" i="72"/>
  <c r="M26" i="72"/>
  <c r="N26" i="72"/>
  <c r="P26" i="72"/>
  <c r="Q26" i="72"/>
  <c r="F26" i="72"/>
  <c r="G21" i="72"/>
  <c r="H21" i="72"/>
  <c r="I21" i="72"/>
  <c r="J21" i="72"/>
  <c r="K21" i="72"/>
  <c r="L21" i="72"/>
  <c r="M21" i="72"/>
  <c r="N21" i="72"/>
  <c r="P21" i="72"/>
  <c r="Q21" i="72"/>
  <c r="F21" i="72"/>
  <c r="G10" i="72"/>
  <c r="H10" i="72"/>
  <c r="I10" i="72"/>
  <c r="J10" i="72"/>
  <c r="K10" i="72"/>
  <c r="L10" i="72"/>
  <c r="M10" i="72"/>
  <c r="N10" i="72"/>
  <c r="P10" i="72"/>
  <c r="Q10" i="72"/>
  <c r="F10" i="72"/>
  <c r="N65" i="72"/>
  <c r="G21" i="71"/>
  <c r="H21" i="71"/>
  <c r="I21" i="71"/>
  <c r="J21" i="71"/>
  <c r="K21" i="71"/>
  <c r="L21" i="71"/>
  <c r="M21" i="71"/>
  <c r="N21" i="71"/>
  <c r="P21" i="71"/>
  <c r="Q21" i="71"/>
  <c r="F21" i="71"/>
  <c r="G15" i="71"/>
  <c r="H15" i="71"/>
  <c r="I15" i="71"/>
  <c r="J15" i="71"/>
  <c r="K15" i="71"/>
  <c r="L15" i="71"/>
  <c r="M15" i="71"/>
  <c r="N15" i="71"/>
  <c r="P15" i="71"/>
  <c r="Q15" i="71"/>
  <c r="F15" i="71"/>
  <c r="G10" i="71"/>
  <c r="H10" i="71"/>
  <c r="I10" i="71"/>
  <c r="J10" i="71"/>
  <c r="K10" i="71"/>
  <c r="L10" i="71"/>
  <c r="M10" i="71"/>
  <c r="N10" i="71"/>
  <c r="P10" i="71"/>
  <c r="Q10" i="71"/>
  <c r="F10" i="71"/>
  <c r="G62" i="71"/>
  <c r="H62" i="71"/>
  <c r="I62" i="71"/>
  <c r="J62" i="71"/>
  <c r="K62" i="71"/>
  <c r="L62" i="71"/>
  <c r="M62" i="71"/>
  <c r="N62" i="71"/>
  <c r="P62" i="71"/>
  <c r="Q62" i="71"/>
  <c r="F62" i="71"/>
  <c r="G57" i="71"/>
  <c r="H57" i="71"/>
  <c r="I57" i="71"/>
  <c r="J57" i="71"/>
  <c r="K57" i="71"/>
  <c r="L57" i="71"/>
  <c r="M57" i="71"/>
  <c r="N57" i="71"/>
  <c r="P57" i="71"/>
  <c r="Q57" i="71"/>
  <c r="F57" i="71"/>
  <c r="G46" i="71"/>
  <c r="H46" i="71"/>
  <c r="I46" i="71"/>
  <c r="J46" i="71"/>
  <c r="K46" i="71"/>
  <c r="L46" i="71"/>
  <c r="M46" i="71"/>
  <c r="N46" i="71"/>
  <c r="P46" i="71"/>
  <c r="Q46" i="71"/>
  <c r="F46" i="71"/>
  <c r="G62" i="87"/>
  <c r="H62" i="87"/>
  <c r="I62" i="87"/>
  <c r="J62" i="87"/>
  <c r="K62" i="87"/>
  <c r="L62" i="87"/>
  <c r="M62" i="87"/>
  <c r="N62" i="87"/>
  <c r="P62" i="87"/>
  <c r="Q62" i="87"/>
  <c r="F62" i="87"/>
  <c r="G57" i="87"/>
  <c r="H57" i="87"/>
  <c r="I57" i="87"/>
  <c r="J57" i="87"/>
  <c r="K57" i="87"/>
  <c r="L57" i="87"/>
  <c r="M57" i="87"/>
  <c r="N57" i="87"/>
  <c r="P57" i="87"/>
  <c r="Q57" i="87"/>
  <c r="F57" i="87"/>
  <c r="G51" i="87"/>
  <c r="H51" i="87"/>
  <c r="I51" i="87"/>
  <c r="J51" i="87"/>
  <c r="K51" i="87"/>
  <c r="L51" i="87"/>
  <c r="M51" i="87"/>
  <c r="N51" i="87"/>
  <c r="P51" i="87"/>
  <c r="Q51" i="87"/>
  <c r="F51" i="87"/>
  <c r="G26" i="87"/>
  <c r="H26" i="87"/>
  <c r="I26" i="87"/>
  <c r="J26" i="87"/>
  <c r="K26" i="87"/>
  <c r="L26" i="87"/>
  <c r="M26" i="87"/>
  <c r="N26" i="87"/>
  <c r="P26" i="87"/>
  <c r="Q26" i="87"/>
  <c r="F26" i="87"/>
  <c r="G15" i="87"/>
  <c r="H15" i="87"/>
  <c r="I15" i="87"/>
  <c r="J15" i="87"/>
  <c r="K15" i="87"/>
  <c r="L15" i="87"/>
  <c r="M15" i="87"/>
  <c r="N15" i="87"/>
  <c r="P15" i="87"/>
  <c r="Q15" i="87"/>
  <c r="F15" i="87"/>
  <c r="G10" i="87"/>
  <c r="H10" i="87"/>
  <c r="I10" i="87"/>
  <c r="J10" i="87"/>
  <c r="K10" i="87"/>
  <c r="L10" i="87"/>
  <c r="M10" i="87"/>
  <c r="N10" i="87"/>
  <c r="P10" i="87"/>
  <c r="Q10" i="87"/>
  <c r="F10" i="87"/>
  <c r="G62" i="70"/>
  <c r="H62" i="70"/>
  <c r="I62" i="70"/>
  <c r="J62" i="70"/>
  <c r="K62" i="70"/>
  <c r="L62" i="70"/>
  <c r="M62" i="70"/>
  <c r="N62" i="70"/>
  <c r="P62" i="70"/>
  <c r="Q62" i="70"/>
  <c r="F62" i="70"/>
  <c r="G57" i="70"/>
  <c r="H57" i="70"/>
  <c r="I57" i="70"/>
  <c r="J57" i="70"/>
  <c r="K57" i="70"/>
  <c r="L57" i="70"/>
  <c r="M57" i="70"/>
  <c r="N57" i="70"/>
  <c r="P57" i="70"/>
  <c r="Q57" i="70"/>
  <c r="F57" i="70"/>
  <c r="G51" i="70"/>
  <c r="H51" i="70"/>
  <c r="I51" i="70"/>
  <c r="J51" i="70"/>
  <c r="K51" i="70"/>
  <c r="L51" i="70"/>
  <c r="M51" i="70"/>
  <c r="N51" i="70"/>
  <c r="P51" i="70"/>
  <c r="Q51" i="70"/>
  <c r="F51" i="70"/>
  <c r="G46" i="70"/>
  <c r="H46" i="70"/>
  <c r="I46" i="70"/>
  <c r="J46" i="70"/>
  <c r="K46" i="70"/>
  <c r="L46" i="70"/>
  <c r="M46" i="70"/>
  <c r="N46" i="70"/>
  <c r="P46" i="70"/>
  <c r="Q46" i="70"/>
  <c r="F46" i="70"/>
  <c r="N65" i="70"/>
  <c r="G26" i="70"/>
  <c r="H26" i="70"/>
  <c r="I26" i="70"/>
  <c r="J26" i="70"/>
  <c r="K26" i="70"/>
  <c r="L26" i="70"/>
  <c r="M26" i="70"/>
  <c r="N26" i="70"/>
  <c r="P26" i="70"/>
  <c r="Q26" i="70"/>
  <c r="F26" i="70"/>
  <c r="G21" i="70"/>
  <c r="H21" i="70"/>
  <c r="I21" i="70"/>
  <c r="J21" i="70"/>
  <c r="K21" i="70"/>
  <c r="L21" i="70"/>
  <c r="M21" i="70"/>
  <c r="N21" i="70"/>
  <c r="P21" i="70"/>
  <c r="Q21" i="70"/>
  <c r="F21" i="70"/>
  <c r="G15" i="70"/>
  <c r="H15" i="70"/>
  <c r="I15" i="70"/>
  <c r="J15" i="70"/>
  <c r="K15" i="70"/>
  <c r="L15" i="70"/>
  <c r="M15" i="70"/>
  <c r="N15" i="70"/>
  <c r="P15" i="70"/>
  <c r="Q15" i="70"/>
  <c r="F15" i="70"/>
  <c r="G10" i="70"/>
  <c r="H10" i="70"/>
  <c r="I10" i="70"/>
  <c r="J10" i="70"/>
  <c r="K10" i="70"/>
  <c r="L10" i="70"/>
  <c r="M10" i="70"/>
  <c r="N10" i="70"/>
  <c r="P10" i="70"/>
  <c r="Q10" i="70"/>
  <c r="F10" i="70"/>
  <c r="F14" i="45"/>
  <c r="G14" i="45"/>
  <c r="H14" i="45"/>
  <c r="I14" i="45"/>
  <c r="J14" i="45"/>
  <c r="K14" i="45"/>
  <c r="L14" i="45"/>
  <c r="M14" i="45"/>
  <c r="O14" i="45"/>
  <c r="P14" i="45"/>
  <c r="E14" i="45"/>
  <c r="F9" i="45"/>
  <c r="G9" i="45"/>
  <c r="H9" i="45"/>
  <c r="I9" i="45"/>
  <c r="J9" i="45"/>
  <c r="K9" i="45"/>
  <c r="L9" i="45"/>
  <c r="M9" i="45"/>
  <c r="O9" i="45"/>
  <c r="P9" i="45"/>
  <c r="E9" i="45"/>
  <c r="F34" i="45"/>
  <c r="G34" i="45"/>
  <c r="H34" i="45"/>
  <c r="I34" i="45"/>
  <c r="J34" i="45"/>
  <c r="K34" i="45"/>
  <c r="L34" i="45"/>
  <c r="M34" i="45"/>
  <c r="O34" i="45"/>
  <c r="P34" i="45"/>
  <c r="E34" i="45"/>
  <c r="F29" i="45"/>
  <c r="G29" i="45"/>
  <c r="H29" i="45"/>
  <c r="I29" i="45"/>
  <c r="J29" i="45"/>
  <c r="K29" i="45"/>
  <c r="L29" i="45"/>
  <c r="M29" i="45"/>
  <c r="O29" i="45"/>
  <c r="P29" i="45"/>
  <c r="E29" i="45"/>
  <c r="AE30" i="2"/>
  <c r="N52" i="93" l="1"/>
  <c r="N64" i="93"/>
  <c r="N64" i="94"/>
  <c r="BB97" i="96"/>
  <c r="N55" i="93"/>
  <c r="N68" i="93"/>
  <c r="Q24" i="94"/>
  <c r="Q24" i="93"/>
  <c r="T24" i="93"/>
  <c r="BB63" i="96"/>
  <c r="BB32" i="96"/>
  <c r="N63" i="94"/>
  <c r="P46" i="94"/>
  <c r="T46" i="94"/>
  <c r="N68" i="94"/>
  <c r="P24" i="94"/>
  <c r="N51" i="94"/>
  <c r="N59" i="94"/>
  <c r="N54" i="94"/>
  <c r="N62" i="94"/>
  <c r="N45" i="94"/>
  <c r="N58" i="94"/>
  <c r="N66" i="94"/>
  <c r="N65" i="94"/>
  <c r="N52" i="94"/>
  <c r="N60" i="94"/>
  <c r="N57" i="94"/>
  <c r="N23" i="94"/>
  <c r="N53" i="94"/>
  <c r="N61" i="94"/>
  <c r="T23" i="94"/>
  <c r="T24" i="94" s="1"/>
  <c r="N56" i="94"/>
  <c r="P46" i="93"/>
  <c r="P24" i="93"/>
  <c r="R24" i="93"/>
  <c r="N56" i="93"/>
  <c r="N57" i="93"/>
  <c r="N54" i="93"/>
  <c r="N53" i="93"/>
  <c r="N45" i="93"/>
  <c r="N60" i="93"/>
  <c r="N65" i="93"/>
  <c r="N63" i="93"/>
  <c r="N66" i="93"/>
  <c r="N62" i="93"/>
  <c r="N61" i="93"/>
  <c r="N51" i="93"/>
  <c r="N59" i="93"/>
  <c r="N58" i="93"/>
  <c r="Q45" i="94"/>
  <c r="Q46" i="94" s="1"/>
  <c r="R46" i="94"/>
  <c r="Q45" i="93"/>
  <c r="Q46" i="93" s="1"/>
  <c r="R46" i="93"/>
  <c r="N23" i="93"/>
  <c r="T45" i="93"/>
  <c r="T46" i="93" s="1"/>
  <c r="AE33" i="2"/>
  <c r="AE40" i="2" s="1"/>
  <c r="AZ100" i="88"/>
  <c r="AY100" i="88"/>
  <c r="AX100" i="88"/>
  <c r="AW100" i="88"/>
  <c r="AV100" i="88"/>
  <c r="AU100" i="88"/>
  <c r="AT100" i="88"/>
  <c r="AS100" i="88"/>
  <c r="AR100" i="88"/>
  <c r="AQ100" i="88"/>
  <c r="AP100" i="88"/>
  <c r="AH100" i="88"/>
  <c r="N100" i="88"/>
  <c r="AG99" i="88"/>
  <c r="AN99" i="88" s="1"/>
  <c r="AF99" i="88"/>
  <c r="AM99" i="88" s="1"/>
  <c r="AM100" i="88" s="1"/>
  <c r="AD99" i="88"/>
  <c r="AC99" i="88"/>
  <c r="AB99" i="88"/>
  <c r="AA99" i="88"/>
  <c r="Z99" i="88"/>
  <c r="Y99" i="88"/>
  <c r="X99" i="88"/>
  <c r="W99" i="88"/>
  <c r="V99" i="88"/>
  <c r="AJ99" i="88" s="1"/>
  <c r="M99" i="88"/>
  <c r="T99" i="88" s="1"/>
  <c r="L99" i="88"/>
  <c r="S99" i="88" s="1"/>
  <c r="J99" i="88"/>
  <c r="I99" i="88"/>
  <c r="H99" i="88"/>
  <c r="G99" i="88"/>
  <c r="Q99" i="88" s="1"/>
  <c r="F99" i="88"/>
  <c r="E99" i="88"/>
  <c r="D99" i="88"/>
  <c r="C99" i="88"/>
  <c r="B99" i="88"/>
  <c r="P99" i="88" s="1"/>
  <c r="AN98" i="88"/>
  <c r="AK98" i="88"/>
  <c r="AJ98" i="88"/>
  <c r="AH98" i="88"/>
  <c r="T98" i="88"/>
  <c r="S98" i="88"/>
  <c r="Q98" i="88"/>
  <c r="P98" i="88"/>
  <c r="N98" i="88"/>
  <c r="AN97" i="88"/>
  <c r="AK97" i="88"/>
  <c r="AJ97" i="88"/>
  <c r="AH97" i="88"/>
  <c r="T97" i="88"/>
  <c r="S97" i="88"/>
  <c r="Q97" i="88"/>
  <c r="P97" i="88"/>
  <c r="N97" i="88"/>
  <c r="AN96" i="88"/>
  <c r="AK96" i="88"/>
  <c r="AJ96" i="88"/>
  <c r="AH96" i="88"/>
  <c r="T96" i="88"/>
  <c r="S96" i="88"/>
  <c r="Q96" i="88"/>
  <c r="P96" i="88"/>
  <c r="N96" i="88"/>
  <c r="AN95" i="88"/>
  <c r="AK95" i="88"/>
  <c r="AJ95" i="88"/>
  <c r="AH95" i="88"/>
  <c r="T95" i="88"/>
  <c r="S95" i="88"/>
  <c r="Q95" i="88"/>
  <c r="P95" i="88"/>
  <c r="N95" i="88"/>
  <c r="AN94" i="88"/>
  <c r="AK94" i="88"/>
  <c r="AJ94" i="88"/>
  <c r="AH94" i="88"/>
  <c r="T94" i="88"/>
  <c r="S94" i="88"/>
  <c r="Q94" i="88"/>
  <c r="P94" i="88"/>
  <c r="N94" i="88"/>
  <c r="AN93" i="88"/>
  <c r="AK93" i="88"/>
  <c r="AJ93" i="88"/>
  <c r="AH93" i="88"/>
  <c r="T93" i="88"/>
  <c r="S93" i="88"/>
  <c r="Q93" i="88"/>
  <c r="P93" i="88"/>
  <c r="N93" i="88"/>
  <c r="AN92" i="88"/>
  <c r="AK92" i="88"/>
  <c r="AJ92" i="88"/>
  <c r="AH92" i="88"/>
  <c r="T92" i="88"/>
  <c r="S92" i="88"/>
  <c r="Q92" i="88"/>
  <c r="P92" i="88"/>
  <c r="N92" i="88"/>
  <c r="AN91" i="88"/>
  <c r="AK91" i="88"/>
  <c r="AJ91" i="88"/>
  <c r="AH91" i="88"/>
  <c r="T91" i="88"/>
  <c r="S91" i="88"/>
  <c r="Q91" i="88"/>
  <c r="P91" i="88"/>
  <c r="N91" i="88"/>
  <c r="AN90" i="88"/>
  <c r="AK90" i="88"/>
  <c r="AJ90" i="88"/>
  <c r="AH90" i="88"/>
  <c r="T90" i="88"/>
  <c r="S90" i="88"/>
  <c r="Q90" i="88"/>
  <c r="P90" i="88"/>
  <c r="N90" i="88"/>
  <c r="AN89" i="88"/>
  <c r="AK89" i="88"/>
  <c r="AJ89" i="88"/>
  <c r="AH89" i="88"/>
  <c r="T89" i="88"/>
  <c r="S89" i="88"/>
  <c r="Q89" i="88"/>
  <c r="P89" i="88"/>
  <c r="N89" i="88"/>
  <c r="AN88" i="88"/>
  <c r="AK88" i="88"/>
  <c r="AJ88" i="88"/>
  <c r="AH88" i="88"/>
  <c r="T88" i="88"/>
  <c r="S88" i="88"/>
  <c r="Q88" i="88"/>
  <c r="P88" i="88"/>
  <c r="N88" i="88"/>
  <c r="AN87" i="88"/>
  <c r="AK87" i="88"/>
  <c r="AJ87" i="88"/>
  <c r="AH87" i="88"/>
  <c r="T87" i="88"/>
  <c r="S87" i="88"/>
  <c r="Q87" i="88"/>
  <c r="P87" i="88"/>
  <c r="N87" i="88"/>
  <c r="AN86" i="88"/>
  <c r="AK86" i="88"/>
  <c r="AJ86" i="88"/>
  <c r="AH86" i="88"/>
  <c r="T86" i="88"/>
  <c r="S86" i="88"/>
  <c r="Q86" i="88"/>
  <c r="P86" i="88"/>
  <c r="N86" i="88"/>
  <c r="AN85" i="88"/>
  <c r="AK85" i="88"/>
  <c r="AJ85" i="88"/>
  <c r="AH85" i="88"/>
  <c r="T85" i="88"/>
  <c r="S85" i="88"/>
  <c r="Q85" i="88"/>
  <c r="P85" i="88"/>
  <c r="N85" i="88"/>
  <c r="AN84" i="88"/>
  <c r="AK84" i="88"/>
  <c r="AJ84" i="88"/>
  <c r="AH84" i="88"/>
  <c r="T84" i="88"/>
  <c r="S84" i="88"/>
  <c r="Q84" i="88"/>
  <c r="P84" i="88"/>
  <c r="N84" i="88"/>
  <c r="AN83" i="88"/>
  <c r="AK83" i="88"/>
  <c r="AJ83" i="88"/>
  <c r="AH83" i="88"/>
  <c r="T83" i="88"/>
  <c r="S83" i="88"/>
  <c r="Q83" i="88"/>
  <c r="P83" i="88"/>
  <c r="N83" i="88"/>
  <c r="AN82" i="88"/>
  <c r="AK82" i="88"/>
  <c r="AJ82" i="88"/>
  <c r="AH82" i="88"/>
  <c r="T82" i="88"/>
  <c r="S82" i="88"/>
  <c r="Q82" i="88"/>
  <c r="P82" i="88"/>
  <c r="N82" i="88"/>
  <c r="AN81" i="88"/>
  <c r="AK81" i="88"/>
  <c r="AJ81" i="88"/>
  <c r="AH81" i="88"/>
  <c r="T81" i="88"/>
  <c r="S81" i="88"/>
  <c r="Q81" i="88"/>
  <c r="P81" i="88"/>
  <c r="N81" i="88"/>
  <c r="AN80" i="88"/>
  <c r="AK80" i="88"/>
  <c r="AJ80" i="88"/>
  <c r="AH80" i="88"/>
  <c r="T80" i="88"/>
  <c r="S80" i="88"/>
  <c r="Q80" i="88"/>
  <c r="P80" i="88"/>
  <c r="N80" i="88"/>
  <c r="AN79" i="88"/>
  <c r="AK79" i="88"/>
  <c r="AJ79" i="88"/>
  <c r="AH79" i="88"/>
  <c r="T79" i="88"/>
  <c r="S79" i="88"/>
  <c r="Q79" i="88"/>
  <c r="P79" i="88"/>
  <c r="N79" i="88"/>
  <c r="AN78" i="88"/>
  <c r="AK78" i="88"/>
  <c r="AJ78" i="88"/>
  <c r="AH78" i="88"/>
  <c r="T78" i="88"/>
  <c r="S78" i="88"/>
  <c r="Q78" i="88"/>
  <c r="P78" i="88"/>
  <c r="N78" i="88"/>
  <c r="AN77" i="88"/>
  <c r="AK77" i="88"/>
  <c r="AJ77" i="88"/>
  <c r="AH77" i="88"/>
  <c r="T77" i="88"/>
  <c r="S77" i="88"/>
  <c r="Q77" i="88"/>
  <c r="P77" i="88"/>
  <c r="N77" i="88"/>
  <c r="AN76" i="88"/>
  <c r="AK76" i="88"/>
  <c r="AJ76" i="88"/>
  <c r="AH76" i="88"/>
  <c r="T76" i="88"/>
  <c r="S76" i="88"/>
  <c r="Q76" i="88"/>
  <c r="P76" i="88"/>
  <c r="N76" i="88"/>
  <c r="AN75" i="88"/>
  <c r="AK75" i="88"/>
  <c r="AJ75" i="88"/>
  <c r="AH75" i="88"/>
  <c r="T75" i="88"/>
  <c r="S75" i="88"/>
  <c r="Q75" i="88"/>
  <c r="P75" i="88"/>
  <c r="AN74" i="88"/>
  <c r="AK74" i="88"/>
  <c r="AJ74" i="88"/>
  <c r="AH74" i="88"/>
  <c r="T74" i="88"/>
  <c r="S74" i="88"/>
  <c r="Q74" i="88"/>
  <c r="P74" i="88"/>
  <c r="N74" i="88"/>
  <c r="AN73" i="88"/>
  <c r="AK73" i="88"/>
  <c r="AJ73" i="88"/>
  <c r="AH73" i="88"/>
  <c r="T73" i="88"/>
  <c r="S73" i="88"/>
  <c r="Q73" i="88"/>
  <c r="P73" i="88"/>
  <c r="N73" i="88"/>
  <c r="AZ72" i="88"/>
  <c r="AY72" i="88"/>
  <c r="AX72" i="88"/>
  <c r="AW72" i="88"/>
  <c r="AV72" i="88"/>
  <c r="AU72" i="88"/>
  <c r="AT72" i="88"/>
  <c r="AS72" i="88"/>
  <c r="AR72" i="88"/>
  <c r="AQ72" i="88"/>
  <c r="AP72" i="88"/>
  <c r="AN72" i="88"/>
  <c r="AK72" i="88"/>
  <c r="AJ72" i="88"/>
  <c r="AH72" i="88"/>
  <c r="T72" i="88"/>
  <c r="S72" i="88"/>
  <c r="Q72" i="88"/>
  <c r="P72" i="88"/>
  <c r="N72" i="88"/>
  <c r="AP70" i="88"/>
  <c r="V70" i="88"/>
  <c r="AZ66" i="88"/>
  <c r="AY66" i="88"/>
  <c r="AX66" i="88"/>
  <c r="AW66" i="88"/>
  <c r="AV66" i="88"/>
  <c r="AU66" i="88"/>
  <c r="AT66" i="88"/>
  <c r="AS66" i="88"/>
  <c r="AR66" i="88"/>
  <c r="AQ66" i="88"/>
  <c r="AP66" i="88"/>
  <c r="AH66" i="88"/>
  <c r="N66" i="88"/>
  <c r="AG65" i="88"/>
  <c r="AF65" i="88"/>
  <c r="AM66" i="88" s="1"/>
  <c r="AD65" i="88"/>
  <c r="AC65" i="88"/>
  <c r="AB65" i="88"/>
  <c r="AA65" i="88"/>
  <c r="Z65" i="88"/>
  <c r="Y65" i="88"/>
  <c r="X65" i="88"/>
  <c r="W65" i="88"/>
  <c r="V65" i="88"/>
  <c r="AJ65" i="88" s="1"/>
  <c r="M65" i="88"/>
  <c r="L65" i="88"/>
  <c r="J65" i="88"/>
  <c r="I65" i="88"/>
  <c r="H65" i="88"/>
  <c r="G65" i="88"/>
  <c r="Q65" i="88" s="1"/>
  <c r="F65" i="88"/>
  <c r="E65" i="88"/>
  <c r="D65" i="88"/>
  <c r="C65" i="88"/>
  <c r="B65" i="88"/>
  <c r="P65" i="88" s="1"/>
  <c r="AK64" i="88"/>
  <c r="AJ64" i="88"/>
  <c r="AH64" i="88"/>
  <c r="Q64" i="88"/>
  <c r="P64" i="88"/>
  <c r="N64" i="88"/>
  <c r="AK63" i="88"/>
  <c r="AJ63" i="88"/>
  <c r="AH63" i="88"/>
  <c r="Q63" i="88"/>
  <c r="P63" i="88"/>
  <c r="N63" i="88"/>
  <c r="AK62" i="88"/>
  <c r="AJ62" i="88"/>
  <c r="AH62" i="88"/>
  <c r="Q62" i="88"/>
  <c r="P62" i="88"/>
  <c r="N62" i="88"/>
  <c r="AK61" i="88"/>
  <c r="AJ61" i="88"/>
  <c r="AH61" i="88"/>
  <c r="Q61" i="88"/>
  <c r="P61" i="88"/>
  <c r="N61" i="88"/>
  <c r="AK60" i="88"/>
  <c r="AJ60" i="88"/>
  <c r="AH60" i="88"/>
  <c r="Q60" i="88"/>
  <c r="P60" i="88"/>
  <c r="N60" i="88"/>
  <c r="AK59" i="88"/>
  <c r="AJ59" i="88"/>
  <c r="AH59" i="88"/>
  <c r="Q59" i="88"/>
  <c r="P59" i="88"/>
  <c r="N59" i="88"/>
  <c r="AK58" i="88"/>
  <c r="AJ58" i="88"/>
  <c r="AH58" i="88"/>
  <c r="Q58" i="88"/>
  <c r="P58" i="88"/>
  <c r="N58" i="88"/>
  <c r="AK57" i="88"/>
  <c r="AJ57" i="88"/>
  <c r="AH57" i="88"/>
  <c r="Q57" i="88"/>
  <c r="P57" i="88"/>
  <c r="N57" i="88"/>
  <c r="AK56" i="88"/>
  <c r="AJ56" i="88"/>
  <c r="AH56" i="88"/>
  <c r="Q56" i="88"/>
  <c r="P56" i="88"/>
  <c r="N56" i="88"/>
  <c r="AK55" i="88"/>
  <c r="AJ55" i="88"/>
  <c r="AH55" i="88"/>
  <c r="Q55" i="88"/>
  <c r="P55" i="88"/>
  <c r="N55" i="88"/>
  <c r="AK54" i="88"/>
  <c r="AJ54" i="88"/>
  <c r="AH54" i="88"/>
  <c r="Q54" i="88"/>
  <c r="P54" i="88"/>
  <c r="N54" i="88"/>
  <c r="AK53" i="88"/>
  <c r="AJ53" i="88"/>
  <c r="AH53" i="88"/>
  <c r="Q53" i="88"/>
  <c r="P53" i="88"/>
  <c r="N53" i="88"/>
  <c r="AK52" i="88"/>
  <c r="AJ52" i="88"/>
  <c r="Q52" i="88"/>
  <c r="P52" i="88"/>
  <c r="AK51" i="88"/>
  <c r="AJ51" i="88"/>
  <c r="AH51" i="88"/>
  <c r="Q51" i="88"/>
  <c r="P51" i="88"/>
  <c r="N51" i="88"/>
  <c r="AK50" i="88"/>
  <c r="AJ50" i="88"/>
  <c r="AH50" i="88"/>
  <c r="Q50" i="88"/>
  <c r="P50" i="88"/>
  <c r="N50" i="88"/>
  <c r="AK49" i="88"/>
  <c r="AJ49" i="88"/>
  <c r="AH49" i="88"/>
  <c r="Q49" i="88"/>
  <c r="P49" i="88"/>
  <c r="N49" i="88"/>
  <c r="AK48" i="88"/>
  <c r="AJ48" i="88"/>
  <c r="AH48" i="88"/>
  <c r="Q48" i="88"/>
  <c r="P48" i="88"/>
  <c r="N48" i="88"/>
  <c r="AK47" i="88"/>
  <c r="AJ47" i="88"/>
  <c r="AH47" i="88"/>
  <c r="Q47" i="88"/>
  <c r="P47" i="88"/>
  <c r="N47" i="88"/>
  <c r="AK46" i="88"/>
  <c r="AJ46" i="88"/>
  <c r="Q46" i="88"/>
  <c r="P46" i="88"/>
  <c r="N46" i="88"/>
  <c r="AK45" i="88"/>
  <c r="AJ45" i="88"/>
  <c r="Q45" i="88"/>
  <c r="P45" i="88"/>
  <c r="N45" i="88"/>
  <c r="AK44" i="88"/>
  <c r="AJ44" i="88"/>
  <c r="AH44" i="88"/>
  <c r="Q44" i="88"/>
  <c r="P44" i="88"/>
  <c r="N44" i="88"/>
  <c r="AK43" i="88"/>
  <c r="AJ43" i="88"/>
  <c r="AH43" i="88"/>
  <c r="Q43" i="88"/>
  <c r="P43" i="88"/>
  <c r="N43" i="88"/>
  <c r="AK42" i="88"/>
  <c r="AJ42" i="88"/>
  <c r="AH42" i="88"/>
  <c r="Q42" i="88"/>
  <c r="P42" i="88"/>
  <c r="N42" i="88"/>
  <c r="AK41" i="88"/>
  <c r="AJ41" i="88"/>
  <c r="AH41" i="88"/>
  <c r="Q41" i="88"/>
  <c r="P41" i="88"/>
  <c r="N41" i="88"/>
  <c r="AK40" i="88"/>
  <c r="AJ40" i="88"/>
  <c r="AH40" i="88"/>
  <c r="Q40" i="88"/>
  <c r="P40" i="88"/>
  <c r="N40" i="88"/>
  <c r="AZ39" i="88"/>
  <c r="AY39" i="88"/>
  <c r="AX39" i="88"/>
  <c r="AW39" i="88"/>
  <c r="AV39" i="88"/>
  <c r="AU39" i="88"/>
  <c r="AT39" i="88"/>
  <c r="AS39" i="88"/>
  <c r="AR39" i="88"/>
  <c r="AQ39" i="88"/>
  <c r="AP39" i="88"/>
  <c r="AK39" i="88"/>
  <c r="AJ39" i="88"/>
  <c r="AH39" i="88"/>
  <c r="T39" i="88"/>
  <c r="S39" i="88"/>
  <c r="Q39" i="88"/>
  <c r="P39" i="88"/>
  <c r="N39" i="88"/>
  <c r="AP37" i="88"/>
  <c r="V37" i="88"/>
  <c r="AZ33" i="88"/>
  <c r="AY33" i="88"/>
  <c r="AX33" i="88"/>
  <c r="AW33" i="88"/>
  <c r="AV33" i="88"/>
  <c r="AU33" i="88"/>
  <c r="AT33" i="88"/>
  <c r="AS33" i="88"/>
  <c r="AR33" i="88"/>
  <c r="AQ33" i="88"/>
  <c r="AP33" i="88"/>
  <c r="AH33" i="88"/>
  <c r="N33" i="88"/>
  <c r="AG32" i="88"/>
  <c r="AF32" i="88"/>
  <c r="AM33" i="88" s="1"/>
  <c r="AD32" i="88"/>
  <c r="AC32" i="88"/>
  <c r="AB32" i="88"/>
  <c r="AA32" i="88"/>
  <c r="Z32" i="88"/>
  <c r="Y32" i="88"/>
  <c r="X32" i="88"/>
  <c r="W32" i="88"/>
  <c r="V32" i="88"/>
  <c r="AJ32" i="88" s="1"/>
  <c r="M32" i="88"/>
  <c r="L32" i="88"/>
  <c r="J32" i="88"/>
  <c r="I32" i="88"/>
  <c r="H32" i="88"/>
  <c r="G32" i="88"/>
  <c r="Q32" i="88" s="1"/>
  <c r="F32" i="88"/>
  <c r="E32" i="88"/>
  <c r="D32" i="88"/>
  <c r="C32" i="88"/>
  <c r="B32" i="88"/>
  <c r="P32" i="88" s="1"/>
  <c r="AZ31" i="88"/>
  <c r="AY31" i="88"/>
  <c r="AX31" i="88"/>
  <c r="AW31" i="88"/>
  <c r="AV31" i="88"/>
  <c r="AU31" i="88"/>
  <c r="AT31" i="88"/>
  <c r="AS31" i="88"/>
  <c r="AR31" i="88"/>
  <c r="AQ31" i="88"/>
  <c r="AP31" i="88"/>
  <c r="AK31" i="88"/>
  <c r="AJ31" i="88"/>
  <c r="AH31" i="88"/>
  <c r="Q31" i="88"/>
  <c r="P31" i="88"/>
  <c r="N31" i="88"/>
  <c r="AZ30" i="88"/>
  <c r="AY30" i="88"/>
  <c r="AX30" i="88"/>
  <c r="AW30" i="88"/>
  <c r="AV30" i="88"/>
  <c r="AU30" i="88"/>
  <c r="AT30" i="88"/>
  <c r="AS30" i="88"/>
  <c r="AR30" i="88"/>
  <c r="AQ30" i="88"/>
  <c r="AP30" i="88"/>
  <c r="AK30" i="88"/>
  <c r="AJ30" i="88"/>
  <c r="AH30" i="88"/>
  <c r="Q30" i="88"/>
  <c r="P30" i="88"/>
  <c r="N30" i="88"/>
  <c r="AZ29" i="88"/>
  <c r="AY29" i="88"/>
  <c r="AX29" i="88"/>
  <c r="AW29" i="88"/>
  <c r="AV29" i="88"/>
  <c r="AU29" i="88"/>
  <c r="AT29" i="88"/>
  <c r="AS29" i="88"/>
  <c r="AR29" i="88"/>
  <c r="AQ29" i="88"/>
  <c r="AP29" i="88"/>
  <c r="AK29" i="88"/>
  <c r="AJ29" i="88"/>
  <c r="AH29" i="88"/>
  <c r="Q29" i="88"/>
  <c r="P29" i="88"/>
  <c r="N29" i="88"/>
  <c r="AZ28" i="88"/>
  <c r="AY28" i="88"/>
  <c r="AX28" i="88"/>
  <c r="AW28" i="88"/>
  <c r="AV28" i="88"/>
  <c r="AU28" i="88"/>
  <c r="AT28" i="88"/>
  <c r="AS28" i="88"/>
  <c r="AR28" i="88"/>
  <c r="AQ28" i="88"/>
  <c r="AP28" i="88"/>
  <c r="AK28" i="88"/>
  <c r="AJ28" i="88"/>
  <c r="AH28" i="88"/>
  <c r="Q28" i="88"/>
  <c r="P28" i="88"/>
  <c r="N28" i="88"/>
  <c r="AZ27" i="88"/>
  <c r="AY27" i="88"/>
  <c r="AX27" i="88"/>
  <c r="AW27" i="88"/>
  <c r="AV27" i="88"/>
  <c r="AU27" i="88"/>
  <c r="AT27" i="88"/>
  <c r="AS27" i="88"/>
  <c r="AR27" i="88"/>
  <c r="AQ27" i="88"/>
  <c r="AP27" i="88"/>
  <c r="AK27" i="88"/>
  <c r="AJ27" i="88"/>
  <c r="AH27" i="88"/>
  <c r="Q27" i="88"/>
  <c r="P27" i="88"/>
  <c r="N27" i="88"/>
  <c r="AZ26" i="88"/>
  <c r="AY26" i="88"/>
  <c r="AX26" i="88"/>
  <c r="AW26" i="88"/>
  <c r="AV26" i="88"/>
  <c r="AU26" i="88"/>
  <c r="AT26" i="88"/>
  <c r="AS26" i="88"/>
  <c r="AR26" i="88"/>
  <c r="AQ26" i="88"/>
  <c r="AP26" i="88"/>
  <c r="AK26" i="88"/>
  <c r="AJ26" i="88"/>
  <c r="AH26" i="88"/>
  <c r="Q26" i="88"/>
  <c r="P26" i="88"/>
  <c r="N26" i="88"/>
  <c r="AZ25" i="88"/>
  <c r="AY25" i="88"/>
  <c r="AX25" i="88"/>
  <c r="AW25" i="88"/>
  <c r="AV25" i="88"/>
  <c r="AU25" i="88"/>
  <c r="AT25" i="88"/>
  <c r="AS25" i="88"/>
  <c r="AR25" i="88"/>
  <c r="AQ25" i="88"/>
  <c r="AP25" i="88"/>
  <c r="AK25" i="88"/>
  <c r="AJ25" i="88"/>
  <c r="AH25" i="88"/>
  <c r="Q25" i="88"/>
  <c r="P25" i="88"/>
  <c r="N25" i="88"/>
  <c r="AZ24" i="88"/>
  <c r="AY24" i="88"/>
  <c r="AX24" i="88"/>
  <c r="AW24" i="88"/>
  <c r="AV24" i="88"/>
  <c r="AU24" i="88"/>
  <c r="AT24" i="88"/>
  <c r="AS24" i="88"/>
  <c r="AR24" i="88"/>
  <c r="AQ24" i="88"/>
  <c r="AP24" i="88"/>
  <c r="AK24" i="88"/>
  <c r="AJ24" i="88"/>
  <c r="AH24" i="88"/>
  <c r="Q24" i="88"/>
  <c r="P24" i="88"/>
  <c r="N24" i="88"/>
  <c r="AZ23" i="88"/>
  <c r="AY23" i="88"/>
  <c r="AX23" i="88"/>
  <c r="AW23" i="88"/>
  <c r="AV23" i="88"/>
  <c r="AU23" i="88"/>
  <c r="AT23" i="88"/>
  <c r="AS23" i="88"/>
  <c r="AR23" i="88"/>
  <c r="AQ23" i="88"/>
  <c r="AP23" i="88"/>
  <c r="AK23" i="88"/>
  <c r="AJ23" i="88"/>
  <c r="AH23" i="88"/>
  <c r="Q23" i="88"/>
  <c r="P23" i="88"/>
  <c r="N23" i="88"/>
  <c r="AZ22" i="88"/>
  <c r="AY22" i="88"/>
  <c r="AX22" i="88"/>
  <c r="AW22" i="88"/>
  <c r="AV22" i="88"/>
  <c r="AU22" i="88"/>
  <c r="AT22" i="88"/>
  <c r="AS22" i="88"/>
  <c r="AR22" i="88"/>
  <c r="AQ22" i="88"/>
  <c r="AP22" i="88"/>
  <c r="AK22" i="88"/>
  <c r="AJ22" i="88"/>
  <c r="AH22" i="88"/>
  <c r="Q22" i="88"/>
  <c r="P22" i="88"/>
  <c r="N22" i="88"/>
  <c r="AZ21" i="88"/>
  <c r="AY21" i="88"/>
  <c r="AX21" i="88"/>
  <c r="AW21" i="88"/>
  <c r="AV21" i="88"/>
  <c r="AU21" i="88"/>
  <c r="AT21" i="88"/>
  <c r="AS21" i="88"/>
  <c r="AR21" i="88"/>
  <c r="AQ21" i="88"/>
  <c r="AP21" i="88"/>
  <c r="AK21" i="88"/>
  <c r="AJ21" i="88"/>
  <c r="AH21" i="88"/>
  <c r="Q21" i="88"/>
  <c r="P21" i="88"/>
  <c r="N21" i="88"/>
  <c r="AZ20" i="88"/>
  <c r="AY20" i="88"/>
  <c r="AX20" i="88"/>
  <c r="AW20" i="88"/>
  <c r="AV20" i="88"/>
  <c r="AU20" i="88"/>
  <c r="AT20" i="88"/>
  <c r="AS20" i="88"/>
  <c r="AR20" i="88"/>
  <c r="AQ20" i="88"/>
  <c r="AP20" i="88"/>
  <c r="AK20" i="88"/>
  <c r="AJ20" i="88"/>
  <c r="AH20" i="88"/>
  <c r="Q20" i="88"/>
  <c r="P20" i="88"/>
  <c r="N20" i="88"/>
  <c r="AZ19" i="88"/>
  <c r="AY19" i="88"/>
  <c r="AX19" i="88"/>
  <c r="AW19" i="88"/>
  <c r="AV19" i="88"/>
  <c r="AU19" i="88"/>
  <c r="AT19" i="88"/>
  <c r="AS19" i="88"/>
  <c r="AR19" i="88"/>
  <c r="AQ19" i="88"/>
  <c r="AP19" i="88"/>
  <c r="AK19" i="88"/>
  <c r="AJ19" i="88"/>
  <c r="AH19" i="88"/>
  <c r="Q19" i="88"/>
  <c r="P19" i="88"/>
  <c r="N19" i="88"/>
  <c r="AZ18" i="88"/>
  <c r="AY18" i="88"/>
  <c r="AX18" i="88"/>
  <c r="AW18" i="88"/>
  <c r="AV18" i="88"/>
  <c r="AU18" i="88"/>
  <c r="AT18" i="88"/>
  <c r="AS18" i="88"/>
  <c r="AR18" i="88"/>
  <c r="AQ18" i="88"/>
  <c r="AP18" i="88"/>
  <c r="AK18" i="88"/>
  <c r="AJ18" i="88"/>
  <c r="AH18" i="88"/>
  <c r="Q18" i="88"/>
  <c r="P18" i="88"/>
  <c r="N18" i="88"/>
  <c r="AZ17" i="88"/>
  <c r="AY17" i="88"/>
  <c r="AX17" i="88"/>
  <c r="AW17" i="88"/>
  <c r="AV17" i="88"/>
  <c r="AU17" i="88"/>
  <c r="AT17" i="88"/>
  <c r="AS17" i="88"/>
  <c r="AR17" i="88"/>
  <c r="AQ17" i="88"/>
  <c r="AP17" i="88"/>
  <c r="AK17" i="88"/>
  <c r="AJ17" i="88"/>
  <c r="AH17" i="88"/>
  <c r="Q17" i="88"/>
  <c r="P17" i="88"/>
  <c r="N17" i="88"/>
  <c r="AZ16" i="88"/>
  <c r="AY16" i="88"/>
  <c r="AX16" i="88"/>
  <c r="AW16" i="88"/>
  <c r="AV16" i="88"/>
  <c r="AU16" i="88"/>
  <c r="AT16" i="88"/>
  <c r="AS16" i="88"/>
  <c r="AR16" i="88"/>
  <c r="AQ16" i="88"/>
  <c r="AP16" i="88"/>
  <c r="AK16" i="88"/>
  <c r="AJ16" i="88"/>
  <c r="AH16" i="88"/>
  <c r="Q16" i="88"/>
  <c r="P16" i="88"/>
  <c r="N16" i="88"/>
  <c r="AZ15" i="88"/>
  <c r="AY15" i="88"/>
  <c r="AX15" i="88"/>
  <c r="AW15" i="88"/>
  <c r="AV15" i="88"/>
  <c r="AU15" i="88"/>
  <c r="AT15" i="88"/>
  <c r="AS15" i="88"/>
  <c r="AR15" i="88"/>
  <c r="AQ15" i="88"/>
  <c r="AP15" i="88"/>
  <c r="AK15" i="88"/>
  <c r="AJ15" i="88"/>
  <c r="AH15" i="88"/>
  <c r="Q15" i="88"/>
  <c r="P15" i="88"/>
  <c r="N15" i="88"/>
  <c r="AZ14" i="88"/>
  <c r="AY14" i="88"/>
  <c r="AX14" i="88"/>
  <c r="AW14" i="88"/>
  <c r="AV14" i="88"/>
  <c r="AU14" i="88"/>
  <c r="AT14" i="88"/>
  <c r="AS14" i="88"/>
  <c r="AR14" i="88"/>
  <c r="AQ14" i="88"/>
  <c r="AP14" i="88"/>
  <c r="AK14" i="88"/>
  <c r="AJ14" i="88"/>
  <c r="AH14" i="88"/>
  <c r="Q14" i="88"/>
  <c r="P14" i="88"/>
  <c r="N14" i="88"/>
  <c r="AZ13" i="88"/>
  <c r="AY13" i="88"/>
  <c r="AX13" i="88"/>
  <c r="AW13" i="88"/>
  <c r="AV13" i="88"/>
  <c r="AU13" i="88"/>
  <c r="AT13" i="88"/>
  <c r="AS13" i="88"/>
  <c r="AR13" i="88"/>
  <c r="AQ13" i="88"/>
  <c r="AP13" i="88"/>
  <c r="AK13" i="88"/>
  <c r="AJ13" i="88"/>
  <c r="AH13" i="88"/>
  <c r="Q13" i="88"/>
  <c r="P13" i="88"/>
  <c r="N13" i="88"/>
  <c r="AZ12" i="88"/>
  <c r="AY12" i="88"/>
  <c r="AX12" i="88"/>
  <c r="AW12" i="88"/>
  <c r="AV12" i="88"/>
  <c r="AU12" i="88"/>
  <c r="AT12" i="88"/>
  <c r="AS12" i="88"/>
  <c r="AR12" i="88"/>
  <c r="AQ12" i="88"/>
  <c r="AP12" i="88"/>
  <c r="AK12" i="88"/>
  <c r="AJ12" i="88"/>
  <c r="AH12" i="88"/>
  <c r="Q12" i="88"/>
  <c r="P12" i="88"/>
  <c r="N12" i="88"/>
  <c r="AZ11" i="88"/>
  <c r="AY11" i="88"/>
  <c r="AX11" i="88"/>
  <c r="AW11" i="88"/>
  <c r="AV11" i="88"/>
  <c r="AU11" i="88"/>
  <c r="AT11" i="88"/>
  <c r="AS11" i="88"/>
  <c r="AR11" i="88"/>
  <c r="AQ11" i="88"/>
  <c r="AP11" i="88"/>
  <c r="AK11" i="88"/>
  <c r="AJ11" i="88"/>
  <c r="AH11" i="88"/>
  <c r="Q11" i="88"/>
  <c r="P11" i="88"/>
  <c r="N11" i="88"/>
  <c r="AZ10" i="88"/>
  <c r="AY10" i="88"/>
  <c r="AX10" i="88"/>
  <c r="AW10" i="88"/>
  <c r="AV10" i="88"/>
  <c r="AU10" i="88"/>
  <c r="AT10" i="88"/>
  <c r="AS10" i="88"/>
  <c r="AR10" i="88"/>
  <c r="AQ10" i="88"/>
  <c r="AP10" i="88"/>
  <c r="AK10" i="88"/>
  <c r="AJ10" i="88"/>
  <c r="AH10" i="88"/>
  <c r="Q10" i="88"/>
  <c r="P10" i="88"/>
  <c r="N10" i="88"/>
  <c r="AZ9" i="88"/>
  <c r="AY9" i="88"/>
  <c r="AX9" i="88"/>
  <c r="AW9" i="88"/>
  <c r="AV9" i="88"/>
  <c r="AU9" i="88"/>
  <c r="AT9" i="88"/>
  <c r="AS9" i="88"/>
  <c r="AR9" i="88"/>
  <c r="AQ9" i="88"/>
  <c r="AP9" i="88"/>
  <c r="AK9" i="88"/>
  <c r="AJ9" i="88"/>
  <c r="AH9" i="88"/>
  <c r="Q9" i="88"/>
  <c r="P9" i="88"/>
  <c r="N9" i="88"/>
  <c r="AZ8" i="88"/>
  <c r="AY8" i="88"/>
  <c r="AX8" i="88"/>
  <c r="AW8" i="88"/>
  <c r="AV8" i="88"/>
  <c r="AU8" i="88"/>
  <c r="AT8" i="88"/>
  <c r="AS8" i="88"/>
  <c r="AR8" i="88"/>
  <c r="AQ8" i="88"/>
  <c r="AP8" i="88"/>
  <c r="AK8" i="88"/>
  <c r="AJ8" i="88"/>
  <c r="AH8" i="88"/>
  <c r="Q8" i="88"/>
  <c r="P8" i="88"/>
  <c r="N8" i="88"/>
  <c r="AZ7" i="88"/>
  <c r="AY7" i="88"/>
  <c r="AX7" i="88"/>
  <c r="AW7" i="88"/>
  <c r="AV7" i="88"/>
  <c r="AU7" i="88"/>
  <c r="AT7" i="88"/>
  <c r="AS7" i="88"/>
  <c r="AR7" i="88"/>
  <c r="AQ7" i="88"/>
  <c r="AP7" i="88"/>
  <c r="AK7" i="88"/>
  <c r="AJ7" i="88"/>
  <c r="AH7" i="88"/>
  <c r="Q7" i="88"/>
  <c r="P7" i="88"/>
  <c r="N7" i="88"/>
  <c r="AP5" i="88"/>
  <c r="V5" i="88"/>
  <c r="N100" i="87"/>
  <c r="M100" i="87"/>
  <c r="L100" i="87"/>
  <c r="K100" i="87"/>
  <c r="J100" i="87"/>
  <c r="I100" i="87"/>
  <c r="H100" i="87"/>
  <c r="G100" i="87"/>
  <c r="F100" i="87"/>
  <c r="N99" i="87"/>
  <c r="M99" i="87"/>
  <c r="N98" i="87"/>
  <c r="M98" i="87"/>
  <c r="L98" i="87"/>
  <c r="K98" i="87"/>
  <c r="J98" i="87"/>
  <c r="I98" i="87"/>
  <c r="H98" i="87"/>
  <c r="G98" i="87"/>
  <c r="F98" i="87"/>
  <c r="N97" i="87"/>
  <c r="M97" i="87"/>
  <c r="L97" i="87"/>
  <c r="K97" i="87"/>
  <c r="J97" i="87"/>
  <c r="I97" i="87"/>
  <c r="H97" i="87"/>
  <c r="G97" i="87"/>
  <c r="F97" i="87"/>
  <c r="N96" i="87"/>
  <c r="M96" i="87"/>
  <c r="L96" i="87"/>
  <c r="K96" i="87"/>
  <c r="J96" i="87"/>
  <c r="I96" i="87"/>
  <c r="H96" i="87"/>
  <c r="G96" i="87"/>
  <c r="F96" i="87"/>
  <c r="N95" i="87"/>
  <c r="M95" i="87"/>
  <c r="L95" i="87"/>
  <c r="K95" i="87"/>
  <c r="J95" i="87"/>
  <c r="I95" i="87"/>
  <c r="H95" i="87"/>
  <c r="G95" i="87"/>
  <c r="F95" i="87"/>
  <c r="N94" i="87"/>
  <c r="M94" i="87"/>
  <c r="N93" i="87"/>
  <c r="M93" i="87"/>
  <c r="L93" i="87"/>
  <c r="K93" i="87"/>
  <c r="J93" i="87"/>
  <c r="I93" i="87"/>
  <c r="H93" i="87"/>
  <c r="G93" i="87"/>
  <c r="F93" i="87"/>
  <c r="N92" i="87"/>
  <c r="M92" i="87"/>
  <c r="L92" i="87"/>
  <c r="K92" i="87"/>
  <c r="J92" i="87"/>
  <c r="I92" i="87"/>
  <c r="H92" i="87"/>
  <c r="G92" i="87"/>
  <c r="F92" i="87"/>
  <c r="N91" i="87"/>
  <c r="M91" i="87"/>
  <c r="L91" i="87"/>
  <c r="K91" i="87"/>
  <c r="J91" i="87"/>
  <c r="I91" i="87"/>
  <c r="H91" i="87"/>
  <c r="G91" i="87"/>
  <c r="F91" i="87"/>
  <c r="N90" i="87"/>
  <c r="M90" i="87"/>
  <c r="L90" i="87"/>
  <c r="K90" i="87"/>
  <c r="J90" i="87"/>
  <c r="I90" i="87"/>
  <c r="H90" i="87"/>
  <c r="G90" i="87"/>
  <c r="F90" i="87"/>
  <c r="N89" i="87"/>
  <c r="M89" i="87"/>
  <c r="L89" i="87"/>
  <c r="K89" i="87"/>
  <c r="J89" i="87"/>
  <c r="I89" i="87"/>
  <c r="H89" i="87"/>
  <c r="G89" i="87"/>
  <c r="F89" i="87"/>
  <c r="N88" i="87"/>
  <c r="M88" i="87"/>
  <c r="N87" i="87"/>
  <c r="M87" i="87"/>
  <c r="L87" i="87"/>
  <c r="K87" i="87"/>
  <c r="J87" i="87"/>
  <c r="I87" i="87"/>
  <c r="H87" i="87"/>
  <c r="G87" i="87"/>
  <c r="F87" i="87"/>
  <c r="N86" i="87"/>
  <c r="M86" i="87"/>
  <c r="L86" i="87"/>
  <c r="K86" i="87"/>
  <c r="J86" i="87"/>
  <c r="I86" i="87"/>
  <c r="H86" i="87"/>
  <c r="G86" i="87"/>
  <c r="F86" i="87"/>
  <c r="N85" i="87"/>
  <c r="M85" i="87"/>
  <c r="L85" i="87"/>
  <c r="K85" i="87"/>
  <c r="J85" i="87"/>
  <c r="I85" i="87"/>
  <c r="H85" i="87"/>
  <c r="G85" i="87"/>
  <c r="F85" i="87"/>
  <c r="N84" i="87"/>
  <c r="M84" i="87"/>
  <c r="L84" i="87"/>
  <c r="K84" i="87"/>
  <c r="J84" i="87"/>
  <c r="I84" i="87"/>
  <c r="H84" i="87"/>
  <c r="G84" i="87"/>
  <c r="F84" i="87"/>
  <c r="N83" i="87"/>
  <c r="M83" i="87"/>
  <c r="N82" i="87"/>
  <c r="M82" i="87"/>
  <c r="L82" i="87"/>
  <c r="K82" i="87"/>
  <c r="J82" i="87"/>
  <c r="I82" i="87"/>
  <c r="H82" i="87"/>
  <c r="G82" i="87"/>
  <c r="F82" i="87"/>
  <c r="N81" i="87"/>
  <c r="M81" i="87"/>
  <c r="L81" i="87"/>
  <c r="K81" i="87"/>
  <c r="J81" i="87"/>
  <c r="I81" i="87"/>
  <c r="H81" i="87"/>
  <c r="G81" i="87"/>
  <c r="F81" i="87"/>
  <c r="N80" i="87"/>
  <c r="M80" i="87"/>
  <c r="L80" i="87"/>
  <c r="K80" i="87"/>
  <c r="J80" i="87"/>
  <c r="I80" i="87"/>
  <c r="H80" i="87"/>
  <c r="G80" i="87"/>
  <c r="F80" i="87"/>
  <c r="N79" i="87"/>
  <c r="M79" i="87"/>
  <c r="L79" i="87"/>
  <c r="K79" i="87"/>
  <c r="J79" i="87"/>
  <c r="I79" i="87"/>
  <c r="H79" i="87"/>
  <c r="G79" i="87"/>
  <c r="F79" i="87"/>
  <c r="F77" i="87"/>
  <c r="Q74" i="87"/>
  <c r="P74" i="87"/>
  <c r="N74" i="87"/>
  <c r="M74" i="87"/>
  <c r="L74" i="87"/>
  <c r="K74" i="87"/>
  <c r="J74" i="87"/>
  <c r="I74" i="87"/>
  <c r="H74" i="87"/>
  <c r="G74" i="87"/>
  <c r="F74" i="87"/>
  <c r="Q73" i="87"/>
  <c r="P73" i="87"/>
  <c r="N73" i="87"/>
  <c r="M73" i="87"/>
  <c r="L73" i="87"/>
  <c r="K73" i="87"/>
  <c r="J73" i="87"/>
  <c r="I73" i="87"/>
  <c r="H73" i="87"/>
  <c r="G73" i="87"/>
  <c r="F73" i="87"/>
  <c r="Q72" i="87"/>
  <c r="P72" i="87"/>
  <c r="N72" i="87"/>
  <c r="M72" i="87"/>
  <c r="L72" i="87"/>
  <c r="K72" i="87"/>
  <c r="J72" i="87"/>
  <c r="I72" i="87"/>
  <c r="H72" i="87"/>
  <c r="G72" i="87"/>
  <c r="F72" i="87"/>
  <c r="Q71" i="87"/>
  <c r="P71" i="87"/>
  <c r="N71" i="87"/>
  <c r="M71" i="87"/>
  <c r="L71" i="87"/>
  <c r="K71" i="87"/>
  <c r="J71" i="87"/>
  <c r="I71" i="87"/>
  <c r="H71" i="87"/>
  <c r="G71" i="87"/>
  <c r="F71" i="87"/>
  <c r="Q70" i="87"/>
  <c r="P70" i="87"/>
  <c r="N70" i="87"/>
  <c r="M70" i="87"/>
  <c r="L70" i="87"/>
  <c r="K70" i="87"/>
  <c r="J70" i="87"/>
  <c r="I70" i="87"/>
  <c r="H70" i="87"/>
  <c r="G70" i="87"/>
  <c r="F70" i="87"/>
  <c r="Q69" i="87"/>
  <c r="P69" i="87"/>
  <c r="N69" i="87"/>
  <c r="M69" i="87"/>
  <c r="L69" i="87"/>
  <c r="K69" i="87"/>
  <c r="J69" i="87"/>
  <c r="I69" i="87"/>
  <c r="H69" i="87"/>
  <c r="G69" i="87"/>
  <c r="F69" i="87"/>
  <c r="Q68" i="87"/>
  <c r="P68" i="87"/>
  <c r="N68" i="87"/>
  <c r="M68" i="87"/>
  <c r="L68" i="87"/>
  <c r="K68" i="87"/>
  <c r="J68" i="87"/>
  <c r="I68" i="87"/>
  <c r="H68" i="87"/>
  <c r="G68" i="87"/>
  <c r="F68" i="87"/>
  <c r="Q67" i="87"/>
  <c r="P67" i="87"/>
  <c r="N67" i="87"/>
  <c r="M67" i="87"/>
  <c r="L67" i="87"/>
  <c r="K67" i="87"/>
  <c r="J67" i="87"/>
  <c r="I67" i="87"/>
  <c r="H67" i="87"/>
  <c r="G67" i="87"/>
  <c r="F67" i="87"/>
  <c r="Q66" i="87"/>
  <c r="P66" i="87"/>
  <c r="N66" i="87"/>
  <c r="M66" i="87"/>
  <c r="L66" i="87"/>
  <c r="K66" i="87"/>
  <c r="J66" i="87"/>
  <c r="I66" i="87"/>
  <c r="H66" i="87"/>
  <c r="G66" i="87"/>
  <c r="F66" i="87"/>
  <c r="Q65" i="87"/>
  <c r="P65" i="87"/>
  <c r="M65" i="87"/>
  <c r="L65" i="87"/>
  <c r="K65" i="87"/>
  <c r="U63" i="87" s="1"/>
  <c r="J65" i="87"/>
  <c r="I65" i="87"/>
  <c r="H65" i="87"/>
  <c r="G65" i="87"/>
  <c r="F65" i="87"/>
  <c r="T64" i="87" s="1"/>
  <c r="R64" i="87"/>
  <c r="R63" i="87"/>
  <c r="R62" i="87"/>
  <c r="R61" i="87"/>
  <c r="R60" i="87"/>
  <c r="R59" i="87"/>
  <c r="R58" i="87"/>
  <c r="R57" i="87"/>
  <c r="R56" i="87"/>
  <c r="R55" i="87"/>
  <c r="R54" i="87"/>
  <c r="R53" i="87"/>
  <c r="R52" i="87"/>
  <c r="R51" i="87"/>
  <c r="R50" i="87"/>
  <c r="R49" i="87"/>
  <c r="R48" i="87"/>
  <c r="R47" i="87"/>
  <c r="R46" i="87"/>
  <c r="R45" i="87"/>
  <c r="R44" i="87"/>
  <c r="R43" i="87"/>
  <c r="F41" i="87"/>
  <c r="Q38" i="87"/>
  <c r="P38" i="87"/>
  <c r="N38" i="87"/>
  <c r="M38" i="87"/>
  <c r="L38" i="87"/>
  <c r="K38" i="87"/>
  <c r="J38" i="87"/>
  <c r="I38" i="87"/>
  <c r="H38" i="87"/>
  <c r="G38" i="87"/>
  <c r="F38" i="87"/>
  <c r="Q37" i="87"/>
  <c r="P37" i="87"/>
  <c r="N37" i="87"/>
  <c r="M37" i="87"/>
  <c r="L37" i="87"/>
  <c r="K37" i="87"/>
  <c r="J37" i="87"/>
  <c r="I37" i="87"/>
  <c r="H37" i="87"/>
  <c r="G37" i="87"/>
  <c r="F37" i="87"/>
  <c r="Q36" i="87"/>
  <c r="P36" i="87"/>
  <c r="N36" i="87"/>
  <c r="M36" i="87"/>
  <c r="L36" i="87"/>
  <c r="K36" i="87"/>
  <c r="J36" i="87"/>
  <c r="I36" i="87"/>
  <c r="H36" i="87"/>
  <c r="G36" i="87"/>
  <c r="F36" i="87"/>
  <c r="Q35" i="87"/>
  <c r="P35" i="87"/>
  <c r="N35" i="87"/>
  <c r="M35" i="87"/>
  <c r="L35" i="87"/>
  <c r="K35" i="87"/>
  <c r="J35" i="87"/>
  <c r="I35" i="87"/>
  <c r="H35" i="87"/>
  <c r="G35" i="87"/>
  <c r="F35" i="87"/>
  <c r="Q34" i="87"/>
  <c r="P34" i="87"/>
  <c r="N34" i="87"/>
  <c r="M34" i="87"/>
  <c r="L34" i="87"/>
  <c r="K34" i="87"/>
  <c r="J34" i="87"/>
  <c r="I34" i="87"/>
  <c r="H34" i="87"/>
  <c r="G34" i="87"/>
  <c r="F34" i="87"/>
  <c r="Q33" i="87"/>
  <c r="P33" i="87"/>
  <c r="N33" i="87"/>
  <c r="M33" i="87"/>
  <c r="L33" i="87"/>
  <c r="K33" i="87"/>
  <c r="J33" i="87"/>
  <c r="I33" i="87"/>
  <c r="H33" i="87"/>
  <c r="G33" i="87"/>
  <c r="F33" i="87"/>
  <c r="Q32" i="87"/>
  <c r="P32" i="87"/>
  <c r="N32" i="87"/>
  <c r="M32" i="87"/>
  <c r="L32" i="87"/>
  <c r="K32" i="87"/>
  <c r="J32" i="87"/>
  <c r="I32" i="87"/>
  <c r="H32" i="87"/>
  <c r="G32" i="87"/>
  <c r="F32" i="87"/>
  <c r="Q31" i="87"/>
  <c r="P31" i="87"/>
  <c r="N31" i="87"/>
  <c r="M31" i="87"/>
  <c r="L31" i="87"/>
  <c r="K31" i="87"/>
  <c r="J31" i="87"/>
  <c r="I31" i="87"/>
  <c r="H31" i="87"/>
  <c r="G31" i="87"/>
  <c r="F31" i="87"/>
  <c r="Q30" i="87"/>
  <c r="P30" i="87"/>
  <c r="N30" i="87"/>
  <c r="M30" i="87"/>
  <c r="L30" i="87"/>
  <c r="K30" i="87"/>
  <c r="J30" i="87"/>
  <c r="I30" i="87"/>
  <c r="H30" i="87"/>
  <c r="G30" i="87"/>
  <c r="F30" i="87"/>
  <c r="Q29" i="87"/>
  <c r="P29" i="87"/>
  <c r="N29" i="87"/>
  <c r="N101" i="87" s="1"/>
  <c r="M29" i="87"/>
  <c r="L29" i="87"/>
  <c r="K29" i="87"/>
  <c r="U24" i="87" s="1"/>
  <c r="J29" i="87"/>
  <c r="I29" i="87"/>
  <c r="H29" i="87"/>
  <c r="G29" i="87"/>
  <c r="F29" i="87"/>
  <c r="T27" i="87" s="1"/>
  <c r="R28" i="87"/>
  <c r="R27" i="87"/>
  <c r="R26" i="87"/>
  <c r="R25" i="87"/>
  <c r="R24" i="87"/>
  <c r="R23" i="87"/>
  <c r="R22" i="87"/>
  <c r="R21" i="87"/>
  <c r="R20" i="87"/>
  <c r="R19" i="87"/>
  <c r="R18" i="87"/>
  <c r="R17" i="87"/>
  <c r="R16" i="87"/>
  <c r="R15" i="87"/>
  <c r="R14" i="87"/>
  <c r="R13" i="87"/>
  <c r="R12" i="87"/>
  <c r="R11" i="87"/>
  <c r="R10" i="87"/>
  <c r="R9" i="87"/>
  <c r="U8" i="87"/>
  <c r="R8" i="87"/>
  <c r="R7" i="87"/>
  <c r="BA96" i="86"/>
  <c r="AZ96" i="86"/>
  <c r="AX96" i="86"/>
  <c r="AW96" i="86"/>
  <c r="AV96" i="86"/>
  <c r="AU96" i="86"/>
  <c r="AT96" i="86"/>
  <c r="AS96" i="86"/>
  <c r="AR96" i="86"/>
  <c r="AQ96" i="86"/>
  <c r="AP96" i="86"/>
  <c r="AH96" i="86"/>
  <c r="N96" i="86"/>
  <c r="AG95" i="86"/>
  <c r="AN95" i="86" s="1"/>
  <c r="AD95" i="86"/>
  <c r="AC95" i="86"/>
  <c r="AB95" i="86"/>
  <c r="AA95" i="86"/>
  <c r="AK95" i="86" s="1"/>
  <c r="Z95" i="86"/>
  <c r="Y95" i="86"/>
  <c r="X95" i="86"/>
  <c r="W95" i="86"/>
  <c r="V95" i="86"/>
  <c r="M95" i="86"/>
  <c r="T95" i="86" s="1"/>
  <c r="L95" i="86"/>
  <c r="J95" i="86"/>
  <c r="I95" i="86"/>
  <c r="H95" i="86"/>
  <c r="G95" i="86"/>
  <c r="Q95" i="86" s="1"/>
  <c r="F95" i="86"/>
  <c r="E95" i="86"/>
  <c r="D95" i="86"/>
  <c r="C95" i="86"/>
  <c r="B95" i="86"/>
  <c r="P95" i="86" s="1"/>
  <c r="AN94" i="86"/>
  <c r="AK94" i="86"/>
  <c r="AJ94" i="86"/>
  <c r="T94" i="86"/>
  <c r="Q94" i="86"/>
  <c r="P94" i="86"/>
  <c r="AN93" i="86"/>
  <c r="AK93" i="86"/>
  <c r="AJ93" i="86"/>
  <c r="T93" i="86"/>
  <c r="Q93" i="86"/>
  <c r="P93" i="86"/>
  <c r="AN92" i="86"/>
  <c r="AK92" i="86"/>
  <c r="AJ92" i="86"/>
  <c r="T92" i="86"/>
  <c r="Q92" i="86"/>
  <c r="P92" i="86"/>
  <c r="AN91" i="86"/>
  <c r="AK91" i="86"/>
  <c r="AJ91" i="86"/>
  <c r="T91" i="86"/>
  <c r="Q91" i="86"/>
  <c r="P91" i="86"/>
  <c r="AN90" i="86"/>
  <c r="AK90" i="86"/>
  <c r="AJ90" i="86"/>
  <c r="T90" i="86"/>
  <c r="Q90" i="86"/>
  <c r="P90" i="86"/>
  <c r="AN89" i="86"/>
  <c r="AK89" i="86"/>
  <c r="AJ89" i="86"/>
  <c r="T89" i="86"/>
  <c r="Q89" i="86"/>
  <c r="P89" i="86"/>
  <c r="AN88" i="86"/>
  <c r="AK88" i="86"/>
  <c r="AJ88" i="86"/>
  <c r="T88" i="86"/>
  <c r="Q88" i="86"/>
  <c r="P88" i="86"/>
  <c r="AN87" i="86"/>
  <c r="AK87" i="86"/>
  <c r="AJ87" i="86"/>
  <c r="T87" i="86"/>
  <c r="Q87" i="86"/>
  <c r="P87" i="86"/>
  <c r="AN86" i="86"/>
  <c r="AK86" i="86"/>
  <c r="AJ86" i="86"/>
  <c r="T86" i="86"/>
  <c r="Q86" i="86"/>
  <c r="P86" i="86"/>
  <c r="AN85" i="86"/>
  <c r="AK85" i="86"/>
  <c r="AJ85" i="86"/>
  <c r="T85" i="86"/>
  <c r="Q85" i="86"/>
  <c r="P85" i="86"/>
  <c r="AN84" i="86"/>
  <c r="AK84" i="86"/>
  <c r="AJ84" i="86"/>
  <c r="T84" i="86"/>
  <c r="Q84" i="86"/>
  <c r="P84" i="86"/>
  <c r="N84" i="86"/>
  <c r="AN83" i="86"/>
  <c r="AK83" i="86"/>
  <c r="AJ83" i="86"/>
  <c r="AH83" i="86"/>
  <c r="T83" i="86"/>
  <c r="Q83" i="86"/>
  <c r="P83" i="86"/>
  <c r="N83" i="86"/>
  <c r="AN82" i="86"/>
  <c r="AK82" i="86"/>
  <c r="AJ82" i="86"/>
  <c r="AH82" i="86"/>
  <c r="T82" i="86"/>
  <c r="Q82" i="86"/>
  <c r="P82" i="86"/>
  <c r="N82" i="86"/>
  <c r="AN81" i="86"/>
  <c r="AK81" i="86"/>
  <c r="AJ81" i="86"/>
  <c r="AH81" i="86"/>
  <c r="T81" i="86"/>
  <c r="Q81" i="86"/>
  <c r="P81" i="86"/>
  <c r="N81" i="86"/>
  <c r="AN80" i="86"/>
  <c r="AK80" i="86"/>
  <c r="AJ80" i="86"/>
  <c r="AH80" i="86"/>
  <c r="T80" i="86"/>
  <c r="Q80" i="86"/>
  <c r="P80" i="86"/>
  <c r="N80" i="86"/>
  <c r="AN79" i="86"/>
  <c r="AK79" i="86"/>
  <c r="AJ79" i="86"/>
  <c r="AH79" i="86"/>
  <c r="T79" i="86"/>
  <c r="Q79" i="86"/>
  <c r="P79" i="86"/>
  <c r="N79" i="86"/>
  <c r="AN78" i="86"/>
  <c r="AK78" i="86"/>
  <c r="AJ78" i="86"/>
  <c r="AH78" i="86"/>
  <c r="T78" i="86"/>
  <c r="Q78" i="86"/>
  <c r="P78" i="86"/>
  <c r="N78" i="86"/>
  <c r="AN77" i="86"/>
  <c r="AK77" i="86"/>
  <c r="AJ77" i="86"/>
  <c r="AH77" i="86"/>
  <c r="T77" i="86"/>
  <c r="Q77" i="86"/>
  <c r="P77" i="86"/>
  <c r="N77" i="86"/>
  <c r="AN76" i="86"/>
  <c r="AK76" i="86"/>
  <c r="AJ76" i="86"/>
  <c r="AH76" i="86"/>
  <c r="T76" i="86"/>
  <c r="Q76" i="86"/>
  <c r="P76" i="86"/>
  <c r="N76" i="86"/>
  <c r="AN75" i="86"/>
  <c r="AK75" i="86"/>
  <c r="AJ75" i="86"/>
  <c r="AH75" i="86"/>
  <c r="T75" i="86"/>
  <c r="Q75" i="86"/>
  <c r="P75" i="86"/>
  <c r="N75" i="86"/>
  <c r="AN74" i="86"/>
  <c r="AK74" i="86"/>
  <c r="AJ74" i="86"/>
  <c r="AH74" i="86"/>
  <c r="T74" i="86"/>
  <c r="Q74" i="86"/>
  <c r="P74" i="86"/>
  <c r="N74" i="86"/>
  <c r="AN73" i="86"/>
  <c r="AK73" i="86"/>
  <c r="AJ73" i="86"/>
  <c r="AH73" i="86"/>
  <c r="T73" i="86"/>
  <c r="Q73" i="86"/>
  <c r="P73" i="86"/>
  <c r="N73" i="86"/>
  <c r="AN72" i="86"/>
  <c r="AK72" i="86"/>
  <c r="AJ72" i="86"/>
  <c r="AH72" i="86"/>
  <c r="T72" i="86"/>
  <c r="Q72" i="86"/>
  <c r="P72" i="86"/>
  <c r="N72" i="86"/>
  <c r="AN71" i="86"/>
  <c r="AK71" i="86"/>
  <c r="AJ71" i="86"/>
  <c r="AH71" i="86"/>
  <c r="T71" i="86"/>
  <c r="Q71" i="86"/>
  <c r="P71" i="86"/>
  <c r="N71" i="86"/>
  <c r="AN70" i="86"/>
  <c r="AK70" i="86"/>
  <c r="AJ70" i="86"/>
  <c r="AH70" i="86"/>
  <c r="T70" i="86"/>
  <c r="Q70" i="86"/>
  <c r="P70" i="86"/>
  <c r="N70" i="86"/>
  <c r="AN69" i="86"/>
  <c r="AK69" i="86"/>
  <c r="AJ69" i="86"/>
  <c r="AH69" i="86"/>
  <c r="T69" i="86"/>
  <c r="Q69" i="86"/>
  <c r="P69" i="86"/>
  <c r="N69" i="86"/>
  <c r="AN68" i="86"/>
  <c r="AK68" i="86"/>
  <c r="AJ68" i="86"/>
  <c r="T68" i="86"/>
  <c r="Q68" i="86"/>
  <c r="P68" i="86"/>
  <c r="AP66" i="86"/>
  <c r="V66" i="86"/>
  <c r="BA62" i="86"/>
  <c r="AZ62" i="86"/>
  <c r="AX62" i="86"/>
  <c r="AW62" i="86"/>
  <c r="AV62" i="86"/>
  <c r="AU62" i="86"/>
  <c r="AT62" i="86"/>
  <c r="AS62" i="86"/>
  <c r="AR62" i="86"/>
  <c r="AQ62" i="86"/>
  <c r="AP62" i="86"/>
  <c r="AH62" i="86"/>
  <c r="N62" i="86"/>
  <c r="AG61" i="86"/>
  <c r="AF61" i="86"/>
  <c r="AD61" i="86"/>
  <c r="AC61" i="86"/>
  <c r="AB61" i="86"/>
  <c r="AA61" i="86"/>
  <c r="Z61" i="86"/>
  <c r="Y61" i="86"/>
  <c r="X61" i="86"/>
  <c r="W61" i="86"/>
  <c r="V61" i="86"/>
  <c r="AJ61" i="86" s="1"/>
  <c r="M61" i="86"/>
  <c r="J61" i="86"/>
  <c r="I61" i="86"/>
  <c r="H61" i="86"/>
  <c r="G61" i="86"/>
  <c r="Q61" i="86" s="1"/>
  <c r="F61" i="86"/>
  <c r="E61" i="86"/>
  <c r="D61" i="86"/>
  <c r="C61" i="86"/>
  <c r="B61" i="86"/>
  <c r="P61" i="86" s="1"/>
  <c r="AN60" i="86"/>
  <c r="AK60" i="86"/>
  <c r="AJ60" i="86"/>
  <c r="AH60" i="86"/>
  <c r="T60" i="86"/>
  <c r="Q60" i="86"/>
  <c r="P60" i="86"/>
  <c r="N60" i="86"/>
  <c r="AN59" i="86"/>
  <c r="AK59" i="86"/>
  <c r="AJ59" i="86"/>
  <c r="T59" i="86"/>
  <c r="Q59" i="86"/>
  <c r="P59" i="86"/>
  <c r="AN58" i="86"/>
  <c r="AK58" i="86"/>
  <c r="AJ58" i="86"/>
  <c r="AH58" i="86"/>
  <c r="T58" i="86"/>
  <c r="Q58" i="86"/>
  <c r="P58" i="86"/>
  <c r="N58" i="86"/>
  <c r="AN57" i="86"/>
  <c r="AK57" i="86"/>
  <c r="AJ57" i="86"/>
  <c r="AH57" i="86"/>
  <c r="T57" i="86"/>
  <c r="Q57" i="86"/>
  <c r="P57" i="86"/>
  <c r="N57" i="86"/>
  <c r="AN56" i="86"/>
  <c r="AK56" i="86"/>
  <c r="AJ56" i="86"/>
  <c r="AH56" i="86"/>
  <c r="T56" i="86"/>
  <c r="Q56" i="86"/>
  <c r="P56" i="86"/>
  <c r="N56" i="86"/>
  <c r="AN55" i="86"/>
  <c r="AK55" i="86"/>
  <c r="AJ55" i="86"/>
  <c r="AH55" i="86"/>
  <c r="T55" i="86"/>
  <c r="Q55" i="86"/>
  <c r="P55" i="86"/>
  <c r="N55" i="86"/>
  <c r="AN54" i="86"/>
  <c r="AK54" i="86"/>
  <c r="AJ54" i="86"/>
  <c r="AH54" i="86"/>
  <c r="T54" i="86"/>
  <c r="Q54" i="86"/>
  <c r="P54" i="86"/>
  <c r="N54" i="86"/>
  <c r="AN53" i="86"/>
  <c r="AK53" i="86"/>
  <c r="AJ53" i="86"/>
  <c r="AH53" i="86"/>
  <c r="T53" i="86"/>
  <c r="Q53" i="86"/>
  <c r="P53" i="86"/>
  <c r="N53" i="86"/>
  <c r="AN52" i="86"/>
  <c r="AK52" i="86"/>
  <c r="AJ52" i="86"/>
  <c r="AH52" i="86"/>
  <c r="T52" i="86"/>
  <c r="Q52" i="86"/>
  <c r="P52" i="86"/>
  <c r="N52" i="86"/>
  <c r="AN51" i="86"/>
  <c r="AK51" i="86"/>
  <c r="AJ51" i="86"/>
  <c r="AH51" i="86"/>
  <c r="T51" i="86"/>
  <c r="Q51" i="86"/>
  <c r="P51" i="86"/>
  <c r="N51" i="86"/>
  <c r="AN50" i="86"/>
  <c r="AK50" i="86"/>
  <c r="AJ50" i="86"/>
  <c r="AH50" i="86"/>
  <c r="T50" i="86"/>
  <c r="Q50" i="86"/>
  <c r="P50" i="86"/>
  <c r="N50" i="86"/>
  <c r="AN49" i="86"/>
  <c r="AK49" i="86"/>
  <c r="AJ49" i="86"/>
  <c r="AH49" i="86"/>
  <c r="T49" i="86"/>
  <c r="Q49" i="86"/>
  <c r="P49" i="86"/>
  <c r="N49" i="86"/>
  <c r="AN48" i="86"/>
  <c r="AK48" i="86"/>
  <c r="AJ48" i="86"/>
  <c r="AH48" i="86"/>
  <c r="T48" i="86"/>
  <c r="Q48" i="86"/>
  <c r="P48" i="86"/>
  <c r="N48" i="86"/>
  <c r="AN47" i="86"/>
  <c r="AK47" i="86"/>
  <c r="AJ47" i="86"/>
  <c r="AH47" i="86"/>
  <c r="T47" i="86"/>
  <c r="Q47" i="86"/>
  <c r="P47" i="86"/>
  <c r="N47" i="86"/>
  <c r="AN46" i="86"/>
  <c r="AK46" i="86"/>
  <c r="AJ46" i="86"/>
  <c r="AH46" i="86"/>
  <c r="T46" i="86"/>
  <c r="Q46" i="86"/>
  <c r="P46" i="86"/>
  <c r="N46" i="86"/>
  <c r="AN45" i="86"/>
  <c r="AK45" i="86"/>
  <c r="AJ45" i="86"/>
  <c r="AH45" i="86"/>
  <c r="T45" i="86"/>
  <c r="Q45" i="86"/>
  <c r="P45" i="86"/>
  <c r="N45" i="86"/>
  <c r="AN44" i="86"/>
  <c r="AK44" i="86"/>
  <c r="AJ44" i="86"/>
  <c r="AH44" i="86"/>
  <c r="T44" i="86"/>
  <c r="Q44" i="86"/>
  <c r="P44" i="86"/>
  <c r="N44" i="86"/>
  <c r="AN43" i="86"/>
  <c r="AK43" i="86"/>
  <c r="AJ43" i="86"/>
  <c r="AH43" i="86"/>
  <c r="T43" i="86"/>
  <c r="Q43" i="86"/>
  <c r="P43" i="86"/>
  <c r="N43" i="86"/>
  <c r="AN42" i="86"/>
  <c r="AK42" i="86"/>
  <c r="AJ42" i="86"/>
  <c r="AH42" i="86"/>
  <c r="T42" i="86"/>
  <c r="Q42" i="86"/>
  <c r="P42" i="86"/>
  <c r="N42" i="86"/>
  <c r="AN41" i="86"/>
  <c r="AK41" i="86"/>
  <c r="AJ41" i="86"/>
  <c r="AH41" i="86"/>
  <c r="T41" i="86"/>
  <c r="Q41" i="86"/>
  <c r="P41" i="86"/>
  <c r="N41" i="86"/>
  <c r="AN40" i="86"/>
  <c r="AK40" i="86"/>
  <c r="AJ40" i="86"/>
  <c r="AH40" i="86"/>
  <c r="T40" i="86"/>
  <c r="Q40" i="86"/>
  <c r="P40" i="86"/>
  <c r="N40" i="86"/>
  <c r="AX39" i="86"/>
  <c r="AW39" i="86"/>
  <c r="AV39" i="86"/>
  <c r="AU39" i="86"/>
  <c r="AT39" i="86"/>
  <c r="AS39" i="86"/>
  <c r="AR39" i="86"/>
  <c r="AQ39" i="86"/>
  <c r="AP39" i="86"/>
  <c r="AN39" i="86"/>
  <c r="AK39" i="86"/>
  <c r="AJ39" i="86"/>
  <c r="AH39" i="86"/>
  <c r="T39" i="86"/>
  <c r="Q39" i="86"/>
  <c r="P39" i="86"/>
  <c r="N39" i="86"/>
  <c r="AP37" i="86"/>
  <c r="V37" i="86"/>
  <c r="BA33" i="86"/>
  <c r="AZ33" i="86"/>
  <c r="AX33" i="86"/>
  <c r="AW33" i="86"/>
  <c r="AV33" i="86"/>
  <c r="AU33" i="86"/>
  <c r="AT33" i="86"/>
  <c r="AS33" i="86"/>
  <c r="AR33" i="86"/>
  <c r="AQ33" i="86"/>
  <c r="AP33" i="86"/>
  <c r="N33" i="86"/>
  <c r="AG32" i="86"/>
  <c r="AF32" i="86"/>
  <c r="AD32" i="86"/>
  <c r="AC32" i="86"/>
  <c r="AB32" i="86"/>
  <c r="AA32" i="86"/>
  <c r="Z32" i="86"/>
  <c r="Y32" i="86"/>
  <c r="X32" i="86"/>
  <c r="W32" i="86"/>
  <c r="V32" i="86"/>
  <c r="AJ32" i="86" s="1"/>
  <c r="M32" i="86"/>
  <c r="T32" i="86" s="1"/>
  <c r="L32" i="86"/>
  <c r="J32" i="86"/>
  <c r="I32" i="86"/>
  <c r="H32" i="86"/>
  <c r="G32" i="86"/>
  <c r="Q32" i="86" s="1"/>
  <c r="F32" i="86"/>
  <c r="E32" i="86"/>
  <c r="D32" i="86"/>
  <c r="C32" i="86"/>
  <c r="B32" i="86"/>
  <c r="P32" i="86" s="1"/>
  <c r="AK31" i="86"/>
  <c r="AJ31" i="86"/>
  <c r="AH31" i="86"/>
  <c r="T31" i="86"/>
  <c r="Q31" i="86"/>
  <c r="P31" i="86"/>
  <c r="N31" i="86"/>
  <c r="AK30" i="86"/>
  <c r="AJ30" i="86"/>
  <c r="AH30" i="86"/>
  <c r="T30" i="86"/>
  <c r="Q30" i="86"/>
  <c r="P30" i="86"/>
  <c r="N30" i="86"/>
  <c r="AK29" i="86"/>
  <c r="AJ29" i="86"/>
  <c r="AH29" i="86"/>
  <c r="T29" i="86"/>
  <c r="Q29" i="86"/>
  <c r="P29" i="86"/>
  <c r="N29" i="86"/>
  <c r="AK28" i="86"/>
  <c r="AJ28" i="86"/>
  <c r="AH28" i="86"/>
  <c r="T28" i="86"/>
  <c r="Q28" i="86"/>
  <c r="P28" i="86"/>
  <c r="N28" i="86"/>
  <c r="AK27" i="86"/>
  <c r="AJ27" i="86"/>
  <c r="AH27" i="86"/>
  <c r="T27" i="86"/>
  <c r="Q27" i="86"/>
  <c r="P27" i="86"/>
  <c r="N27" i="86"/>
  <c r="AK26" i="86"/>
  <c r="AJ26" i="86"/>
  <c r="AH26" i="86"/>
  <c r="T26" i="86"/>
  <c r="Q26" i="86"/>
  <c r="P26" i="86"/>
  <c r="N26" i="86"/>
  <c r="AK25" i="86"/>
  <c r="AJ25" i="86"/>
  <c r="AH25" i="86"/>
  <c r="T25" i="86"/>
  <c r="Q25" i="86"/>
  <c r="P25" i="86"/>
  <c r="N25" i="86"/>
  <c r="AK24" i="86"/>
  <c r="AJ24" i="86"/>
  <c r="AH24" i="86"/>
  <c r="T24" i="86"/>
  <c r="Q24" i="86"/>
  <c r="P24" i="86"/>
  <c r="N24" i="86"/>
  <c r="AK23" i="86"/>
  <c r="AJ23" i="86"/>
  <c r="AH23" i="86"/>
  <c r="T23" i="86"/>
  <c r="Q23" i="86"/>
  <c r="P23" i="86"/>
  <c r="N23" i="86"/>
  <c r="AK22" i="86"/>
  <c r="AJ22" i="86"/>
  <c r="AH22" i="86"/>
  <c r="T22" i="86"/>
  <c r="Q22" i="86"/>
  <c r="P22" i="86"/>
  <c r="N22" i="86"/>
  <c r="AK21" i="86"/>
  <c r="AJ21" i="86"/>
  <c r="AH21" i="86"/>
  <c r="T21" i="86"/>
  <c r="Q21" i="86"/>
  <c r="P21" i="86"/>
  <c r="N21" i="86"/>
  <c r="AK20" i="86"/>
  <c r="AJ20" i="86"/>
  <c r="AH20" i="86"/>
  <c r="T20" i="86"/>
  <c r="Q20" i="86"/>
  <c r="P20" i="86"/>
  <c r="N20" i="86"/>
  <c r="AK19" i="86"/>
  <c r="AJ19" i="86"/>
  <c r="AH19" i="86"/>
  <c r="T19" i="86"/>
  <c r="Q19" i="86"/>
  <c r="P19" i="86"/>
  <c r="N19" i="86"/>
  <c r="AK18" i="86"/>
  <c r="AJ18" i="86"/>
  <c r="AH18" i="86"/>
  <c r="T18" i="86"/>
  <c r="Q18" i="86"/>
  <c r="P18" i="86"/>
  <c r="N18" i="86"/>
  <c r="AK17" i="86"/>
  <c r="AJ17" i="86"/>
  <c r="AH17" i="86"/>
  <c r="T17" i="86"/>
  <c r="Q17" i="86"/>
  <c r="P17" i="86"/>
  <c r="N17" i="86"/>
  <c r="AK16" i="86"/>
  <c r="AJ16" i="86"/>
  <c r="AH16" i="86"/>
  <c r="T16" i="86"/>
  <c r="Q16" i="86"/>
  <c r="P16" i="86"/>
  <c r="N16" i="86"/>
  <c r="AK15" i="86"/>
  <c r="AJ15" i="86"/>
  <c r="AH15" i="86"/>
  <c r="T15" i="86"/>
  <c r="Q15" i="86"/>
  <c r="P15" i="86"/>
  <c r="N15" i="86"/>
  <c r="AK14" i="86"/>
  <c r="AJ14" i="86"/>
  <c r="AH14" i="86"/>
  <c r="T14" i="86"/>
  <c r="Q14" i="86"/>
  <c r="P14" i="86"/>
  <c r="N14" i="86"/>
  <c r="AK13" i="86"/>
  <c r="AJ13" i="86"/>
  <c r="AH13" i="86"/>
  <c r="T13" i="86"/>
  <c r="Q13" i="86"/>
  <c r="P13" i="86"/>
  <c r="N13" i="86"/>
  <c r="AK12" i="86"/>
  <c r="AJ12" i="86"/>
  <c r="AH12" i="86"/>
  <c r="T12" i="86"/>
  <c r="Q12" i="86"/>
  <c r="P12" i="86"/>
  <c r="N12" i="86"/>
  <c r="AK11" i="86"/>
  <c r="AJ11" i="86"/>
  <c r="AH11" i="86"/>
  <c r="T11" i="86"/>
  <c r="Q11" i="86"/>
  <c r="P11" i="86"/>
  <c r="N11" i="86"/>
  <c r="AK10" i="86"/>
  <c r="AJ10" i="86"/>
  <c r="AH10" i="86"/>
  <c r="T10" i="86"/>
  <c r="Q10" i="86"/>
  <c r="P10" i="86"/>
  <c r="N10" i="86"/>
  <c r="AK9" i="86"/>
  <c r="AJ9" i="86"/>
  <c r="AH9" i="86"/>
  <c r="T9" i="86"/>
  <c r="Q9" i="86"/>
  <c r="P9" i="86"/>
  <c r="N9" i="86"/>
  <c r="AK8" i="86"/>
  <c r="AJ8" i="86"/>
  <c r="AH8" i="86"/>
  <c r="T8" i="86"/>
  <c r="Q8" i="86"/>
  <c r="P8" i="86"/>
  <c r="N8" i="86"/>
  <c r="AX7" i="86"/>
  <c r="AW7" i="86"/>
  <c r="AV7" i="86"/>
  <c r="AU7" i="86"/>
  <c r="AT7" i="86"/>
  <c r="AS7" i="86"/>
  <c r="AR7" i="86"/>
  <c r="AQ7" i="86"/>
  <c r="AP7" i="86"/>
  <c r="AN7" i="86"/>
  <c r="AK7" i="86"/>
  <c r="AJ7" i="86"/>
  <c r="AH7" i="86"/>
  <c r="T7" i="86"/>
  <c r="Q7" i="86"/>
  <c r="P7" i="86"/>
  <c r="N7" i="86"/>
  <c r="AP5" i="86"/>
  <c r="V5" i="86"/>
  <c r="BA99" i="85"/>
  <c r="AZ99" i="85"/>
  <c r="AX99" i="85"/>
  <c r="AW99" i="85"/>
  <c r="AV99" i="85"/>
  <c r="AU99" i="85"/>
  <c r="AT99" i="85"/>
  <c r="AS99" i="85"/>
  <c r="AR99" i="85"/>
  <c r="AQ99" i="85"/>
  <c r="AP99" i="85"/>
  <c r="AH99" i="85"/>
  <c r="N99" i="85"/>
  <c r="AG98" i="85"/>
  <c r="AN98" i="85" s="1"/>
  <c r="AF98" i="85"/>
  <c r="AD98" i="85"/>
  <c r="AC98" i="85"/>
  <c r="AB98" i="85"/>
  <c r="AA98" i="85"/>
  <c r="Z98" i="85"/>
  <c r="Y98" i="85"/>
  <c r="X98" i="85"/>
  <c r="W98" i="85"/>
  <c r="V98" i="85"/>
  <c r="M98" i="85"/>
  <c r="T98" i="85" s="1"/>
  <c r="J98" i="85"/>
  <c r="I98" i="85"/>
  <c r="H98" i="85"/>
  <c r="G98" i="85"/>
  <c r="Q98" i="85" s="1"/>
  <c r="F98" i="85"/>
  <c r="E98" i="85"/>
  <c r="D98" i="85"/>
  <c r="C98" i="85"/>
  <c r="B98" i="85"/>
  <c r="P98" i="85" s="1"/>
  <c r="AN97" i="85"/>
  <c r="AK97" i="85"/>
  <c r="AJ97" i="85"/>
  <c r="AH97" i="85"/>
  <c r="T97" i="85"/>
  <c r="Q97" i="85"/>
  <c r="P97" i="85"/>
  <c r="N97" i="85"/>
  <c r="AN96" i="85"/>
  <c r="AK96" i="85"/>
  <c r="AJ96" i="85"/>
  <c r="AH96" i="85"/>
  <c r="T96" i="85"/>
  <c r="Q96" i="85"/>
  <c r="P96" i="85"/>
  <c r="N96" i="85"/>
  <c r="AN95" i="85"/>
  <c r="AK95" i="85"/>
  <c r="AJ95" i="85"/>
  <c r="AH95" i="85"/>
  <c r="T95" i="85"/>
  <c r="Q95" i="85"/>
  <c r="P95" i="85"/>
  <c r="N95" i="85"/>
  <c r="AN94" i="85"/>
  <c r="AK94" i="85"/>
  <c r="AJ94" i="85"/>
  <c r="AH94" i="85"/>
  <c r="T94" i="85"/>
  <c r="Q94" i="85"/>
  <c r="P94" i="85"/>
  <c r="N94" i="85"/>
  <c r="AN93" i="85"/>
  <c r="AK93" i="85"/>
  <c r="AJ93" i="85"/>
  <c r="AH93" i="85"/>
  <c r="T93" i="85"/>
  <c r="Q93" i="85"/>
  <c r="P93" i="85"/>
  <c r="N93" i="85"/>
  <c r="AN92" i="85"/>
  <c r="AK92" i="85"/>
  <c r="AJ92" i="85"/>
  <c r="AH92" i="85"/>
  <c r="T92" i="85"/>
  <c r="Q92" i="85"/>
  <c r="P92" i="85"/>
  <c r="N92" i="85"/>
  <c r="AN91" i="85"/>
  <c r="AK91" i="85"/>
  <c r="AJ91" i="85"/>
  <c r="AH91" i="85"/>
  <c r="T91" i="85"/>
  <c r="Q91" i="85"/>
  <c r="P91" i="85"/>
  <c r="N91" i="85"/>
  <c r="AN90" i="85"/>
  <c r="AK90" i="85"/>
  <c r="AJ90" i="85"/>
  <c r="AH90" i="85"/>
  <c r="T90" i="85"/>
  <c r="Q90" i="85"/>
  <c r="P90" i="85"/>
  <c r="N90" i="85"/>
  <c r="AN89" i="85"/>
  <c r="AK89" i="85"/>
  <c r="AJ89" i="85"/>
  <c r="AH89" i="85"/>
  <c r="T89" i="85"/>
  <c r="Q89" i="85"/>
  <c r="P89" i="85"/>
  <c r="N89" i="85"/>
  <c r="AN88" i="85"/>
  <c r="AK88" i="85"/>
  <c r="AJ88" i="85"/>
  <c r="AH88" i="85"/>
  <c r="T88" i="85"/>
  <c r="Q88" i="85"/>
  <c r="P88" i="85"/>
  <c r="N88" i="85"/>
  <c r="AN87" i="85"/>
  <c r="AK87" i="85"/>
  <c r="AJ87" i="85"/>
  <c r="AH87" i="85"/>
  <c r="T87" i="85"/>
  <c r="Q87" i="85"/>
  <c r="P87" i="85"/>
  <c r="N87" i="85"/>
  <c r="AN86" i="85"/>
  <c r="AK86" i="85"/>
  <c r="AJ86" i="85"/>
  <c r="AH86" i="85"/>
  <c r="T86" i="85"/>
  <c r="Q86" i="85"/>
  <c r="P86" i="85"/>
  <c r="N86" i="85"/>
  <c r="AN85" i="85"/>
  <c r="AK85" i="85"/>
  <c r="AJ85" i="85"/>
  <c r="AH85" i="85"/>
  <c r="T85" i="85"/>
  <c r="Q85" i="85"/>
  <c r="P85" i="85"/>
  <c r="N85" i="85"/>
  <c r="AN84" i="85"/>
  <c r="AK84" i="85"/>
  <c r="AJ84" i="85"/>
  <c r="AH84" i="85"/>
  <c r="T84" i="85"/>
  <c r="Q84" i="85"/>
  <c r="P84" i="85"/>
  <c r="N84" i="85"/>
  <c r="AN83" i="85"/>
  <c r="AK83" i="85"/>
  <c r="AJ83" i="85"/>
  <c r="AH83" i="85"/>
  <c r="T83" i="85"/>
  <c r="Q83" i="85"/>
  <c r="P83" i="85"/>
  <c r="N83" i="85"/>
  <c r="AN82" i="85"/>
  <c r="AK82" i="85"/>
  <c r="AJ82" i="85"/>
  <c r="AH82" i="85"/>
  <c r="T82" i="85"/>
  <c r="Q82" i="85"/>
  <c r="P82" i="85"/>
  <c r="N82" i="85"/>
  <c r="AN81" i="85"/>
  <c r="AK81" i="85"/>
  <c r="AJ81" i="85"/>
  <c r="AH81" i="85"/>
  <c r="T81" i="85"/>
  <c r="Q81" i="85"/>
  <c r="P81" i="85"/>
  <c r="N81" i="85"/>
  <c r="AN80" i="85"/>
  <c r="AK80" i="85"/>
  <c r="AJ80" i="85"/>
  <c r="AH80" i="85"/>
  <c r="T80" i="85"/>
  <c r="Q80" i="85"/>
  <c r="P80" i="85"/>
  <c r="N80" i="85"/>
  <c r="AN79" i="85"/>
  <c r="AK79" i="85"/>
  <c r="AJ79" i="85"/>
  <c r="AH79" i="85"/>
  <c r="T79" i="85"/>
  <c r="Q79" i="85"/>
  <c r="P79" i="85"/>
  <c r="N79" i="85"/>
  <c r="AN78" i="85"/>
  <c r="AK78" i="85"/>
  <c r="AJ78" i="85"/>
  <c r="AH78" i="85"/>
  <c r="T78" i="85"/>
  <c r="Q78" i="85"/>
  <c r="P78" i="85"/>
  <c r="N78" i="85"/>
  <c r="AN77" i="85"/>
  <c r="AK77" i="85"/>
  <c r="AJ77" i="85"/>
  <c r="AH77" i="85"/>
  <c r="T77" i="85"/>
  <c r="Q77" i="85"/>
  <c r="P77" i="85"/>
  <c r="N77" i="85"/>
  <c r="AN76" i="85"/>
  <c r="AK76" i="85"/>
  <c r="AJ76" i="85"/>
  <c r="AH76" i="85"/>
  <c r="T76" i="85"/>
  <c r="Q76" i="85"/>
  <c r="P76" i="85"/>
  <c r="N76" i="85"/>
  <c r="AN75" i="85"/>
  <c r="AK75" i="85"/>
  <c r="AJ75" i="85"/>
  <c r="AH75" i="85"/>
  <c r="T75" i="85"/>
  <c r="Q75" i="85"/>
  <c r="P75" i="85"/>
  <c r="N75" i="85"/>
  <c r="AN74" i="85"/>
  <c r="AK74" i="85"/>
  <c r="AJ74" i="85"/>
  <c r="AH74" i="85"/>
  <c r="T74" i="85"/>
  <c r="Q74" i="85"/>
  <c r="P74" i="85"/>
  <c r="N74" i="85"/>
  <c r="AN73" i="85"/>
  <c r="AK73" i="85"/>
  <c r="AJ73" i="85"/>
  <c r="AH73" i="85"/>
  <c r="T73" i="85"/>
  <c r="Q73" i="85"/>
  <c r="P73" i="85"/>
  <c r="N73" i="85"/>
  <c r="AN72" i="85"/>
  <c r="AK72" i="85"/>
  <c r="AJ72" i="85"/>
  <c r="AH72" i="85"/>
  <c r="T72" i="85"/>
  <c r="Q72" i="85"/>
  <c r="P72" i="85"/>
  <c r="N72" i="85"/>
  <c r="BA71" i="85"/>
  <c r="AN71" i="85"/>
  <c r="AK71" i="85"/>
  <c r="AJ71" i="85"/>
  <c r="AH71" i="85"/>
  <c r="T71" i="85"/>
  <c r="Q71" i="85"/>
  <c r="P71" i="85"/>
  <c r="N71" i="85"/>
  <c r="AP69" i="85"/>
  <c r="V69" i="85"/>
  <c r="BA65" i="85"/>
  <c r="AX65" i="85"/>
  <c r="AW65" i="85"/>
  <c r="AV65" i="85"/>
  <c r="AU65" i="85"/>
  <c r="AT65" i="85"/>
  <c r="AS65" i="85"/>
  <c r="AR65" i="85"/>
  <c r="AQ65" i="85"/>
  <c r="AP65" i="85"/>
  <c r="AH65" i="85"/>
  <c r="N65" i="85"/>
  <c r="AG64" i="85"/>
  <c r="AD64" i="85"/>
  <c r="AC64" i="85"/>
  <c r="AB64" i="85"/>
  <c r="AA64" i="85"/>
  <c r="Z64" i="85"/>
  <c r="Y64" i="85"/>
  <c r="X64" i="85"/>
  <c r="W64" i="85"/>
  <c r="V64" i="85"/>
  <c r="AJ64" i="85" s="1"/>
  <c r="M64" i="85"/>
  <c r="L64" i="85"/>
  <c r="J64" i="85"/>
  <c r="I64" i="85"/>
  <c r="H64" i="85"/>
  <c r="G64" i="85"/>
  <c r="Q64" i="85" s="1"/>
  <c r="F64" i="85"/>
  <c r="E64" i="85"/>
  <c r="D64" i="85"/>
  <c r="C64" i="85"/>
  <c r="B64" i="85"/>
  <c r="P64" i="85" s="1"/>
  <c r="BA63" i="85"/>
  <c r="AX63" i="85"/>
  <c r="AW63" i="85"/>
  <c r="AV63" i="85"/>
  <c r="AU63" i="85"/>
  <c r="AT63" i="85"/>
  <c r="AS63" i="85"/>
  <c r="AR63" i="85"/>
  <c r="AQ63" i="85"/>
  <c r="AP63" i="85"/>
  <c r="AN63" i="85"/>
  <c r="AK63" i="85"/>
  <c r="AJ63" i="85"/>
  <c r="AH63" i="85"/>
  <c r="T63" i="85"/>
  <c r="Q63" i="85"/>
  <c r="P63" i="85"/>
  <c r="N63" i="85"/>
  <c r="BA62" i="85"/>
  <c r="AX62" i="85"/>
  <c r="AW62" i="85"/>
  <c r="AV62" i="85"/>
  <c r="AU62" i="85"/>
  <c r="AT62" i="85"/>
  <c r="AS62" i="85"/>
  <c r="AR62" i="85"/>
  <c r="AQ62" i="85"/>
  <c r="AP62" i="85"/>
  <c r="AN62" i="85"/>
  <c r="AK62" i="85"/>
  <c r="AJ62" i="85"/>
  <c r="AH62" i="85"/>
  <c r="T62" i="85"/>
  <c r="Q62" i="85"/>
  <c r="P62" i="85"/>
  <c r="N62" i="85"/>
  <c r="BA61" i="85"/>
  <c r="AX61" i="85"/>
  <c r="AW61" i="85"/>
  <c r="AV61" i="85"/>
  <c r="AU61" i="85"/>
  <c r="AT61" i="85"/>
  <c r="AS61" i="85"/>
  <c r="AR61" i="85"/>
  <c r="AQ61" i="85"/>
  <c r="AP61" i="85"/>
  <c r="AN61" i="85"/>
  <c r="AK61" i="85"/>
  <c r="AJ61" i="85"/>
  <c r="AH61" i="85"/>
  <c r="T61" i="85"/>
  <c r="Q61" i="85"/>
  <c r="P61" i="85"/>
  <c r="N61" i="85"/>
  <c r="BA60" i="85"/>
  <c r="AX60" i="85"/>
  <c r="AW60" i="85"/>
  <c r="AV60" i="85"/>
  <c r="AU60" i="85"/>
  <c r="AT60" i="85"/>
  <c r="AS60" i="85"/>
  <c r="AR60" i="85"/>
  <c r="AQ60" i="85"/>
  <c r="AP60" i="85"/>
  <c r="AN60" i="85"/>
  <c r="AK60" i="85"/>
  <c r="AJ60" i="85"/>
  <c r="AH60" i="85"/>
  <c r="T60" i="85"/>
  <c r="Q60" i="85"/>
  <c r="P60" i="85"/>
  <c r="N60" i="85"/>
  <c r="BA59" i="85"/>
  <c r="AX59" i="85"/>
  <c r="AW59" i="85"/>
  <c r="AV59" i="85"/>
  <c r="AU59" i="85"/>
  <c r="AT59" i="85"/>
  <c r="AS59" i="85"/>
  <c r="AR59" i="85"/>
  <c r="AQ59" i="85"/>
  <c r="AP59" i="85"/>
  <c r="AN59" i="85"/>
  <c r="AK59" i="85"/>
  <c r="AJ59" i="85"/>
  <c r="AH59" i="85"/>
  <c r="T59" i="85"/>
  <c r="Q59" i="85"/>
  <c r="P59" i="85"/>
  <c r="N59" i="85"/>
  <c r="BA58" i="85"/>
  <c r="AX58" i="85"/>
  <c r="AW58" i="85"/>
  <c r="AV58" i="85"/>
  <c r="AU58" i="85"/>
  <c r="AT58" i="85"/>
  <c r="AS58" i="85"/>
  <c r="AR58" i="85"/>
  <c r="AQ58" i="85"/>
  <c r="AP58" i="85"/>
  <c r="AN58" i="85"/>
  <c r="AK58" i="85"/>
  <c r="AJ58" i="85"/>
  <c r="AH58" i="85"/>
  <c r="T58" i="85"/>
  <c r="Q58" i="85"/>
  <c r="P58" i="85"/>
  <c r="N58" i="85"/>
  <c r="BA57" i="85"/>
  <c r="AX57" i="85"/>
  <c r="AW57" i="85"/>
  <c r="AV57" i="85"/>
  <c r="AU57" i="85"/>
  <c r="AT57" i="85"/>
  <c r="AS57" i="85"/>
  <c r="AR57" i="85"/>
  <c r="AQ57" i="85"/>
  <c r="AP57" i="85"/>
  <c r="AN57" i="85"/>
  <c r="AK57" i="85"/>
  <c r="AJ57" i="85"/>
  <c r="AH57" i="85"/>
  <c r="T57" i="85"/>
  <c r="Q57" i="85"/>
  <c r="P57" i="85"/>
  <c r="N57" i="85"/>
  <c r="BA56" i="85"/>
  <c r="AN56" i="85"/>
  <c r="AK56" i="85"/>
  <c r="AJ56" i="85"/>
  <c r="T56" i="85"/>
  <c r="Q56" i="85"/>
  <c r="P56" i="85"/>
  <c r="BA55" i="85"/>
  <c r="AX55" i="85"/>
  <c r="AW55" i="85"/>
  <c r="AV55" i="85"/>
  <c r="AU55" i="85"/>
  <c r="AT55" i="85"/>
  <c r="AS55" i="85"/>
  <c r="AR55" i="85"/>
  <c r="AQ55" i="85"/>
  <c r="AP55" i="85"/>
  <c r="AN55" i="85"/>
  <c r="AK55" i="85"/>
  <c r="AJ55" i="85"/>
  <c r="AH55" i="85"/>
  <c r="T55" i="85"/>
  <c r="Q55" i="85"/>
  <c r="P55" i="85"/>
  <c r="N55" i="85"/>
  <c r="BA54" i="85"/>
  <c r="AX54" i="85"/>
  <c r="AW54" i="85"/>
  <c r="AV54" i="85"/>
  <c r="AU54" i="85"/>
  <c r="AT54" i="85"/>
  <c r="AS54" i="85"/>
  <c r="AR54" i="85"/>
  <c r="AQ54" i="85"/>
  <c r="AP54" i="85"/>
  <c r="AN54" i="85"/>
  <c r="AK54" i="85"/>
  <c r="AJ54" i="85"/>
  <c r="AH54" i="85"/>
  <c r="T54" i="85"/>
  <c r="Q54" i="85"/>
  <c r="P54" i="85"/>
  <c r="N54" i="85"/>
  <c r="BA53" i="85"/>
  <c r="AX53" i="85"/>
  <c r="AW53" i="85"/>
  <c r="AV53" i="85"/>
  <c r="AU53" i="85"/>
  <c r="AT53" i="85"/>
  <c r="AS53" i="85"/>
  <c r="AR53" i="85"/>
  <c r="AQ53" i="85"/>
  <c r="AP53" i="85"/>
  <c r="AN53" i="85"/>
  <c r="AK53" i="85"/>
  <c r="AJ53" i="85"/>
  <c r="AH53" i="85"/>
  <c r="T53" i="85"/>
  <c r="Q53" i="85"/>
  <c r="P53" i="85"/>
  <c r="N53" i="85"/>
  <c r="BA52" i="85"/>
  <c r="AX52" i="85"/>
  <c r="AW52" i="85"/>
  <c r="AV52" i="85"/>
  <c r="AU52" i="85"/>
  <c r="AT52" i="85"/>
  <c r="AS52" i="85"/>
  <c r="AR52" i="85"/>
  <c r="AQ52" i="85"/>
  <c r="AP52" i="85"/>
  <c r="AN52" i="85"/>
  <c r="AK52" i="85"/>
  <c r="AJ52" i="85"/>
  <c r="AH52" i="85"/>
  <c r="T52" i="85"/>
  <c r="Q52" i="85"/>
  <c r="P52" i="85"/>
  <c r="N52" i="85"/>
  <c r="BA51" i="85"/>
  <c r="AX51" i="85"/>
  <c r="AW51" i="85"/>
  <c r="AV51" i="85"/>
  <c r="AU51" i="85"/>
  <c r="AT51" i="85"/>
  <c r="AS51" i="85"/>
  <c r="AR51" i="85"/>
  <c r="AQ51" i="85"/>
  <c r="AP51" i="85"/>
  <c r="AN51" i="85"/>
  <c r="AK51" i="85"/>
  <c r="AJ51" i="85"/>
  <c r="AH51" i="85"/>
  <c r="T51" i="85"/>
  <c r="Q51" i="85"/>
  <c r="P51" i="85"/>
  <c r="N51" i="85"/>
  <c r="BA50" i="85"/>
  <c r="AX50" i="85"/>
  <c r="AW50" i="85"/>
  <c r="AV50" i="85"/>
  <c r="AU50" i="85"/>
  <c r="AT50" i="85"/>
  <c r="AS50" i="85"/>
  <c r="AR50" i="85"/>
  <c r="AQ50" i="85"/>
  <c r="AP50" i="85"/>
  <c r="AN50" i="85"/>
  <c r="AK50" i="85"/>
  <c r="AJ50" i="85"/>
  <c r="AH50" i="85"/>
  <c r="T50" i="85"/>
  <c r="Q50" i="85"/>
  <c r="P50" i="85"/>
  <c r="N50" i="85"/>
  <c r="BA49" i="85"/>
  <c r="AX49" i="85"/>
  <c r="AW49" i="85"/>
  <c r="AV49" i="85"/>
  <c r="AU49" i="85"/>
  <c r="AT49" i="85"/>
  <c r="AS49" i="85"/>
  <c r="AR49" i="85"/>
  <c r="AQ49" i="85"/>
  <c r="AP49" i="85"/>
  <c r="AN49" i="85"/>
  <c r="AK49" i="85"/>
  <c r="AJ49" i="85"/>
  <c r="AH49" i="85"/>
  <c r="T49" i="85"/>
  <c r="Q49" i="85"/>
  <c r="P49" i="85"/>
  <c r="N49" i="85"/>
  <c r="BA48" i="85"/>
  <c r="AX48" i="85"/>
  <c r="AW48" i="85"/>
  <c r="AV48" i="85"/>
  <c r="AU48" i="85"/>
  <c r="AT48" i="85"/>
  <c r="AS48" i="85"/>
  <c r="AR48" i="85"/>
  <c r="AQ48" i="85"/>
  <c r="AP48" i="85"/>
  <c r="AN48" i="85"/>
  <c r="AK48" i="85"/>
  <c r="AJ48" i="85"/>
  <c r="AH48" i="85"/>
  <c r="T48" i="85"/>
  <c r="Q48" i="85"/>
  <c r="P48" i="85"/>
  <c r="N48" i="85"/>
  <c r="BA47" i="85"/>
  <c r="AX47" i="85"/>
  <c r="AW47" i="85"/>
  <c r="AV47" i="85"/>
  <c r="AU47" i="85"/>
  <c r="AT47" i="85"/>
  <c r="AS47" i="85"/>
  <c r="AR47" i="85"/>
  <c r="AQ47" i="85"/>
  <c r="AP47" i="85"/>
  <c r="AN47" i="85"/>
  <c r="AK47" i="85"/>
  <c r="AJ47" i="85"/>
  <c r="AH47" i="85"/>
  <c r="T47" i="85"/>
  <c r="Q47" i="85"/>
  <c r="P47" i="85"/>
  <c r="N47" i="85"/>
  <c r="BA46" i="85"/>
  <c r="AX46" i="85"/>
  <c r="AW46" i="85"/>
  <c r="AV46" i="85"/>
  <c r="AU46" i="85"/>
  <c r="AT46" i="85"/>
  <c r="AS46" i="85"/>
  <c r="AR46" i="85"/>
  <c r="AQ46" i="85"/>
  <c r="AP46" i="85"/>
  <c r="AN46" i="85"/>
  <c r="AK46" i="85"/>
  <c r="AJ46" i="85"/>
  <c r="AH46" i="85"/>
  <c r="T46" i="85"/>
  <c r="Q46" i="85"/>
  <c r="P46" i="85"/>
  <c r="N46" i="85"/>
  <c r="BA45" i="85"/>
  <c r="AX45" i="85"/>
  <c r="AW45" i="85"/>
  <c r="AV45" i="85"/>
  <c r="AU45" i="85"/>
  <c r="AT45" i="85"/>
  <c r="AS45" i="85"/>
  <c r="AR45" i="85"/>
  <c r="AQ45" i="85"/>
  <c r="AP45" i="85"/>
  <c r="AN45" i="85"/>
  <c r="AK45" i="85"/>
  <c r="AJ45" i="85"/>
  <c r="AH45" i="85"/>
  <c r="T45" i="85"/>
  <c r="Q45" i="85"/>
  <c r="P45" i="85"/>
  <c r="N45" i="85"/>
  <c r="BA44" i="85"/>
  <c r="AX44" i="85"/>
  <c r="AW44" i="85"/>
  <c r="AV44" i="85"/>
  <c r="AU44" i="85"/>
  <c r="AT44" i="85"/>
  <c r="AS44" i="85"/>
  <c r="AR44" i="85"/>
  <c r="AQ44" i="85"/>
  <c r="AP44" i="85"/>
  <c r="AN44" i="85"/>
  <c r="AK44" i="85"/>
  <c r="AJ44" i="85"/>
  <c r="AH44" i="85"/>
  <c r="T44" i="85"/>
  <c r="Q44" i="85"/>
  <c r="P44" i="85"/>
  <c r="N44" i="85"/>
  <c r="BA43" i="85"/>
  <c r="AX43" i="85"/>
  <c r="AW43" i="85"/>
  <c r="AV43" i="85"/>
  <c r="AU43" i="85"/>
  <c r="AT43" i="85"/>
  <c r="AS43" i="85"/>
  <c r="AR43" i="85"/>
  <c r="AQ43" i="85"/>
  <c r="AP43" i="85"/>
  <c r="AN43" i="85"/>
  <c r="AK43" i="85"/>
  <c r="AJ43" i="85"/>
  <c r="AH43" i="85"/>
  <c r="T43" i="85"/>
  <c r="Q43" i="85"/>
  <c r="P43" i="85"/>
  <c r="N43" i="85"/>
  <c r="BA42" i="85"/>
  <c r="AX42" i="85"/>
  <c r="AW42" i="85"/>
  <c r="AV42" i="85"/>
  <c r="AU42" i="85"/>
  <c r="AT42" i="85"/>
  <c r="AS42" i="85"/>
  <c r="AR42" i="85"/>
  <c r="AQ42" i="85"/>
  <c r="AP42" i="85"/>
  <c r="AN42" i="85"/>
  <c r="AK42" i="85"/>
  <c r="AJ42" i="85"/>
  <c r="AH42" i="85"/>
  <c r="T42" i="85"/>
  <c r="Q42" i="85"/>
  <c r="P42" i="85"/>
  <c r="N42" i="85"/>
  <c r="BA41" i="85"/>
  <c r="AX41" i="85"/>
  <c r="AW41" i="85"/>
  <c r="AV41" i="85"/>
  <c r="AU41" i="85"/>
  <c r="AT41" i="85"/>
  <c r="AS41" i="85"/>
  <c r="AR41" i="85"/>
  <c r="AQ41" i="85"/>
  <c r="AP41" i="85"/>
  <c r="AN41" i="85"/>
  <c r="AK41" i="85"/>
  <c r="AJ41" i="85"/>
  <c r="AH41" i="85"/>
  <c r="T41" i="85"/>
  <c r="Q41" i="85"/>
  <c r="P41" i="85"/>
  <c r="N41" i="85"/>
  <c r="BA40" i="85"/>
  <c r="AX40" i="85"/>
  <c r="AW40" i="85"/>
  <c r="AV40" i="85"/>
  <c r="AU40" i="85"/>
  <c r="AT40" i="85"/>
  <c r="AS40" i="85"/>
  <c r="AR40" i="85"/>
  <c r="AQ40" i="85"/>
  <c r="AP40" i="85"/>
  <c r="AN40" i="85"/>
  <c r="AK40" i="85"/>
  <c r="AJ40" i="85"/>
  <c r="AH40" i="85"/>
  <c r="T40" i="85"/>
  <c r="Q40" i="85"/>
  <c r="P40" i="85"/>
  <c r="N40" i="85"/>
  <c r="BA39" i="85"/>
  <c r="AX39" i="85"/>
  <c r="AW39" i="85"/>
  <c r="AV39" i="85"/>
  <c r="AU39" i="85"/>
  <c r="AT39" i="85"/>
  <c r="AS39" i="85"/>
  <c r="AR39" i="85"/>
  <c r="AQ39" i="85"/>
  <c r="AP39" i="85"/>
  <c r="AN39" i="85"/>
  <c r="AK39" i="85"/>
  <c r="AJ39" i="85"/>
  <c r="AH39" i="85"/>
  <c r="T39" i="85"/>
  <c r="Q39" i="85"/>
  <c r="P39" i="85"/>
  <c r="N39" i="85"/>
  <c r="AP37" i="85"/>
  <c r="V37" i="85"/>
  <c r="BA33" i="85"/>
  <c r="AX33" i="85"/>
  <c r="AW33" i="85"/>
  <c r="AV33" i="85"/>
  <c r="AU33" i="85"/>
  <c r="AT33" i="85"/>
  <c r="AS33" i="85"/>
  <c r="AR33" i="85"/>
  <c r="AQ33" i="85"/>
  <c r="AP33" i="85"/>
  <c r="AH33" i="85"/>
  <c r="N33" i="85"/>
  <c r="AG32" i="85"/>
  <c r="AN32" i="85" s="1"/>
  <c r="AF32" i="85"/>
  <c r="AD32" i="85"/>
  <c r="AC32" i="85"/>
  <c r="AB32" i="85"/>
  <c r="AA32" i="85"/>
  <c r="Z32" i="85"/>
  <c r="Y32" i="85"/>
  <c r="X32" i="85"/>
  <c r="W32" i="85"/>
  <c r="V32" i="85"/>
  <c r="AJ32" i="85" s="1"/>
  <c r="T32" i="85"/>
  <c r="Q32" i="85"/>
  <c r="P32" i="85"/>
  <c r="BA31" i="85"/>
  <c r="AX31" i="85"/>
  <c r="AW31" i="85"/>
  <c r="AV31" i="85"/>
  <c r="AU31" i="85"/>
  <c r="AT31" i="85"/>
  <c r="AS31" i="85"/>
  <c r="AR31" i="85"/>
  <c r="AQ31" i="85"/>
  <c r="AP31" i="85"/>
  <c r="AN31" i="85"/>
  <c r="AK31" i="85"/>
  <c r="AJ31" i="85"/>
  <c r="AH31" i="85"/>
  <c r="T31" i="85"/>
  <c r="Q31" i="85"/>
  <c r="P31" i="85"/>
  <c r="N31" i="85"/>
  <c r="BA30" i="85"/>
  <c r="AX30" i="85"/>
  <c r="AW30" i="85"/>
  <c r="AV30" i="85"/>
  <c r="AU30" i="85"/>
  <c r="AT30" i="85"/>
  <c r="AS30" i="85"/>
  <c r="AR30" i="85"/>
  <c r="AQ30" i="85"/>
  <c r="AP30" i="85"/>
  <c r="AN30" i="85"/>
  <c r="AK30" i="85"/>
  <c r="AJ30" i="85"/>
  <c r="AH30" i="85"/>
  <c r="T30" i="85"/>
  <c r="Q30" i="85"/>
  <c r="P30" i="85"/>
  <c r="N30" i="85"/>
  <c r="BA29" i="85"/>
  <c r="AX29" i="85"/>
  <c r="AW29" i="85"/>
  <c r="AV29" i="85"/>
  <c r="AU29" i="85"/>
  <c r="AT29" i="85"/>
  <c r="AS29" i="85"/>
  <c r="AR29" i="85"/>
  <c r="AQ29" i="85"/>
  <c r="AP29" i="85"/>
  <c r="AN29" i="85"/>
  <c r="AK29" i="85"/>
  <c r="AJ29" i="85"/>
  <c r="AH29" i="85"/>
  <c r="T29" i="85"/>
  <c r="Q29" i="85"/>
  <c r="P29" i="85"/>
  <c r="N29" i="85"/>
  <c r="BA28" i="85"/>
  <c r="AX28" i="85"/>
  <c r="AW28" i="85"/>
  <c r="AV28" i="85"/>
  <c r="AU28" i="85"/>
  <c r="AT28" i="85"/>
  <c r="AS28" i="85"/>
  <c r="AR28" i="85"/>
  <c r="AQ28" i="85"/>
  <c r="AP28" i="85"/>
  <c r="AN28" i="85"/>
  <c r="AK28" i="85"/>
  <c r="AJ28" i="85"/>
  <c r="AH28" i="85"/>
  <c r="T28" i="85"/>
  <c r="Q28" i="85"/>
  <c r="P28" i="85"/>
  <c r="N28" i="85"/>
  <c r="BA27" i="85"/>
  <c r="AX27" i="85"/>
  <c r="AW27" i="85"/>
  <c r="AV27" i="85"/>
  <c r="AU27" i="85"/>
  <c r="AT27" i="85"/>
  <c r="AS27" i="85"/>
  <c r="AR27" i="85"/>
  <c r="AQ27" i="85"/>
  <c r="AP27" i="85"/>
  <c r="AN27" i="85"/>
  <c r="AK27" i="85"/>
  <c r="AJ27" i="85"/>
  <c r="AH27" i="85"/>
  <c r="T27" i="85"/>
  <c r="Q27" i="85"/>
  <c r="P27" i="85"/>
  <c r="N27" i="85"/>
  <c r="BA26" i="85"/>
  <c r="AX26" i="85"/>
  <c r="AW26" i="85"/>
  <c r="AV26" i="85"/>
  <c r="AU26" i="85"/>
  <c r="AT26" i="85"/>
  <c r="AS26" i="85"/>
  <c r="AR26" i="85"/>
  <c r="AQ26" i="85"/>
  <c r="AP26" i="85"/>
  <c r="AN26" i="85"/>
  <c r="AK26" i="85"/>
  <c r="AJ26" i="85"/>
  <c r="AH26" i="85"/>
  <c r="T26" i="85"/>
  <c r="Q26" i="85"/>
  <c r="P26" i="85"/>
  <c r="N26" i="85"/>
  <c r="BA25" i="85"/>
  <c r="AX25" i="85"/>
  <c r="AW25" i="85"/>
  <c r="AV25" i="85"/>
  <c r="AU25" i="85"/>
  <c r="AT25" i="85"/>
  <c r="AS25" i="85"/>
  <c r="AR25" i="85"/>
  <c r="AQ25" i="85"/>
  <c r="AP25" i="85"/>
  <c r="AN25" i="85"/>
  <c r="AK25" i="85"/>
  <c r="AJ25" i="85"/>
  <c r="AH25" i="85"/>
  <c r="T25" i="85"/>
  <c r="Q25" i="85"/>
  <c r="P25" i="85"/>
  <c r="N25" i="85"/>
  <c r="BA24" i="85"/>
  <c r="AX24" i="85"/>
  <c r="AW24" i="85"/>
  <c r="AV24" i="85"/>
  <c r="AU24" i="85"/>
  <c r="AT24" i="85"/>
  <c r="AS24" i="85"/>
  <c r="AR24" i="85"/>
  <c r="AQ24" i="85"/>
  <c r="AP24" i="85"/>
  <c r="AN24" i="85"/>
  <c r="AK24" i="85"/>
  <c r="AJ24" i="85"/>
  <c r="AH24" i="85"/>
  <c r="T24" i="85"/>
  <c r="Q24" i="85"/>
  <c r="P24" i="85"/>
  <c r="N24" i="85"/>
  <c r="BA23" i="85"/>
  <c r="AX23" i="85"/>
  <c r="AW23" i="85"/>
  <c r="AV23" i="85"/>
  <c r="AU23" i="85"/>
  <c r="AT23" i="85"/>
  <c r="AS23" i="85"/>
  <c r="AR23" i="85"/>
  <c r="AQ23" i="85"/>
  <c r="AP23" i="85"/>
  <c r="AN23" i="85"/>
  <c r="AK23" i="85"/>
  <c r="AJ23" i="85"/>
  <c r="AH23" i="85"/>
  <c r="T23" i="85"/>
  <c r="Q23" i="85"/>
  <c r="P23" i="85"/>
  <c r="N23" i="85"/>
  <c r="BA22" i="85"/>
  <c r="AX22" i="85"/>
  <c r="AW22" i="85"/>
  <c r="AV22" i="85"/>
  <c r="AU22" i="85"/>
  <c r="AT22" i="85"/>
  <c r="AS22" i="85"/>
  <c r="AR22" i="85"/>
  <c r="AQ22" i="85"/>
  <c r="AP22" i="85"/>
  <c r="AN22" i="85"/>
  <c r="AK22" i="85"/>
  <c r="AJ22" i="85"/>
  <c r="AH22" i="85"/>
  <c r="T22" i="85"/>
  <c r="Q22" i="85"/>
  <c r="P22" i="85"/>
  <c r="N22" i="85"/>
  <c r="BA21" i="85"/>
  <c r="AX21" i="85"/>
  <c r="AW21" i="85"/>
  <c r="AV21" i="85"/>
  <c r="AU21" i="85"/>
  <c r="AT21" i="85"/>
  <c r="AS21" i="85"/>
  <c r="AR21" i="85"/>
  <c r="AQ21" i="85"/>
  <c r="AP21" i="85"/>
  <c r="AN21" i="85"/>
  <c r="AK21" i="85"/>
  <c r="AJ21" i="85"/>
  <c r="AH21" i="85"/>
  <c r="T21" i="85"/>
  <c r="Q21" i="85"/>
  <c r="P21" i="85"/>
  <c r="N21" i="85"/>
  <c r="BA20" i="85"/>
  <c r="AX20" i="85"/>
  <c r="AW20" i="85"/>
  <c r="AV20" i="85"/>
  <c r="AU20" i="85"/>
  <c r="AT20" i="85"/>
  <c r="AS20" i="85"/>
  <c r="AR20" i="85"/>
  <c r="AQ20" i="85"/>
  <c r="AP20" i="85"/>
  <c r="AN20" i="85"/>
  <c r="AK20" i="85"/>
  <c r="AJ20" i="85"/>
  <c r="AH20" i="85"/>
  <c r="T20" i="85"/>
  <c r="Q20" i="85"/>
  <c r="P20" i="85"/>
  <c r="N20" i="85"/>
  <c r="BA19" i="85"/>
  <c r="AX19" i="85"/>
  <c r="AW19" i="85"/>
  <c r="AV19" i="85"/>
  <c r="AU19" i="85"/>
  <c r="AT19" i="85"/>
  <c r="AS19" i="85"/>
  <c r="AR19" i="85"/>
  <c r="AQ19" i="85"/>
  <c r="AP19" i="85"/>
  <c r="AN19" i="85"/>
  <c r="AK19" i="85"/>
  <c r="AJ19" i="85"/>
  <c r="AH19" i="85"/>
  <c r="T19" i="85"/>
  <c r="Q19" i="85"/>
  <c r="P19" i="85"/>
  <c r="N19" i="85"/>
  <c r="BA18" i="85"/>
  <c r="AX18" i="85"/>
  <c r="AW18" i="85"/>
  <c r="AV18" i="85"/>
  <c r="AU18" i="85"/>
  <c r="AT18" i="85"/>
  <c r="AS18" i="85"/>
  <c r="AR18" i="85"/>
  <c r="AQ18" i="85"/>
  <c r="AP18" i="85"/>
  <c r="AN18" i="85"/>
  <c r="AK18" i="85"/>
  <c r="AJ18" i="85"/>
  <c r="AH18" i="85"/>
  <c r="T18" i="85"/>
  <c r="Q18" i="85"/>
  <c r="P18" i="85"/>
  <c r="N18" i="85"/>
  <c r="BA17" i="85"/>
  <c r="AX17" i="85"/>
  <c r="AW17" i="85"/>
  <c r="AV17" i="85"/>
  <c r="AU17" i="85"/>
  <c r="AT17" i="85"/>
  <c r="AS17" i="85"/>
  <c r="AR17" i="85"/>
  <c r="AQ17" i="85"/>
  <c r="AP17" i="85"/>
  <c r="AN17" i="85"/>
  <c r="AK17" i="85"/>
  <c r="AJ17" i="85"/>
  <c r="AH17" i="85"/>
  <c r="T17" i="85"/>
  <c r="Q17" i="85"/>
  <c r="P17" i="85"/>
  <c r="N17" i="85"/>
  <c r="BA16" i="85"/>
  <c r="AX16" i="85"/>
  <c r="AW16" i="85"/>
  <c r="AV16" i="85"/>
  <c r="AU16" i="85"/>
  <c r="AT16" i="85"/>
  <c r="AS16" i="85"/>
  <c r="AR16" i="85"/>
  <c r="AQ16" i="85"/>
  <c r="AP16" i="85"/>
  <c r="AN16" i="85"/>
  <c r="AK16" i="85"/>
  <c r="AJ16" i="85"/>
  <c r="AH16" i="85"/>
  <c r="T16" i="85"/>
  <c r="Q16" i="85"/>
  <c r="P16" i="85"/>
  <c r="N16" i="85"/>
  <c r="BA15" i="85"/>
  <c r="AX15" i="85"/>
  <c r="AW15" i="85"/>
  <c r="AV15" i="85"/>
  <c r="AU15" i="85"/>
  <c r="AT15" i="85"/>
  <c r="AS15" i="85"/>
  <c r="AR15" i="85"/>
  <c r="AQ15" i="85"/>
  <c r="AP15" i="85"/>
  <c r="AN15" i="85"/>
  <c r="AK15" i="85"/>
  <c r="AJ15" i="85"/>
  <c r="AH15" i="85"/>
  <c r="T15" i="85"/>
  <c r="Q15" i="85"/>
  <c r="P15" i="85"/>
  <c r="N15" i="85"/>
  <c r="BA14" i="85"/>
  <c r="AX14" i="85"/>
  <c r="AW14" i="85"/>
  <c r="AV14" i="85"/>
  <c r="AU14" i="85"/>
  <c r="AT14" i="85"/>
  <c r="AS14" i="85"/>
  <c r="AR14" i="85"/>
  <c r="AQ14" i="85"/>
  <c r="AP14" i="85"/>
  <c r="AN14" i="85"/>
  <c r="AK14" i="85"/>
  <c r="AJ14" i="85"/>
  <c r="AH14" i="85"/>
  <c r="T14" i="85"/>
  <c r="Q14" i="85"/>
  <c r="P14" i="85"/>
  <c r="N14" i="85"/>
  <c r="BA13" i="85"/>
  <c r="AX13" i="85"/>
  <c r="AW13" i="85"/>
  <c r="AV13" i="85"/>
  <c r="AU13" i="85"/>
  <c r="AT13" i="85"/>
  <c r="AS13" i="85"/>
  <c r="AR13" i="85"/>
  <c r="AQ13" i="85"/>
  <c r="AP13" i="85"/>
  <c r="AN13" i="85"/>
  <c r="AK13" i="85"/>
  <c r="AJ13" i="85"/>
  <c r="AH13" i="85"/>
  <c r="T13" i="85"/>
  <c r="Q13" i="85"/>
  <c r="P13" i="85"/>
  <c r="N13" i="85"/>
  <c r="BA12" i="85"/>
  <c r="AX12" i="85"/>
  <c r="AW12" i="85"/>
  <c r="AV12" i="85"/>
  <c r="AU12" i="85"/>
  <c r="AT12" i="85"/>
  <c r="AS12" i="85"/>
  <c r="AR12" i="85"/>
  <c r="AQ12" i="85"/>
  <c r="AP12" i="85"/>
  <c r="AN12" i="85"/>
  <c r="AK12" i="85"/>
  <c r="AJ12" i="85"/>
  <c r="AH12" i="85"/>
  <c r="T12" i="85"/>
  <c r="Q12" i="85"/>
  <c r="P12" i="85"/>
  <c r="N12" i="85"/>
  <c r="BA11" i="85"/>
  <c r="AX11" i="85"/>
  <c r="AW11" i="85"/>
  <c r="AV11" i="85"/>
  <c r="AU11" i="85"/>
  <c r="AT11" i="85"/>
  <c r="AS11" i="85"/>
  <c r="AR11" i="85"/>
  <c r="AQ11" i="85"/>
  <c r="AP11" i="85"/>
  <c r="AN11" i="85"/>
  <c r="AK11" i="85"/>
  <c r="AJ11" i="85"/>
  <c r="AH11" i="85"/>
  <c r="T11" i="85"/>
  <c r="Q11" i="85"/>
  <c r="P11" i="85"/>
  <c r="N11" i="85"/>
  <c r="BA10" i="85"/>
  <c r="AX10" i="85"/>
  <c r="AW10" i="85"/>
  <c r="AV10" i="85"/>
  <c r="AU10" i="85"/>
  <c r="AT10" i="85"/>
  <c r="AS10" i="85"/>
  <c r="AR10" i="85"/>
  <c r="AQ10" i="85"/>
  <c r="AP10" i="85"/>
  <c r="AN10" i="85"/>
  <c r="AK10" i="85"/>
  <c r="AJ10" i="85"/>
  <c r="AH10" i="85"/>
  <c r="T10" i="85"/>
  <c r="Q10" i="85"/>
  <c r="P10" i="85"/>
  <c r="N10" i="85"/>
  <c r="BA9" i="85"/>
  <c r="AX9" i="85"/>
  <c r="AW9" i="85"/>
  <c r="AV9" i="85"/>
  <c r="AU9" i="85"/>
  <c r="AT9" i="85"/>
  <c r="AS9" i="85"/>
  <c r="AR9" i="85"/>
  <c r="AQ9" i="85"/>
  <c r="AP9" i="85"/>
  <c r="AN9" i="85"/>
  <c r="AK9" i="85"/>
  <c r="AJ9" i="85"/>
  <c r="AH9" i="85"/>
  <c r="T9" i="85"/>
  <c r="Q9" i="85"/>
  <c r="P9" i="85"/>
  <c r="N9" i="85"/>
  <c r="BA8" i="85"/>
  <c r="AX8" i="85"/>
  <c r="AW8" i="85"/>
  <c r="AV8" i="85"/>
  <c r="AU8" i="85"/>
  <c r="AT8" i="85"/>
  <c r="AS8" i="85"/>
  <c r="AR8" i="85"/>
  <c r="AQ8" i="85"/>
  <c r="AP8" i="85"/>
  <c r="AN8" i="85"/>
  <c r="AK8" i="85"/>
  <c r="AJ8" i="85"/>
  <c r="AH8" i="85"/>
  <c r="T8" i="85"/>
  <c r="Q8" i="85"/>
  <c r="P8" i="85"/>
  <c r="N8" i="85"/>
  <c r="BA7" i="85"/>
  <c r="AX7" i="85"/>
  <c r="AW7" i="85"/>
  <c r="AV7" i="85"/>
  <c r="AU7" i="85"/>
  <c r="AT7" i="85"/>
  <c r="AS7" i="85"/>
  <c r="AR7" i="85"/>
  <c r="AQ7" i="85"/>
  <c r="AP7" i="85"/>
  <c r="AN7" i="85"/>
  <c r="AK7" i="85"/>
  <c r="AJ7" i="85"/>
  <c r="AH7" i="85"/>
  <c r="T7" i="85"/>
  <c r="Q7" i="85"/>
  <c r="P7" i="85"/>
  <c r="N7" i="85"/>
  <c r="AP5" i="85"/>
  <c r="V5" i="85"/>
  <c r="O22" i="84"/>
  <c r="L22" i="84"/>
  <c r="K22" i="84"/>
  <c r="J22" i="84"/>
  <c r="I22" i="84"/>
  <c r="H22" i="84"/>
  <c r="G22" i="84"/>
  <c r="F22" i="84"/>
  <c r="E22" i="84"/>
  <c r="D22" i="84"/>
  <c r="O21" i="84"/>
  <c r="L21" i="84"/>
  <c r="K21" i="84"/>
  <c r="J21" i="84"/>
  <c r="I21" i="84"/>
  <c r="H21" i="84"/>
  <c r="G21" i="84"/>
  <c r="F21" i="84"/>
  <c r="E21" i="84"/>
  <c r="D21" i="84"/>
  <c r="O20" i="84"/>
  <c r="L20" i="84"/>
  <c r="K20" i="84"/>
  <c r="J20" i="84"/>
  <c r="I20" i="84"/>
  <c r="H20" i="84"/>
  <c r="G20" i="84"/>
  <c r="F20" i="84"/>
  <c r="E20" i="84"/>
  <c r="D20" i="84"/>
  <c r="D18" i="84"/>
  <c r="P15" i="84"/>
  <c r="V14" i="84"/>
  <c r="S14" i="84"/>
  <c r="R14" i="84"/>
  <c r="P14" i="84"/>
  <c r="V13" i="84"/>
  <c r="S13" i="84"/>
  <c r="R13" i="84"/>
  <c r="P13" i="84"/>
  <c r="D11" i="84"/>
  <c r="P8" i="84"/>
  <c r="S7" i="84"/>
  <c r="R7" i="84"/>
  <c r="P7" i="84"/>
  <c r="S6" i="84"/>
  <c r="R6" i="84"/>
  <c r="P6" i="84"/>
  <c r="E20" i="62"/>
  <c r="F20" i="62"/>
  <c r="G20" i="62"/>
  <c r="H20" i="62"/>
  <c r="I20" i="62"/>
  <c r="J20" i="62"/>
  <c r="K20" i="62"/>
  <c r="L20" i="62"/>
  <c r="N20" i="62"/>
  <c r="O20" i="62"/>
  <c r="E21" i="62"/>
  <c r="F21" i="62"/>
  <c r="G21" i="62"/>
  <c r="H21" i="62"/>
  <c r="I21" i="62"/>
  <c r="J21" i="62"/>
  <c r="K21" i="62"/>
  <c r="L21" i="62"/>
  <c r="N21" i="62"/>
  <c r="O21" i="62"/>
  <c r="E22" i="62"/>
  <c r="F22" i="62"/>
  <c r="G22" i="62"/>
  <c r="H22" i="62"/>
  <c r="I22" i="62"/>
  <c r="J22" i="62"/>
  <c r="K22" i="62"/>
  <c r="L22" i="62"/>
  <c r="N22" i="62"/>
  <c r="O22" i="62"/>
  <c r="S14" i="62"/>
  <c r="R14" i="62"/>
  <c r="S13" i="62"/>
  <c r="R13" i="62"/>
  <c r="V7" i="62"/>
  <c r="S7" i="62"/>
  <c r="R7" i="62"/>
  <c r="V6" i="62"/>
  <c r="S6" i="62"/>
  <c r="R6" i="62"/>
  <c r="BA99" i="83"/>
  <c r="AZ99" i="83"/>
  <c r="AX99" i="83"/>
  <c r="AW99" i="83"/>
  <c r="AV99" i="83"/>
  <c r="AU99" i="83"/>
  <c r="AT99" i="83"/>
  <c r="AS99" i="83"/>
  <c r="AR99" i="83"/>
  <c r="AQ99" i="83"/>
  <c r="AP99" i="83"/>
  <c r="AH99" i="83"/>
  <c r="N99" i="83"/>
  <c r="AG98" i="83"/>
  <c r="AN98" i="83" s="1"/>
  <c r="AF98" i="83"/>
  <c r="AD98" i="83"/>
  <c r="AC98" i="83"/>
  <c r="AB98" i="83"/>
  <c r="AA98" i="83"/>
  <c r="AK98" i="83" s="1"/>
  <c r="Z98" i="83"/>
  <c r="Y98" i="83"/>
  <c r="X98" i="83"/>
  <c r="W98" i="83"/>
  <c r="V98" i="83"/>
  <c r="AJ98" i="83" s="1"/>
  <c r="M98" i="83"/>
  <c r="T98" i="83" s="1"/>
  <c r="L98" i="83"/>
  <c r="J98" i="83"/>
  <c r="I98" i="83"/>
  <c r="H98" i="83"/>
  <c r="G98" i="83"/>
  <c r="Q98" i="83" s="1"/>
  <c r="F98" i="83"/>
  <c r="E98" i="83"/>
  <c r="D98" i="83"/>
  <c r="C98" i="83"/>
  <c r="B98" i="83"/>
  <c r="P98" i="83" s="1"/>
  <c r="AN97" i="83"/>
  <c r="AK97" i="83"/>
  <c r="AJ97" i="83"/>
  <c r="AH97" i="83"/>
  <c r="T97" i="83"/>
  <c r="Q97" i="83"/>
  <c r="P97" i="83"/>
  <c r="N97" i="83"/>
  <c r="AN96" i="83"/>
  <c r="AK96" i="83"/>
  <c r="AJ96" i="83"/>
  <c r="AH96" i="83"/>
  <c r="T96" i="83"/>
  <c r="Q96" i="83"/>
  <c r="P96" i="83"/>
  <c r="N96" i="83"/>
  <c r="AN95" i="83"/>
  <c r="AK95" i="83"/>
  <c r="AJ95" i="83"/>
  <c r="AH95" i="83"/>
  <c r="T95" i="83"/>
  <c r="Q95" i="83"/>
  <c r="P95" i="83"/>
  <c r="N95" i="83"/>
  <c r="AN94" i="83"/>
  <c r="AK94" i="83"/>
  <c r="AJ94" i="83"/>
  <c r="AH94" i="83"/>
  <c r="T94" i="83"/>
  <c r="Q94" i="83"/>
  <c r="P94" i="83"/>
  <c r="N94" i="83"/>
  <c r="AN93" i="83"/>
  <c r="AK93" i="83"/>
  <c r="AJ93" i="83"/>
  <c r="AH93" i="83"/>
  <c r="T93" i="83"/>
  <c r="Q93" i="83"/>
  <c r="P93" i="83"/>
  <c r="N93" i="83"/>
  <c r="AN92" i="83"/>
  <c r="AK92" i="83"/>
  <c r="AJ92" i="83"/>
  <c r="AH92" i="83"/>
  <c r="T92" i="83"/>
  <c r="Q92" i="83"/>
  <c r="P92" i="83"/>
  <c r="N92" i="83"/>
  <c r="AN91" i="83"/>
  <c r="AK91" i="83"/>
  <c r="AJ91" i="83"/>
  <c r="AH91" i="83"/>
  <c r="T91" i="83"/>
  <c r="Q91" i="83"/>
  <c r="P91" i="83"/>
  <c r="N91" i="83"/>
  <c r="AN90" i="83"/>
  <c r="AK90" i="83"/>
  <c r="AJ90" i="83"/>
  <c r="AH90" i="83"/>
  <c r="T90" i="83"/>
  <c r="Q90" i="83"/>
  <c r="P90" i="83"/>
  <c r="N90" i="83"/>
  <c r="AN89" i="83"/>
  <c r="AK89" i="83"/>
  <c r="AJ89" i="83"/>
  <c r="AH89" i="83"/>
  <c r="T89" i="83"/>
  <c r="Q89" i="83"/>
  <c r="P89" i="83"/>
  <c r="N89" i="83"/>
  <c r="AN88" i="83"/>
  <c r="AK88" i="83"/>
  <c r="AJ88" i="83"/>
  <c r="AH88" i="83"/>
  <c r="T88" i="83"/>
  <c r="Q88" i="83"/>
  <c r="P88" i="83"/>
  <c r="N88" i="83"/>
  <c r="AN87" i="83"/>
  <c r="AK87" i="83"/>
  <c r="AJ87" i="83"/>
  <c r="AH87" i="83"/>
  <c r="T87" i="83"/>
  <c r="Q87" i="83"/>
  <c r="P87" i="83"/>
  <c r="N87" i="83"/>
  <c r="AN86" i="83"/>
  <c r="AK86" i="83"/>
  <c r="AJ86" i="83"/>
  <c r="AH86" i="83"/>
  <c r="T86" i="83"/>
  <c r="Q86" i="83"/>
  <c r="P86" i="83"/>
  <c r="N86" i="83"/>
  <c r="AN85" i="83"/>
  <c r="AK85" i="83"/>
  <c r="AJ85" i="83"/>
  <c r="AH85" i="83"/>
  <c r="T85" i="83"/>
  <c r="Q85" i="83"/>
  <c r="P85" i="83"/>
  <c r="N85" i="83"/>
  <c r="AN84" i="83"/>
  <c r="AK84" i="83"/>
  <c r="AJ84" i="83"/>
  <c r="AH84" i="83"/>
  <c r="T84" i="83"/>
  <c r="Q84" i="83"/>
  <c r="P84" i="83"/>
  <c r="N84" i="83"/>
  <c r="AN83" i="83"/>
  <c r="AK83" i="83"/>
  <c r="AJ83" i="83"/>
  <c r="AH83" i="83"/>
  <c r="T83" i="83"/>
  <c r="Q83" i="83"/>
  <c r="P83" i="83"/>
  <c r="N83" i="83"/>
  <c r="AN82" i="83"/>
  <c r="AK82" i="83"/>
  <c r="AJ82" i="83"/>
  <c r="AH82" i="83"/>
  <c r="T82" i="83"/>
  <c r="Q82" i="83"/>
  <c r="P82" i="83"/>
  <c r="N82" i="83"/>
  <c r="AN81" i="83"/>
  <c r="AK81" i="83"/>
  <c r="AJ81" i="83"/>
  <c r="AH81" i="83"/>
  <c r="T81" i="83"/>
  <c r="Q81" i="83"/>
  <c r="P81" i="83"/>
  <c r="N81" i="83"/>
  <c r="AN80" i="83"/>
  <c r="AK80" i="83"/>
  <c r="AJ80" i="83"/>
  <c r="AH80" i="83"/>
  <c r="T80" i="83"/>
  <c r="Q80" i="83"/>
  <c r="P80" i="83"/>
  <c r="N80" i="83"/>
  <c r="AN79" i="83"/>
  <c r="AK79" i="83"/>
  <c r="AJ79" i="83"/>
  <c r="AH79" i="83"/>
  <c r="T79" i="83"/>
  <c r="Q79" i="83"/>
  <c r="P79" i="83"/>
  <c r="N79" i="83"/>
  <c r="AN78" i="83"/>
  <c r="AK78" i="83"/>
  <c r="AJ78" i="83"/>
  <c r="AH78" i="83"/>
  <c r="T78" i="83"/>
  <c r="Q78" i="83"/>
  <c r="P78" i="83"/>
  <c r="N78" i="83"/>
  <c r="AN77" i="83"/>
  <c r="AK77" i="83"/>
  <c r="AJ77" i="83"/>
  <c r="AH77" i="83"/>
  <c r="T77" i="83"/>
  <c r="Q77" i="83"/>
  <c r="P77" i="83"/>
  <c r="N77" i="83"/>
  <c r="AN76" i="83"/>
  <c r="AK76" i="83"/>
  <c r="AJ76" i="83"/>
  <c r="AH76" i="83"/>
  <c r="T76" i="83"/>
  <c r="Q76" i="83"/>
  <c r="P76" i="83"/>
  <c r="N76" i="83"/>
  <c r="AN75" i="83"/>
  <c r="AK75" i="83"/>
  <c r="AJ75" i="83"/>
  <c r="AH75" i="83"/>
  <c r="T75" i="83"/>
  <c r="Q75" i="83"/>
  <c r="P75" i="83"/>
  <c r="N75" i="83"/>
  <c r="AN74" i="83"/>
  <c r="AK74" i="83"/>
  <c r="AJ74" i="83"/>
  <c r="T74" i="83"/>
  <c r="Q74" i="83"/>
  <c r="P74" i="83"/>
  <c r="AN73" i="83"/>
  <c r="AK73" i="83"/>
  <c r="AJ73" i="83"/>
  <c r="AH73" i="83"/>
  <c r="T73" i="83"/>
  <c r="Q73" i="83"/>
  <c r="P73" i="83"/>
  <c r="N73" i="83"/>
  <c r="AN72" i="83"/>
  <c r="AK72" i="83"/>
  <c r="AJ72" i="83"/>
  <c r="AH72" i="83"/>
  <c r="T72" i="83"/>
  <c r="Q72" i="83"/>
  <c r="P72" i="83"/>
  <c r="N72" i="83"/>
  <c r="AX71" i="83"/>
  <c r="AW71" i="83"/>
  <c r="AV71" i="83"/>
  <c r="AU71" i="83"/>
  <c r="AT71" i="83"/>
  <c r="AS71" i="83"/>
  <c r="AR71" i="83"/>
  <c r="AQ71" i="83"/>
  <c r="AP71" i="83"/>
  <c r="AN71" i="83"/>
  <c r="AK71" i="83"/>
  <c r="AJ71" i="83"/>
  <c r="AH71" i="83"/>
  <c r="T71" i="83"/>
  <c r="Q71" i="83"/>
  <c r="P71" i="83"/>
  <c r="N71" i="83"/>
  <c r="AP69" i="83"/>
  <c r="V69" i="83"/>
  <c r="BA65" i="83"/>
  <c r="AZ65" i="83"/>
  <c r="AX65" i="83"/>
  <c r="AW65" i="83"/>
  <c r="AV65" i="83"/>
  <c r="AU65" i="83"/>
  <c r="AT65" i="83"/>
  <c r="AS65" i="83"/>
  <c r="AR65" i="83"/>
  <c r="AQ65" i="83"/>
  <c r="AP65" i="83"/>
  <c r="AH65" i="83"/>
  <c r="N65" i="83"/>
  <c r="AG64" i="83"/>
  <c r="AN64" i="83" s="1"/>
  <c r="AF64" i="83"/>
  <c r="AD64" i="83"/>
  <c r="AC64" i="83"/>
  <c r="AB64" i="83"/>
  <c r="AA64" i="83"/>
  <c r="Z64" i="83"/>
  <c r="Y64" i="83"/>
  <c r="X64" i="83"/>
  <c r="W64" i="83"/>
  <c r="V64" i="83"/>
  <c r="AJ64" i="83" s="1"/>
  <c r="M64" i="83"/>
  <c r="T64" i="83" s="1"/>
  <c r="L64" i="83"/>
  <c r="J64" i="83"/>
  <c r="I64" i="83"/>
  <c r="H64" i="83"/>
  <c r="G64" i="83"/>
  <c r="Q64" i="83" s="1"/>
  <c r="F64" i="83"/>
  <c r="E64" i="83"/>
  <c r="D64" i="83"/>
  <c r="C64" i="83"/>
  <c r="B64" i="83"/>
  <c r="P64" i="83" s="1"/>
  <c r="AN63" i="83"/>
  <c r="AK63" i="83"/>
  <c r="AJ63" i="83"/>
  <c r="AH63" i="83"/>
  <c r="T63" i="83"/>
  <c r="Q63" i="83"/>
  <c r="P63" i="83"/>
  <c r="N63" i="83"/>
  <c r="AN62" i="83"/>
  <c r="AK62" i="83"/>
  <c r="AJ62" i="83"/>
  <c r="T62" i="83"/>
  <c r="Q62" i="83"/>
  <c r="P62" i="83"/>
  <c r="N62" i="83"/>
  <c r="AN61" i="83"/>
  <c r="AK61" i="83"/>
  <c r="AJ61" i="83"/>
  <c r="AH61" i="83"/>
  <c r="T61" i="83"/>
  <c r="Q61" i="83"/>
  <c r="P61" i="83"/>
  <c r="N61" i="83"/>
  <c r="AN60" i="83"/>
  <c r="AK60" i="83"/>
  <c r="AJ60" i="83"/>
  <c r="AH60" i="83"/>
  <c r="T60" i="83"/>
  <c r="Q60" i="83"/>
  <c r="P60" i="83"/>
  <c r="N60" i="83"/>
  <c r="AN59" i="83"/>
  <c r="AK59" i="83"/>
  <c r="AJ59" i="83"/>
  <c r="AH59" i="83"/>
  <c r="T59" i="83"/>
  <c r="Q59" i="83"/>
  <c r="P59" i="83"/>
  <c r="N59" i="83"/>
  <c r="AN58" i="83"/>
  <c r="AK58" i="83"/>
  <c r="AJ58" i="83"/>
  <c r="AH58" i="83"/>
  <c r="T58" i="83"/>
  <c r="Q58" i="83"/>
  <c r="P58" i="83"/>
  <c r="N58" i="83"/>
  <c r="AN57" i="83"/>
  <c r="AK57" i="83"/>
  <c r="AJ57" i="83"/>
  <c r="AH57" i="83"/>
  <c r="T57" i="83"/>
  <c r="Q57" i="83"/>
  <c r="P57" i="83"/>
  <c r="N57" i="83"/>
  <c r="AN56" i="83"/>
  <c r="AK56" i="83"/>
  <c r="AJ56" i="83"/>
  <c r="AH56" i="83"/>
  <c r="T56" i="83"/>
  <c r="Q56" i="83"/>
  <c r="P56" i="83"/>
  <c r="N56" i="83"/>
  <c r="AN55" i="83"/>
  <c r="AK55" i="83"/>
  <c r="AJ55" i="83"/>
  <c r="AH55" i="83"/>
  <c r="T55" i="83"/>
  <c r="Q55" i="83"/>
  <c r="P55" i="83"/>
  <c r="N55" i="83"/>
  <c r="AN54" i="83"/>
  <c r="AK54" i="83"/>
  <c r="AJ54" i="83"/>
  <c r="AH54" i="83"/>
  <c r="T54" i="83"/>
  <c r="Q54" i="83"/>
  <c r="P54" i="83"/>
  <c r="N54" i="83"/>
  <c r="AN53" i="83"/>
  <c r="AK53" i="83"/>
  <c r="AJ53" i="83"/>
  <c r="T53" i="83"/>
  <c r="Q53" i="83"/>
  <c r="P53" i="83"/>
  <c r="AN52" i="83"/>
  <c r="AK52" i="83"/>
  <c r="AJ52" i="83"/>
  <c r="AH52" i="83"/>
  <c r="T52" i="83"/>
  <c r="Q52" i="83"/>
  <c r="P52" i="83"/>
  <c r="N52" i="83"/>
  <c r="AN51" i="83"/>
  <c r="AK51" i="83"/>
  <c r="AJ51" i="83"/>
  <c r="AH51" i="83"/>
  <c r="T51" i="83"/>
  <c r="Q51" i="83"/>
  <c r="P51" i="83"/>
  <c r="N51" i="83"/>
  <c r="AN50" i="83"/>
  <c r="AK50" i="83"/>
  <c r="AJ50" i="83"/>
  <c r="AH50" i="83"/>
  <c r="T50" i="83"/>
  <c r="Q50" i="83"/>
  <c r="P50" i="83"/>
  <c r="N50" i="83"/>
  <c r="AN49" i="83"/>
  <c r="AK49" i="83"/>
  <c r="AJ49" i="83"/>
  <c r="T49" i="83"/>
  <c r="Q49" i="83"/>
  <c r="P49" i="83"/>
  <c r="AN48" i="83"/>
  <c r="AK48" i="83"/>
  <c r="AJ48" i="83"/>
  <c r="AH48" i="83"/>
  <c r="T48" i="83"/>
  <c r="Q48" i="83"/>
  <c r="P48" i="83"/>
  <c r="N48" i="83"/>
  <c r="AN47" i="83"/>
  <c r="AK47" i="83"/>
  <c r="AJ47" i="83"/>
  <c r="AH47" i="83"/>
  <c r="T47" i="83"/>
  <c r="Q47" i="83"/>
  <c r="P47" i="83"/>
  <c r="N47" i="83"/>
  <c r="AN46" i="83"/>
  <c r="AK46" i="83"/>
  <c r="AJ46" i="83"/>
  <c r="AH46" i="83"/>
  <c r="T46" i="83"/>
  <c r="Q46" i="83"/>
  <c r="P46" i="83"/>
  <c r="N46" i="83"/>
  <c r="AN45" i="83"/>
  <c r="AK45" i="83"/>
  <c r="AJ45" i="83"/>
  <c r="AH45" i="83"/>
  <c r="T45" i="83"/>
  <c r="Q45" i="83"/>
  <c r="P45" i="83"/>
  <c r="N45" i="83"/>
  <c r="AN44" i="83"/>
  <c r="AK44" i="83"/>
  <c r="AJ44" i="83"/>
  <c r="AH44" i="83"/>
  <c r="T44" i="83"/>
  <c r="Q44" i="83"/>
  <c r="P44" i="83"/>
  <c r="N44" i="83"/>
  <c r="AN43" i="83"/>
  <c r="AK43" i="83"/>
  <c r="AJ43" i="83"/>
  <c r="AH43" i="83"/>
  <c r="T43" i="83"/>
  <c r="Q43" i="83"/>
  <c r="P43" i="83"/>
  <c r="N43" i="83"/>
  <c r="AN42" i="83"/>
  <c r="AK42" i="83"/>
  <c r="AJ42" i="83"/>
  <c r="AH42" i="83"/>
  <c r="T42" i="83"/>
  <c r="Q42" i="83"/>
  <c r="P42" i="83"/>
  <c r="N42" i="83"/>
  <c r="AN41" i="83"/>
  <c r="AK41" i="83"/>
  <c r="AJ41" i="83"/>
  <c r="AH41" i="83"/>
  <c r="T41" i="83"/>
  <c r="Q41" i="83"/>
  <c r="P41" i="83"/>
  <c r="N41" i="83"/>
  <c r="AN40" i="83"/>
  <c r="AK40" i="83"/>
  <c r="AJ40" i="83"/>
  <c r="AH40" i="83"/>
  <c r="T40" i="83"/>
  <c r="Q40" i="83"/>
  <c r="P40" i="83"/>
  <c r="N40" i="83"/>
  <c r="AX39" i="83"/>
  <c r="AW39" i="83"/>
  <c r="AV39" i="83"/>
  <c r="AU39" i="83"/>
  <c r="AT39" i="83"/>
  <c r="AS39" i="83"/>
  <c r="AR39" i="83"/>
  <c r="AQ39" i="83"/>
  <c r="AP39" i="83"/>
  <c r="AN39" i="83"/>
  <c r="AK39" i="83"/>
  <c r="AJ39" i="83"/>
  <c r="AH39" i="83"/>
  <c r="T39" i="83"/>
  <c r="Q39" i="83"/>
  <c r="P39" i="83"/>
  <c r="N39" i="83"/>
  <c r="AP37" i="83"/>
  <c r="V37" i="83"/>
  <c r="BA33" i="83"/>
  <c r="AZ33" i="83"/>
  <c r="AX33" i="83"/>
  <c r="AW33" i="83"/>
  <c r="AV33" i="83"/>
  <c r="AU33" i="83"/>
  <c r="AT33" i="83"/>
  <c r="AS33" i="83"/>
  <c r="AR33" i="83"/>
  <c r="AQ33" i="83"/>
  <c r="AP33" i="83"/>
  <c r="AH33" i="83"/>
  <c r="N33" i="83"/>
  <c r="AG32" i="83"/>
  <c r="AN32" i="83" s="1"/>
  <c r="AF32" i="83"/>
  <c r="AD32" i="83"/>
  <c r="AC32" i="83"/>
  <c r="AB32" i="83"/>
  <c r="AA32" i="83"/>
  <c r="Z32" i="83"/>
  <c r="Y32" i="83"/>
  <c r="X32" i="83"/>
  <c r="W32" i="83"/>
  <c r="V32" i="83"/>
  <c r="M32" i="83"/>
  <c r="T32" i="83" s="1"/>
  <c r="L32" i="83"/>
  <c r="J32" i="83"/>
  <c r="I32" i="83"/>
  <c r="H32" i="83"/>
  <c r="G32" i="83"/>
  <c r="Q32" i="83" s="1"/>
  <c r="F32" i="83"/>
  <c r="E32" i="83"/>
  <c r="D32" i="83"/>
  <c r="C32" i="83"/>
  <c r="B32" i="83"/>
  <c r="P32" i="83" s="1"/>
  <c r="AN31" i="83"/>
  <c r="AK31" i="83"/>
  <c r="AJ31" i="83"/>
  <c r="AH31" i="83"/>
  <c r="T31" i="83"/>
  <c r="Q31" i="83"/>
  <c r="P31" i="83"/>
  <c r="N31" i="83"/>
  <c r="AN30" i="83"/>
  <c r="AK30" i="83"/>
  <c r="AJ30" i="83"/>
  <c r="AH30" i="83"/>
  <c r="T30" i="83"/>
  <c r="Q30" i="83"/>
  <c r="P30" i="83"/>
  <c r="N30" i="83"/>
  <c r="AN29" i="83"/>
  <c r="AK29" i="83"/>
  <c r="AJ29" i="83"/>
  <c r="AH29" i="83"/>
  <c r="T29" i="83"/>
  <c r="Q29" i="83"/>
  <c r="P29" i="83"/>
  <c r="N29" i="83"/>
  <c r="AN28" i="83"/>
  <c r="AK28" i="83"/>
  <c r="AJ28" i="83"/>
  <c r="AH28" i="83"/>
  <c r="T28" i="83"/>
  <c r="Q28" i="83"/>
  <c r="P28" i="83"/>
  <c r="N28" i="83"/>
  <c r="AN27" i="83"/>
  <c r="AK27" i="83"/>
  <c r="AJ27" i="83"/>
  <c r="AH27" i="83"/>
  <c r="T27" i="83"/>
  <c r="Q27" i="83"/>
  <c r="P27" i="83"/>
  <c r="N27" i="83"/>
  <c r="AN26" i="83"/>
  <c r="AK26" i="83"/>
  <c r="AJ26" i="83"/>
  <c r="AH26" i="83"/>
  <c r="T26" i="83"/>
  <c r="Q26" i="83"/>
  <c r="P26" i="83"/>
  <c r="N26" i="83"/>
  <c r="AN25" i="83"/>
  <c r="AK25" i="83"/>
  <c r="AJ25" i="83"/>
  <c r="AH25" i="83"/>
  <c r="T25" i="83"/>
  <c r="Q25" i="83"/>
  <c r="P25" i="83"/>
  <c r="N25" i="83"/>
  <c r="AN24" i="83"/>
  <c r="AK24" i="83"/>
  <c r="AJ24" i="83"/>
  <c r="AH24" i="83"/>
  <c r="T24" i="83"/>
  <c r="Q24" i="83"/>
  <c r="P24" i="83"/>
  <c r="N24" i="83"/>
  <c r="AN23" i="83"/>
  <c r="AK23" i="83"/>
  <c r="AJ23" i="83"/>
  <c r="AH23" i="83"/>
  <c r="T23" i="83"/>
  <c r="Q23" i="83"/>
  <c r="P23" i="83"/>
  <c r="N23" i="83"/>
  <c r="AN22" i="83"/>
  <c r="AK22" i="83"/>
  <c r="AJ22" i="83"/>
  <c r="AH22" i="83"/>
  <c r="T22" i="83"/>
  <c r="Q22" i="83"/>
  <c r="P22" i="83"/>
  <c r="N22" i="83"/>
  <c r="AN21" i="83"/>
  <c r="AK21" i="83"/>
  <c r="AJ21" i="83"/>
  <c r="AH21" i="83"/>
  <c r="T21" i="83"/>
  <c r="Q21" i="83"/>
  <c r="P21" i="83"/>
  <c r="N21" i="83"/>
  <c r="AN20" i="83"/>
  <c r="AK20" i="83"/>
  <c r="AJ20" i="83"/>
  <c r="AH20" i="83"/>
  <c r="T20" i="83"/>
  <c r="Q20" i="83"/>
  <c r="P20" i="83"/>
  <c r="N20" i="83"/>
  <c r="AN19" i="83"/>
  <c r="AK19" i="83"/>
  <c r="AJ19" i="83"/>
  <c r="AH19" i="83"/>
  <c r="T19" i="83"/>
  <c r="Q19" i="83"/>
  <c r="P19" i="83"/>
  <c r="N19" i="83"/>
  <c r="AN18" i="83"/>
  <c r="AK18" i="83"/>
  <c r="AJ18" i="83"/>
  <c r="AH18" i="83"/>
  <c r="T18" i="83"/>
  <c r="Q18" i="83"/>
  <c r="P18" i="83"/>
  <c r="N18" i="83"/>
  <c r="AN17" i="83"/>
  <c r="AK17" i="83"/>
  <c r="AJ17" i="83"/>
  <c r="AH17" i="83"/>
  <c r="T17" i="83"/>
  <c r="Q17" i="83"/>
  <c r="P17" i="83"/>
  <c r="N17" i="83"/>
  <c r="AN16" i="83"/>
  <c r="AK16" i="83"/>
  <c r="AJ16" i="83"/>
  <c r="AH16" i="83"/>
  <c r="T16" i="83"/>
  <c r="Q16" i="83"/>
  <c r="P16" i="83"/>
  <c r="N16" i="83"/>
  <c r="AN15" i="83"/>
  <c r="AK15" i="83"/>
  <c r="AJ15" i="83"/>
  <c r="AH15" i="83"/>
  <c r="T15" i="83"/>
  <c r="Q15" i="83"/>
  <c r="P15" i="83"/>
  <c r="N15" i="83"/>
  <c r="AN14" i="83"/>
  <c r="AK14" i="83"/>
  <c r="AJ14" i="83"/>
  <c r="AH14" i="83"/>
  <c r="T14" i="83"/>
  <c r="Q14" i="83"/>
  <c r="P14" i="83"/>
  <c r="N14" i="83"/>
  <c r="AN13" i="83"/>
  <c r="AK13" i="83"/>
  <c r="AJ13" i="83"/>
  <c r="AH13" i="83"/>
  <c r="T13" i="83"/>
  <c r="Q13" i="83"/>
  <c r="P13" i="83"/>
  <c r="N13" i="83"/>
  <c r="AN12" i="83"/>
  <c r="AK12" i="83"/>
  <c r="AJ12" i="83"/>
  <c r="AH12" i="83"/>
  <c r="T12" i="83"/>
  <c r="Q12" i="83"/>
  <c r="P12" i="83"/>
  <c r="N12" i="83"/>
  <c r="AN11" i="83"/>
  <c r="AK11" i="83"/>
  <c r="AJ11" i="83"/>
  <c r="AH11" i="83"/>
  <c r="T11" i="83"/>
  <c r="Q11" i="83"/>
  <c r="P11" i="83"/>
  <c r="N11" i="83"/>
  <c r="AN10" i="83"/>
  <c r="AK10" i="83"/>
  <c r="AJ10" i="83"/>
  <c r="AH10" i="83"/>
  <c r="T10" i="83"/>
  <c r="Q10" i="83"/>
  <c r="P10" i="83"/>
  <c r="N10" i="83"/>
  <c r="AN9" i="83"/>
  <c r="AK9" i="83"/>
  <c r="AJ9" i="83"/>
  <c r="AH9" i="83"/>
  <c r="T9" i="83"/>
  <c r="Q9" i="83"/>
  <c r="P9" i="83"/>
  <c r="N9" i="83"/>
  <c r="AN8" i="83"/>
  <c r="AK8" i="83"/>
  <c r="AJ8" i="83"/>
  <c r="AH8" i="83"/>
  <c r="T8" i="83"/>
  <c r="Q8" i="83"/>
  <c r="P8" i="83"/>
  <c r="N8" i="83"/>
  <c r="AX7" i="83"/>
  <c r="AW7" i="83"/>
  <c r="AV7" i="83"/>
  <c r="AU7" i="83"/>
  <c r="AT7" i="83"/>
  <c r="AS7" i="83"/>
  <c r="AR7" i="83"/>
  <c r="AQ7" i="83"/>
  <c r="AP7" i="83"/>
  <c r="AN7" i="83"/>
  <c r="AK7" i="83"/>
  <c r="AJ7" i="83"/>
  <c r="AH7" i="83"/>
  <c r="T7" i="83"/>
  <c r="Q7" i="83"/>
  <c r="P7" i="83"/>
  <c r="N7" i="83"/>
  <c r="AP5" i="83"/>
  <c r="V5" i="83"/>
  <c r="E20" i="19"/>
  <c r="F20" i="19"/>
  <c r="G20" i="19"/>
  <c r="H20" i="19"/>
  <c r="I20" i="19"/>
  <c r="J20" i="19"/>
  <c r="K20" i="19"/>
  <c r="L20" i="19"/>
  <c r="O20" i="19"/>
  <c r="E21" i="19"/>
  <c r="F21" i="19"/>
  <c r="G21" i="19"/>
  <c r="H21" i="19"/>
  <c r="I21" i="19"/>
  <c r="J21" i="19"/>
  <c r="K21" i="19"/>
  <c r="L21" i="19"/>
  <c r="O21" i="19"/>
  <c r="E22" i="19"/>
  <c r="F22" i="19"/>
  <c r="G22" i="19"/>
  <c r="H22" i="19"/>
  <c r="I22" i="19"/>
  <c r="J22" i="19"/>
  <c r="K22" i="19"/>
  <c r="L22" i="19"/>
  <c r="O22" i="19"/>
  <c r="S14" i="19"/>
  <c r="R14" i="19"/>
  <c r="S13" i="19"/>
  <c r="R13" i="19"/>
  <c r="S7" i="19"/>
  <c r="S6" i="19"/>
  <c r="R7" i="19"/>
  <c r="R6" i="19"/>
  <c r="BA99" i="82"/>
  <c r="AX99" i="82"/>
  <c r="AW99" i="82"/>
  <c r="AV99" i="82"/>
  <c r="AU99" i="82"/>
  <c r="AT99" i="82"/>
  <c r="AS99" i="82"/>
  <c r="AR99" i="82"/>
  <c r="AQ99" i="82"/>
  <c r="AP99" i="82"/>
  <c r="AH99" i="82"/>
  <c r="N99" i="82"/>
  <c r="AG98" i="82"/>
  <c r="AN98" i="82" s="1"/>
  <c r="AF98" i="82"/>
  <c r="AD98" i="82"/>
  <c r="AC98" i="82"/>
  <c r="AB98" i="82"/>
  <c r="AA98" i="82"/>
  <c r="Z98" i="82"/>
  <c r="Y98" i="82"/>
  <c r="X98" i="82"/>
  <c r="W98" i="82"/>
  <c r="V98" i="82"/>
  <c r="M98" i="82"/>
  <c r="T98" i="82" s="1"/>
  <c r="L98" i="82"/>
  <c r="J98" i="82"/>
  <c r="I98" i="82"/>
  <c r="H98" i="82"/>
  <c r="G98" i="82"/>
  <c r="Q98" i="82" s="1"/>
  <c r="F98" i="82"/>
  <c r="E98" i="82"/>
  <c r="D98" i="82"/>
  <c r="C98" i="82"/>
  <c r="B98" i="82"/>
  <c r="P98" i="82" s="1"/>
  <c r="AN97" i="82"/>
  <c r="AK97" i="82"/>
  <c r="AJ97" i="82"/>
  <c r="AH97" i="82"/>
  <c r="T97" i="82"/>
  <c r="Q97" i="82"/>
  <c r="P97" i="82"/>
  <c r="N97" i="82"/>
  <c r="AN96" i="82"/>
  <c r="AK96" i="82"/>
  <c r="AJ96" i="82"/>
  <c r="AH96" i="82"/>
  <c r="T96" i="82"/>
  <c r="Q96" i="82"/>
  <c r="P96" i="82"/>
  <c r="N96" i="82"/>
  <c r="AN95" i="82"/>
  <c r="AK95" i="82"/>
  <c r="AJ95" i="82"/>
  <c r="AH95" i="82"/>
  <c r="T95" i="82"/>
  <c r="Q95" i="82"/>
  <c r="P95" i="82"/>
  <c r="N95" i="82"/>
  <c r="AN94" i="82"/>
  <c r="AK94" i="82"/>
  <c r="AJ94" i="82"/>
  <c r="AH94" i="82"/>
  <c r="T94" i="82"/>
  <c r="Q94" i="82"/>
  <c r="P94" i="82"/>
  <c r="N94" i="82"/>
  <c r="AN93" i="82"/>
  <c r="AK93" i="82"/>
  <c r="AJ93" i="82"/>
  <c r="AH93" i="82"/>
  <c r="T93" i="82"/>
  <c r="Q93" i="82"/>
  <c r="P93" i="82"/>
  <c r="N93" i="82"/>
  <c r="AN92" i="82"/>
  <c r="AK92" i="82"/>
  <c r="AJ92" i="82"/>
  <c r="AH92" i="82"/>
  <c r="T92" i="82"/>
  <c r="Q92" i="82"/>
  <c r="P92" i="82"/>
  <c r="N92" i="82"/>
  <c r="AN91" i="82"/>
  <c r="AK91" i="82"/>
  <c r="AJ91" i="82"/>
  <c r="AH91" i="82"/>
  <c r="T91" i="82"/>
  <c r="Q91" i="82"/>
  <c r="P91" i="82"/>
  <c r="N91" i="82"/>
  <c r="AN90" i="82"/>
  <c r="AK90" i="82"/>
  <c r="AJ90" i="82"/>
  <c r="AH90" i="82"/>
  <c r="T90" i="82"/>
  <c r="Q90" i="82"/>
  <c r="P90" i="82"/>
  <c r="N90" i="82"/>
  <c r="AN89" i="82"/>
  <c r="AK89" i="82"/>
  <c r="AJ89" i="82"/>
  <c r="AH89" i="82"/>
  <c r="T89" i="82"/>
  <c r="Q89" i="82"/>
  <c r="P89" i="82"/>
  <c r="N89" i="82"/>
  <c r="AN88" i="82"/>
  <c r="AK88" i="82"/>
  <c r="AJ88" i="82"/>
  <c r="AH88" i="82"/>
  <c r="T88" i="82"/>
  <c r="Q88" i="82"/>
  <c r="P88" i="82"/>
  <c r="N88" i="82"/>
  <c r="AN87" i="82"/>
  <c r="AK87" i="82"/>
  <c r="AJ87" i="82"/>
  <c r="AH87" i="82"/>
  <c r="T87" i="82"/>
  <c r="Q87" i="82"/>
  <c r="P87" i="82"/>
  <c r="N87" i="82"/>
  <c r="BB86" i="82"/>
  <c r="AN86" i="82"/>
  <c r="AK86" i="82"/>
  <c r="AJ86" i="82"/>
  <c r="AH86" i="82"/>
  <c r="T86" i="82"/>
  <c r="Q86" i="82"/>
  <c r="P86" i="82"/>
  <c r="N86" i="82"/>
  <c r="AN85" i="82"/>
  <c r="AK85" i="82"/>
  <c r="AJ85" i="82"/>
  <c r="AH85" i="82"/>
  <c r="T85" i="82"/>
  <c r="Q85" i="82"/>
  <c r="P85" i="82"/>
  <c r="N85" i="82"/>
  <c r="AN84" i="82"/>
  <c r="AK84" i="82"/>
  <c r="AJ84" i="82"/>
  <c r="AH84" i="82"/>
  <c r="T84" i="82"/>
  <c r="Q84" i="82"/>
  <c r="P84" i="82"/>
  <c r="N84" i="82"/>
  <c r="AN83" i="82"/>
  <c r="AK83" i="82"/>
  <c r="AJ83" i="82"/>
  <c r="AH83" i="82"/>
  <c r="T83" i="82"/>
  <c r="Q83" i="82"/>
  <c r="P83" i="82"/>
  <c r="N83" i="82"/>
  <c r="AN82" i="82"/>
  <c r="AK82" i="82"/>
  <c r="AJ82" i="82"/>
  <c r="AH82" i="82"/>
  <c r="T82" i="82"/>
  <c r="Q82" i="82"/>
  <c r="P82" i="82"/>
  <c r="N82" i="82"/>
  <c r="AN81" i="82"/>
  <c r="AK81" i="82"/>
  <c r="AJ81" i="82"/>
  <c r="AH81" i="82"/>
  <c r="T81" i="82"/>
  <c r="Q81" i="82"/>
  <c r="P81" i="82"/>
  <c r="N81" i="82"/>
  <c r="AN80" i="82"/>
  <c r="AK80" i="82"/>
  <c r="AJ80" i="82"/>
  <c r="AH80" i="82"/>
  <c r="T80" i="82"/>
  <c r="Q80" i="82"/>
  <c r="P80" i="82"/>
  <c r="N80" i="82"/>
  <c r="AN79" i="82"/>
  <c r="AK79" i="82"/>
  <c r="AJ79" i="82"/>
  <c r="AH79" i="82"/>
  <c r="T79" i="82"/>
  <c r="Q79" i="82"/>
  <c r="P79" i="82"/>
  <c r="N79" i="82"/>
  <c r="BB78" i="82"/>
  <c r="AN78" i="82"/>
  <c r="AK78" i="82"/>
  <c r="AJ78" i="82"/>
  <c r="AH78" i="82"/>
  <c r="T78" i="82"/>
  <c r="Q78" i="82"/>
  <c r="P78" i="82"/>
  <c r="N78" i="82"/>
  <c r="AN77" i="82"/>
  <c r="AK77" i="82"/>
  <c r="AJ77" i="82"/>
  <c r="AH77" i="82"/>
  <c r="T77" i="82"/>
  <c r="Q77" i="82"/>
  <c r="P77" i="82"/>
  <c r="N77" i="82"/>
  <c r="AN76" i="82"/>
  <c r="AK76" i="82"/>
  <c r="AJ76" i="82"/>
  <c r="AH76" i="82"/>
  <c r="T76" i="82"/>
  <c r="Q76" i="82"/>
  <c r="P76" i="82"/>
  <c r="N76" i="82"/>
  <c r="AN75" i="82"/>
  <c r="AK75" i="82"/>
  <c r="AJ75" i="82"/>
  <c r="AH75" i="82"/>
  <c r="T75" i="82"/>
  <c r="Q75" i="82"/>
  <c r="P75" i="82"/>
  <c r="N75" i="82"/>
  <c r="AN74" i="82"/>
  <c r="AK74" i="82"/>
  <c r="AJ74" i="82"/>
  <c r="AH74" i="82"/>
  <c r="T74" i="82"/>
  <c r="Q74" i="82"/>
  <c r="P74" i="82"/>
  <c r="N74" i="82"/>
  <c r="AN73" i="82"/>
  <c r="AK73" i="82"/>
  <c r="AJ73" i="82"/>
  <c r="AH73" i="82"/>
  <c r="T73" i="82"/>
  <c r="Q73" i="82"/>
  <c r="P73" i="82"/>
  <c r="N73" i="82"/>
  <c r="AN72" i="82"/>
  <c r="AK72" i="82"/>
  <c r="AJ72" i="82"/>
  <c r="AH72" i="82"/>
  <c r="T72" i="82"/>
  <c r="Q72" i="82"/>
  <c r="P72" i="82"/>
  <c r="N72" i="82"/>
  <c r="BA71" i="82"/>
  <c r="AX71" i="82"/>
  <c r="AW71" i="82"/>
  <c r="AV71" i="82"/>
  <c r="AU71" i="82"/>
  <c r="AT71" i="82"/>
  <c r="AS71" i="82"/>
  <c r="AR71" i="82"/>
  <c r="AQ71" i="82"/>
  <c r="AP71" i="82"/>
  <c r="AN71" i="82"/>
  <c r="AK71" i="82"/>
  <c r="AJ71" i="82"/>
  <c r="AH71" i="82"/>
  <c r="T71" i="82"/>
  <c r="Q71" i="82"/>
  <c r="P71" i="82"/>
  <c r="N71" i="82"/>
  <c r="AP69" i="82"/>
  <c r="V69" i="82"/>
  <c r="BA65" i="82"/>
  <c r="AZ65" i="82"/>
  <c r="AX65" i="82"/>
  <c r="AW65" i="82"/>
  <c r="AV65" i="82"/>
  <c r="AU65" i="82"/>
  <c r="AT65" i="82"/>
  <c r="AS65" i="82"/>
  <c r="AR65" i="82"/>
  <c r="AQ65" i="82"/>
  <c r="AP65" i="82"/>
  <c r="AH65" i="82"/>
  <c r="N65" i="82"/>
  <c r="AD64" i="82"/>
  <c r="AC64" i="82"/>
  <c r="AB64" i="82"/>
  <c r="AA64" i="82"/>
  <c r="Z64" i="82"/>
  <c r="Y64" i="82"/>
  <c r="X64" i="82"/>
  <c r="W64" i="82"/>
  <c r="V64" i="82"/>
  <c r="AJ64" i="82" s="1"/>
  <c r="M64" i="82"/>
  <c r="L64" i="82"/>
  <c r="J64" i="82"/>
  <c r="I64" i="82"/>
  <c r="H64" i="82"/>
  <c r="G64" i="82"/>
  <c r="Q64" i="82" s="1"/>
  <c r="F64" i="82"/>
  <c r="E64" i="82"/>
  <c r="D64" i="82"/>
  <c r="C64" i="82"/>
  <c r="B64" i="82"/>
  <c r="P64" i="82" s="1"/>
  <c r="AN63" i="82"/>
  <c r="AK63" i="82"/>
  <c r="AJ63" i="82"/>
  <c r="AH63" i="82"/>
  <c r="T63" i="82"/>
  <c r="Q63" i="82"/>
  <c r="P63" i="82"/>
  <c r="N63" i="82"/>
  <c r="AN62" i="82"/>
  <c r="AK62" i="82"/>
  <c r="AJ62" i="82"/>
  <c r="AH62" i="82"/>
  <c r="T62" i="82"/>
  <c r="Q62" i="82"/>
  <c r="P62" i="82"/>
  <c r="N62" i="82"/>
  <c r="AN61" i="82"/>
  <c r="AK61" i="82"/>
  <c r="AJ61" i="82"/>
  <c r="AH61" i="82"/>
  <c r="T61" i="82"/>
  <c r="Q61" i="82"/>
  <c r="P61" i="82"/>
  <c r="N61" i="82"/>
  <c r="AN60" i="82"/>
  <c r="AK60" i="82"/>
  <c r="AJ60" i="82"/>
  <c r="AH60" i="82"/>
  <c r="T60" i="82"/>
  <c r="Q60" i="82"/>
  <c r="P60" i="82"/>
  <c r="N60" i="82"/>
  <c r="AN59" i="82"/>
  <c r="AK59" i="82"/>
  <c r="AJ59" i="82"/>
  <c r="AH59" i="82"/>
  <c r="T59" i="82"/>
  <c r="Q59" i="82"/>
  <c r="P59" i="82"/>
  <c r="N59" i="82"/>
  <c r="AN58" i="82"/>
  <c r="AK58" i="82"/>
  <c r="AJ58" i="82"/>
  <c r="AH58" i="82"/>
  <c r="T58" i="82"/>
  <c r="Q58" i="82"/>
  <c r="P58" i="82"/>
  <c r="N58" i="82"/>
  <c r="AN57" i="82"/>
  <c r="AK57" i="82"/>
  <c r="AJ57" i="82"/>
  <c r="T57" i="82"/>
  <c r="Q57" i="82"/>
  <c r="P57" i="82"/>
  <c r="AN56" i="82"/>
  <c r="AK56" i="82"/>
  <c r="AJ56" i="82"/>
  <c r="AH56" i="82"/>
  <c r="T56" i="82"/>
  <c r="Q56" i="82"/>
  <c r="P56" i="82"/>
  <c r="N56" i="82"/>
  <c r="AN55" i="82"/>
  <c r="AK55" i="82"/>
  <c r="AJ55" i="82"/>
  <c r="AH55" i="82"/>
  <c r="T55" i="82"/>
  <c r="Q55" i="82"/>
  <c r="P55" i="82"/>
  <c r="N55" i="82"/>
  <c r="AN54" i="82"/>
  <c r="AK54" i="82"/>
  <c r="AJ54" i="82"/>
  <c r="AH54" i="82"/>
  <c r="T54" i="82"/>
  <c r="Q54" i="82"/>
  <c r="P54" i="82"/>
  <c r="N54" i="82"/>
  <c r="AN53" i="82"/>
  <c r="AK53" i="82"/>
  <c r="AJ53" i="82"/>
  <c r="AH53" i="82"/>
  <c r="T53" i="82"/>
  <c r="Q53" i="82"/>
  <c r="P53" i="82"/>
  <c r="N53" i="82"/>
  <c r="AN52" i="82"/>
  <c r="AK52" i="82"/>
  <c r="AJ52" i="82"/>
  <c r="AH52" i="82"/>
  <c r="T52" i="82"/>
  <c r="Q52" i="82"/>
  <c r="P52" i="82"/>
  <c r="N52" i="82"/>
  <c r="AN51" i="82"/>
  <c r="AK51" i="82"/>
  <c r="AJ51" i="82"/>
  <c r="AH51" i="82"/>
  <c r="T51" i="82"/>
  <c r="Q51" i="82"/>
  <c r="P51" i="82"/>
  <c r="N51" i="82"/>
  <c r="AN50" i="82"/>
  <c r="AK50" i="82"/>
  <c r="AJ50" i="82"/>
  <c r="AH50" i="82"/>
  <c r="T50" i="82"/>
  <c r="Q50" i="82"/>
  <c r="P50" i="82"/>
  <c r="N50" i="82"/>
  <c r="AN49" i="82"/>
  <c r="AK49" i="82"/>
  <c r="AJ49" i="82"/>
  <c r="AH49" i="82"/>
  <c r="T49" i="82"/>
  <c r="Q49" i="82"/>
  <c r="P49" i="82"/>
  <c r="N49" i="82"/>
  <c r="AN48" i="82"/>
  <c r="AK48" i="82"/>
  <c r="AJ48" i="82"/>
  <c r="AH48" i="82"/>
  <c r="T48" i="82"/>
  <c r="Q48" i="82"/>
  <c r="P48" i="82"/>
  <c r="N48" i="82"/>
  <c r="AN47" i="82"/>
  <c r="AK47" i="82"/>
  <c r="AJ47" i="82"/>
  <c r="AH47" i="82"/>
  <c r="T47" i="82"/>
  <c r="Q47" i="82"/>
  <c r="P47" i="82"/>
  <c r="N47" i="82"/>
  <c r="AN46" i="82"/>
  <c r="AK46" i="82"/>
  <c r="AJ46" i="82"/>
  <c r="AH46" i="82"/>
  <c r="T46" i="82"/>
  <c r="Q46" i="82"/>
  <c r="P46" i="82"/>
  <c r="N46" i="82"/>
  <c r="AN45" i="82"/>
  <c r="AK45" i="82"/>
  <c r="AJ45" i="82"/>
  <c r="AH45" i="82"/>
  <c r="T45" i="82"/>
  <c r="Q45" i="82"/>
  <c r="P45" i="82"/>
  <c r="N45" i="82"/>
  <c r="AN44" i="82"/>
  <c r="AK44" i="82"/>
  <c r="AJ44" i="82"/>
  <c r="AH44" i="82"/>
  <c r="T44" i="82"/>
  <c r="Q44" i="82"/>
  <c r="P44" i="82"/>
  <c r="N44" i="82"/>
  <c r="AN43" i="82"/>
  <c r="AK43" i="82"/>
  <c r="AJ43" i="82"/>
  <c r="AH43" i="82"/>
  <c r="T43" i="82"/>
  <c r="Q43" i="82"/>
  <c r="P43" i="82"/>
  <c r="N43" i="82"/>
  <c r="AN42" i="82"/>
  <c r="AK42" i="82"/>
  <c r="AJ42" i="82"/>
  <c r="AH42" i="82"/>
  <c r="T42" i="82"/>
  <c r="Q42" i="82"/>
  <c r="P42" i="82"/>
  <c r="N42" i="82"/>
  <c r="AN41" i="82"/>
  <c r="AK41" i="82"/>
  <c r="AJ41" i="82"/>
  <c r="AH41" i="82"/>
  <c r="T41" i="82"/>
  <c r="Q41" i="82"/>
  <c r="P41" i="82"/>
  <c r="N41" i="82"/>
  <c r="AN40" i="82"/>
  <c r="AK40" i="82"/>
  <c r="AJ40" i="82"/>
  <c r="AH40" i="82"/>
  <c r="T40" i="82"/>
  <c r="Q40" i="82"/>
  <c r="P40" i="82"/>
  <c r="N40" i="82"/>
  <c r="BA39" i="82"/>
  <c r="AX39" i="82"/>
  <c r="AW39" i="82"/>
  <c r="AV39" i="82"/>
  <c r="AU39" i="82"/>
  <c r="AT39" i="82"/>
  <c r="AS39" i="82"/>
  <c r="AR39" i="82"/>
  <c r="AQ39" i="82"/>
  <c r="AP39" i="82"/>
  <c r="AN39" i="82"/>
  <c r="AK39" i="82"/>
  <c r="AJ39" i="82"/>
  <c r="AH39" i="82"/>
  <c r="T39" i="82"/>
  <c r="Q39" i="82"/>
  <c r="P39" i="82"/>
  <c r="N39" i="82"/>
  <c r="AP37" i="82"/>
  <c r="V37" i="82"/>
  <c r="BA33" i="82"/>
  <c r="AX33" i="82"/>
  <c r="AW33" i="82"/>
  <c r="AV33" i="82"/>
  <c r="AU33" i="82"/>
  <c r="AT33" i="82"/>
  <c r="AS33" i="82"/>
  <c r="AR33" i="82"/>
  <c r="AQ33" i="82"/>
  <c r="AP33" i="82"/>
  <c r="AH33" i="82"/>
  <c r="N33" i="82"/>
  <c r="AG32" i="82"/>
  <c r="AF32" i="82"/>
  <c r="AD32" i="82"/>
  <c r="AC32" i="82"/>
  <c r="AB32" i="82"/>
  <c r="AA32" i="82"/>
  <c r="Z32" i="82"/>
  <c r="Y32" i="82"/>
  <c r="X32" i="82"/>
  <c r="W32" i="82"/>
  <c r="V32" i="82"/>
  <c r="AJ32" i="82" s="1"/>
  <c r="M32" i="82"/>
  <c r="L32" i="82"/>
  <c r="J32" i="82"/>
  <c r="I32" i="82"/>
  <c r="H32" i="82"/>
  <c r="G32" i="82"/>
  <c r="Q32" i="82" s="1"/>
  <c r="F32" i="82"/>
  <c r="E32" i="82"/>
  <c r="D32" i="82"/>
  <c r="C32" i="82"/>
  <c r="B32" i="82"/>
  <c r="P32" i="82" s="1"/>
  <c r="BA31" i="82"/>
  <c r="AX31" i="82"/>
  <c r="AW31" i="82"/>
  <c r="AV31" i="82"/>
  <c r="AU31" i="82"/>
  <c r="AT31" i="82"/>
  <c r="AS31" i="82"/>
  <c r="AR31" i="82"/>
  <c r="AQ31" i="82"/>
  <c r="AP31" i="82"/>
  <c r="AN31" i="82"/>
  <c r="AK31" i="82"/>
  <c r="AJ31" i="82"/>
  <c r="AH31" i="82"/>
  <c r="T31" i="82"/>
  <c r="Q31" i="82"/>
  <c r="P31" i="82"/>
  <c r="N31" i="82"/>
  <c r="BA30" i="82"/>
  <c r="AX30" i="82"/>
  <c r="AW30" i="82"/>
  <c r="AV30" i="82"/>
  <c r="AU30" i="82"/>
  <c r="AT30" i="82"/>
  <c r="AS30" i="82"/>
  <c r="AR30" i="82"/>
  <c r="AQ30" i="82"/>
  <c r="AP30" i="82"/>
  <c r="AN30" i="82"/>
  <c r="AK30" i="82"/>
  <c r="AJ30" i="82"/>
  <c r="AH30" i="82"/>
  <c r="T30" i="82"/>
  <c r="Q30" i="82"/>
  <c r="P30" i="82"/>
  <c r="N30" i="82"/>
  <c r="BA29" i="82"/>
  <c r="AX29" i="82"/>
  <c r="AW29" i="82"/>
  <c r="AV29" i="82"/>
  <c r="AU29" i="82"/>
  <c r="AT29" i="82"/>
  <c r="AS29" i="82"/>
  <c r="AR29" i="82"/>
  <c r="AQ29" i="82"/>
  <c r="AP29" i="82"/>
  <c r="AN29" i="82"/>
  <c r="AK29" i="82"/>
  <c r="AJ29" i="82"/>
  <c r="AH29" i="82"/>
  <c r="T29" i="82"/>
  <c r="Q29" i="82"/>
  <c r="P29" i="82"/>
  <c r="N29" i="82"/>
  <c r="BA28" i="82"/>
  <c r="AX28" i="82"/>
  <c r="AW28" i="82"/>
  <c r="AV28" i="82"/>
  <c r="AU28" i="82"/>
  <c r="AT28" i="82"/>
  <c r="AS28" i="82"/>
  <c r="AR28" i="82"/>
  <c r="AQ28" i="82"/>
  <c r="AP28" i="82"/>
  <c r="AN28" i="82"/>
  <c r="AK28" i="82"/>
  <c r="AJ28" i="82"/>
  <c r="AH28" i="82"/>
  <c r="T28" i="82"/>
  <c r="Q28" i="82"/>
  <c r="P28" i="82"/>
  <c r="N28" i="82"/>
  <c r="BA27" i="82"/>
  <c r="AX27" i="82"/>
  <c r="AW27" i="82"/>
  <c r="AV27" i="82"/>
  <c r="AU27" i="82"/>
  <c r="AT27" i="82"/>
  <c r="AS27" i="82"/>
  <c r="AR27" i="82"/>
  <c r="AQ27" i="82"/>
  <c r="AP27" i="82"/>
  <c r="AN27" i="82"/>
  <c r="AK27" i="82"/>
  <c r="AJ27" i="82"/>
  <c r="AH27" i="82"/>
  <c r="T27" i="82"/>
  <c r="Q27" i="82"/>
  <c r="P27" i="82"/>
  <c r="N27" i="82"/>
  <c r="BA26" i="82"/>
  <c r="AX26" i="82"/>
  <c r="AW26" i="82"/>
  <c r="AV26" i="82"/>
  <c r="AU26" i="82"/>
  <c r="AT26" i="82"/>
  <c r="AS26" i="82"/>
  <c r="AR26" i="82"/>
  <c r="AQ26" i="82"/>
  <c r="AP26" i="82"/>
  <c r="AN26" i="82"/>
  <c r="AK26" i="82"/>
  <c r="AJ26" i="82"/>
  <c r="AH26" i="82"/>
  <c r="T26" i="82"/>
  <c r="Q26" i="82"/>
  <c r="P26" i="82"/>
  <c r="N26" i="82"/>
  <c r="BA25" i="82"/>
  <c r="AX25" i="82"/>
  <c r="AW25" i="82"/>
  <c r="AV25" i="82"/>
  <c r="AU25" i="82"/>
  <c r="AT25" i="82"/>
  <c r="AS25" i="82"/>
  <c r="AR25" i="82"/>
  <c r="AQ25" i="82"/>
  <c r="AP25" i="82"/>
  <c r="AN25" i="82"/>
  <c r="AK25" i="82"/>
  <c r="AJ25" i="82"/>
  <c r="AH25" i="82"/>
  <c r="T25" i="82"/>
  <c r="Q25" i="82"/>
  <c r="P25" i="82"/>
  <c r="N25" i="82"/>
  <c r="BA24" i="82"/>
  <c r="AX24" i="82"/>
  <c r="AW24" i="82"/>
  <c r="AV24" i="82"/>
  <c r="AU24" i="82"/>
  <c r="AT24" i="82"/>
  <c r="AS24" i="82"/>
  <c r="AR24" i="82"/>
  <c r="AQ24" i="82"/>
  <c r="AP24" i="82"/>
  <c r="AN24" i="82"/>
  <c r="AK24" i="82"/>
  <c r="AJ24" i="82"/>
  <c r="AH24" i="82"/>
  <c r="T24" i="82"/>
  <c r="Q24" i="82"/>
  <c r="P24" i="82"/>
  <c r="N24" i="82"/>
  <c r="BA23" i="82"/>
  <c r="AX23" i="82"/>
  <c r="AW23" i="82"/>
  <c r="AV23" i="82"/>
  <c r="AU23" i="82"/>
  <c r="AT23" i="82"/>
  <c r="AS23" i="82"/>
  <c r="AR23" i="82"/>
  <c r="AQ23" i="82"/>
  <c r="AP23" i="82"/>
  <c r="AN23" i="82"/>
  <c r="AK23" i="82"/>
  <c r="AJ23" i="82"/>
  <c r="AH23" i="82"/>
  <c r="T23" i="82"/>
  <c r="Q23" i="82"/>
  <c r="P23" i="82"/>
  <c r="N23" i="82"/>
  <c r="BA22" i="82"/>
  <c r="AX22" i="82"/>
  <c r="AW22" i="82"/>
  <c r="AV22" i="82"/>
  <c r="AU22" i="82"/>
  <c r="AT22" i="82"/>
  <c r="AS22" i="82"/>
  <c r="AR22" i="82"/>
  <c r="AQ22" i="82"/>
  <c r="AP22" i="82"/>
  <c r="AN22" i="82"/>
  <c r="AK22" i="82"/>
  <c r="AJ22" i="82"/>
  <c r="AH22" i="82"/>
  <c r="T22" i="82"/>
  <c r="Q22" i="82"/>
  <c r="P22" i="82"/>
  <c r="N22" i="82"/>
  <c r="BA21" i="82"/>
  <c r="AX21" i="82"/>
  <c r="AW21" i="82"/>
  <c r="AV21" i="82"/>
  <c r="AU21" i="82"/>
  <c r="AT21" i="82"/>
  <c r="AS21" i="82"/>
  <c r="AR21" i="82"/>
  <c r="AQ21" i="82"/>
  <c r="AP21" i="82"/>
  <c r="AN21" i="82"/>
  <c r="AK21" i="82"/>
  <c r="AJ21" i="82"/>
  <c r="AH21" i="82"/>
  <c r="T21" i="82"/>
  <c r="Q21" i="82"/>
  <c r="P21" i="82"/>
  <c r="N21" i="82"/>
  <c r="BA20" i="82"/>
  <c r="AX20" i="82"/>
  <c r="AW20" i="82"/>
  <c r="AV20" i="82"/>
  <c r="AU20" i="82"/>
  <c r="AT20" i="82"/>
  <c r="AS20" i="82"/>
  <c r="AR20" i="82"/>
  <c r="AQ20" i="82"/>
  <c r="AP20" i="82"/>
  <c r="AN20" i="82"/>
  <c r="AK20" i="82"/>
  <c r="AJ20" i="82"/>
  <c r="AH20" i="82"/>
  <c r="T20" i="82"/>
  <c r="Q20" i="82"/>
  <c r="P20" i="82"/>
  <c r="N20" i="82"/>
  <c r="BA19" i="82"/>
  <c r="AX19" i="82"/>
  <c r="AW19" i="82"/>
  <c r="AV19" i="82"/>
  <c r="AU19" i="82"/>
  <c r="AT19" i="82"/>
  <c r="AS19" i="82"/>
  <c r="AR19" i="82"/>
  <c r="AQ19" i="82"/>
  <c r="AP19" i="82"/>
  <c r="AN19" i="82"/>
  <c r="AK19" i="82"/>
  <c r="AJ19" i="82"/>
  <c r="AH19" i="82"/>
  <c r="T19" i="82"/>
  <c r="Q19" i="82"/>
  <c r="P19" i="82"/>
  <c r="N19" i="82"/>
  <c r="BA18" i="82"/>
  <c r="AX18" i="82"/>
  <c r="AW18" i="82"/>
  <c r="AV18" i="82"/>
  <c r="AU18" i="82"/>
  <c r="AT18" i="82"/>
  <c r="AS18" i="82"/>
  <c r="AR18" i="82"/>
  <c r="AQ18" i="82"/>
  <c r="AP18" i="82"/>
  <c r="AN18" i="82"/>
  <c r="AK18" i="82"/>
  <c r="AJ18" i="82"/>
  <c r="AH18" i="82"/>
  <c r="T18" i="82"/>
  <c r="Q18" i="82"/>
  <c r="P18" i="82"/>
  <c r="N18" i="82"/>
  <c r="BA17" i="82"/>
  <c r="AX17" i="82"/>
  <c r="AW17" i="82"/>
  <c r="AV17" i="82"/>
  <c r="AU17" i="82"/>
  <c r="AT17" i="82"/>
  <c r="AS17" i="82"/>
  <c r="AR17" i="82"/>
  <c r="AQ17" i="82"/>
  <c r="AP17" i="82"/>
  <c r="AN17" i="82"/>
  <c r="AK17" i="82"/>
  <c r="AJ17" i="82"/>
  <c r="AH17" i="82"/>
  <c r="T17" i="82"/>
  <c r="Q17" i="82"/>
  <c r="P17" i="82"/>
  <c r="N17" i="82"/>
  <c r="BA16" i="82"/>
  <c r="AX16" i="82"/>
  <c r="AW16" i="82"/>
  <c r="AV16" i="82"/>
  <c r="AU16" i="82"/>
  <c r="AT16" i="82"/>
  <c r="AS16" i="82"/>
  <c r="AR16" i="82"/>
  <c r="AQ16" i="82"/>
  <c r="AP16" i="82"/>
  <c r="AN16" i="82"/>
  <c r="AK16" i="82"/>
  <c r="AJ16" i="82"/>
  <c r="AH16" i="82"/>
  <c r="T16" i="82"/>
  <c r="Q16" i="82"/>
  <c r="P16" i="82"/>
  <c r="N16" i="82"/>
  <c r="BA15" i="82"/>
  <c r="AX15" i="82"/>
  <c r="AW15" i="82"/>
  <c r="AV15" i="82"/>
  <c r="AU15" i="82"/>
  <c r="AT15" i="82"/>
  <c r="AS15" i="82"/>
  <c r="AR15" i="82"/>
  <c r="AQ15" i="82"/>
  <c r="AP15" i="82"/>
  <c r="AN15" i="82"/>
  <c r="AK15" i="82"/>
  <c r="AJ15" i="82"/>
  <c r="AH15" i="82"/>
  <c r="T15" i="82"/>
  <c r="Q15" i="82"/>
  <c r="P15" i="82"/>
  <c r="N15" i="82"/>
  <c r="BA14" i="82"/>
  <c r="AX14" i="82"/>
  <c r="AW14" i="82"/>
  <c r="AV14" i="82"/>
  <c r="AU14" i="82"/>
  <c r="AT14" i="82"/>
  <c r="AS14" i="82"/>
  <c r="AR14" i="82"/>
  <c r="AQ14" i="82"/>
  <c r="AP14" i="82"/>
  <c r="AN14" i="82"/>
  <c r="AK14" i="82"/>
  <c r="AJ14" i="82"/>
  <c r="AH14" i="82"/>
  <c r="T14" i="82"/>
  <c r="Q14" i="82"/>
  <c r="P14" i="82"/>
  <c r="N14" i="82"/>
  <c r="BA13" i="82"/>
  <c r="AX13" i="82"/>
  <c r="AW13" i="82"/>
  <c r="AV13" i="82"/>
  <c r="AU13" i="82"/>
  <c r="AT13" i="82"/>
  <c r="AS13" i="82"/>
  <c r="AR13" i="82"/>
  <c r="AQ13" i="82"/>
  <c r="AP13" i="82"/>
  <c r="AN13" i="82"/>
  <c r="AK13" i="82"/>
  <c r="AJ13" i="82"/>
  <c r="AH13" i="82"/>
  <c r="T13" i="82"/>
  <c r="Q13" i="82"/>
  <c r="P13" i="82"/>
  <c r="N13" i="82"/>
  <c r="BA12" i="82"/>
  <c r="AX12" i="82"/>
  <c r="AW12" i="82"/>
  <c r="AV12" i="82"/>
  <c r="AU12" i="82"/>
  <c r="AT12" i="82"/>
  <c r="AS12" i="82"/>
  <c r="AR12" i="82"/>
  <c r="AQ12" i="82"/>
  <c r="AP12" i="82"/>
  <c r="AN12" i="82"/>
  <c r="AK12" i="82"/>
  <c r="AJ12" i="82"/>
  <c r="AH12" i="82"/>
  <c r="T12" i="82"/>
  <c r="Q12" i="82"/>
  <c r="P12" i="82"/>
  <c r="N12" i="82"/>
  <c r="BA11" i="82"/>
  <c r="AX11" i="82"/>
  <c r="AW11" i="82"/>
  <c r="AV11" i="82"/>
  <c r="AU11" i="82"/>
  <c r="AT11" i="82"/>
  <c r="AS11" i="82"/>
  <c r="AR11" i="82"/>
  <c r="AQ11" i="82"/>
  <c r="AP11" i="82"/>
  <c r="AN11" i="82"/>
  <c r="AK11" i="82"/>
  <c r="AJ11" i="82"/>
  <c r="AH11" i="82"/>
  <c r="T11" i="82"/>
  <c r="Q11" i="82"/>
  <c r="P11" i="82"/>
  <c r="N11" i="82"/>
  <c r="BA10" i="82"/>
  <c r="AX10" i="82"/>
  <c r="AW10" i="82"/>
  <c r="AV10" i="82"/>
  <c r="AU10" i="82"/>
  <c r="AT10" i="82"/>
  <c r="AS10" i="82"/>
  <c r="AR10" i="82"/>
  <c r="AQ10" i="82"/>
  <c r="AP10" i="82"/>
  <c r="AN10" i="82"/>
  <c r="AK10" i="82"/>
  <c r="AJ10" i="82"/>
  <c r="AH10" i="82"/>
  <c r="T10" i="82"/>
  <c r="Q10" i="82"/>
  <c r="P10" i="82"/>
  <c r="N10" i="82"/>
  <c r="BA9" i="82"/>
  <c r="AX9" i="82"/>
  <c r="AW9" i="82"/>
  <c r="AV9" i="82"/>
  <c r="AU9" i="82"/>
  <c r="AT9" i="82"/>
  <c r="AS9" i="82"/>
  <c r="AR9" i="82"/>
  <c r="AQ9" i="82"/>
  <c r="AP9" i="82"/>
  <c r="AN9" i="82"/>
  <c r="AK9" i="82"/>
  <c r="AJ9" i="82"/>
  <c r="AH9" i="82"/>
  <c r="T9" i="82"/>
  <c r="Q9" i="82"/>
  <c r="P9" i="82"/>
  <c r="N9" i="82"/>
  <c r="BA8" i="82"/>
  <c r="AX8" i="82"/>
  <c r="AW8" i="82"/>
  <c r="AV8" i="82"/>
  <c r="AU8" i="82"/>
  <c r="AT8" i="82"/>
  <c r="AS8" i="82"/>
  <c r="AR8" i="82"/>
  <c r="AQ8" i="82"/>
  <c r="AP8" i="82"/>
  <c r="AN8" i="82"/>
  <c r="AK8" i="82"/>
  <c r="AJ8" i="82"/>
  <c r="AH8" i="82"/>
  <c r="T8" i="82"/>
  <c r="Q8" i="82"/>
  <c r="P8" i="82"/>
  <c r="N8" i="82"/>
  <c r="BA7" i="82"/>
  <c r="AX7" i="82"/>
  <c r="AW7" i="82"/>
  <c r="AV7" i="82"/>
  <c r="AU7" i="82"/>
  <c r="AT7" i="82"/>
  <c r="AS7" i="82"/>
  <c r="AR7" i="82"/>
  <c r="AQ7" i="82"/>
  <c r="AP7" i="82"/>
  <c r="AN7" i="82"/>
  <c r="AK7" i="82"/>
  <c r="AJ7" i="82"/>
  <c r="AH7" i="82"/>
  <c r="T7" i="82"/>
  <c r="Q7" i="82"/>
  <c r="P7" i="82"/>
  <c r="N7" i="82"/>
  <c r="AP5" i="82"/>
  <c r="V5" i="82"/>
  <c r="BA99" i="81"/>
  <c r="AZ99" i="81"/>
  <c r="AX99" i="81"/>
  <c r="AW99" i="81"/>
  <c r="AV99" i="81"/>
  <c r="AU99" i="81"/>
  <c r="AT99" i="81"/>
  <c r="AS99" i="81"/>
  <c r="AR99" i="81"/>
  <c r="AQ99" i="81"/>
  <c r="AP99" i="81"/>
  <c r="AH99" i="81"/>
  <c r="N99" i="81"/>
  <c r="AG98" i="81"/>
  <c r="AN98" i="81" s="1"/>
  <c r="AF98" i="81"/>
  <c r="AD98" i="81"/>
  <c r="AC98" i="81"/>
  <c r="AB98" i="81"/>
  <c r="AA98" i="81"/>
  <c r="Z98" i="81"/>
  <c r="Y98" i="81"/>
  <c r="X98" i="81"/>
  <c r="W98" i="81"/>
  <c r="V98" i="81"/>
  <c r="M98" i="81"/>
  <c r="T98" i="81" s="1"/>
  <c r="L98" i="81"/>
  <c r="J98" i="81"/>
  <c r="I98" i="81"/>
  <c r="H98" i="81"/>
  <c r="G98" i="81"/>
  <c r="Q98" i="81" s="1"/>
  <c r="F98" i="81"/>
  <c r="E98" i="81"/>
  <c r="D98" i="81"/>
  <c r="C98" i="81"/>
  <c r="B98" i="81"/>
  <c r="P98" i="81" s="1"/>
  <c r="AN97" i="81"/>
  <c r="AK97" i="81"/>
  <c r="AJ97" i="81"/>
  <c r="AH97" i="81"/>
  <c r="T97" i="81"/>
  <c r="Q97" i="81"/>
  <c r="P97" i="81"/>
  <c r="N97" i="81"/>
  <c r="AN96" i="81"/>
  <c r="AK96" i="81"/>
  <c r="AJ96" i="81"/>
  <c r="AH96" i="81"/>
  <c r="T96" i="81"/>
  <c r="Q96" i="81"/>
  <c r="P96" i="81"/>
  <c r="N96" i="81"/>
  <c r="AN95" i="81"/>
  <c r="AK95" i="81"/>
  <c r="AJ95" i="81"/>
  <c r="AH95" i="81"/>
  <c r="T95" i="81"/>
  <c r="Q95" i="81"/>
  <c r="P95" i="81"/>
  <c r="N95" i="81"/>
  <c r="AN94" i="81"/>
  <c r="AK94" i="81"/>
  <c r="AJ94" i="81"/>
  <c r="AH94" i="81"/>
  <c r="T94" i="81"/>
  <c r="Q94" i="81"/>
  <c r="P94" i="81"/>
  <c r="N94" i="81"/>
  <c r="AN93" i="81"/>
  <c r="AK93" i="81"/>
  <c r="AJ93" i="81"/>
  <c r="AH93" i="81"/>
  <c r="T93" i="81"/>
  <c r="Q93" i="81"/>
  <c r="P93" i="81"/>
  <c r="N93" i="81"/>
  <c r="AN92" i="81"/>
  <c r="AK92" i="81"/>
  <c r="AJ92" i="81"/>
  <c r="AH92" i="81"/>
  <c r="T92" i="81"/>
  <c r="Q92" i="81"/>
  <c r="P92" i="81"/>
  <c r="N92" i="81"/>
  <c r="AN91" i="81"/>
  <c r="AK91" i="81"/>
  <c r="AJ91" i="81"/>
  <c r="AH91" i="81"/>
  <c r="T91" i="81"/>
  <c r="Q91" i="81"/>
  <c r="P91" i="81"/>
  <c r="N91" i="81"/>
  <c r="AN90" i="81"/>
  <c r="AK90" i="81"/>
  <c r="AJ90" i="81"/>
  <c r="AH90" i="81"/>
  <c r="T90" i="81"/>
  <c r="Q90" i="81"/>
  <c r="P90" i="81"/>
  <c r="N90" i="81"/>
  <c r="AN89" i="81"/>
  <c r="AK89" i="81"/>
  <c r="AJ89" i="81"/>
  <c r="AH89" i="81"/>
  <c r="T89" i="81"/>
  <c r="Q89" i="81"/>
  <c r="P89" i="81"/>
  <c r="N89" i="81"/>
  <c r="AN88" i="81"/>
  <c r="AK88" i="81"/>
  <c r="AJ88" i="81"/>
  <c r="AH88" i="81"/>
  <c r="T88" i="81"/>
  <c r="Q88" i="81"/>
  <c r="P88" i="81"/>
  <c r="N88" i="81"/>
  <c r="AN87" i="81"/>
  <c r="AK87" i="81"/>
  <c r="AJ87" i="81"/>
  <c r="AH87" i="81"/>
  <c r="T87" i="81"/>
  <c r="Q87" i="81"/>
  <c r="P87" i="81"/>
  <c r="N87" i="81"/>
  <c r="BB86" i="81"/>
  <c r="AN86" i="81"/>
  <c r="AK86" i="81"/>
  <c r="AJ86" i="81"/>
  <c r="AH86" i="81"/>
  <c r="T86" i="81"/>
  <c r="Q86" i="81"/>
  <c r="P86" i="81"/>
  <c r="N86" i="81"/>
  <c r="AN85" i="81"/>
  <c r="AK85" i="81"/>
  <c r="AJ85" i="81"/>
  <c r="AH85" i="81"/>
  <c r="T85" i="81"/>
  <c r="Q85" i="81"/>
  <c r="P85" i="81"/>
  <c r="N85" i="81"/>
  <c r="AN84" i="81"/>
  <c r="AK84" i="81"/>
  <c r="AJ84" i="81"/>
  <c r="AH84" i="81"/>
  <c r="T84" i="81"/>
  <c r="Q84" i="81"/>
  <c r="P84" i="81"/>
  <c r="N84" i="81"/>
  <c r="AN83" i="81"/>
  <c r="AK83" i="81"/>
  <c r="AJ83" i="81"/>
  <c r="AH83" i="81"/>
  <c r="T83" i="81"/>
  <c r="Q83" i="81"/>
  <c r="P83" i="81"/>
  <c r="N83" i="81"/>
  <c r="AN82" i="81"/>
  <c r="AK82" i="81"/>
  <c r="AJ82" i="81"/>
  <c r="AH82" i="81"/>
  <c r="T82" i="81"/>
  <c r="Q82" i="81"/>
  <c r="P82" i="81"/>
  <c r="N82" i="81"/>
  <c r="AN81" i="81"/>
  <c r="AK81" i="81"/>
  <c r="AJ81" i="81"/>
  <c r="AH81" i="81"/>
  <c r="T81" i="81"/>
  <c r="Q81" i="81"/>
  <c r="P81" i="81"/>
  <c r="N81" i="81"/>
  <c r="AN80" i="81"/>
  <c r="AK80" i="81"/>
  <c r="AJ80" i="81"/>
  <c r="AH80" i="81"/>
  <c r="T80" i="81"/>
  <c r="Q80" i="81"/>
  <c r="P80" i="81"/>
  <c r="N80" i="81"/>
  <c r="AN79" i="81"/>
  <c r="AK79" i="81"/>
  <c r="AJ79" i="81"/>
  <c r="AH79" i="81"/>
  <c r="T79" i="81"/>
  <c r="Q79" i="81"/>
  <c r="P79" i="81"/>
  <c r="N79" i="81"/>
  <c r="AN78" i="81"/>
  <c r="AK78" i="81"/>
  <c r="AJ78" i="81"/>
  <c r="AH78" i="81"/>
  <c r="T78" i="81"/>
  <c r="Q78" i="81"/>
  <c r="P78" i="81"/>
  <c r="N78" i="81"/>
  <c r="AN77" i="81"/>
  <c r="AK77" i="81"/>
  <c r="AJ77" i="81"/>
  <c r="AH77" i="81"/>
  <c r="T77" i="81"/>
  <c r="Q77" i="81"/>
  <c r="P77" i="81"/>
  <c r="N77" i="81"/>
  <c r="AN76" i="81"/>
  <c r="AK76" i="81"/>
  <c r="AJ76" i="81"/>
  <c r="AH76" i="81"/>
  <c r="T76" i="81"/>
  <c r="Q76" i="81"/>
  <c r="P76" i="81"/>
  <c r="N76" i="81"/>
  <c r="BB75" i="81"/>
  <c r="AN75" i="81"/>
  <c r="AK75" i="81"/>
  <c r="AJ75" i="81"/>
  <c r="AH75" i="81"/>
  <c r="T75" i="81"/>
  <c r="Q75" i="81"/>
  <c r="P75" i="81"/>
  <c r="N75" i="81"/>
  <c r="AN74" i="81"/>
  <c r="AK74" i="81"/>
  <c r="AJ74" i="81"/>
  <c r="AH74" i="81"/>
  <c r="T74" i="81"/>
  <c r="Q74" i="81"/>
  <c r="P74" i="81"/>
  <c r="N74" i="81"/>
  <c r="AN73" i="81"/>
  <c r="AK73" i="81"/>
  <c r="AJ73" i="81"/>
  <c r="AH73" i="81"/>
  <c r="T73" i="81"/>
  <c r="Q73" i="81"/>
  <c r="P73" i="81"/>
  <c r="N73" i="81"/>
  <c r="AN72" i="81"/>
  <c r="AK72" i="81"/>
  <c r="AJ72" i="81"/>
  <c r="AH72" i="81"/>
  <c r="T72" i="81"/>
  <c r="Q72" i="81"/>
  <c r="P72" i="81"/>
  <c r="N72" i="81"/>
  <c r="AX71" i="81"/>
  <c r="AW71" i="81"/>
  <c r="AV71" i="81"/>
  <c r="AU71" i="81"/>
  <c r="AT71" i="81"/>
  <c r="AS71" i="81"/>
  <c r="AR71" i="81"/>
  <c r="AQ71" i="81"/>
  <c r="AP71" i="81"/>
  <c r="AN71" i="81"/>
  <c r="AK71" i="81"/>
  <c r="AJ71" i="81"/>
  <c r="AH71" i="81"/>
  <c r="T71" i="81"/>
  <c r="Q71" i="81"/>
  <c r="P71" i="81"/>
  <c r="N71" i="81"/>
  <c r="AP69" i="81"/>
  <c r="V69" i="81"/>
  <c r="BA65" i="81"/>
  <c r="AZ65" i="81"/>
  <c r="AX65" i="81"/>
  <c r="AW65" i="81"/>
  <c r="AV65" i="81"/>
  <c r="AU65" i="81"/>
  <c r="AT65" i="81"/>
  <c r="AS65" i="81"/>
  <c r="AR65" i="81"/>
  <c r="AQ65" i="81"/>
  <c r="AP65" i="81"/>
  <c r="AH65" i="81"/>
  <c r="N65" i="81"/>
  <c r="AG64" i="81"/>
  <c r="AF64" i="81"/>
  <c r="AD64" i="81"/>
  <c r="AC64" i="81"/>
  <c r="AB64" i="81"/>
  <c r="AA64" i="81"/>
  <c r="Z64" i="81"/>
  <c r="Y64" i="81"/>
  <c r="X64" i="81"/>
  <c r="W64" i="81"/>
  <c r="V64" i="81"/>
  <c r="AJ64" i="81" s="1"/>
  <c r="Q64" i="81"/>
  <c r="P64" i="81"/>
  <c r="AN63" i="81"/>
  <c r="AK63" i="81"/>
  <c r="AJ63" i="81"/>
  <c r="AH63" i="81"/>
  <c r="T63" i="81"/>
  <c r="Q63" i="81"/>
  <c r="P63" i="81"/>
  <c r="N63" i="81"/>
  <c r="AN62" i="81"/>
  <c r="AK62" i="81"/>
  <c r="AJ62" i="81"/>
  <c r="AH62" i="81"/>
  <c r="T62" i="81"/>
  <c r="Q62" i="81"/>
  <c r="P62" i="81"/>
  <c r="N62" i="81"/>
  <c r="AN61" i="81"/>
  <c r="AK61" i="81"/>
  <c r="AJ61" i="81"/>
  <c r="AH61" i="81"/>
  <c r="T61" i="81"/>
  <c r="Q61" i="81"/>
  <c r="P61" i="81"/>
  <c r="N61" i="81"/>
  <c r="AN60" i="81"/>
  <c r="AK60" i="81"/>
  <c r="AJ60" i="81"/>
  <c r="AH60" i="81"/>
  <c r="T60" i="81"/>
  <c r="Q60" i="81"/>
  <c r="P60" i="81"/>
  <c r="N60" i="81"/>
  <c r="AN59" i="81"/>
  <c r="AK59" i="81"/>
  <c r="AJ59" i="81"/>
  <c r="AH59" i="81"/>
  <c r="T59" i="81"/>
  <c r="Q59" i="81"/>
  <c r="P59" i="81"/>
  <c r="N59" i="81"/>
  <c r="AN58" i="81"/>
  <c r="AK58" i="81"/>
  <c r="AJ58" i="81"/>
  <c r="AH58" i="81"/>
  <c r="T58" i="81"/>
  <c r="Q58" i="81"/>
  <c r="P58" i="81"/>
  <c r="N58" i="81"/>
  <c r="AN57" i="81"/>
  <c r="AK57" i="81"/>
  <c r="AJ57" i="81"/>
  <c r="AH57" i="81"/>
  <c r="T57" i="81"/>
  <c r="Q57" i="81"/>
  <c r="P57" i="81"/>
  <c r="N57" i="81"/>
  <c r="AN56" i="81"/>
  <c r="AK56" i="81"/>
  <c r="AJ56" i="81"/>
  <c r="AH56" i="81"/>
  <c r="T56" i="81"/>
  <c r="Q56" i="81"/>
  <c r="P56" i="81"/>
  <c r="N56" i="81"/>
  <c r="AN55" i="81"/>
  <c r="AK55" i="81"/>
  <c r="AJ55" i="81"/>
  <c r="AH55" i="81"/>
  <c r="T55" i="81"/>
  <c r="Q55" i="81"/>
  <c r="P55" i="81"/>
  <c r="N55" i="81"/>
  <c r="AN54" i="81"/>
  <c r="AK54" i="81"/>
  <c r="AJ54" i="81"/>
  <c r="AH54" i="81"/>
  <c r="T54" i="81"/>
  <c r="Q54" i="81"/>
  <c r="P54" i="81"/>
  <c r="N54" i="81"/>
  <c r="AN53" i="81"/>
  <c r="AK53" i="81"/>
  <c r="AJ53" i="81"/>
  <c r="AH53" i="81"/>
  <c r="T53" i="81"/>
  <c r="Q53" i="81"/>
  <c r="P53" i="81"/>
  <c r="N53" i="81"/>
  <c r="AN52" i="81"/>
  <c r="AK52" i="81"/>
  <c r="AJ52" i="81"/>
  <c r="AH52" i="81"/>
  <c r="T52" i="81"/>
  <c r="Q52" i="81"/>
  <c r="P52" i="81"/>
  <c r="N52" i="81"/>
  <c r="AN51" i="81"/>
  <c r="AK51" i="81"/>
  <c r="AJ51" i="81"/>
  <c r="AH51" i="81"/>
  <c r="T51" i="81"/>
  <c r="Q51" i="81"/>
  <c r="P51" i="81"/>
  <c r="N51" i="81"/>
  <c r="AN50" i="81"/>
  <c r="AK50" i="81"/>
  <c r="AJ50" i="81"/>
  <c r="AH50" i="81"/>
  <c r="T50" i="81"/>
  <c r="Q50" i="81"/>
  <c r="P50" i="81"/>
  <c r="N50" i="81"/>
  <c r="AN49" i="81"/>
  <c r="AK49" i="81"/>
  <c r="AJ49" i="81"/>
  <c r="AH49" i="81"/>
  <c r="T49" i="81"/>
  <c r="Q49" i="81"/>
  <c r="P49" i="81"/>
  <c r="N49" i="81"/>
  <c r="AN48" i="81"/>
  <c r="AK48" i="81"/>
  <c r="AJ48" i="81"/>
  <c r="AH48" i="81"/>
  <c r="T48" i="81"/>
  <c r="Q48" i="81"/>
  <c r="P48" i="81"/>
  <c r="N48" i="81"/>
  <c r="AN47" i="81"/>
  <c r="AK47" i="81"/>
  <c r="AJ47" i="81"/>
  <c r="AH47" i="81"/>
  <c r="T47" i="81"/>
  <c r="Q47" i="81"/>
  <c r="P47" i="81"/>
  <c r="N47" i="81"/>
  <c r="AN46" i="81"/>
  <c r="AK46" i="81"/>
  <c r="AJ46" i="81"/>
  <c r="AH46" i="81"/>
  <c r="T46" i="81"/>
  <c r="Q46" i="81"/>
  <c r="P46" i="81"/>
  <c r="N46" i="81"/>
  <c r="AN45" i="81"/>
  <c r="AK45" i="81"/>
  <c r="AJ45" i="81"/>
  <c r="T45" i="81"/>
  <c r="Q45" i="81"/>
  <c r="P45" i="81"/>
  <c r="N45" i="81"/>
  <c r="AN44" i="81"/>
  <c r="AK44" i="81"/>
  <c r="AJ44" i="81"/>
  <c r="AH44" i="81"/>
  <c r="T44" i="81"/>
  <c r="Q44" i="81"/>
  <c r="P44" i="81"/>
  <c r="N44" i="81"/>
  <c r="AN43" i="81"/>
  <c r="AK43" i="81"/>
  <c r="AJ43" i="81"/>
  <c r="AH43" i="81"/>
  <c r="T43" i="81"/>
  <c r="Q43" i="81"/>
  <c r="P43" i="81"/>
  <c r="N43" i="81"/>
  <c r="AN42" i="81"/>
  <c r="AK42" i="81"/>
  <c r="AJ42" i="81"/>
  <c r="AH42" i="81"/>
  <c r="T42" i="81"/>
  <c r="Q42" i="81"/>
  <c r="P42" i="81"/>
  <c r="N42" i="81"/>
  <c r="AN41" i="81"/>
  <c r="AK41" i="81"/>
  <c r="AJ41" i="81"/>
  <c r="AH41" i="81"/>
  <c r="T41" i="81"/>
  <c r="Q41" i="81"/>
  <c r="P41" i="81"/>
  <c r="N41" i="81"/>
  <c r="AN40" i="81"/>
  <c r="AK40" i="81"/>
  <c r="AJ40" i="81"/>
  <c r="AH40" i="81"/>
  <c r="T40" i="81"/>
  <c r="Q40" i="81"/>
  <c r="P40" i="81"/>
  <c r="N40" i="81"/>
  <c r="AX39" i="81"/>
  <c r="AW39" i="81"/>
  <c r="AV39" i="81"/>
  <c r="AU39" i="81"/>
  <c r="AT39" i="81"/>
  <c r="AS39" i="81"/>
  <c r="AR39" i="81"/>
  <c r="AQ39" i="81"/>
  <c r="AP39" i="81"/>
  <c r="AN39" i="81"/>
  <c r="AK39" i="81"/>
  <c r="AJ39" i="81"/>
  <c r="AH39" i="81"/>
  <c r="T39" i="81"/>
  <c r="Q39" i="81"/>
  <c r="P39" i="81"/>
  <c r="N39" i="81"/>
  <c r="AP37" i="81"/>
  <c r="V37" i="81"/>
  <c r="BA33" i="81"/>
  <c r="AZ33" i="81"/>
  <c r="AX33" i="81"/>
  <c r="AW33" i="81"/>
  <c r="AV33" i="81"/>
  <c r="AU33" i="81"/>
  <c r="AT33" i="81"/>
  <c r="AS33" i="81"/>
  <c r="AR33" i="81"/>
  <c r="AQ33" i="81"/>
  <c r="AP33" i="81"/>
  <c r="AH33" i="81"/>
  <c r="N33" i="81"/>
  <c r="AG32" i="81"/>
  <c r="AN32" i="81" s="1"/>
  <c r="AF32" i="81"/>
  <c r="AD32" i="81"/>
  <c r="AC32" i="81"/>
  <c r="AB32" i="81"/>
  <c r="AA32" i="81"/>
  <c r="Z32" i="81"/>
  <c r="Y32" i="81"/>
  <c r="X32" i="81"/>
  <c r="W32" i="81"/>
  <c r="V32" i="81"/>
  <c r="AJ32" i="81" s="1"/>
  <c r="M32" i="81"/>
  <c r="T32" i="81" s="1"/>
  <c r="L32" i="81"/>
  <c r="J32" i="81"/>
  <c r="I32" i="81"/>
  <c r="H32" i="81"/>
  <c r="G32" i="81"/>
  <c r="Q32" i="81" s="1"/>
  <c r="F32" i="81"/>
  <c r="E32" i="81"/>
  <c r="D32" i="81"/>
  <c r="C32" i="81"/>
  <c r="B32" i="81"/>
  <c r="P32" i="81" s="1"/>
  <c r="AN31" i="81"/>
  <c r="AK31" i="81"/>
  <c r="AJ31" i="81"/>
  <c r="AH31" i="81"/>
  <c r="T31" i="81"/>
  <c r="Q31" i="81"/>
  <c r="P31" i="81"/>
  <c r="N31" i="81"/>
  <c r="AN30" i="81"/>
  <c r="AK30" i="81"/>
  <c r="AJ30" i="81"/>
  <c r="AH30" i="81"/>
  <c r="T30" i="81"/>
  <c r="Q30" i="81"/>
  <c r="P30" i="81"/>
  <c r="N30" i="81"/>
  <c r="AN29" i="81"/>
  <c r="AK29" i="81"/>
  <c r="AJ29" i="81"/>
  <c r="AH29" i="81"/>
  <c r="T29" i="81"/>
  <c r="Q29" i="81"/>
  <c r="P29" i="81"/>
  <c r="N29" i="81"/>
  <c r="AN28" i="81"/>
  <c r="AK28" i="81"/>
  <c r="AJ28" i="81"/>
  <c r="AH28" i="81"/>
  <c r="T28" i="81"/>
  <c r="Q28" i="81"/>
  <c r="P28" i="81"/>
  <c r="N28" i="81"/>
  <c r="AN27" i="81"/>
  <c r="AK27" i="81"/>
  <c r="AJ27" i="81"/>
  <c r="AH27" i="81"/>
  <c r="T27" i="81"/>
  <c r="Q27" i="81"/>
  <c r="P27" i="81"/>
  <c r="N27" i="81"/>
  <c r="AN26" i="81"/>
  <c r="AK26" i="81"/>
  <c r="AJ26" i="81"/>
  <c r="AH26" i="81"/>
  <c r="T26" i="81"/>
  <c r="Q26" i="81"/>
  <c r="P26" i="81"/>
  <c r="N26" i="81"/>
  <c r="AN25" i="81"/>
  <c r="AK25" i="81"/>
  <c r="AJ25" i="81"/>
  <c r="AH25" i="81"/>
  <c r="T25" i="81"/>
  <c r="Q25" i="81"/>
  <c r="P25" i="81"/>
  <c r="N25" i="81"/>
  <c r="AN24" i="81"/>
  <c r="AK24" i="81"/>
  <c r="AJ24" i="81"/>
  <c r="AH24" i="81"/>
  <c r="T24" i="81"/>
  <c r="Q24" i="81"/>
  <c r="P24" i="81"/>
  <c r="N24" i="81"/>
  <c r="AN23" i="81"/>
  <c r="AK23" i="81"/>
  <c r="AJ23" i="81"/>
  <c r="AH23" i="81"/>
  <c r="T23" i="81"/>
  <c r="Q23" i="81"/>
  <c r="P23" i="81"/>
  <c r="N23" i="81"/>
  <c r="BB22" i="81"/>
  <c r="AN22" i="81"/>
  <c r="AK22" i="81"/>
  <c r="AJ22" i="81"/>
  <c r="AH22" i="81"/>
  <c r="T22" i="81"/>
  <c r="Q22" i="81"/>
  <c r="P22" i="81"/>
  <c r="N22" i="81"/>
  <c r="AN21" i="81"/>
  <c r="AK21" i="81"/>
  <c r="AJ21" i="81"/>
  <c r="AH21" i="81"/>
  <c r="T21" i="81"/>
  <c r="Q21" i="81"/>
  <c r="P21" i="81"/>
  <c r="N21" i="81"/>
  <c r="AN20" i="81"/>
  <c r="AK20" i="81"/>
  <c r="AJ20" i="81"/>
  <c r="AH20" i="81"/>
  <c r="T20" i="81"/>
  <c r="Q20" i="81"/>
  <c r="P20" i="81"/>
  <c r="N20" i="81"/>
  <c r="AN19" i="81"/>
  <c r="AK19" i="81"/>
  <c r="AJ19" i="81"/>
  <c r="AH19" i="81"/>
  <c r="T19" i="81"/>
  <c r="Q19" i="81"/>
  <c r="P19" i="81"/>
  <c r="N19" i="81"/>
  <c r="AN18" i="81"/>
  <c r="AK18" i="81"/>
  <c r="AJ18" i="81"/>
  <c r="AH18" i="81"/>
  <c r="T18" i="81"/>
  <c r="Q18" i="81"/>
  <c r="P18" i="81"/>
  <c r="N18" i="81"/>
  <c r="AN17" i="81"/>
  <c r="AK17" i="81"/>
  <c r="AJ17" i="81"/>
  <c r="T17" i="81"/>
  <c r="Q17" i="81"/>
  <c r="P17" i="81"/>
  <c r="AN16" i="81"/>
  <c r="AK16" i="81"/>
  <c r="AJ16" i="81"/>
  <c r="AH16" i="81"/>
  <c r="T16" i="81"/>
  <c r="Q16" i="81"/>
  <c r="P16" i="81"/>
  <c r="N16" i="81"/>
  <c r="AN15" i="81"/>
  <c r="AK15" i="81"/>
  <c r="AJ15" i="81"/>
  <c r="AH15" i="81"/>
  <c r="T15" i="81"/>
  <c r="Q15" i="81"/>
  <c r="P15" i="81"/>
  <c r="N15" i="81"/>
  <c r="AN14" i="81"/>
  <c r="AK14" i="81"/>
  <c r="AJ14" i="81"/>
  <c r="AH14" i="81"/>
  <c r="T14" i="81"/>
  <c r="Q14" i="81"/>
  <c r="P14" i="81"/>
  <c r="N14" i="81"/>
  <c r="AN13" i="81"/>
  <c r="AK13" i="81"/>
  <c r="AJ13" i="81"/>
  <c r="AH13" i="81"/>
  <c r="T13" i="81"/>
  <c r="Q13" i="81"/>
  <c r="P13" i="81"/>
  <c r="N13" i="81"/>
  <c r="AN12" i="81"/>
  <c r="AK12" i="81"/>
  <c r="AJ12" i="81"/>
  <c r="AH12" i="81"/>
  <c r="T12" i="81"/>
  <c r="Q12" i="81"/>
  <c r="P12" i="81"/>
  <c r="N12" i="81"/>
  <c r="AN11" i="81"/>
  <c r="AK11" i="81"/>
  <c r="AJ11" i="81"/>
  <c r="AH11" i="81"/>
  <c r="T11" i="81"/>
  <c r="Q11" i="81"/>
  <c r="P11" i="81"/>
  <c r="N11" i="81"/>
  <c r="AN10" i="81"/>
  <c r="AK10" i="81"/>
  <c r="AJ10" i="81"/>
  <c r="AH10" i="81"/>
  <c r="T10" i="81"/>
  <c r="Q10" i="81"/>
  <c r="P10" i="81"/>
  <c r="N10" i="81"/>
  <c r="AN9" i="81"/>
  <c r="AK9" i="81"/>
  <c r="AJ9" i="81"/>
  <c r="AH9" i="81"/>
  <c r="T9" i="81"/>
  <c r="Q9" i="81"/>
  <c r="P9" i="81"/>
  <c r="N9" i="81"/>
  <c r="AN8" i="81"/>
  <c r="AK8" i="81"/>
  <c r="AJ8" i="81"/>
  <c r="AH8" i="81"/>
  <c r="T8" i="81"/>
  <c r="Q8" i="81"/>
  <c r="P8" i="81"/>
  <c r="N8" i="81"/>
  <c r="BA7" i="81"/>
  <c r="AW7" i="81"/>
  <c r="AV7" i="81"/>
  <c r="AU7" i="81"/>
  <c r="AT7" i="81"/>
  <c r="AS7" i="81"/>
  <c r="AR7" i="81"/>
  <c r="AQ7" i="81"/>
  <c r="AP7" i="81"/>
  <c r="AN7" i="81"/>
  <c r="AK7" i="81"/>
  <c r="AJ7" i="81"/>
  <c r="AH7" i="81"/>
  <c r="T7" i="81"/>
  <c r="Q7" i="81"/>
  <c r="P7" i="81"/>
  <c r="N7" i="81"/>
  <c r="AP5" i="81"/>
  <c r="V5" i="81"/>
  <c r="BA100" i="80"/>
  <c r="BB100" i="80" s="1"/>
  <c r="AZ100" i="80"/>
  <c r="AX100" i="80"/>
  <c r="AW100" i="80"/>
  <c r="AV100" i="80"/>
  <c r="AU100" i="80"/>
  <c r="AT100" i="80"/>
  <c r="AS100" i="80"/>
  <c r="AR100" i="80"/>
  <c r="AQ100" i="80"/>
  <c r="AP100" i="80"/>
  <c r="AH100" i="80"/>
  <c r="N100" i="80"/>
  <c r="AG99" i="80"/>
  <c r="AN99" i="80" s="1"/>
  <c r="AN100" i="80" s="1"/>
  <c r="AF99" i="80"/>
  <c r="AD99" i="80"/>
  <c r="AC99" i="80"/>
  <c r="AB99" i="80"/>
  <c r="AA99" i="80"/>
  <c r="Z99" i="80"/>
  <c r="Y99" i="80"/>
  <c r="X99" i="80"/>
  <c r="W99" i="80"/>
  <c r="V99" i="80"/>
  <c r="M99" i="80"/>
  <c r="T99" i="80" s="1"/>
  <c r="L99" i="80"/>
  <c r="J99" i="80"/>
  <c r="I99" i="80"/>
  <c r="H99" i="80"/>
  <c r="G99" i="80"/>
  <c r="Q99" i="80" s="1"/>
  <c r="F99" i="80"/>
  <c r="E99" i="80"/>
  <c r="D99" i="80"/>
  <c r="C99" i="80"/>
  <c r="B99" i="80"/>
  <c r="P99" i="80" s="1"/>
  <c r="AK98" i="80"/>
  <c r="AJ98" i="80"/>
  <c r="AH98" i="80"/>
  <c r="T98" i="80"/>
  <c r="Q98" i="80"/>
  <c r="P98" i="80"/>
  <c r="N98" i="80"/>
  <c r="AK97" i="80"/>
  <c r="AJ97" i="80"/>
  <c r="AH97" i="80"/>
  <c r="T97" i="80"/>
  <c r="Q97" i="80"/>
  <c r="P97" i="80"/>
  <c r="N97" i="80"/>
  <c r="AK96" i="80"/>
  <c r="AJ96" i="80"/>
  <c r="AH96" i="80"/>
  <c r="T96" i="80"/>
  <c r="Q96" i="80"/>
  <c r="P96" i="80"/>
  <c r="N96" i="80"/>
  <c r="AK95" i="80"/>
  <c r="AJ95" i="80"/>
  <c r="AH95" i="80"/>
  <c r="T95" i="80"/>
  <c r="Q95" i="80"/>
  <c r="P95" i="80"/>
  <c r="N95" i="80"/>
  <c r="AK94" i="80"/>
  <c r="AJ94" i="80"/>
  <c r="AH94" i="80"/>
  <c r="T94" i="80"/>
  <c r="Q94" i="80"/>
  <c r="P94" i="80"/>
  <c r="N94" i="80"/>
  <c r="AK93" i="80"/>
  <c r="AJ93" i="80"/>
  <c r="AH93" i="80"/>
  <c r="T93" i="80"/>
  <c r="Q93" i="80"/>
  <c r="P93" i="80"/>
  <c r="N93" i="80"/>
  <c r="AK92" i="80"/>
  <c r="AJ92" i="80"/>
  <c r="AH92" i="80"/>
  <c r="T92" i="80"/>
  <c r="Q92" i="80"/>
  <c r="P92" i="80"/>
  <c r="N92" i="80"/>
  <c r="AK91" i="80"/>
  <c r="AJ91" i="80"/>
  <c r="AH91" i="80"/>
  <c r="T91" i="80"/>
  <c r="Q91" i="80"/>
  <c r="P91" i="80"/>
  <c r="N91" i="80"/>
  <c r="AK90" i="80"/>
  <c r="AJ90" i="80"/>
  <c r="AH90" i="80"/>
  <c r="T90" i="80"/>
  <c r="Q90" i="80"/>
  <c r="P90" i="80"/>
  <c r="N90" i="80"/>
  <c r="AK89" i="80"/>
  <c r="AJ89" i="80"/>
  <c r="AH89" i="80"/>
  <c r="T89" i="80"/>
  <c r="Q89" i="80"/>
  <c r="P89" i="80"/>
  <c r="N89" i="80"/>
  <c r="AK88" i="80"/>
  <c r="AJ88" i="80"/>
  <c r="AH88" i="80"/>
  <c r="T88" i="80"/>
  <c r="Q88" i="80"/>
  <c r="P88" i="80"/>
  <c r="N88" i="80"/>
  <c r="AK87" i="80"/>
  <c r="AJ87" i="80"/>
  <c r="AH87" i="80"/>
  <c r="T87" i="80"/>
  <c r="Q87" i="80"/>
  <c r="P87" i="80"/>
  <c r="N87" i="80"/>
  <c r="AK86" i="80"/>
  <c r="AJ86" i="80"/>
  <c r="AH86" i="80"/>
  <c r="T86" i="80"/>
  <c r="Q86" i="80"/>
  <c r="P86" i="80"/>
  <c r="N86" i="80"/>
  <c r="AK85" i="80"/>
  <c r="AJ85" i="80"/>
  <c r="AH85" i="80"/>
  <c r="T85" i="80"/>
  <c r="Q85" i="80"/>
  <c r="P85" i="80"/>
  <c r="N85" i="80"/>
  <c r="AK84" i="80"/>
  <c r="AJ84" i="80"/>
  <c r="AH84" i="80"/>
  <c r="T84" i="80"/>
  <c r="Q84" i="80"/>
  <c r="P84" i="80"/>
  <c r="N84" i="80"/>
  <c r="AK83" i="80"/>
  <c r="AJ83" i="80"/>
  <c r="AH83" i="80"/>
  <c r="T83" i="80"/>
  <c r="Q83" i="80"/>
  <c r="P83" i="80"/>
  <c r="N83" i="80"/>
  <c r="AK82" i="80"/>
  <c r="AJ82" i="80"/>
  <c r="AH82" i="80"/>
  <c r="T82" i="80"/>
  <c r="Q82" i="80"/>
  <c r="P82" i="80"/>
  <c r="N82" i="80"/>
  <c r="AK81" i="80"/>
  <c r="AJ81" i="80"/>
  <c r="AH81" i="80"/>
  <c r="T81" i="80"/>
  <c r="Q81" i="80"/>
  <c r="P81" i="80"/>
  <c r="N81" i="80"/>
  <c r="AK80" i="80"/>
  <c r="AJ80" i="80"/>
  <c r="AH80" i="80"/>
  <c r="T80" i="80"/>
  <c r="Q80" i="80"/>
  <c r="P80" i="80"/>
  <c r="N80" i="80"/>
  <c r="AK79" i="80"/>
  <c r="AJ79" i="80"/>
  <c r="AH79" i="80"/>
  <c r="T79" i="80"/>
  <c r="Q79" i="80"/>
  <c r="P79" i="80"/>
  <c r="N79" i="80"/>
  <c r="AK78" i="80"/>
  <c r="AJ78" i="80"/>
  <c r="AH78" i="80"/>
  <c r="T78" i="80"/>
  <c r="Q78" i="80"/>
  <c r="P78" i="80"/>
  <c r="N78" i="80"/>
  <c r="AK77" i="80"/>
  <c r="AJ77" i="80"/>
  <c r="AH77" i="80"/>
  <c r="T77" i="80"/>
  <c r="Q77" i="80"/>
  <c r="P77" i="80"/>
  <c r="N77" i="80"/>
  <c r="AK76" i="80"/>
  <c r="AJ76" i="80"/>
  <c r="AH76" i="80"/>
  <c r="T76" i="80"/>
  <c r="Q76" i="80"/>
  <c r="P76" i="80"/>
  <c r="N76" i="80"/>
  <c r="AK75" i="80"/>
  <c r="AJ75" i="80"/>
  <c r="AH75" i="80"/>
  <c r="T75" i="80"/>
  <c r="Q75" i="80"/>
  <c r="P75" i="80"/>
  <c r="N75" i="80"/>
  <c r="AK74" i="80"/>
  <c r="AJ74" i="80"/>
  <c r="AH74" i="80"/>
  <c r="T74" i="80"/>
  <c r="Q74" i="80"/>
  <c r="P74" i="80"/>
  <c r="N74" i="80"/>
  <c r="AK73" i="80"/>
  <c r="AJ73" i="80"/>
  <c r="T73" i="80"/>
  <c r="Q73" i="80"/>
  <c r="P73" i="80"/>
  <c r="AX72" i="80"/>
  <c r="AW72" i="80"/>
  <c r="AV72" i="80"/>
  <c r="AU72" i="80"/>
  <c r="AT72" i="80"/>
  <c r="AS72" i="80"/>
  <c r="AR72" i="80"/>
  <c r="AQ72" i="80"/>
  <c r="AP72" i="80"/>
  <c r="AK72" i="80"/>
  <c r="AJ72" i="80"/>
  <c r="AH72" i="80"/>
  <c r="T72" i="80"/>
  <c r="Q72" i="80"/>
  <c r="P72" i="80"/>
  <c r="N72" i="80"/>
  <c r="AP70" i="80"/>
  <c r="V70" i="80"/>
  <c r="BA66" i="80"/>
  <c r="AZ66" i="80"/>
  <c r="AX66" i="80"/>
  <c r="AW66" i="80"/>
  <c r="AV66" i="80"/>
  <c r="AU66" i="80"/>
  <c r="AT66" i="80"/>
  <c r="AS66" i="80"/>
  <c r="AR66" i="80"/>
  <c r="AQ66" i="80"/>
  <c r="AP66" i="80"/>
  <c r="AH66" i="80"/>
  <c r="N66" i="80"/>
  <c r="AG65" i="80"/>
  <c r="AN65" i="80" s="1"/>
  <c r="AN66" i="80" s="1"/>
  <c r="AF65" i="80"/>
  <c r="AD65" i="80"/>
  <c r="AC65" i="80"/>
  <c r="AB65" i="80"/>
  <c r="AA65" i="80"/>
  <c r="Z65" i="80"/>
  <c r="Y65" i="80"/>
  <c r="X65" i="80"/>
  <c r="W65" i="80"/>
  <c r="V65" i="80"/>
  <c r="M65" i="80"/>
  <c r="T65" i="80" s="1"/>
  <c r="L65" i="80"/>
  <c r="J65" i="80"/>
  <c r="I65" i="80"/>
  <c r="H65" i="80"/>
  <c r="G65" i="80"/>
  <c r="Q65" i="80" s="1"/>
  <c r="F65" i="80"/>
  <c r="E65" i="80"/>
  <c r="D65" i="80"/>
  <c r="C65" i="80"/>
  <c r="B65" i="80"/>
  <c r="P65" i="80" s="1"/>
  <c r="AK64" i="80"/>
  <c r="AJ64" i="80"/>
  <c r="AH64" i="80"/>
  <c r="T64" i="80"/>
  <c r="Q64" i="80"/>
  <c r="P64" i="80"/>
  <c r="N64" i="80"/>
  <c r="AK63" i="80"/>
  <c r="AJ63" i="80"/>
  <c r="AH63" i="80"/>
  <c r="T63" i="80"/>
  <c r="Q63" i="80"/>
  <c r="P63" i="80"/>
  <c r="N63" i="80"/>
  <c r="AK62" i="80"/>
  <c r="AJ62" i="80"/>
  <c r="AH62" i="80"/>
  <c r="T62" i="80"/>
  <c r="Q62" i="80"/>
  <c r="P62" i="80"/>
  <c r="N62" i="80"/>
  <c r="AK61" i="80"/>
  <c r="AJ61" i="80"/>
  <c r="AH61" i="80"/>
  <c r="T61" i="80"/>
  <c r="Q61" i="80"/>
  <c r="P61" i="80"/>
  <c r="N61" i="80"/>
  <c r="AK60" i="80"/>
  <c r="AJ60" i="80"/>
  <c r="AH60" i="80"/>
  <c r="T60" i="80"/>
  <c r="Q60" i="80"/>
  <c r="P60" i="80"/>
  <c r="N60" i="80"/>
  <c r="AK59" i="80"/>
  <c r="AJ59" i="80"/>
  <c r="AH59" i="80"/>
  <c r="T59" i="80"/>
  <c r="Q59" i="80"/>
  <c r="P59" i="80"/>
  <c r="N59" i="80"/>
  <c r="AK58" i="80"/>
  <c r="AJ58" i="80"/>
  <c r="AH58" i="80"/>
  <c r="T58" i="80"/>
  <c r="Q58" i="80"/>
  <c r="P58" i="80"/>
  <c r="N58" i="80"/>
  <c r="AK57" i="80"/>
  <c r="AJ57" i="80"/>
  <c r="AH57" i="80"/>
  <c r="T57" i="80"/>
  <c r="Q57" i="80"/>
  <c r="P57" i="80"/>
  <c r="N57" i="80"/>
  <c r="AK56" i="80"/>
  <c r="AJ56" i="80"/>
  <c r="AH56" i="80"/>
  <c r="T56" i="80"/>
  <c r="Q56" i="80"/>
  <c r="P56" i="80"/>
  <c r="N56" i="80"/>
  <c r="AK55" i="80"/>
  <c r="AJ55" i="80"/>
  <c r="AH55" i="80"/>
  <c r="T55" i="80"/>
  <c r="Q55" i="80"/>
  <c r="P55" i="80"/>
  <c r="N55" i="80"/>
  <c r="AK54" i="80"/>
  <c r="AJ54" i="80"/>
  <c r="AH54" i="80"/>
  <c r="T54" i="80"/>
  <c r="Q54" i="80"/>
  <c r="P54" i="80"/>
  <c r="N54" i="80"/>
  <c r="AK53" i="80"/>
  <c r="AJ53" i="80"/>
  <c r="T53" i="80"/>
  <c r="Q53" i="80"/>
  <c r="P53" i="80"/>
  <c r="AK52" i="80"/>
  <c r="AJ52" i="80"/>
  <c r="AH52" i="80"/>
  <c r="T52" i="80"/>
  <c r="Q52" i="80"/>
  <c r="P52" i="80"/>
  <c r="N52" i="80"/>
  <c r="AK51" i="80"/>
  <c r="AJ51" i="80"/>
  <c r="AH51" i="80"/>
  <c r="T51" i="80"/>
  <c r="Q51" i="80"/>
  <c r="P51" i="80"/>
  <c r="N51" i="80"/>
  <c r="AK50" i="80"/>
  <c r="AJ50" i="80"/>
  <c r="AH50" i="80"/>
  <c r="T50" i="80"/>
  <c r="Q50" i="80"/>
  <c r="P50" i="80"/>
  <c r="N50" i="80"/>
  <c r="AK49" i="80"/>
  <c r="AJ49" i="80"/>
  <c r="AH49" i="80"/>
  <c r="T49" i="80"/>
  <c r="Q49" i="80"/>
  <c r="P49" i="80"/>
  <c r="N49" i="80"/>
  <c r="AK48" i="80"/>
  <c r="AJ48" i="80"/>
  <c r="AH48" i="80"/>
  <c r="T48" i="80"/>
  <c r="Q48" i="80"/>
  <c r="P48" i="80"/>
  <c r="N48" i="80"/>
  <c r="AK47" i="80"/>
  <c r="AJ47" i="80"/>
  <c r="AH47" i="80"/>
  <c r="T47" i="80"/>
  <c r="Q47" i="80"/>
  <c r="P47" i="80"/>
  <c r="N47" i="80"/>
  <c r="AK46" i="80"/>
  <c r="AJ46" i="80"/>
  <c r="AH46" i="80"/>
  <c r="T46" i="80"/>
  <c r="Q46" i="80"/>
  <c r="P46" i="80"/>
  <c r="N46" i="80"/>
  <c r="AK45" i="80"/>
  <c r="AJ45" i="80"/>
  <c r="AH45" i="80"/>
  <c r="T45" i="80"/>
  <c r="Q45" i="80"/>
  <c r="P45" i="80"/>
  <c r="N45" i="80"/>
  <c r="AK44" i="80"/>
  <c r="AJ44" i="80"/>
  <c r="AH44" i="80"/>
  <c r="T44" i="80"/>
  <c r="Q44" i="80"/>
  <c r="P44" i="80"/>
  <c r="N44" i="80"/>
  <c r="AK43" i="80"/>
  <c r="AJ43" i="80"/>
  <c r="AH43" i="80"/>
  <c r="T43" i="80"/>
  <c r="Q43" i="80"/>
  <c r="P43" i="80"/>
  <c r="N43" i="80"/>
  <c r="AK42" i="80"/>
  <c r="AJ42" i="80"/>
  <c r="AH42" i="80"/>
  <c r="T42" i="80"/>
  <c r="Q42" i="80"/>
  <c r="P42" i="80"/>
  <c r="N42" i="80"/>
  <c r="AK41" i="80"/>
  <c r="AJ41" i="80"/>
  <c r="AH41" i="80"/>
  <c r="T41" i="80"/>
  <c r="Q41" i="80"/>
  <c r="P41" i="80"/>
  <c r="N41" i="80"/>
  <c r="AK40" i="80"/>
  <c r="AJ40" i="80"/>
  <c r="AH40" i="80"/>
  <c r="T40" i="80"/>
  <c r="Q40" i="80"/>
  <c r="P40" i="80"/>
  <c r="N40" i="80"/>
  <c r="BA39" i="80"/>
  <c r="AX39" i="80"/>
  <c r="AW39" i="80"/>
  <c r="AV39" i="80"/>
  <c r="AU39" i="80"/>
  <c r="AT39" i="80"/>
  <c r="AS39" i="80"/>
  <c r="AR39" i="80"/>
  <c r="AQ39" i="80"/>
  <c r="AP39" i="80"/>
  <c r="AK39" i="80"/>
  <c r="AJ39" i="80"/>
  <c r="AH39" i="80"/>
  <c r="T39" i="80"/>
  <c r="Q39" i="80"/>
  <c r="P39" i="80"/>
  <c r="N39" i="80"/>
  <c r="AP37" i="80"/>
  <c r="V37" i="80"/>
  <c r="BA33" i="80"/>
  <c r="AZ33" i="80"/>
  <c r="AX33" i="80"/>
  <c r="AW33" i="80"/>
  <c r="AV33" i="80"/>
  <c r="AU33" i="80"/>
  <c r="AT33" i="80"/>
  <c r="AS33" i="80"/>
  <c r="AR33" i="80"/>
  <c r="AQ33" i="80"/>
  <c r="AP33" i="80"/>
  <c r="AH33" i="80"/>
  <c r="N33" i="80"/>
  <c r="AG32" i="80"/>
  <c r="AN32" i="80" s="1"/>
  <c r="AN33" i="80" s="1"/>
  <c r="AF32" i="80"/>
  <c r="AD32" i="80"/>
  <c r="AC32" i="80"/>
  <c r="AB32" i="80"/>
  <c r="AA32" i="80"/>
  <c r="Z32" i="80"/>
  <c r="Y32" i="80"/>
  <c r="X32" i="80"/>
  <c r="W32" i="80"/>
  <c r="V32" i="80"/>
  <c r="AJ32" i="80" s="1"/>
  <c r="M32" i="80"/>
  <c r="T32" i="80" s="1"/>
  <c r="L32" i="80"/>
  <c r="J32" i="80"/>
  <c r="I32" i="80"/>
  <c r="H32" i="80"/>
  <c r="G32" i="80"/>
  <c r="Q32" i="80" s="1"/>
  <c r="F32" i="80"/>
  <c r="E32" i="80"/>
  <c r="D32" i="80"/>
  <c r="C32" i="80"/>
  <c r="B32" i="80"/>
  <c r="P32" i="80" s="1"/>
  <c r="BA31" i="80"/>
  <c r="AZ31" i="80"/>
  <c r="AX31" i="80"/>
  <c r="AW31" i="80"/>
  <c r="AV31" i="80"/>
  <c r="AU31" i="80"/>
  <c r="AT31" i="80"/>
  <c r="AS31" i="80"/>
  <c r="AR31" i="80"/>
  <c r="AQ31" i="80"/>
  <c r="AP31" i="80"/>
  <c r="AK31" i="80"/>
  <c r="AJ31" i="80"/>
  <c r="AH31" i="80"/>
  <c r="T31" i="80"/>
  <c r="Q31" i="80"/>
  <c r="P31" i="80"/>
  <c r="N31" i="80"/>
  <c r="BA30" i="80"/>
  <c r="AZ30" i="80"/>
  <c r="AX30" i="80"/>
  <c r="AW30" i="80"/>
  <c r="AV30" i="80"/>
  <c r="AU30" i="80"/>
  <c r="AT30" i="80"/>
  <c r="AS30" i="80"/>
  <c r="AR30" i="80"/>
  <c r="AQ30" i="80"/>
  <c r="AP30" i="80"/>
  <c r="AK30" i="80"/>
  <c r="AJ30" i="80"/>
  <c r="AH30" i="80"/>
  <c r="T30" i="80"/>
  <c r="Q30" i="80"/>
  <c r="P30" i="80"/>
  <c r="N30" i="80"/>
  <c r="BA29" i="80"/>
  <c r="AZ29" i="80"/>
  <c r="AX29" i="80"/>
  <c r="AW29" i="80"/>
  <c r="AV29" i="80"/>
  <c r="AU29" i="80"/>
  <c r="AT29" i="80"/>
  <c r="AS29" i="80"/>
  <c r="AR29" i="80"/>
  <c r="AQ29" i="80"/>
  <c r="AP29" i="80"/>
  <c r="AK29" i="80"/>
  <c r="AJ29" i="80"/>
  <c r="AH29" i="80"/>
  <c r="T29" i="80"/>
  <c r="Q29" i="80"/>
  <c r="P29" i="80"/>
  <c r="N29" i="80"/>
  <c r="BA28" i="80"/>
  <c r="AZ28" i="80"/>
  <c r="AX28" i="80"/>
  <c r="AW28" i="80"/>
  <c r="AV28" i="80"/>
  <c r="AU28" i="80"/>
  <c r="AT28" i="80"/>
  <c r="AS28" i="80"/>
  <c r="AR28" i="80"/>
  <c r="AQ28" i="80"/>
  <c r="AP28" i="80"/>
  <c r="AK28" i="80"/>
  <c r="AJ28" i="80"/>
  <c r="AH28" i="80"/>
  <c r="T28" i="80"/>
  <c r="Q28" i="80"/>
  <c r="P28" i="80"/>
  <c r="N28" i="80"/>
  <c r="BA27" i="80"/>
  <c r="AZ27" i="80"/>
  <c r="AX27" i="80"/>
  <c r="AW27" i="80"/>
  <c r="AV27" i="80"/>
  <c r="AU27" i="80"/>
  <c r="AT27" i="80"/>
  <c r="AS27" i="80"/>
  <c r="AR27" i="80"/>
  <c r="AQ27" i="80"/>
  <c r="AP27" i="80"/>
  <c r="AK27" i="80"/>
  <c r="AJ27" i="80"/>
  <c r="AH27" i="80"/>
  <c r="T27" i="80"/>
  <c r="Q27" i="80"/>
  <c r="P27" i="80"/>
  <c r="N27" i="80"/>
  <c r="BA26" i="80"/>
  <c r="AZ26" i="80"/>
  <c r="AX26" i="80"/>
  <c r="AW26" i="80"/>
  <c r="AV26" i="80"/>
  <c r="AU26" i="80"/>
  <c r="AT26" i="80"/>
  <c r="AS26" i="80"/>
  <c r="AR26" i="80"/>
  <c r="AQ26" i="80"/>
  <c r="AP26" i="80"/>
  <c r="AK26" i="80"/>
  <c r="AJ26" i="80"/>
  <c r="AH26" i="80"/>
  <c r="T26" i="80"/>
  <c r="Q26" i="80"/>
  <c r="P26" i="80"/>
  <c r="N26" i="80"/>
  <c r="BA25" i="80"/>
  <c r="AZ25" i="80"/>
  <c r="AX25" i="80"/>
  <c r="AW25" i="80"/>
  <c r="AV25" i="80"/>
  <c r="AU25" i="80"/>
  <c r="AT25" i="80"/>
  <c r="AS25" i="80"/>
  <c r="AR25" i="80"/>
  <c r="AQ25" i="80"/>
  <c r="AP25" i="80"/>
  <c r="AK25" i="80"/>
  <c r="AJ25" i="80"/>
  <c r="AH25" i="80"/>
  <c r="T25" i="80"/>
  <c r="Q25" i="80"/>
  <c r="P25" i="80"/>
  <c r="N25" i="80"/>
  <c r="BA24" i="80"/>
  <c r="AZ24" i="80"/>
  <c r="AX24" i="80"/>
  <c r="AW24" i="80"/>
  <c r="AV24" i="80"/>
  <c r="AU24" i="80"/>
  <c r="AT24" i="80"/>
  <c r="AS24" i="80"/>
  <c r="AR24" i="80"/>
  <c r="AQ24" i="80"/>
  <c r="AP24" i="80"/>
  <c r="AK24" i="80"/>
  <c r="AJ24" i="80"/>
  <c r="AH24" i="80"/>
  <c r="T24" i="80"/>
  <c r="Q24" i="80"/>
  <c r="P24" i="80"/>
  <c r="N24" i="80"/>
  <c r="BA23" i="80"/>
  <c r="AZ23" i="80"/>
  <c r="AX23" i="80"/>
  <c r="AW23" i="80"/>
  <c r="AV23" i="80"/>
  <c r="AU23" i="80"/>
  <c r="AT23" i="80"/>
  <c r="AS23" i="80"/>
  <c r="AR23" i="80"/>
  <c r="AQ23" i="80"/>
  <c r="AP23" i="80"/>
  <c r="AK23" i="80"/>
  <c r="AJ23" i="80"/>
  <c r="AH23" i="80"/>
  <c r="T23" i="80"/>
  <c r="Q23" i="80"/>
  <c r="P23" i="80"/>
  <c r="N23" i="80"/>
  <c r="BA22" i="80"/>
  <c r="AZ22" i="80"/>
  <c r="AX22" i="80"/>
  <c r="AW22" i="80"/>
  <c r="AV22" i="80"/>
  <c r="AU22" i="80"/>
  <c r="AT22" i="80"/>
  <c r="AS22" i="80"/>
  <c r="AR22" i="80"/>
  <c r="AQ22" i="80"/>
  <c r="AP22" i="80"/>
  <c r="AK22" i="80"/>
  <c r="AJ22" i="80"/>
  <c r="AH22" i="80"/>
  <c r="T22" i="80"/>
  <c r="Q22" i="80"/>
  <c r="P22" i="80"/>
  <c r="N22" i="80"/>
  <c r="BA21" i="80"/>
  <c r="AZ21" i="80"/>
  <c r="AX21" i="80"/>
  <c r="AW21" i="80"/>
  <c r="AV21" i="80"/>
  <c r="AU21" i="80"/>
  <c r="AT21" i="80"/>
  <c r="AS21" i="80"/>
  <c r="AR21" i="80"/>
  <c r="AQ21" i="80"/>
  <c r="AP21" i="80"/>
  <c r="AK21" i="80"/>
  <c r="AJ21" i="80"/>
  <c r="AH21" i="80"/>
  <c r="T21" i="80"/>
  <c r="Q21" i="80"/>
  <c r="P21" i="80"/>
  <c r="N21" i="80"/>
  <c r="BA20" i="80"/>
  <c r="AZ20" i="80"/>
  <c r="AX20" i="80"/>
  <c r="AW20" i="80"/>
  <c r="AV20" i="80"/>
  <c r="AU20" i="80"/>
  <c r="AT20" i="80"/>
  <c r="AS20" i="80"/>
  <c r="AR20" i="80"/>
  <c r="AQ20" i="80"/>
  <c r="AP20" i="80"/>
  <c r="AK20" i="80"/>
  <c r="AJ20" i="80"/>
  <c r="AH20" i="80"/>
  <c r="T20" i="80"/>
  <c r="Q20" i="80"/>
  <c r="P20" i="80"/>
  <c r="N20" i="80"/>
  <c r="BA19" i="80"/>
  <c r="AZ19" i="80"/>
  <c r="AX19" i="80"/>
  <c r="AW19" i="80"/>
  <c r="AV19" i="80"/>
  <c r="AU19" i="80"/>
  <c r="AT19" i="80"/>
  <c r="AS19" i="80"/>
  <c r="AR19" i="80"/>
  <c r="AQ19" i="80"/>
  <c r="AP19" i="80"/>
  <c r="AK19" i="80"/>
  <c r="AJ19" i="80"/>
  <c r="AH19" i="80"/>
  <c r="T19" i="80"/>
  <c r="Q19" i="80"/>
  <c r="P19" i="80"/>
  <c r="N19" i="80"/>
  <c r="BA18" i="80"/>
  <c r="AZ18" i="80"/>
  <c r="AX18" i="80"/>
  <c r="AW18" i="80"/>
  <c r="AV18" i="80"/>
  <c r="AU18" i="80"/>
  <c r="AT18" i="80"/>
  <c r="AS18" i="80"/>
  <c r="AR18" i="80"/>
  <c r="AQ18" i="80"/>
  <c r="AP18" i="80"/>
  <c r="AK18" i="80"/>
  <c r="AJ18" i="80"/>
  <c r="AH18" i="80"/>
  <c r="T18" i="80"/>
  <c r="Q18" i="80"/>
  <c r="P18" i="80"/>
  <c r="N18" i="80"/>
  <c r="BA17" i="80"/>
  <c r="AZ17" i="80"/>
  <c r="AX17" i="80"/>
  <c r="AW17" i="80"/>
  <c r="AV17" i="80"/>
  <c r="AU17" i="80"/>
  <c r="AT17" i="80"/>
  <c r="AS17" i="80"/>
  <c r="AR17" i="80"/>
  <c r="AQ17" i="80"/>
  <c r="AP17" i="80"/>
  <c r="AK17" i="80"/>
  <c r="AJ17" i="80"/>
  <c r="AH17" i="80"/>
  <c r="T17" i="80"/>
  <c r="Q17" i="80"/>
  <c r="P17" i="80"/>
  <c r="N17" i="80"/>
  <c r="BA16" i="80"/>
  <c r="AZ16" i="80"/>
  <c r="AX16" i="80"/>
  <c r="AW16" i="80"/>
  <c r="AV16" i="80"/>
  <c r="AU16" i="80"/>
  <c r="AT16" i="80"/>
  <c r="AS16" i="80"/>
  <c r="AR16" i="80"/>
  <c r="AQ16" i="80"/>
  <c r="AP16" i="80"/>
  <c r="AK16" i="80"/>
  <c r="AJ16" i="80"/>
  <c r="AH16" i="80"/>
  <c r="T16" i="80"/>
  <c r="Q16" i="80"/>
  <c r="P16" i="80"/>
  <c r="N16" i="80"/>
  <c r="BA15" i="80"/>
  <c r="AZ15" i="80"/>
  <c r="AX15" i="80"/>
  <c r="AW15" i="80"/>
  <c r="AV15" i="80"/>
  <c r="AU15" i="80"/>
  <c r="AT15" i="80"/>
  <c r="AS15" i="80"/>
  <c r="AR15" i="80"/>
  <c r="AQ15" i="80"/>
  <c r="AP15" i="80"/>
  <c r="AK15" i="80"/>
  <c r="AJ15" i="80"/>
  <c r="AH15" i="80"/>
  <c r="T15" i="80"/>
  <c r="Q15" i="80"/>
  <c r="P15" i="80"/>
  <c r="N15" i="80"/>
  <c r="BA14" i="80"/>
  <c r="AZ14" i="80"/>
  <c r="AX14" i="80"/>
  <c r="AW14" i="80"/>
  <c r="AV14" i="80"/>
  <c r="AU14" i="80"/>
  <c r="AT14" i="80"/>
  <c r="AS14" i="80"/>
  <c r="AR14" i="80"/>
  <c r="AQ14" i="80"/>
  <c r="AP14" i="80"/>
  <c r="AK14" i="80"/>
  <c r="AJ14" i="80"/>
  <c r="AH14" i="80"/>
  <c r="T14" i="80"/>
  <c r="Q14" i="80"/>
  <c r="P14" i="80"/>
  <c r="N14" i="80"/>
  <c r="BA13" i="80"/>
  <c r="AZ13" i="80"/>
  <c r="AX13" i="80"/>
  <c r="AW13" i="80"/>
  <c r="AV13" i="80"/>
  <c r="AU13" i="80"/>
  <c r="AT13" i="80"/>
  <c r="AS13" i="80"/>
  <c r="AR13" i="80"/>
  <c r="AQ13" i="80"/>
  <c r="AP13" i="80"/>
  <c r="AK13" i="80"/>
  <c r="AJ13" i="80"/>
  <c r="AH13" i="80"/>
  <c r="T13" i="80"/>
  <c r="Q13" i="80"/>
  <c r="P13" i="80"/>
  <c r="N13" i="80"/>
  <c r="BA12" i="80"/>
  <c r="AZ12" i="80"/>
  <c r="AX12" i="80"/>
  <c r="AW12" i="80"/>
  <c r="AV12" i="80"/>
  <c r="AU12" i="80"/>
  <c r="AT12" i="80"/>
  <c r="AS12" i="80"/>
  <c r="AR12" i="80"/>
  <c r="AQ12" i="80"/>
  <c r="AP12" i="80"/>
  <c r="AK12" i="80"/>
  <c r="AJ12" i="80"/>
  <c r="AH12" i="80"/>
  <c r="T12" i="80"/>
  <c r="Q12" i="80"/>
  <c r="P12" i="80"/>
  <c r="N12" i="80"/>
  <c r="BA11" i="80"/>
  <c r="AZ11" i="80"/>
  <c r="AX11" i="80"/>
  <c r="AW11" i="80"/>
  <c r="AV11" i="80"/>
  <c r="AU11" i="80"/>
  <c r="AT11" i="80"/>
  <c r="AS11" i="80"/>
  <c r="AR11" i="80"/>
  <c r="AQ11" i="80"/>
  <c r="AP11" i="80"/>
  <c r="AK11" i="80"/>
  <c r="AJ11" i="80"/>
  <c r="AH11" i="80"/>
  <c r="T11" i="80"/>
  <c r="Q11" i="80"/>
  <c r="P11" i="80"/>
  <c r="N11" i="80"/>
  <c r="BA10" i="80"/>
  <c r="AZ10" i="80"/>
  <c r="AX10" i="80"/>
  <c r="AW10" i="80"/>
  <c r="AV10" i="80"/>
  <c r="AU10" i="80"/>
  <c r="AT10" i="80"/>
  <c r="AS10" i="80"/>
  <c r="AR10" i="80"/>
  <c r="AQ10" i="80"/>
  <c r="AP10" i="80"/>
  <c r="AK10" i="80"/>
  <c r="AJ10" i="80"/>
  <c r="AH10" i="80"/>
  <c r="T10" i="80"/>
  <c r="Q10" i="80"/>
  <c r="P10" i="80"/>
  <c r="N10" i="80"/>
  <c r="BA9" i="80"/>
  <c r="AZ9" i="80"/>
  <c r="AX9" i="80"/>
  <c r="AW9" i="80"/>
  <c r="AV9" i="80"/>
  <c r="AU9" i="80"/>
  <c r="AT9" i="80"/>
  <c r="AS9" i="80"/>
  <c r="AR9" i="80"/>
  <c r="AQ9" i="80"/>
  <c r="AP9" i="80"/>
  <c r="AK9" i="80"/>
  <c r="AJ9" i="80"/>
  <c r="AH9" i="80"/>
  <c r="T9" i="80"/>
  <c r="Q9" i="80"/>
  <c r="P9" i="80"/>
  <c r="N9" i="80"/>
  <c r="BA8" i="80"/>
  <c r="AZ8" i="80"/>
  <c r="AX8" i="80"/>
  <c r="AW8" i="80"/>
  <c r="AV8" i="80"/>
  <c r="AU8" i="80"/>
  <c r="AT8" i="80"/>
  <c r="AS8" i="80"/>
  <c r="AR8" i="80"/>
  <c r="AQ8" i="80"/>
  <c r="AP8" i="80"/>
  <c r="AK8" i="80"/>
  <c r="AJ8" i="80"/>
  <c r="AH8" i="80"/>
  <c r="T8" i="80"/>
  <c r="Q8" i="80"/>
  <c r="P8" i="80"/>
  <c r="N8" i="80"/>
  <c r="BA7" i="80"/>
  <c r="AZ7" i="80"/>
  <c r="AX7" i="80"/>
  <c r="AW7" i="80"/>
  <c r="AV7" i="80"/>
  <c r="AU7" i="80"/>
  <c r="AT7" i="80"/>
  <c r="AS7" i="80"/>
  <c r="AR7" i="80"/>
  <c r="AQ7" i="80"/>
  <c r="AP7" i="80"/>
  <c r="AK7" i="80"/>
  <c r="AJ7" i="80"/>
  <c r="AH7" i="80"/>
  <c r="T7" i="80"/>
  <c r="Q7" i="80"/>
  <c r="P7" i="80"/>
  <c r="N7" i="80"/>
  <c r="AP5" i="80"/>
  <c r="V5" i="80"/>
  <c r="BA100" i="79"/>
  <c r="AZ100" i="79"/>
  <c r="AX100" i="79"/>
  <c r="AW100" i="79"/>
  <c r="AV100" i="79"/>
  <c r="AU100" i="79"/>
  <c r="AT100" i="79"/>
  <c r="AS100" i="79"/>
  <c r="AR100" i="79"/>
  <c r="AQ100" i="79"/>
  <c r="AP100" i="79"/>
  <c r="AH100" i="79"/>
  <c r="N100" i="79"/>
  <c r="AJ99" i="79"/>
  <c r="M99" i="79"/>
  <c r="T99" i="79" s="1"/>
  <c r="L99" i="79"/>
  <c r="J99" i="79"/>
  <c r="I99" i="79"/>
  <c r="H99" i="79"/>
  <c r="G99" i="79"/>
  <c r="Q99" i="79" s="1"/>
  <c r="F99" i="79"/>
  <c r="E99" i="79"/>
  <c r="D99" i="79"/>
  <c r="C99" i="79"/>
  <c r="B99" i="79"/>
  <c r="P99" i="79" s="1"/>
  <c r="AN98" i="79"/>
  <c r="AK98" i="79"/>
  <c r="AJ98" i="79"/>
  <c r="AH98" i="79"/>
  <c r="T98" i="79"/>
  <c r="Q98" i="79"/>
  <c r="P98" i="79"/>
  <c r="N98" i="79"/>
  <c r="AN97" i="79"/>
  <c r="AK97" i="79"/>
  <c r="AJ97" i="79"/>
  <c r="AH97" i="79"/>
  <c r="T97" i="79"/>
  <c r="Q97" i="79"/>
  <c r="P97" i="79"/>
  <c r="N97" i="79"/>
  <c r="AN96" i="79"/>
  <c r="AK96" i="79"/>
  <c r="AJ96" i="79"/>
  <c r="AH96" i="79"/>
  <c r="T96" i="79"/>
  <c r="Q96" i="79"/>
  <c r="P96" i="79"/>
  <c r="N96" i="79"/>
  <c r="AN95" i="79"/>
  <c r="AK95" i="79"/>
  <c r="AJ95" i="79"/>
  <c r="AH95" i="79"/>
  <c r="T95" i="79"/>
  <c r="Q95" i="79"/>
  <c r="P95" i="79"/>
  <c r="N95" i="79"/>
  <c r="AN94" i="79"/>
  <c r="AK94" i="79"/>
  <c r="AJ94" i="79"/>
  <c r="AH94" i="79"/>
  <c r="T94" i="79"/>
  <c r="Q94" i="79"/>
  <c r="P94" i="79"/>
  <c r="N94" i="79"/>
  <c r="AN93" i="79"/>
  <c r="AK93" i="79"/>
  <c r="AJ93" i="79"/>
  <c r="AH93" i="79"/>
  <c r="T93" i="79"/>
  <c r="Q93" i="79"/>
  <c r="P93" i="79"/>
  <c r="N93" i="79"/>
  <c r="AN92" i="79"/>
  <c r="AK92" i="79"/>
  <c r="AJ92" i="79"/>
  <c r="AH92" i="79"/>
  <c r="T92" i="79"/>
  <c r="Q92" i="79"/>
  <c r="P92" i="79"/>
  <c r="N92" i="79"/>
  <c r="AN91" i="79"/>
  <c r="AK91" i="79"/>
  <c r="AJ91" i="79"/>
  <c r="AH91" i="79"/>
  <c r="T91" i="79"/>
  <c r="Q91" i="79"/>
  <c r="P91" i="79"/>
  <c r="N91" i="79"/>
  <c r="AN90" i="79"/>
  <c r="AK90" i="79"/>
  <c r="AJ90" i="79"/>
  <c r="AH90" i="79"/>
  <c r="T90" i="79"/>
  <c r="Q90" i="79"/>
  <c r="P90" i="79"/>
  <c r="N90" i="79"/>
  <c r="AN89" i="79"/>
  <c r="AK89" i="79"/>
  <c r="AJ89" i="79"/>
  <c r="AH89" i="79"/>
  <c r="T89" i="79"/>
  <c r="Q89" i="79"/>
  <c r="P89" i="79"/>
  <c r="N89" i="79"/>
  <c r="AN88" i="79"/>
  <c r="AK88" i="79"/>
  <c r="AJ88" i="79"/>
  <c r="AH88" i="79"/>
  <c r="T88" i="79"/>
  <c r="Q88" i="79"/>
  <c r="P88" i="79"/>
  <c r="N88" i="79"/>
  <c r="AN87" i="79"/>
  <c r="AK87" i="79"/>
  <c r="AJ87" i="79"/>
  <c r="AH87" i="79"/>
  <c r="T87" i="79"/>
  <c r="Q87" i="79"/>
  <c r="P87" i="79"/>
  <c r="N87" i="79"/>
  <c r="AN86" i="79"/>
  <c r="AK86" i="79"/>
  <c r="AJ86" i="79"/>
  <c r="AH86" i="79"/>
  <c r="T86" i="79"/>
  <c r="Q86" i="79"/>
  <c r="P86" i="79"/>
  <c r="N86" i="79"/>
  <c r="AN85" i="79"/>
  <c r="AK85" i="79"/>
  <c r="AJ85" i="79"/>
  <c r="AH85" i="79"/>
  <c r="T85" i="79"/>
  <c r="Q85" i="79"/>
  <c r="P85" i="79"/>
  <c r="N85" i="79"/>
  <c r="AN84" i="79"/>
  <c r="AK84" i="79"/>
  <c r="AJ84" i="79"/>
  <c r="AH84" i="79"/>
  <c r="T84" i="79"/>
  <c r="Q84" i="79"/>
  <c r="P84" i="79"/>
  <c r="N84" i="79"/>
  <c r="AN83" i="79"/>
  <c r="AK83" i="79"/>
  <c r="AJ83" i="79"/>
  <c r="AH83" i="79"/>
  <c r="T83" i="79"/>
  <c r="Q83" i="79"/>
  <c r="P83" i="79"/>
  <c r="N83" i="79"/>
  <c r="AN82" i="79"/>
  <c r="AK82" i="79"/>
  <c r="AJ82" i="79"/>
  <c r="AH82" i="79"/>
  <c r="T82" i="79"/>
  <c r="Q82" i="79"/>
  <c r="P82" i="79"/>
  <c r="N82" i="79"/>
  <c r="AN81" i="79"/>
  <c r="AK81" i="79"/>
  <c r="AJ81" i="79"/>
  <c r="AH81" i="79"/>
  <c r="T81" i="79"/>
  <c r="Q81" i="79"/>
  <c r="P81" i="79"/>
  <c r="N81" i="79"/>
  <c r="AN80" i="79"/>
  <c r="AK80" i="79"/>
  <c r="AJ80" i="79"/>
  <c r="AH80" i="79"/>
  <c r="T80" i="79"/>
  <c r="Q80" i="79"/>
  <c r="P80" i="79"/>
  <c r="N80" i="79"/>
  <c r="AN79" i="79"/>
  <c r="AK79" i="79"/>
  <c r="AJ79" i="79"/>
  <c r="AH79" i="79"/>
  <c r="T79" i="79"/>
  <c r="Q79" i="79"/>
  <c r="P79" i="79"/>
  <c r="N79" i="79"/>
  <c r="AN78" i="79"/>
  <c r="AK78" i="79"/>
  <c r="AJ78" i="79"/>
  <c r="AH78" i="79"/>
  <c r="T78" i="79"/>
  <c r="Q78" i="79"/>
  <c r="P78" i="79"/>
  <c r="N78" i="79"/>
  <c r="AN77" i="79"/>
  <c r="AK77" i="79"/>
  <c r="AJ77" i="79"/>
  <c r="AH77" i="79"/>
  <c r="T77" i="79"/>
  <c r="Q77" i="79"/>
  <c r="P77" i="79"/>
  <c r="N77" i="79"/>
  <c r="AN76" i="79"/>
  <c r="AK76" i="79"/>
  <c r="AJ76" i="79"/>
  <c r="AH76" i="79"/>
  <c r="T76" i="79"/>
  <c r="Q76" i="79"/>
  <c r="P76" i="79"/>
  <c r="N76" i="79"/>
  <c r="AN75" i="79"/>
  <c r="AK75" i="79"/>
  <c r="AJ75" i="79"/>
  <c r="AH75" i="79"/>
  <c r="T75" i="79"/>
  <c r="Q75" i="79"/>
  <c r="P75" i="79"/>
  <c r="N75" i="79"/>
  <c r="AN74" i="79"/>
  <c r="AK74" i="79"/>
  <c r="AJ74" i="79"/>
  <c r="T74" i="79"/>
  <c r="Q74" i="79"/>
  <c r="P74" i="79"/>
  <c r="AN73" i="79"/>
  <c r="AK73" i="79"/>
  <c r="AJ73" i="79"/>
  <c r="AH73" i="79"/>
  <c r="T73" i="79"/>
  <c r="Q73" i="79"/>
  <c r="P73" i="79"/>
  <c r="N73" i="79"/>
  <c r="BA72" i="79"/>
  <c r="AX72" i="79"/>
  <c r="AW72" i="79"/>
  <c r="AV72" i="79"/>
  <c r="AU72" i="79"/>
  <c r="AT72" i="79"/>
  <c r="AS72" i="79"/>
  <c r="AR72" i="79"/>
  <c r="AQ72" i="79"/>
  <c r="AP72" i="79"/>
  <c r="AN72" i="79"/>
  <c r="AK72" i="79"/>
  <c r="AJ72" i="79"/>
  <c r="AH72" i="79"/>
  <c r="T72" i="79"/>
  <c r="Q72" i="79"/>
  <c r="P72" i="79"/>
  <c r="N72" i="79"/>
  <c r="AP70" i="79"/>
  <c r="V70" i="79"/>
  <c r="BA66" i="79"/>
  <c r="AZ66" i="79"/>
  <c r="AX66" i="79"/>
  <c r="AW66" i="79"/>
  <c r="AV66" i="79"/>
  <c r="AU66" i="79"/>
  <c r="AT66" i="79"/>
  <c r="AS66" i="79"/>
  <c r="AR66" i="79"/>
  <c r="AQ66" i="79"/>
  <c r="AP66" i="79"/>
  <c r="AH66" i="79"/>
  <c r="N66" i="79"/>
  <c r="AG65" i="79"/>
  <c r="AN65" i="79" s="1"/>
  <c r="AF65" i="79"/>
  <c r="AD65" i="79"/>
  <c r="AC65" i="79"/>
  <c r="AB65" i="79"/>
  <c r="AA65" i="79"/>
  <c r="Z65" i="79"/>
  <c r="Y65" i="79"/>
  <c r="X65" i="79"/>
  <c r="W65" i="79"/>
  <c r="V65" i="79"/>
  <c r="M65" i="79"/>
  <c r="T65" i="79" s="1"/>
  <c r="J65" i="79"/>
  <c r="I65" i="79"/>
  <c r="H65" i="79"/>
  <c r="G65" i="79"/>
  <c r="Q65" i="79" s="1"/>
  <c r="F65" i="79"/>
  <c r="E65" i="79"/>
  <c r="D65" i="79"/>
  <c r="C65" i="79"/>
  <c r="B65" i="79"/>
  <c r="P65" i="79" s="1"/>
  <c r="AN64" i="79"/>
  <c r="AK64" i="79"/>
  <c r="AJ64" i="79"/>
  <c r="AH64" i="79"/>
  <c r="T64" i="79"/>
  <c r="Q64" i="79"/>
  <c r="P64" i="79"/>
  <c r="N64" i="79"/>
  <c r="AN63" i="79"/>
  <c r="AK63" i="79"/>
  <c r="AJ63" i="79"/>
  <c r="AH63" i="79"/>
  <c r="T63" i="79"/>
  <c r="Q63" i="79"/>
  <c r="P63" i="79"/>
  <c r="N63" i="79"/>
  <c r="AN62" i="79"/>
  <c r="AK62" i="79"/>
  <c r="AJ62" i="79"/>
  <c r="AH62" i="79"/>
  <c r="T62" i="79"/>
  <c r="Q62" i="79"/>
  <c r="P62" i="79"/>
  <c r="N62" i="79"/>
  <c r="AN61" i="79"/>
  <c r="AK61" i="79"/>
  <c r="AJ61" i="79"/>
  <c r="AH61" i="79"/>
  <c r="T61" i="79"/>
  <c r="Q61" i="79"/>
  <c r="P61" i="79"/>
  <c r="N61" i="79"/>
  <c r="AN60" i="79"/>
  <c r="AK60" i="79"/>
  <c r="AJ60" i="79"/>
  <c r="AH60" i="79"/>
  <c r="T60" i="79"/>
  <c r="Q60" i="79"/>
  <c r="P60" i="79"/>
  <c r="N60" i="79"/>
  <c r="AN59" i="79"/>
  <c r="AK59" i="79"/>
  <c r="AJ59" i="79"/>
  <c r="AH59" i="79"/>
  <c r="T59" i="79"/>
  <c r="Q59" i="79"/>
  <c r="P59" i="79"/>
  <c r="N59" i="79"/>
  <c r="AN58" i="79"/>
  <c r="AK58" i="79"/>
  <c r="AJ58" i="79"/>
  <c r="AH58" i="79"/>
  <c r="T58" i="79"/>
  <c r="Q58" i="79"/>
  <c r="P58" i="79"/>
  <c r="N58" i="79"/>
  <c r="AN57" i="79"/>
  <c r="AK57" i="79"/>
  <c r="AJ57" i="79"/>
  <c r="AH57" i="79"/>
  <c r="T57" i="79"/>
  <c r="Q57" i="79"/>
  <c r="P57" i="79"/>
  <c r="N57" i="79"/>
  <c r="AN56" i="79"/>
  <c r="AK56" i="79"/>
  <c r="AJ56" i="79"/>
  <c r="AH56" i="79"/>
  <c r="T56" i="79"/>
  <c r="Q56" i="79"/>
  <c r="P56" i="79"/>
  <c r="N56" i="79"/>
  <c r="AN55" i="79"/>
  <c r="AK55" i="79"/>
  <c r="AJ55" i="79"/>
  <c r="AH55" i="79"/>
  <c r="T55" i="79"/>
  <c r="Q55" i="79"/>
  <c r="P55" i="79"/>
  <c r="N55" i="79"/>
  <c r="AN54" i="79"/>
  <c r="AK54" i="79"/>
  <c r="AJ54" i="79"/>
  <c r="AH54" i="79"/>
  <c r="T54" i="79"/>
  <c r="Q54" i="79"/>
  <c r="P54" i="79"/>
  <c r="N54" i="79"/>
  <c r="AN53" i="79"/>
  <c r="AK53" i="79"/>
  <c r="AJ53" i="79"/>
  <c r="AH53" i="79"/>
  <c r="T53" i="79"/>
  <c r="Q53" i="79"/>
  <c r="P53" i="79"/>
  <c r="N53" i="79"/>
  <c r="AN52" i="79"/>
  <c r="AK52" i="79"/>
  <c r="AJ52" i="79"/>
  <c r="AH52" i="79"/>
  <c r="T52" i="79"/>
  <c r="Q52" i="79"/>
  <c r="P52" i="79"/>
  <c r="N52" i="79"/>
  <c r="AN51" i="79"/>
  <c r="AK51" i="79"/>
  <c r="AJ51" i="79"/>
  <c r="T51" i="79"/>
  <c r="Q51" i="79"/>
  <c r="P51" i="79"/>
  <c r="AN50" i="79"/>
  <c r="AK50" i="79"/>
  <c r="AJ50" i="79"/>
  <c r="AH50" i="79"/>
  <c r="T50" i="79"/>
  <c r="Q50" i="79"/>
  <c r="P50" i="79"/>
  <c r="N50" i="79"/>
  <c r="AN49" i="79"/>
  <c r="AK49" i="79"/>
  <c r="AJ49" i="79"/>
  <c r="AH49" i="79"/>
  <c r="T49" i="79"/>
  <c r="Q49" i="79"/>
  <c r="P49" i="79"/>
  <c r="N49" i="79"/>
  <c r="AN48" i="79"/>
  <c r="AK48" i="79"/>
  <c r="AJ48" i="79"/>
  <c r="AH48" i="79"/>
  <c r="T48" i="79"/>
  <c r="Q48" i="79"/>
  <c r="P48" i="79"/>
  <c r="N48" i="79"/>
  <c r="AN47" i="79"/>
  <c r="AK47" i="79"/>
  <c r="AJ47" i="79"/>
  <c r="AH47" i="79"/>
  <c r="T47" i="79"/>
  <c r="Q47" i="79"/>
  <c r="P47" i="79"/>
  <c r="N47" i="79"/>
  <c r="AN46" i="79"/>
  <c r="AK46" i="79"/>
  <c r="AJ46" i="79"/>
  <c r="AH46" i="79"/>
  <c r="T46" i="79"/>
  <c r="Q46" i="79"/>
  <c r="P46" i="79"/>
  <c r="N46" i="79"/>
  <c r="AN45" i="79"/>
  <c r="AK45" i="79"/>
  <c r="AJ45" i="79"/>
  <c r="AH45" i="79"/>
  <c r="T45" i="79"/>
  <c r="Q45" i="79"/>
  <c r="P45" i="79"/>
  <c r="N45" i="79"/>
  <c r="AN44" i="79"/>
  <c r="AK44" i="79"/>
  <c r="AJ44" i="79"/>
  <c r="AH44" i="79"/>
  <c r="T44" i="79"/>
  <c r="Q44" i="79"/>
  <c r="P44" i="79"/>
  <c r="N44" i="79"/>
  <c r="AN43" i="79"/>
  <c r="AK43" i="79"/>
  <c r="AJ43" i="79"/>
  <c r="AH43" i="79"/>
  <c r="T43" i="79"/>
  <c r="Q43" i="79"/>
  <c r="P43" i="79"/>
  <c r="N43" i="79"/>
  <c r="AN42" i="79"/>
  <c r="AK42" i="79"/>
  <c r="AJ42" i="79"/>
  <c r="AH42" i="79"/>
  <c r="T42" i="79"/>
  <c r="Q42" i="79"/>
  <c r="P42" i="79"/>
  <c r="N42" i="79"/>
  <c r="AN41" i="79"/>
  <c r="AK41" i="79"/>
  <c r="AJ41" i="79"/>
  <c r="AH41" i="79"/>
  <c r="T41" i="79"/>
  <c r="Q41" i="79"/>
  <c r="P41" i="79"/>
  <c r="N41" i="79"/>
  <c r="AN40" i="79"/>
  <c r="AK40" i="79"/>
  <c r="AJ40" i="79"/>
  <c r="AH40" i="79"/>
  <c r="T40" i="79"/>
  <c r="Q40" i="79"/>
  <c r="P40" i="79"/>
  <c r="N40" i="79"/>
  <c r="BA39" i="79"/>
  <c r="AX39" i="79"/>
  <c r="AW39" i="79"/>
  <c r="AV39" i="79"/>
  <c r="AU39" i="79"/>
  <c r="AT39" i="79"/>
  <c r="AS39" i="79"/>
  <c r="AR39" i="79"/>
  <c r="AQ39" i="79"/>
  <c r="AP39" i="79"/>
  <c r="AN39" i="79"/>
  <c r="AK39" i="79"/>
  <c r="AJ39" i="79"/>
  <c r="AH39" i="79"/>
  <c r="T39" i="79"/>
  <c r="Q39" i="79"/>
  <c r="P39" i="79"/>
  <c r="N39" i="79"/>
  <c r="AP37" i="79"/>
  <c r="V37" i="79"/>
  <c r="BA33" i="79"/>
  <c r="AX33" i="79"/>
  <c r="AW33" i="79"/>
  <c r="AV33" i="79"/>
  <c r="AU33" i="79"/>
  <c r="AT33" i="79"/>
  <c r="AS33" i="79"/>
  <c r="AR33" i="79"/>
  <c r="AQ33" i="79"/>
  <c r="AP33" i="79"/>
  <c r="AH33" i="79"/>
  <c r="N33" i="79"/>
  <c r="AG32" i="79"/>
  <c r="AN32" i="79" s="1"/>
  <c r="AF32" i="79"/>
  <c r="AD32" i="79"/>
  <c r="AC32" i="79"/>
  <c r="AB32" i="79"/>
  <c r="AA32" i="79"/>
  <c r="Z32" i="79"/>
  <c r="Y32" i="79"/>
  <c r="X32" i="79"/>
  <c r="W32" i="79"/>
  <c r="V32" i="79"/>
  <c r="AJ32" i="79" s="1"/>
  <c r="M32" i="79"/>
  <c r="T32" i="79" s="1"/>
  <c r="L32" i="79"/>
  <c r="J32" i="79"/>
  <c r="I32" i="79"/>
  <c r="H32" i="79"/>
  <c r="G32" i="79"/>
  <c r="Q32" i="79" s="1"/>
  <c r="F32" i="79"/>
  <c r="E32" i="79"/>
  <c r="D32" i="79"/>
  <c r="C32" i="79"/>
  <c r="B32" i="79"/>
  <c r="P32" i="79" s="1"/>
  <c r="BA31" i="79"/>
  <c r="AX31" i="79"/>
  <c r="AW31" i="79"/>
  <c r="AV31" i="79"/>
  <c r="AU31" i="79"/>
  <c r="AT31" i="79"/>
  <c r="AS31" i="79"/>
  <c r="AR31" i="79"/>
  <c r="AQ31" i="79"/>
  <c r="AP31" i="79"/>
  <c r="AN31" i="79"/>
  <c r="AK31" i="79"/>
  <c r="AJ31" i="79"/>
  <c r="AH31" i="79"/>
  <c r="T31" i="79"/>
  <c r="Q31" i="79"/>
  <c r="P31" i="79"/>
  <c r="N31" i="79"/>
  <c r="BA30" i="79"/>
  <c r="AX30" i="79"/>
  <c r="AW30" i="79"/>
  <c r="AV30" i="79"/>
  <c r="AU30" i="79"/>
  <c r="AT30" i="79"/>
  <c r="AS30" i="79"/>
  <c r="AR30" i="79"/>
  <c r="AQ30" i="79"/>
  <c r="AP30" i="79"/>
  <c r="AN30" i="79"/>
  <c r="AK30" i="79"/>
  <c r="AJ30" i="79"/>
  <c r="AH30" i="79"/>
  <c r="T30" i="79"/>
  <c r="Q30" i="79"/>
  <c r="P30" i="79"/>
  <c r="N30" i="79"/>
  <c r="BA29" i="79"/>
  <c r="AX29" i="79"/>
  <c r="AW29" i="79"/>
  <c r="AV29" i="79"/>
  <c r="AU29" i="79"/>
  <c r="AT29" i="79"/>
  <c r="AS29" i="79"/>
  <c r="AR29" i="79"/>
  <c r="AQ29" i="79"/>
  <c r="AP29" i="79"/>
  <c r="AN29" i="79"/>
  <c r="AK29" i="79"/>
  <c r="AJ29" i="79"/>
  <c r="AH29" i="79"/>
  <c r="T29" i="79"/>
  <c r="Q29" i="79"/>
  <c r="P29" i="79"/>
  <c r="N29" i="79"/>
  <c r="BA28" i="79"/>
  <c r="AX28" i="79"/>
  <c r="AW28" i="79"/>
  <c r="AV28" i="79"/>
  <c r="AU28" i="79"/>
  <c r="AT28" i="79"/>
  <c r="AS28" i="79"/>
  <c r="AR28" i="79"/>
  <c r="AQ28" i="79"/>
  <c r="AP28" i="79"/>
  <c r="AN28" i="79"/>
  <c r="AK28" i="79"/>
  <c r="AJ28" i="79"/>
  <c r="AH28" i="79"/>
  <c r="T28" i="79"/>
  <c r="Q28" i="79"/>
  <c r="P28" i="79"/>
  <c r="N28" i="79"/>
  <c r="BA27" i="79"/>
  <c r="AX27" i="79"/>
  <c r="AW27" i="79"/>
  <c r="AV27" i="79"/>
  <c r="AU27" i="79"/>
  <c r="AT27" i="79"/>
  <c r="AS27" i="79"/>
  <c r="AR27" i="79"/>
  <c r="AQ27" i="79"/>
  <c r="AP27" i="79"/>
  <c r="AN27" i="79"/>
  <c r="AK27" i="79"/>
  <c r="AJ27" i="79"/>
  <c r="AH27" i="79"/>
  <c r="T27" i="79"/>
  <c r="Q27" i="79"/>
  <c r="P27" i="79"/>
  <c r="N27" i="79"/>
  <c r="BA26" i="79"/>
  <c r="AX26" i="79"/>
  <c r="AW26" i="79"/>
  <c r="AV26" i="79"/>
  <c r="AU26" i="79"/>
  <c r="AT26" i="79"/>
  <c r="AS26" i="79"/>
  <c r="AR26" i="79"/>
  <c r="AQ26" i="79"/>
  <c r="AP26" i="79"/>
  <c r="AN26" i="79"/>
  <c r="AK26" i="79"/>
  <c r="AJ26" i="79"/>
  <c r="AH26" i="79"/>
  <c r="T26" i="79"/>
  <c r="Q26" i="79"/>
  <c r="P26" i="79"/>
  <c r="N26" i="79"/>
  <c r="BA25" i="79"/>
  <c r="AX25" i="79"/>
  <c r="AW25" i="79"/>
  <c r="AV25" i="79"/>
  <c r="AU25" i="79"/>
  <c r="AT25" i="79"/>
  <c r="AS25" i="79"/>
  <c r="AR25" i="79"/>
  <c r="AQ25" i="79"/>
  <c r="AP25" i="79"/>
  <c r="AN25" i="79"/>
  <c r="AK25" i="79"/>
  <c r="AJ25" i="79"/>
  <c r="AH25" i="79"/>
  <c r="T25" i="79"/>
  <c r="Q25" i="79"/>
  <c r="P25" i="79"/>
  <c r="N25" i="79"/>
  <c r="BA24" i="79"/>
  <c r="BB24" i="79" s="1"/>
  <c r="AX24" i="79"/>
  <c r="AW24" i="79"/>
  <c r="AV24" i="79"/>
  <c r="AU24" i="79"/>
  <c r="AT24" i="79"/>
  <c r="AS24" i="79"/>
  <c r="AR24" i="79"/>
  <c r="AQ24" i="79"/>
  <c r="AP24" i="79"/>
  <c r="AN24" i="79"/>
  <c r="AK24" i="79"/>
  <c r="AJ24" i="79"/>
  <c r="AH24" i="79"/>
  <c r="T24" i="79"/>
  <c r="Q24" i="79"/>
  <c r="P24" i="79"/>
  <c r="N24" i="79"/>
  <c r="BA23" i="79"/>
  <c r="AX23" i="79"/>
  <c r="AW23" i="79"/>
  <c r="AV23" i="79"/>
  <c r="AU23" i="79"/>
  <c r="AT23" i="79"/>
  <c r="AS23" i="79"/>
  <c r="AR23" i="79"/>
  <c r="AQ23" i="79"/>
  <c r="AP23" i="79"/>
  <c r="AN23" i="79"/>
  <c r="AK23" i="79"/>
  <c r="AJ23" i="79"/>
  <c r="AH23" i="79"/>
  <c r="T23" i="79"/>
  <c r="Q23" i="79"/>
  <c r="P23" i="79"/>
  <c r="N23" i="79"/>
  <c r="BA22" i="79"/>
  <c r="AX22" i="79"/>
  <c r="AW22" i="79"/>
  <c r="AV22" i="79"/>
  <c r="AU22" i="79"/>
  <c r="AT22" i="79"/>
  <c r="AS22" i="79"/>
  <c r="AR22" i="79"/>
  <c r="AQ22" i="79"/>
  <c r="AP22" i="79"/>
  <c r="AN22" i="79"/>
  <c r="AK22" i="79"/>
  <c r="AJ22" i="79"/>
  <c r="AH22" i="79"/>
  <c r="T22" i="79"/>
  <c r="Q22" i="79"/>
  <c r="P22" i="79"/>
  <c r="N22" i="79"/>
  <c r="BA21" i="79"/>
  <c r="AX21" i="79"/>
  <c r="AW21" i="79"/>
  <c r="AV21" i="79"/>
  <c r="AU21" i="79"/>
  <c r="AT21" i="79"/>
  <c r="AS21" i="79"/>
  <c r="AR21" i="79"/>
  <c r="AQ21" i="79"/>
  <c r="AP21" i="79"/>
  <c r="AN21" i="79"/>
  <c r="AK21" i="79"/>
  <c r="AJ21" i="79"/>
  <c r="AH21" i="79"/>
  <c r="T21" i="79"/>
  <c r="Q21" i="79"/>
  <c r="P21" i="79"/>
  <c r="N21" i="79"/>
  <c r="BA20" i="79"/>
  <c r="AX20" i="79"/>
  <c r="AW20" i="79"/>
  <c r="AV20" i="79"/>
  <c r="AU20" i="79"/>
  <c r="AT20" i="79"/>
  <c r="AS20" i="79"/>
  <c r="AR20" i="79"/>
  <c r="AQ20" i="79"/>
  <c r="AP20" i="79"/>
  <c r="AN20" i="79"/>
  <c r="AK20" i="79"/>
  <c r="AJ20" i="79"/>
  <c r="AH20" i="79"/>
  <c r="T20" i="79"/>
  <c r="Q20" i="79"/>
  <c r="P20" i="79"/>
  <c r="N20" i="79"/>
  <c r="BA19" i="79"/>
  <c r="AX19" i="79"/>
  <c r="AW19" i="79"/>
  <c r="AV19" i="79"/>
  <c r="AU19" i="79"/>
  <c r="AT19" i="79"/>
  <c r="AS19" i="79"/>
  <c r="AR19" i="79"/>
  <c r="AQ19" i="79"/>
  <c r="AP19" i="79"/>
  <c r="AN19" i="79"/>
  <c r="AK19" i="79"/>
  <c r="AJ19" i="79"/>
  <c r="AH19" i="79"/>
  <c r="T19" i="79"/>
  <c r="Q19" i="79"/>
  <c r="P19" i="79"/>
  <c r="N19" i="79"/>
  <c r="BA18" i="79"/>
  <c r="AX18" i="79"/>
  <c r="AW18" i="79"/>
  <c r="AV18" i="79"/>
  <c r="AU18" i="79"/>
  <c r="AT18" i="79"/>
  <c r="AS18" i="79"/>
  <c r="AR18" i="79"/>
  <c r="AQ18" i="79"/>
  <c r="AP18" i="79"/>
  <c r="AN18" i="79"/>
  <c r="AK18" i="79"/>
  <c r="AJ18" i="79"/>
  <c r="AH18" i="79"/>
  <c r="T18" i="79"/>
  <c r="Q18" i="79"/>
  <c r="P18" i="79"/>
  <c r="N18" i="79"/>
  <c r="BA17" i="79"/>
  <c r="AX17" i="79"/>
  <c r="AW17" i="79"/>
  <c r="AV17" i="79"/>
  <c r="AU17" i="79"/>
  <c r="AT17" i="79"/>
  <c r="AS17" i="79"/>
  <c r="AR17" i="79"/>
  <c r="AQ17" i="79"/>
  <c r="AP17" i="79"/>
  <c r="AN17" i="79"/>
  <c r="AK17" i="79"/>
  <c r="AJ17" i="79"/>
  <c r="AH17" i="79"/>
  <c r="T17" i="79"/>
  <c r="Q17" i="79"/>
  <c r="P17" i="79"/>
  <c r="N17" i="79"/>
  <c r="BA16" i="79"/>
  <c r="AX16" i="79"/>
  <c r="AW16" i="79"/>
  <c r="AV16" i="79"/>
  <c r="AU16" i="79"/>
  <c r="AT16" i="79"/>
  <c r="AS16" i="79"/>
  <c r="AR16" i="79"/>
  <c r="AQ16" i="79"/>
  <c r="AP16" i="79"/>
  <c r="AN16" i="79"/>
  <c r="AK16" i="79"/>
  <c r="AJ16" i="79"/>
  <c r="AH16" i="79"/>
  <c r="T16" i="79"/>
  <c r="Q16" i="79"/>
  <c r="P16" i="79"/>
  <c r="N16" i="79"/>
  <c r="BA15" i="79"/>
  <c r="AX15" i="79"/>
  <c r="AW15" i="79"/>
  <c r="AV15" i="79"/>
  <c r="AU15" i="79"/>
  <c r="AT15" i="79"/>
  <c r="AS15" i="79"/>
  <c r="AR15" i="79"/>
  <c r="AQ15" i="79"/>
  <c r="AP15" i="79"/>
  <c r="AN15" i="79"/>
  <c r="AK15" i="79"/>
  <c r="AJ15" i="79"/>
  <c r="AH15" i="79"/>
  <c r="T15" i="79"/>
  <c r="Q15" i="79"/>
  <c r="P15" i="79"/>
  <c r="N15" i="79"/>
  <c r="BA14" i="79"/>
  <c r="AX14" i="79"/>
  <c r="AW14" i="79"/>
  <c r="AV14" i="79"/>
  <c r="AU14" i="79"/>
  <c r="AT14" i="79"/>
  <c r="AS14" i="79"/>
  <c r="AR14" i="79"/>
  <c r="AQ14" i="79"/>
  <c r="AP14" i="79"/>
  <c r="AN14" i="79"/>
  <c r="AK14" i="79"/>
  <c r="AJ14" i="79"/>
  <c r="AH14" i="79"/>
  <c r="T14" i="79"/>
  <c r="Q14" i="79"/>
  <c r="P14" i="79"/>
  <c r="N14" i="79"/>
  <c r="BA13" i="79"/>
  <c r="AX13" i="79"/>
  <c r="AW13" i="79"/>
  <c r="AV13" i="79"/>
  <c r="AU13" i="79"/>
  <c r="AT13" i="79"/>
  <c r="AS13" i="79"/>
  <c r="AR13" i="79"/>
  <c r="AQ13" i="79"/>
  <c r="AP13" i="79"/>
  <c r="AN13" i="79"/>
  <c r="AK13" i="79"/>
  <c r="AJ13" i="79"/>
  <c r="AH13" i="79"/>
  <c r="T13" i="79"/>
  <c r="Q13" i="79"/>
  <c r="P13" i="79"/>
  <c r="N13" i="79"/>
  <c r="BA12" i="79"/>
  <c r="AX12" i="79"/>
  <c r="AW12" i="79"/>
  <c r="AV12" i="79"/>
  <c r="AU12" i="79"/>
  <c r="AT12" i="79"/>
  <c r="AS12" i="79"/>
  <c r="AR12" i="79"/>
  <c r="AQ12" i="79"/>
  <c r="AP12" i="79"/>
  <c r="AN12" i="79"/>
  <c r="AK12" i="79"/>
  <c r="AJ12" i="79"/>
  <c r="AH12" i="79"/>
  <c r="T12" i="79"/>
  <c r="Q12" i="79"/>
  <c r="P12" i="79"/>
  <c r="N12" i="79"/>
  <c r="BA11" i="79"/>
  <c r="AX11" i="79"/>
  <c r="AW11" i="79"/>
  <c r="AV11" i="79"/>
  <c r="AU11" i="79"/>
  <c r="AT11" i="79"/>
  <c r="AS11" i="79"/>
  <c r="AR11" i="79"/>
  <c r="AQ11" i="79"/>
  <c r="AP11" i="79"/>
  <c r="AN11" i="79"/>
  <c r="AK11" i="79"/>
  <c r="AJ11" i="79"/>
  <c r="AH11" i="79"/>
  <c r="T11" i="79"/>
  <c r="Q11" i="79"/>
  <c r="P11" i="79"/>
  <c r="N11" i="79"/>
  <c r="BA10" i="79"/>
  <c r="AX10" i="79"/>
  <c r="AW10" i="79"/>
  <c r="AV10" i="79"/>
  <c r="AU10" i="79"/>
  <c r="AT10" i="79"/>
  <c r="AS10" i="79"/>
  <c r="AR10" i="79"/>
  <c r="AQ10" i="79"/>
  <c r="AP10" i="79"/>
  <c r="AN10" i="79"/>
  <c r="AK10" i="79"/>
  <c r="AJ10" i="79"/>
  <c r="AH10" i="79"/>
  <c r="T10" i="79"/>
  <c r="Q10" i="79"/>
  <c r="P10" i="79"/>
  <c r="N10" i="79"/>
  <c r="BA9" i="79"/>
  <c r="AX9" i="79"/>
  <c r="AW9" i="79"/>
  <c r="AV9" i="79"/>
  <c r="AU9" i="79"/>
  <c r="AT9" i="79"/>
  <c r="AS9" i="79"/>
  <c r="AR9" i="79"/>
  <c r="AQ9" i="79"/>
  <c r="AP9" i="79"/>
  <c r="AN9" i="79"/>
  <c r="AK9" i="79"/>
  <c r="AJ9" i="79"/>
  <c r="AH9" i="79"/>
  <c r="T9" i="79"/>
  <c r="Q9" i="79"/>
  <c r="P9" i="79"/>
  <c r="N9" i="79"/>
  <c r="BA8" i="79"/>
  <c r="AX8" i="79"/>
  <c r="AW8" i="79"/>
  <c r="AV8" i="79"/>
  <c r="AU8" i="79"/>
  <c r="AT8" i="79"/>
  <c r="AS8" i="79"/>
  <c r="AR8" i="79"/>
  <c r="AQ8" i="79"/>
  <c r="AP8" i="79"/>
  <c r="AN8" i="79"/>
  <c r="AK8" i="79"/>
  <c r="AJ8" i="79"/>
  <c r="AH8" i="79"/>
  <c r="T8" i="79"/>
  <c r="Q8" i="79"/>
  <c r="P8" i="79"/>
  <c r="N8" i="79"/>
  <c r="BA7" i="79"/>
  <c r="AX7" i="79"/>
  <c r="AW7" i="79"/>
  <c r="AV7" i="79"/>
  <c r="AU7" i="79"/>
  <c r="AT7" i="79"/>
  <c r="AS7" i="79"/>
  <c r="AR7" i="79"/>
  <c r="AQ7" i="79"/>
  <c r="AP7" i="79"/>
  <c r="AN7" i="79"/>
  <c r="AK7" i="79"/>
  <c r="AJ7" i="79"/>
  <c r="AH7" i="79"/>
  <c r="T7" i="79"/>
  <c r="R7" i="79"/>
  <c r="Q7" i="79"/>
  <c r="P7" i="79"/>
  <c r="N7" i="79"/>
  <c r="AP5" i="79"/>
  <c r="V5" i="79"/>
  <c r="BA100" i="78"/>
  <c r="AZ100" i="78"/>
  <c r="AY100" i="78"/>
  <c r="AW100" i="78"/>
  <c r="AV100" i="78"/>
  <c r="AU100" i="78"/>
  <c r="AT100" i="78"/>
  <c r="AS100" i="78"/>
  <c r="AR100" i="78"/>
  <c r="AQ100" i="78"/>
  <c r="AP100" i="78"/>
  <c r="AH100" i="78"/>
  <c r="N100" i="78"/>
  <c r="AG99" i="78"/>
  <c r="AN99" i="78" s="1"/>
  <c r="AF99" i="78"/>
  <c r="AE99" i="78"/>
  <c r="AC99" i="78"/>
  <c r="AB99" i="78"/>
  <c r="AA99" i="78"/>
  <c r="Z99" i="78"/>
  <c r="Y99" i="78"/>
  <c r="X99" i="78"/>
  <c r="W99" i="78"/>
  <c r="V99" i="78"/>
  <c r="AJ99" i="78" s="1"/>
  <c r="M99" i="78"/>
  <c r="T99" i="78" s="1"/>
  <c r="L99" i="78"/>
  <c r="K99" i="78"/>
  <c r="I99" i="78"/>
  <c r="H99" i="78"/>
  <c r="G99" i="78"/>
  <c r="Q99" i="78" s="1"/>
  <c r="F99" i="78"/>
  <c r="E99" i="78"/>
  <c r="D99" i="78"/>
  <c r="C99" i="78"/>
  <c r="B99" i="78"/>
  <c r="P99" i="78" s="1"/>
  <c r="AN98" i="78"/>
  <c r="AM98" i="78"/>
  <c r="AK98" i="78"/>
  <c r="AJ98" i="78"/>
  <c r="AH98" i="78"/>
  <c r="T98" i="78"/>
  <c r="Q98" i="78"/>
  <c r="P98" i="78"/>
  <c r="N98" i="78"/>
  <c r="AN97" i="78"/>
  <c r="AM97" i="78"/>
  <c r="AK97" i="78"/>
  <c r="AJ97" i="78"/>
  <c r="AH97" i="78"/>
  <c r="T97" i="78"/>
  <c r="Q97" i="78"/>
  <c r="P97" i="78"/>
  <c r="N97" i="78"/>
  <c r="AN96" i="78"/>
  <c r="AM96" i="78"/>
  <c r="AK96" i="78"/>
  <c r="AJ96" i="78"/>
  <c r="AH96" i="78"/>
  <c r="T96" i="78"/>
  <c r="Q96" i="78"/>
  <c r="P96" i="78"/>
  <c r="N96" i="78"/>
  <c r="AN95" i="78"/>
  <c r="AM95" i="78"/>
  <c r="AK95" i="78"/>
  <c r="AJ95" i="78"/>
  <c r="AH95" i="78"/>
  <c r="T95" i="78"/>
  <c r="Q95" i="78"/>
  <c r="P95" i="78"/>
  <c r="N95" i="78"/>
  <c r="AN94" i="78"/>
  <c r="AM94" i="78"/>
  <c r="AK94" i="78"/>
  <c r="AJ94" i="78"/>
  <c r="AH94" i="78"/>
  <c r="T94" i="78"/>
  <c r="Q94" i="78"/>
  <c r="P94" i="78"/>
  <c r="N94" i="78"/>
  <c r="AN93" i="78"/>
  <c r="AM93" i="78"/>
  <c r="AK93" i="78"/>
  <c r="AJ93" i="78"/>
  <c r="AH93" i="78"/>
  <c r="T93" i="78"/>
  <c r="Q93" i="78"/>
  <c r="P93" i="78"/>
  <c r="N93" i="78"/>
  <c r="AN92" i="78"/>
  <c r="AM92" i="78"/>
  <c r="AK92" i="78"/>
  <c r="AJ92" i="78"/>
  <c r="AH92" i="78"/>
  <c r="T92" i="78"/>
  <c r="Q92" i="78"/>
  <c r="P92" i="78"/>
  <c r="N92" i="78"/>
  <c r="AN91" i="78"/>
  <c r="AM91" i="78"/>
  <c r="AK91" i="78"/>
  <c r="AJ91" i="78"/>
  <c r="AH91" i="78"/>
  <c r="T91" i="78"/>
  <c r="Q91" i="78"/>
  <c r="P91" i="78"/>
  <c r="N91" i="78"/>
  <c r="AN90" i="78"/>
  <c r="AM90" i="78"/>
  <c r="AK90" i="78"/>
  <c r="AJ90" i="78"/>
  <c r="AH90" i="78"/>
  <c r="T90" i="78"/>
  <c r="Q90" i="78"/>
  <c r="P90" i="78"/>
  <c r="N90" i="78"/>
  <c r="AN89" i="78"/>
  <c r="AM89" i="78"/>
  <c r="AK89" i="78"/>
  <c r="AJ89" i="78"/>
  <c r="AH89" i="78"/>
  <c r="T89" i="78"/>
  <c r="Q89" i="78"/>
  <c r="P89" i="78"/>
  <c r="N89" i="78"/>
  <c r="AN88" i="78"/>
  <c r="AM88" i="78"/>
  <c r="AK88" i="78"/>
  <c r="AJ88" i="78"/>
  <c r="AH88" i="78"/>
  <c r="T88" i="78"/>
  <c r="Q88" i="78"/>
  <c r="P88" i="78"/>
  <c r="N88" i="78"/>
  <c r="AN87" i="78"/>
  <c r="AM87" i="78"/>
  <c r="AK87" i="78"/>
  <c r="AJ87" i="78"/>
  <c r="AH87" i="78"/>
  <c r="T87" i="78"/>
  <c r="Q87" i="78"/>
  <c r="P87" i="78"/>
  <c r="N87" i="78"/>
  <c r="AN86" i="78"/>
  <c r="AM86" i="78"/>
  <c r="AK86" i="78"/>
  <c r="AJ86" i="78"/>
  <c r="AH86" i="78"/>
  <c r="T86" i="78"/>
  <c r="Q86" i="78"/>
  <c r="P86" i="78"/>
  <c r="N86" i="78"/>
  <c r="AN85" i="78"/>
  <c r="AM85" i="78"/>
  <c r="AK85" i="78"/>
  <c r="AJ85" i="78"/>
  <c r="AH85" i="78"/>
  <c r="T85" i="78"/>
  <c r="Q85" i="78"/>
  <c r="P85" i="78"/>
  <c r="N85" i="78"/>
  <c r="AN84" i="78"/>
  <c r="AM84" i="78"/>
  <c r="AK84" i="78"/>
  <c r="AJ84" i="78"/>
  <c r="AH84" i="78"/>
  <c r="T84" i="78"/>
  <c r="Q84" i="78"/>
  <c r="P84" i="78"/>
  <c r="N84" i="78"/>
  <c r="AN83" i="78"/>
  <c r="AM83" i="78"/>
  <c r="AK83" i="78"/>
  <c r="AJ83" i="78"/>
  <c r="AH83" i="78"/>
  <c r="T83" i="78"/>
  <c r="Q83" i="78"/>
  <c r="P83" i="78"/>
  <c r="N83" i="78"/>
  <c r="AN82" i="78"/>
  <c r="AM82" i="78"/>
  <c r="AK82" i="78"/>
  <c r="AJ82" i="78"/>
  <c r="AH82" i="78"/>
  <c r="T82" i="78"/>
  <c r="Q82" i="78"/>
  <c r="P82" i="78"/>
  <c r="N82" i="78"/>
  <c r="AN81" i="78"/>
  <c r="AM81" i="78"/>
  <c r="AK81" i="78"/>
  <c r="AJ81" i="78"/>
  <c r="AH81" i="78"/>
  <c r="T81" i="78"/>
  <c r="Q81" i="78"/>
  <c r="P81" i="78"/>
  <c r="N81" i="78"/>
  <c r="AN80" i="78"/>
  <c r="AM80" i="78"/>
  <c r="AK80" i="78"/>
  <c r="AJ80" i="78"/>
  <c r="AH80" i="78"/>
  <c r="T80" i="78"/>
  <c r="Q80" i="78"/>
  <c r="P80" i="78"/>
  <c r="N80" i="78"/>
  <c r="AN79" i="78"/>
  <c r="AM79" i="78"/>
  <c r="AK79" i="78"/>
  <c r="AJ79" i="78"/>
  <c r="AH79" i="78"/>
  <c r="T79" i="78"/>
  <c r="Q79" i="78"/>
  <c r="P79" i="78"/>
  <c r="N79" i="78"/>
  <c r="AN78" i="78"/>
  <c r="AM78" i="78"/>
  <c r="AK78" i="78"/>
  <c r="AJ78" i="78"/>
  <c r="AH78" i="78"/>
  <c r="T78" i="78"/>
  <c r="Q78" i="78"/>
  <c r="P78" i="78"/>
  <c r="N78" i="78"/>
  <c r="AN77" i="78"/>
  <c r="AM77" i="78"/>
  <c r="AK77" i="78"/>
  <c r="AJ77" i="78"/>
  <c r="AH77" i="78"/>
  <c r="T77" i="78"/>
  <c r="Q77" i="78"/>
  <c r="P77" i="78"/>
  <c r="N77" i="78"/>
  <c r="AN76" i="78"/>
  <c r="AM76" i="78"/>
  <c r="AK76" i="78"/>
  <c r="AJ76" i="78"/>
  <c r="AH76" i="78"/>
  <c r="T76" i="78"/>
  <c r="Q76" i="78"/>
  <c r="P76" i="78"/>
  <c r="N76" i="78"/>
  <c r="AN75" i="78"/>
  <c r="AM75" i="78"/>
  <c r="AK75" i="78"/>
  <c r="AJ75" i="78"/>
  <c r="AH75" i="78"/>
  <c r="T75" i="78"/>
  <c r="Q75" i="78"/>
  <c r="P75" i="78"/>
  <c r="N75" i="78"/>
  <c r="AN74" i="78"/>
  <c r="AM74" i="78"/>
  <c r="AK74" i="78"/>
  <c r="AJ74" i="78"/>
  <c r="AH74" i="78"/>
  <c r="T74" i="78"/>
  <c r="Q74" i="78"/>
  <c r="P74" i="78"/>
  <c r="N74" i="78"/>
  <c r="AN73" i="78"/>
  <c r="AM73" i="78"/>
  <c r="AK73" i="78"/>
  <c r="AJ73" i="78"/>
  <c r="AH73" i="78"/>
  <c r="T73" i="78"/>
  <c r="Q73" i="78"/>
  <c r="P73" i="78"/>
  <c r="N73" i="78"/>
  <c r="AW72" i="78"/>
  <c r="AV72" i="78"/>
  <c r="AU72" i="78"/>
  <c r="AT72" i="78"/>
  <c r="AS72" i="78"/>
  <c r="AR72" i="78"/>
  <c r="AQ72" i="78"/>
  <c r="AP72" i="78"/>
  <c r="AN72" i="78"/>
  <c r="AM72" i="78"/>
  <c r="AK72" i="78"/>
  <c r="AJ72" i="78"/>
  <c r="AH72" i="78"/>
  <c r="T72" i="78"/>
  <c r="Q72" i="78"/>
  <c r="P72" i="78"/>
  <c r="N72" i="78"/>
  <c r="AP70" i="78"/>
  <c r="V70" i="78"/>
  <c r="BA66" i="78"/>
  <c r="AZ66" i="78"/>
  <c r="AY66" i="78"/>
  <c r="AW66" i="78"/>
  <c r="AV66" i="78"/>
  <c r="AU66" i="78"/>
  <c r="AT66" i="78"/>
  <c r="AS66" i="78"/>
  <c r="AR66" i="78"/>
  <c r="AQ66" i="78"/>
  <c r="AP66" i="78"/>
  <c r="AH66" i="78"/>
  <c r="N66" i="78"/>
  <c r="AG65" i="78"/>
  <c r="AN65" i="78" s="1"/>
  <c r="AF65" i="78"/>
  <c r="AM65" i="78" s="1"/>
  <c r="AE65" i="78"/>
  <c r="AC65" i="78"/>
  <c r="AB65" i="78"/>
  <c r="AA65" i="78"/>
  <c r="Z65" i="78"/>
  <c r="Y65" i="78"/>
  <c r="X65" i="78"/>
  <c r="W65" i="78"/>
  <c r="V65" i="78"/>
  <c r="AJ65" i="78" s="1"/>
  <c r="M65" i="78"/>
  <c r="T65" i="78" s="1"/>
  <c r="L65" i="78"/>
  <c r="K65" i="78"/>
  <c r="I65" i="78"/>
  <c r="H65" i="78"/>
  <c r="G65" i="78"/>
  <c r="Q65" i="78" s="1"/>
  <c r="F65" i="78"/>
  <c r="E65" i="78"/>
  <c r="D65" i="78"/>
  <c r="C65" i="78"/>
  <c r="B65" i="78"/>
  <c r="P65" i="78" s="1"/>
  <c r="AN64" i="78"/>
  <c r="AM64" i="78"/>
  <c r="AK64" i="78"/>
  <c r="AJ64" i="78"/>
  <c r="T64" i="78"/>
  <c r="Q64" i="78"/>
  <c r="P64" i="78"/>
  <c r="AN63" i="78"/>
  <c r="AM63" i="78"/>
  <c r="AK63" i="78"/>
  <c r="AJ63" i="78"/>
  <c r="T63" i="78"/>
  <c r="Q63" i="78"/>
  <c r="P63" i="78"/>
  <c r="AN62" i="78"/>
  <c r="AM62" i="78"/>
  <c r="AK62" i="78"/>
  <c r="AJ62" i="78"/>
  <c r="T62" i="78"/>
  <c r="Q62" i="78"/>
  <c r="P62" i="78"/>
  <c r="AN61" i="78"/>
  <c r="AM61" i="78"/>
  <c r="AK61" i="78"/>
  <c r="AJ61" i="78"/>
  <c r="T61" i="78"/>
  <c r="Q61" i="78"/>
  <c r="P61" i="78"/>
  <c r="AN60" i="78"/>
  <c r="AM60" i="78"/>
  <c r="AK60" i="78"/>
  <c r="AJ60" i="78"/>
  <c r="T60" i="78"/>
  <c r="Q60" i="78"/>
  <c r="P60" i="78"/>
  <c r="AN59" i="78"/>
  <c r="AM59" i="78"/>
  <c r="AK59" i="78"/>
  <c r="AJ59" i="78"/>
  <c r="AH59" i="78"/>
  <c r="T59" i="78"/>
  <c r="Q59" i="78"/>
  <c r="P59" i="78"/>
  <c r="N59" i="78"/>
  <c r="AN58" i="78"/>
  <c r="AM58" i="78"/>
  <c r="AK58" i="78"/>
  <c r="AJ58" i="78"/>
  <c r="AH58" i="78"/>
  <c r="T58" i="78"/>
  <c r="Q58" i="78"/>
  <c r="P58" i="78"/>
  <c r="N58" i="78"/>
  <c r="AN57" i="78"/>
  <c r="AM57" i="78"/>
  <c r="AK57" i="78"/>
  <c r="AJ57" i="78"/>
  <c r="AH57" i="78"/>
  <c r="T57" i="78"/>
  <c r="Q57" i="78"/>
  <c r="P57" i="78"/>
  <c r="N57" i="78"/>
  <c r="AN56" i="78"/>
  <c r="AM56" i="78"/>
  <c r="AK56" i="78"/>
  <c r="AJ56" i="78"/>
  <c r="AH56" i="78"/>
  <c r="T56" i="78"/>
  <c r="Q56" i="78"/>
  <c r="P56" i="78"/>
  <c r="N56" i="78"/>
  <c r="AN55" i="78"/>
  <c r="AM55" i="78"/>
  <c r="AK55" i="78"/>
  <c r="AJ55" i="78"/>
  <c r="AH55" i="78"/>
  <c r="T55" i="78"/>
  <c r="Q55" i="78"/>
  <c r="P55" i="78"/>
  <c r="N55" i="78"/>
  <c r="AN54" i="78"/>
  <c r="AM54" i="78"/>
  <c r="AK54" i="78"/>
  <c r="AJ54" i="78"/>
  <c r="AH54" i="78"/>
  <c r="T54" i="78"/>
  <c r="Q54" i="78"/>
  <c r="P54" i="78"/>
  <c r="N54" i="78"/>
  <c r="AN53" i="78"/>
  <c r="AM53" i="78"/>
  <c r="AK53" i="78"/>
  <c r="AJ53" i="78"/>
  <c r="AH53" i="78"/>
  <c r="T53" i="78"/>
  <c r="Q53" i="78"/>
  <c r="P53" i="78"/>
  <c r="N53" i="78"/>
  <c r="AN52" i="78"/>
  <c r="AM52" i="78"/>
  <c r="AK52" i="78"/>
  <c r="AJ52" i="78"/>
  <c r="AH52" i="78"/>
  <c r="T52" i="78"/>
  <c r="Q52" i="78"/>
  <c r="P52" i="78"/>
  <c r="N52" i="78"/>
  <c r="AN51" i="78"/>
  <c r="AM51" i="78"/>
  <c r="AK51" i="78"/>
  <c r="AJ51" i="78"/>
  <c r="AH51" i="78"/>
  <c r="T51" i="78"/>
  <c r="Q51" i="78"/>
  <c r="P51" i="78"/>
  <c r="N51" i="78"/>
  <c r="AN50" i="78"/>
  <c r="AM50" i="78"/>
  <c r="AK50" i="78"/>
  <c r="AJ50" i="78"/>
  <c r="AH50" i="78"/>
  <c r="T50" i="78"/>
  <c r="Q50" i="78"/>
  <c r="P50" i="78"/>
  <c r="N50" i="78"/>
  <c r="AN49" i="78"/>
  <c r="AM49" i="78"/>
  <c r="AK49" i="78"/>
  <c r="AJ49" i="78"/>
  <c r="AH49" i="78"/>
  <c r="T49" i="78"/>
  <c r="Q49" i="78"/>
  <c r="P49" i="78"/>
  <c r="N49" i="78"/>
  <c r="AN48" i="78"/>
  <c r="AM48" i="78"/>
  <c r="AK48" i="78"/>
  <c r="AJ48" i="78"/>
  <c r="AH48" i="78"/>
  <c r="T48" i="78"/>
  <c r="Q48" i="78"/>
  <c r="P48" i="78"/>
  <c r="N48" i="78"/>
  <c r="AN47" i="78"/>
  <c r="AM47" i="78"/>
  <c r="AK47" i="78"/>
  <c r="AJ47" i="78"/>
  <c r="AH47" i="78"/>
  <c r="T47" i="78"/>
  <c r="Q47" i="78"/>
  <c r="P47" i="78"/>
  <c r="N47" i="78"/>
  <c r="AN46" i="78"/>
  <c r="AM46" i="78"/>
  <c r="AK46" i="78"/>
  <c r="AJ46" i="78"/>
  <c r="AH46" i="78"/>
  <c r="T46" i="78"/>
  <c r="Q46" i="78"/>
  <c r="P46" i="78"/>
  <c r="N46" i="78"/>
  <c r="AN45" i="78"/>
  <c r="AM45" i="78"/>
  <c r="AK45" i="78"/>
  <c r="AJ45" i="78"/>
  <c r="AH45" i="78"/>
  <c r="T45" i="78"/>
  <c r="Q45" i="78"/>
  <c r="P45" i="78"/>
  <c r="N45" i="78"/>
  <c r="AN44" i="78"/>
  <c r="AM44" i="78"/>
  <c r="AK44" i="78"/>
  <c r="AJ44" i="78"/>
  <c r="AH44" i="78"/>
  <c r="T44" i="78"/>
  <c r="Q44" i="78"/>
  <c r="P44" i="78"/>
  <c r="N44" i="78"/>
  <c r="AN43" i="78"/>
  <c r="AM43" i="78"/>
  <c r="AK43" i="78"/>
  <c r="AJ43" i="78"/>
  <c r="AH43" i="78"/>
  <c r="T43" i="78"/>
  <c r="Q43" i="78"/>
  <c r="P43" i="78"/>
  <c r="N43" i="78"/>
  <c r="AN42" i="78"/>
  <c r="AM42" i="78"/>
  <c r="AK42" i="78"/>
  <c r="AJ42" i="78"/>
  <c r="AH42" i="78"/>
  <c r="T42" i="78"/>
  <c r="Q42" i="78"/>
  <c r="P42" i="78"/>
  <c r="N42" i="78"/>
  <c r="AN41" i="78"/>
  <c r="AM41" i="78"/>
  <c r="AK41" i="78"/>
  <c r="AJ41" i="78"/>
  <c r="AH41" i="78"/>
  <c r="T41" i="78"/>
  <c r="Q41" i="78"/>
  <c r="P41" i="78"/>
  <c r="N41" i="78"/>
  <c r="AN40" i="78"/>
  <c r="AM40" i="78"/>
  <c r="AK40" i="78"/>
  <c r="AJ40" i="78"/>
  <c r="AH40" i="78"/>
  <c r="T40" i="78"/>
  <c r="Q40" i="78"/>
  <c r="P40" i="78"/>
  <c r="N40" i="78"/>
  <c r="AW39" i="78"/>
  <c r="AV39" i="78"/>
  <c r="AU39" i="78"/>
  <c r="AT39" i="78"/>
  <c r="AS39" i="78"/>
  <c r="AR39" i="78"/>
  <c r="AQ39" i="78"/>
  <c r="AP39" i="78"/>
  <c r="AN39" i="78"/>
  <c r="AM39" i="78"/>
  <c r="AK39" i="78"/>
  <c r="AJ39" i="78"/>
  <c r="AH39" i="78"/>
  <c r="T39" i="78"/>
  <c r="Q39" i="78"/>
  <c r="P39" i="78"/>
  <c r="N39" i="78"/>
  <c r="AP37" i="78"/>
  <c r="V37" i="78"/>
  <c r="BA33" i="78"/>
  <c r="AZ33" i="78"/>
  <c r="AY33" i="78"/>
  <c r="AW33" i="78"/>
  <c r="AV33" i="78"/>
  <c r="AU33" i="78"/>
  <c r="AT33" i="78"/>
  <c r="AS33" i="78"/>
  <c r="AR33" i="78"/>
  <c r="AQ33" i="78"/>
  <c r="AP33" i="78"/>
  <c r="AH33" i="78"/>
  <c r="N33" i="78"/>
  <c r="AG32" i="78"/>
  <c r="AN32" i="78" s="1"/>
  <c r="AF32" i="78"/>
  <c r="AM32" i="78" s="1"/>
  <c r="AE32" i="78"/>
  <c r="AC32" i="78"/>
  <c r="AB32" i="78"/>
  <c r="AA32" i="78"/>
  <c r="Z32" i="78"/>
  <c r="Y32" i="78"/>
  <c r="X32" i="78"/>
  <c r="W32" i="78"/>
  <c r="V32" i="78"/>
  <c r="AJ32" i="78" s="1"/>
  <c r="M32" i="78"/>
  <c r="T32" i="78" s="1"/>
  <c r="L32" i="78"/>
  <c r="K32" i="78"/>
  <c r="I32" i="78"/>
  <c r="H32" i="78"/>
  <c r="G32" i="78"/>
  <c r="Q32" i="78" s="1"/>
  <c r="F32" i="78"/>
  <c r="E32" i="78"/>
  <c r="D32" i="78"/>
  <c r="C32" i="78"/>
  <c r="B32" i="78"/>
  <c r="P32" i="78" s="1"/>
  <c r="AN31" i="78"/>
  <c r="AM31" i="78"/>
  <c r="AK31" i="78"/>
  <c r="AJ31" i="78"/>
  <c r="AH31" i="78"/>
  <c r="T31" i="78"/>
  <c r="Q31" i="78"/>
  <c r="P31" i="78"/>
  <c r="N31" i="78"/>
  <c r="AN30" i="78"/>
  <c r="AM30" i="78"/>
  <c r="AK30" i="78"/>
  <c r="AJ30" i="78"/>
  <c r="AH30" i="78"/>
  <c r="T30" i="78"/>
  <c r="Q30" i="78"/>
  <c r="P30" i="78"/>
  <c r="N30" i="78"/>
  <c r="AN29" i="78"/>
  <c r="AM29" i="78"/>
  <c r="AK29" i="78"/>
  <c r="AJ29" i="78"/>
  <c r="AH29" i="78"/>
  <c r="T29" i="78"/>
  <c r="Q29" i="78"/>
  <c r="P29" i="78"/>
  <c r="N29" i="78"/>
  <c r="AN28" i="78"/>
  <c r="AM28" i="78"/>
  <c r="AK28" i="78"/>
  <c r="AJ28" i="78"/>
  <c r="AH28" i="78"/>
  <c r="T28" i="78"/>
  <c r="Q28" i="78"/>
  <c r="P28" i="78"/>
  <c r="N28" i="78"/>
  <c r="AN27" i="78"/>
  <c r="AM27" i="78"/>
  <c r="AK27" i="78"/>
  <c r="AJ27" i="78"/>
  <c r="AH27" i="78"/>
  <c r="T27" i="78"/>
  <c r="Q27" i="78"/>
  <c r="P27" i="78"/>
  <c r="N27" i="78"/>
  <c r="AN26" i="78"/>
  <c r="AM26" i="78"/>
  <c r="AK26" i="78"/>
  <c r="AJ26" i="78"/>
  <c r="AH26" i="78"/>
  <c r="T26" i="78"/>
  <c r="Q26" i="78"/>
  <c r="P26" i="78"/>
  <c r="N26" i="78"/>
  <c r="AN25" i="78"/>
  <c r="AM25" i="78"/>
  <c r="AK25" i="78"/>
  <c r="AJ25" i="78"/>
  <c r="AH25" i="78"/>
  <c r="T25" i="78"/>
  <c r="Q25" i="78"/>
  <c r="P25" i="78"/>
  <c r="N25" i="78"/>
  <c r="AN24" i="78"/>
  <c r="AM24" i="78"/>
  <c r="AK24" i="78"/>
  <c r="AJ24" i="78"/>
  <c r="AH24" i="78"/>
  <c r="T24" i="78"/>
  <c r="Q24" i="78"/>
  <c r="P24" i="78"/>
  <c r="N24" i="78"/>
  <c r="AN23" i="78"/>
  <c r="AM23" i="78"/>
  <c r="AK23" i="78"/>
  <c r="AJ23" i="78"/>
  <c r="AH23" i="78"/>
  <c r="T23" i="78"/>
  <c r="Q23" i="78"/>
  <c r="P23" i="78"/>
  <c r="N23" i="78"/>
  <c r="AN22" i="78"/>
  <c r="AM22" i="78"/>
  <c r="AK22" i="78"/>
  <c r="AJ22" i="78"/>
  <c r="AH22" i="78"/>
  <c r="T22" i="78"/>
  <c r="Q22" i="78"/>
  <c r="P22" i="78"/>
  <c r="N22" i="78"/>
  <c r="AN21" i="78"/>
  <c r="AM21" i="78"/>
  <c r="AK21" i="78"/>
  <c r="AJ21" i="78"/>
  <c r="AH21" i="78"/>
  <c r="T21" i="78"/>
  <c r="Q21" i="78"/>
  <c r="P21" i="78"/>
  <c r="N21" i="78"/>
  <c r="AN20" i="78"/>
  <c r="AM20" i="78"/>
  <c r="AK20" i="78"/>
  <c r="AJ20" i="78"/>
  <c r="AH20" i="78"/>
  <c r="T20" i="78"/>
  <c r="Q20" i="78"/>
  <c r="P20" i="78"/>
  <c r="N20" i="78"/>
  <c r="AN19" i="78"/>
  <c r="AM19" i="78"/>
  <c r="AK19" i="78"/>
  <c r="AJ19" i="78"/>
  <c r="AH19" i="78"/>
  <c r="T19" i="78"/>
  <c r="Q19" i="78"/>
  <c r="P19" i="78"/>
  <c r="N19" i="78"/>
  <c r="AN18" i="78"/>
  <c r="AM18" i="78"/>
  <c r="AK18" i="78"/>
  <c r="AJ18" i="78"/>
  <c r="AH18" i="78"/>
  <c r="T18" i="78"/>
  <c r="Q18" i="78"/>
  <c r="P18" i="78"/>
  <c r="N18" i="78"/>
  <c r="AN17" i="78"/>
  <c r="AM17" i="78"/>
  <c r="AK17" i="78"/>
  <c r="AJ17" i="78"/>
  <c r="AH17" i="78"/>
  <c r="T17" i="78"/>
  <c r="Q17" i="78"/>
  <c r="P17" i="78"/>
  <c r="N17" i="78"/>
  <c r="AN16" i="78"/>
  <c r="AM16" i="78"/>
  <c r="AK16" i="78"/>
  <c r="AJ16" i="78"/>
  <c r="AH16" i="78"/>
  <c r="T16" i="78"/>
  <c r="Q16" i="78"/>
  <c r="P16" i="78"/>
  <c r="N16" i="78"/>
  <c r="AN15" i="78"/>
  <c r="AM15" i="78"/>
  <c r="AK15" i="78"/>
  <c r="AJ15" i="78"/>
  <c r="AH15" i="78"/>
  <c r="T15" i="78"/>
  <c r="Q15" i="78"/>
  <c r="P15" i="78"/>
  <c r="N15" i="78"/>
  <c r="AN14" i="78"/>
  <c r="AM14" i="78"/>
  <c r="AK14" i="78"/>
  <c r="AJ14" i="78"/>
  <c r="AH14" i="78"/>
  <c r="T14" i="78"/>
  <c r="Q14" i="78"/>
  <c r="P14" i="78"/>
  <c r="N14" i="78"/>
  <c r="AN13" i="78"/>
  <c r="AM13" i="78"/>
  <c r="AK13" i="78"/>
  <c r="AJ13" i="78"/>
  <c r="AH13" i="78"/>
  <c r="T13" i="78"/>
  <c r="Q13" i="78"/>
  <c r="P13" i="78"/>
  <c r="N13" i="78"/>
  <c r="AN12" i="78"/>
  <c r="AM12" i="78"/>
  <c r="AK12" i="78"/>
  <c r="AJ12" i="78"/>
  <c r="AH12" i="78"/>
  <c r="T12" i="78"/>
  <c r="Q12" i="78"/>
  <c r="P12" i="78"/>
  <c r="N12" i="78"/>
  <c r="AN11" i="78"/>
  <c r="AM11" i="78"/>
  <c r="AK11" i="78"/>
  <c r="AJ11" i="78"/>
  <c r="AH11" i="78"/>
  <c r="T11" i="78"/>
  <c r="Q11" i="78"/>
  <c r="P11" i="78"/>
  <c r="N11" i="78"/>
  <c r="AN10" i="78"/>
  <c r="AM10" i="78"/>
  <c r="AK10" i="78"/>
  <c r="AJ10" i="78"/>
  <c r="AH10" i="78"/>
  <c r="T10" i="78"/>
  <c r="Q10" i="78"/>
  <c r="P10" i="78"/>
  <c r="N10" i="78"/>
  <c r="AN9" i="78"/>
  <c r="AM9" i="78"/>
  <c r="AK9" i="78"/>
  <c r="AJ9" i="78"/>
  <c r="AH9" i="78"/>
  <c r="T9" i="78"/>
  <c r="Q9" i="78"/>
  <c r="P9" i="78"/>
  <c r="N9" i="78"/>
  <c r="AN8" i="78"/>
  <c r="AM8" i="78"/>
  <c r="AK8" i="78"/>
  <c r="AJ8" i="78"/>
  <c r="AH8" i="78"/>
  <c r="T8" i="78"/>
  <c r="Q8" i="78"/>
  <c r="P8" i="78"/>
  <c r="N8" i="78"/>
  <c r="AV7" i="78"/>
  <c r="AU7" i="78"/>
  <c r="AT7" i="78"/>
  <c r="AS7" i="78"/>
  <c r="AR7" i="78"/>
  <c r="AQ7" i="78"/>
  <c r="AP7" i="78"/>
  <c r="AN7" i="78"/>
  <c r="AM7" i="78"/>
  <c r="AK7" i="78"/>
  <c r="AJ7" i="78"/>
  <c r="AH7" i="78"/>
  <c r="T7" i="78"/>
  <c r="Q7" i="78"/>
  <c r="P7" i="78"/>
  <c r="N7" i="78"/>
  <c r="AP5" i="78"/>
  <c r="V5" i="78"/>
  <c r="BA100" i="77"/>
  <c r="AZ100" i="77"/>
  <c r="AX100" i="77"/>
  <c r="AW100" i="77"/>
  <c r="AV100" i="77"/>
  <c r="AU100" i="77"/>
  <c r="AT100" i="77"/>
  <c r="AS100" i="77"/>
  <c r="AR100" i="77"/>
  <c r="AQ100" i="77"/>
  <c r="AP100" i="77"/>
  <c r="AH100" i="77"/>
  <c r="N100" i="77"/>
  <c r="AG99" i="77"/>
  <c r="AN99" i="77" s="1"/>
  <c r="AF99" i="77"/>
  <c r="AD99" i="77"/>
  <c r="AC99" i="77"/>
  <c r="AB99" i="77"/>
  <c r="AA99" i="77"/>
  <c r="Z99" i="77"/>
  <c r="Y99" i="77"/>
  <c r="X99" i="77"/>
  <c r="W99" i="77"/>
  <c r="V99" i="77"/>
  <c r="M99" i="77"/>
  <c r="T99" i="77" s="1"/>
  <c r="L99" i="77"/>
  <c r="S99" i="77" s="1"/>
  <c r="J99" i="77"/>
  <c r="I99" i="77"/>
  <c r="H99" i="77"/>
  <c r="G99" i="77"/>
  <c r="Q99" i="77" s="1"/>
  <c r="F99" i="77"/>
  <c r="E99" i="77"/>
  <c r="D99" i="77"/>
  <c r="C99" i="77"/>
  <c r="B99" i="77"/>
  <c r="P99" i="77" s="1"/>
  <c r="AN98" i="77"/>
  <c r="AM98" i="77"/>
  <c r="AK98" i="77"/>
  <c r="AJ98" i="77"/>
  <c r="T98" i="77"/>
  <c r="S98" i="77"/>
  <c r="Q98" i="77"/>
  <c r="P98" i="77"/>
  <c r="N98" i="77"/>
  <c r="AN97" i="77"/>
  <c r="AM97" i="77"/>
  <c r="AK97" i="77"/>
  <c r="AJ97" i="77"/>
  <c r="T97" i="77"/>
  <c r="S97" i="77"/>
  <c r="Q97" i="77"/>
  <c r="P97" i="77"/>
  <c r="N97" i="77"/>
  <c r="AN96" i="77"/>
  <c r="AM96" i="77"/>
  <c r="AK96" i="77"/>
  <c r="AJ96" i="77"/>
  <c r="T96" i="77"/>
  <c r="S96" i="77"/>
  <c r="Q96" i="77"/>
  <c r="P96" i="77"/>
  <c r="N96" i="77"/>
  <c r="AN95" i="77"/>
  <c r="AM95" i="77"/>
  <c r="AK95" i="77"/>
  <c r="AJ95" i="77"/>
  <c r="T95" i="77"/>
  <c r="S95" i="77"/>
  <c r="Q95" i="77"/>
  <c r="P95" i="77"/>
  <c r="N95" i="77"/>
  <c r="AN94" i="77"/>
  <c r="AM94" i="77"/>
  <c r="AK94" i="77"/>
  <c r="AJ94" i="77"/>
  <c r="T94" i="77"/>
  <c r="S94" i="77"/>
  <c r="Q94" i="77"/>
  <c r="P94" i="77"/>
  <c r="N94" i="77"/>
  <c r="AN93" i="77"/>
  <c r="AM93" i="77"/>
  <c r="AK93" i="77"/>
  <c r="AJ93" i="77"/>
  <c r="T93" i="77"/>
  <c r="S93" i="77"/>
  <c r="Q93" i="77"/>
  <c r="P93" i="77"/>
  <c r="N93" i="77"/>
  <c r="AN92" i="77"/>
  <c r="AM92" i="77"/>
  <c r="AK92" i="77"/>
  <c r="AJ92" i="77"/>
  <c r="T92" i="77"/>
  <c r="S92" i="77"/>
  <c r="Q92" i="77"/>
  <c r="P92" i="77"/>
  <c r="N92" i="77"/>
  <c r="AN91" i="77"/>
  <c r="AM91" i="77"/>
  <c r="AK91" i="77"/>
  <c r="AJ91" i="77"/>
  <c r="T91" i="77"/>
  <c r="S91" i="77"/>
  <c r="Q91" i="77"/>
  <c r="P91" i="77"/>
  <c r="N91" i="77"/>
  <c r="AN90" i="77"/>
  <c r="AM90" i="77"/>
  <c r="AK90" i="77"/>
  <c r="AJ90" i="77"/>
  <c r="T90" i="77"/>
  <c r="S90" i="77"/>
  <c r="Q90" i="77"/>
  <c r="P90" i="77"/>
  <c r="N90" i="77"/>
  <c r="AN89" i="77"/>
  <c r="AM89" i="77"/>
  <c r="AK89" i="77"/>
  <c r="AJ89" i="77"/>
  <c r="T89" i="77"/>
  <c r="S89" i="77"/>
  <c r="Q89" i="77"/>
  <c r="P89" i="77"/>
  <c r="N89" i="77"/>
  <c r="AN88" i="77"/>
  <c r="AM88" i="77"/>
  <c r="AK88" i="77"/>
  <c r="AJ88" i="77"/>
  <c r="T88" i="77"/>
  <c r="S88" i="77"/>
  <c r="Q88" i="77"/>
  <c r="P88" i="77"/>
  <c r="N88" i="77"/>
  <c r="AN87" i="77"/>
  <c r="AM87" i="77"/>
  <c r="AK87" i="77"/>
  <c r="AJ87" i="77"/>
  <c r="T87" i="77"/>
  <c r="S87" i="77"/>
  <c r="Q87" i="77"/>
  <c r="P87" i="77"/>
  <c r="N87" i="77"/>
  <c r="AN86" i="77"/>
  <c r="AM86" i="77"/>
  <c r="AK86" i="77"/>
  <c r="AJ86" i="77"/>
  <c r="T86" i="77"/>
  <c r="S86" i="77"/>
  <c r="Q86" i="77"/>
  <c r="P86" i="77"/>
  <c r="N86" i="77"/>
  <c r="AN85" i="77"/>
  <c r="AM85" i="77"/>
  <c r="AK85" i="77"/>
  <c r="AJ85" i="77"/>
  <c r="T85" i="77"/>
  <c r="S85" i="77"/>
  <c r="Q85" i="77"/>
  <c r="P85" i="77"/>
  <c r="N85" i="77"/>
  <c r="AN84" i="77"/>
  <c r="AM84" i="77"/>
  <c r="AK84" i="77"/>
  <c r="AJ84" i="77"/>
  <c r="T84" i="77"/>
  <c r="S84" i="77"/>
  <c r="Q84" i="77"/>
  <c r="P84" i="77"/>
  <c r="N84" i="77"/>
  <c r="AN83" i="77"/>
  <c r="AM83" i="77"/>
  <c r="AK83" i="77"/>
  <c r="AJ83" i="77"/>
  <c r="T83" i="77"/>
  <c r="S83" i="77"/>
  <c r="Q83" i="77"/>
  <c r="P83" i="77"/>
  <c r="N83" i="77"/>
  <c r="AN82" i="77"/>
  <c r="AM82" i="77"/>
  <c r="AK82" i="77"/>
  <c r="AJ82" i="77"/>
  <c r="T82" i="77"/>
  <c r="S82" i="77"/>
  <c r="Q82" i="77"/>
  <c r="P82" i="77"/>
  <c r="N82" i="77"/>
  <c r="AN81" i="77"/>
  <c r="AM81" i="77"/>
  <c r="AK81" i="77"/>
  <c r="AJ81" i="77"/>
  <c r="T81" i="77"/>
  <c r="S81" i="77"/>
  <c r="Q81" i="77"/>
  <c r="P81" i="77"/>
  <c r="N81" i="77"/>
  <c r="AN80" i="77"/>
  <c r="AM80" i="77"/>
  <c r="AK80" i="77"/>
  <c r="AJ80" i="77"/>
  <c r="T80" i="77"/>
  <c r="S80" i="77"/>
  <c r="Q80" i="77"/>
  <c r="P80" i="77"/>
  <c r="N80" i="77"/>
  <c r="AN79" i="77"/>
  <c r="AM79" i="77"/>
  <c r="AK79" i="77"/>
  <c r="AJ79" i="77"/>
  <c r="T79" i="77"/>
  <c r="S79" i="77"/>
  <c r="Q79" i="77"/>
  <c r="P79" i="77"/>
  <c r="N79" i="77"/>
  <c r="AN78" i="77"/>
  <c r="AM78" i="77"/>
  <c r="AK78" i="77"/>
  <c r="AJ78" i="77"/>
  <c r="T78" i="77"/>
  <c r="S78" i="77"/>
  <c r="Q78" i="77"/>
  <c r="P78" i="77"/>
  <c r="N78" i="77"/>
  <c r="AN77" i="77"/>
  <c r="AM77" i="77"/>
  <c r="AK77" i="77"/>
  <c r="AJ77" i="77"/>
  <c r="T77" i="77"/>
  <c r="S77" i="77"/>
  <c r="Q77" i="77"/>
  <c r="P77" i="77"/>
  <c r="N77" i="77"/>
  <c r="AN76" i="77"/>
  <c r="AM76" i="77"/>
  <c r="AK76" i="77"/>
  <c r="AJ76" i="77"/>
  <c r="T76" i="77"/>
  <c r="S76" i="77"/>
  <c r="Q76" i="77"/>
  <c r="P76" i="77"/>
  <c r="N76" i="77"/>
  <c r="AN75" i="77"/>
  <c r="AM75" i="77"/>
  <c r="AK75" i="77"/>
  <c r="AJ75" i="77"/>
  <c r="T75" i="77"/>
  <c r="S75" i="77"/>
  <c r="Q75" i="77"/>
  <c r="P75" i="77"/>
  <c r="N75" i="77"/>
  <c r="AN74" i="77"/>
  <c r="AM74" i="77"/>
  <c r="AK74" i="77"/>
  <c r="AJ74" i="77"/>
  <c r="T74" i="77"/>
  <c r="S74" i="77"/>
  <c r="Q74" i="77"/>
  <c r="P74" i="77"/>
  <c r="N74" i="77"/>
  <c r="AN73" i="77"/>
  <c r="AM73" i="77"/>
  <c r="AK73" i="77"/>
  <c r="AJ73" i="77"/>
  <c r="T73" i="77"/>
  <c r="S73" i="77"/>
  <c r="Q73" i="77"/>
  <c r="P73" i="77"/>
  <c r="N73" i="77"/>
  <c r="BA72" i="77"/>
  <c r="AX72" i="77"/>
  <c r="AW72" i="77"/>
  <c r="AV72" i="77"/>
  <c r="AU72" i="77"/>
  <c r="AT72" i="77"/>
  <c r="AS72" i="77"/>
  <c r="AR72" i="77"/>
  <c r="AQ72" i="77"/>
  <c r="AP72" i="77"/>
  <c r="AN72" i="77"/>
  <c r="AM72" i="77"/>
  <c r="AK72" i="77"/>
  <c r="AJ72" i="77"/>
  <c r="T72" i="77"/>
  <c r="S72" i="77"/>
  <c r="Q72" i="77"/>
  <c r="P72" i="77"/>
  <c r="N72" i="77"/>
  <c r="AP70" i="77"/>
  <c r="V70" i="77"/>
  <c r="BA66" i="77"/>
  <c r="AZ66" i="77"/>
  <c r="AX66" i="77"/>
  <c r="AW66" i="77"/>
  <c r="AV66" i="77"/>
  <c r="AU66" i="77"/>
  <c r="AT66" i="77"/>
  <c r="AS66" i="77"/>
  <c r="AR66" i="77"/>
  <c r="AQ66" i="77"/>
  <c r="AP66" i="77"/>
  <c r="AH66" i="77"/>
  <c r="N66" i="77"/>
  <c r="AG65" i="77"/>
  <c r="AN65" i="77" s="1"/>
  <c r="AF65" i="77"/>
  <c r="AM65" i="77" s="1"/>
  <c r="AD65" i="77"/>
  <c r="AC65" i="77"/>
  <c r="AB65" i="77"/>
  <c r="AA65" i="77"/>
  <c r="Z65" i="77"/>
  <c r="Y65" i="77"/>
  <c r="X65" i="77"/>
  <c r="W65" i="77"/>
  <c r="V65" i="77"/>
  <c r="AJ65" i="77" s="1"/>
  <c r="T65" i="77"/>
  <c r="S65" i="77"/>
  <c r="J65" i="77"/>
  <c r="I65" i="77"/>
  <c r="H65" i="77"/>
  <c r="G65" i="77"/>
  <c r="Q65" i="77" s="1"/>
  <c r="F65" i="77"/>
  <c r="E65" i="77"/>
  <c r="D65" i="77"/>
  <c r="C65" i="77"/>
  <c r="B65" i="77"/>
  <c r="P65" i="77" s="1"/>
  <c r="BB64" i="77"/>
  <c r="AN64" i="77"/>
  <c r="AM64" i="77"/>
  <c r="AK64" i="77"/>
  <c r="AJ64" i="77"/>
  <c r="T64" i="77"/>
  <c r="S64" i="77"/>
  <c r="Q64" i="77"/>
  <c r="P64" i="77"/>
  <c r="AN63" i="77"/>
  <c r="AM63" i="77"/>
  <c r="AK63" i="77"/>
  <c r="AJ63" i="77"/>
  <c r="AH63" i="77"/>
  <c r="T63" i="77"/>
  <c r="S63" i="77"/>
  <c r="Q63" i="77"/>
  <c r="P63" i="77"/>
  <c r="N63" i="77"/>
  <c r="AN62" i="77"/>
  <c r="AM62" i="77"/>
  <c r="AK62" i="77"/>
  <c r="AJ62" i="77"/>
  <c r="AH62" i="77"/>
  <c r="T62" i="77"/>
  <c r="S62" i="77"/>
  <c r="Q62" i="77"/>
  <c r="P62" i="77"/>
  <c r="N62" i="77"/>
  <c r="AN61" i="77"/>
  <c r="AM61" i="77"/>
  <c r="AK61" i="77"/>
  <c r="AJ61" i="77"/>
  <c r="AH61" i="77"/>
  <c r="T61" i="77"/>
  <c r="S61" i="77"/>
  <c r="Q61" i="77"/>
  <c r="P61" i="77"/>
  <c r="N61" i="77"/>
  <c r="AN60" i="77"/>
  <c r="AM60" i="77"/>
  <c r="AK60" i="77"/>
  <c r="AJ60" i="77"/>
  <c r="AH60" i="77"/>
  <c r="T60" i="77"/>
  <c r="S60" i="77"/>
  <c r="Q60" i="77"/>
  <c r="P60" i="77"/>
  <c r="N60" i="77"/>
  <c r="AN59" i="77"/>
  <c r="AM59" i="77"/>
  <c r="AK59" i="77"/>
  <c r="AJ59" i="77"/>
  <c r="AH59" i="77"/>
  <c r="T59" i="77"/>
  <c r="S59" i="77"/>
  <c r="Q59" i="77"/>
  <c r="P59" i="77"/>
  <c r="N59" i="77"/>
  <c r="AN58" i="77"/>
  <c r="AM58" i="77"/>
  <c r="AK58" i="77"/>
  <c r="AJ58" i="77"/>
  <c r="AH58" i="77"/>
  <c r="T58" i="77"/>
  <c r="S58" i="77"/>
  <c r="Q58" i="77"/>
  <c r="P58" i="77"/>
  <c r="N58" i="77"/>
  <c r="AN57" i="77"/>
  <c r="AM57" i="77"/>
  <c r="AK57" i="77"/>
  <c r="AJ57" i="77"/>
  <c r="AH57" i="77"/>
  <c r="T57" i="77"/>
  <c r="S57" i="77"/>
  <c r="Q57" i="77"/>
  <c r="P57" i="77"/>
  <c r="N57" i="77"/>
  <c r="AN56" i="77"/>
  <c r="AM56" i="77"/>
  <c r="AK56" i="77"/>
  <c r="AJ56" i="77"/>
  <c r="AH56" i="77"/>
  <c r="T56" i="77"/>
  <c r="S56" i="77"/>
  <c r="Q56" i="77"/>
  <c r="P56" i="77"/>
  <c r="N56" i="77"/>
  <c r="AN55" i="77"/>
  <c r="AM55" i="77"/>
  <c r="AK55" i="77"/>
  <c r="AJ55" i="77"/>
  <c r="AH55" i="77"/>
  <c r="T55" i="77"/>
  <c r="S55" i="77"/>
  <c r="Q55" i="77"/>
  <c r="P55" i="77"/>
  <c r="N55" i="77"/>
  <c r="AN54" i="77"/>
  <c r="AM54" i="77"/>
  <c r="AK54" i="77"/>
  <c r="AJ54" i="77"/>
  <c r="AH54" i="77"/>
  <c r="T54" i="77"/>
  <c r="S54" i="77"/>
  <c r="Q54" i="77"/>
  <c r="P54" i="77"/>
  <c r="N54" i="77"/>
  <c r="AN53" i="77"/>
  <c r="AM53" i="77"/>
  <c r="AK53" i="77"/>
  <c r="AJ53" i="77"/>
  <c r="AH53" i="77"/>
  <c r="T53" i="77"/>
  <c r="S53" i="77"/>
  <c r="Q53" i="77"/>
  <c r="P53" i="77"/>
  <c r="N53" i="77"/>
  <c r="AN52" i="77"/>
  <c r="AM52" i="77"/>
  <c r="AK52" i="77"/>
  <c r="AJ52" i="77"/>
  <c r="AH52" i="77"/>
  <c r="T52" i="77"/>
  <c r="S52" i="77"/>
  <c r="Q52" i="77"/>
  <c r="P52" i="77"/>
  <c r="N52" i="77"/>
  <c r="AN51" i="77"/>
  <c r="AM51" i="77"/>
  <c r="AK51" i="77"/>
  <c r="AJ51" i="77"/>
  <c r="AH51" i="77"/>
  <c r="T51" i="77"/>
  <c r="S51" i="77"/>
  <c r="Q51" i="77"/>
  <c r="P51" i="77"/>
  <c r="AN50" i="77"/>
  <c r="AM50" i="77"/>
  <c r="AK50" i="77"/>
  <c r="AJ50" i="77"/>
  <c r="AH50" i="77"/>
  <c r="T50" i="77"/>
  <c r="S50" i="77"/>
  <c r="Q50" i="77"/>
  <c r="P50" i="77"/>
  <c r="N50" i="77"/>
  <c r="AN49" i="77"/>
  <c r="AM49" i="77"/>
  <c r="AK49" i="77"/>
  <c r="AJ49" i="77"/>
  <c r="AH49" i="77"/>
  <c r="T49" i="77"/>
  <c r="S49" i="77"/>
  <c r="Q49" i="77"/>
  <c r="P49" i="77"/>
  <c r="N49" i="77"/>
  <c r="AN48" i="77"/>
  <c r="AM48" i="77"/>
  <c r="AK48" i="77"/>
  <c r="AJ48" i="77"/>
  <c r="AH48" i="77"/>
  <c r="T48" i="77"/>
  <c r="S48" i="77"/>
  <c r="Q48" i="77"/>
  <c r="P48" i="77"/>
  <c r="N48" i="77"/>
  <c r="AN47" i="77"/>
  <c r="AM47" i="77"/>
  <c r="AK47" i="77"/>
  <c r="AJ47" i="77"/>
  <c r="AH47" i="77"/>
  <c r="T47" i="77"/>
  <c r="S47" i="77"/>
  <c r="Q47" i="77"/>
  <c r="P47" i="77"/>
  <c r="N47" i="77"/>
  <c r="AN46" i="77"/>
  <c r="AM46" i="77"/>
  <c r="AK46" i="77"/>
  <c r="AJ46" i="77"/>
  <c r="AH46" i="77"/>
  <c r="T46" i="77"/>
  <c r="S46" i="77"/>
  <c r="Q46" i="77"/>
  <c r="P46" i="77"/>
  <c r="N46" i="77"/>
  <c r="AN45" i="77"/>
  <c r="AM45" i="77"/>
  <c r="AK45" i="77"/>
  <c r="AJ45" i="77"/>
  <c r="AH45" i="77"/>
  <c r="T45" i="77"/>
  <c r="S45" i="77"/>
  <c r="Q45" i="77"/>
  <c r="P45" i="77"/>
  <c r="N45" i="77"/>
  <c r="AN44" i="77"/>
  <c r="AM44" i="77"/>
  <c r="AK44" i="77"/>
  <c r="AJ44" i="77"/>
  <c r="AH44" i="77"/>
  <c r="T44" i="77"/>
  <c r="S44" i="77"/>
  <c r="Q44" i="77"/>
  <c r="P44" i="77"/>
  <c r="N44" i="77"/>
  <c r="AN43" i="77"/>
  <c r="AM43" i="77"/>
  <c r="AK43" i="77"/>
  <c r="AJ43" i="77"/>
  <c r="AH43" i="77"/>
  <c r="T43" i="77"/>
  <c r="S43" i="77"/>
  <c r="Q43" i="77"/>
  <c r="P43" i="77"/>
  <c r="N43" i="77"/>
  <c r="AN42" i="77"/>
  <c r="AM42" i="77"/>
  <c r="AK42" i="77"/>
  <c r="AJ42" i="77"/>
  <c r="AH42" i="77"/>
  <c r="T42" i="77"/>
  <c r="S42" i="77"/>
  <c r="Q42" i="77"/>
  <c r="P42" i="77"/>
  <c r="N42" i="77"/>
  <c r="AN41" i="77"/>
  <c r="AM41" i="77"/>
  <c r="AK41" i="77"/>
  <c r="AJ41" i="77"/>
  <c r="AH41" i="77"/>
  <c r="T41" i="77"/>
  <c r="S41" i="77"/>
  <c r="Q41" i="77"/>
  <c r="P41" i="77"/>
  <c r="N41" i="77"/>
  <c r="AN40" i="77"/>
  <c r="AM40" i="77"/>
  <c r="AK40" i="77"/>
  <c r="AJ40" i="77"/>
  <c r="AH40" i="77"/>
  <c r="T40" i="77"/>
  <c r="S40" i="77"/>
  <c r="Q40" i="77"/>
  <c r="P40" i="77"/>
  <c r="N40" i="77"/>
  <c r="BA39" i="77"/>
  <c r="AX39" i="77"/>
  <c r="AW39" i="77"/>
  <c r="AV39" i="77"/>
  <c r="AU39" i="77"/>
  <c r="AT39" i="77"/>
  <c r="AS39" i="77"/>
  <c r="AR39" i="77"/>
  <c r="AQ39" i="77"/>
  <c r="AP39" i="77"/>
  <c r="AN39" i="77"/>
  <c r="AM39" i="77"/>
  <c r="AK39" i="77"/>
  <c r="AJ39" i="77"/>
  <c r="AH39" i="77"/>
  <c r="T39" i="77"/>
  <c r="S39" i="77"/>
  <c r="Q39" i="77"/>
  <c r="P39" i="77"/>
  <c r="N39" i="77"/>
  <c r="AP37" i="77"/>
  <c r="V37" i="77"/>
  <c r="BA33" i="77"/>
  <c r="AX33" i="77"/>
  <c r="AW33" i="77"/>
  <c r="AV33" i="77"/>
  <c r="AU33" i="77"/>
  <c r="AT33" i="77"/>
  <c r="AS33" i="77"/>
  <c r="AR33" i="77"/>
  <c r="AQ33" i="77"/>
  <c r="AP33" i="77"/>
  <c r="AH33" i="77"/>
  <c r="N33" i="77"/>
  <c r="AG32" i="77"/>
  <c r="AF32" i="77"/>
  <c r="AM32" i="77" s="1"/>
  <c r="AD32" i="77"/>
  <c r="AC32" i="77"/>
  <c r="AB32" i="77"/>
  <c r="AA32" i="77"/>
  <c r="Z32" i="77"/>
  <c r="Y32" i="77"/>
  <c r="X32" i="77"/>
  <c r="W32" i="77"/>
  <c r="V32" i="77"/>
  <c r="AJ32" i="77" s="1"/>
  <c r="M32" i="77"/>
  <c r="L32" i="77"/>
  <c r="S32" i="77" s="1"/>
  <c r="J32" i="77"/>
  <c r="I32" i="77"/>
  <c r="H32" i="77"/>
  <c r="G32" i="77"/>
  <c r="Q32" i="77" s="1"/>
  <c r="F32" i="77"/>
  <c r="E32" i="77"/>
  <c r="D32" i="77"/>
  <c r="C32" i="77"/>
  <c r="B32" i="77"/>
  <c r="P32" i="77" s="1"/>
  <c r="BA31" i="77"/>
  <c r="AX31" i="77"/>
  <c r="AW31" i="77"/>
  <c r="AV31" i="77"/>
  <c r="AU31" i="77"/>
  <c r="AT31" i="77"/>
  <c r="AS31" i="77"/>
  <c r="AR31" i="77"/>
  <c r="AQ31" i="77"/>
  <c r="AP31" i="77"/>
  <c r="AN31" i="77"/>
  <c r="AM31" i="77"/>
  <c r="AK31" i="77"/>
  <c r="AJ31" i="77"/>
  <c r="AH31" i="77"/>
  <c r="T31" i="77"/>
  <c r="S31" i="77"/>
  <c r="Q31" i="77"/>
  <c r="P31" i="77"/>
  <c r="N31" i="77"/>
  <c r="BA30" i="77"/>
  <c r="AX30" i="77"/>
  <c r="AW30" i="77"/>
  <c r="AV30" i="77"/>
  <c r="AU30" i="77"/>
  <c r="AT30" i="77"/>
  <c r="AS30" i="77"/>
  <c r="AR30" i="77"/>
  <c r="AQ30" i="77"/>
  <c r="AP30" i="77"/>
  <c r="AN30" i="77"/>
  <c r="AM30" i="77"/>
  <c r="AK30" i="77"/>
  <c r="AJ30" i="77"/>
  <c r="AH30" i="77"/>
  <c r="T30" i="77"/>
  <c r="S30" i="77"/>
  <c r="Q30" i="77"/>
  <c r="P30" i="77"/>
  <c r="N30" i="77"/>
  <c r="BA29" i="77"/>
  <c r="AX29" i="77"/>
  <c r="AW29" i="77"/>
  <c r="AV29" i="77"/>
  <c r="AU29" i="77"/>
  <c r="AT29" i="77"/>
  <c r="AS29" i="77"/>
  <c r="AR29" i="77"/>
  <c r="AQ29" i="77"/>
  <c r="AP29" i="77"/>
  <c r="AN29" i="77"/>
  <c r="AM29" i="77"/>
  <c r="AK29" i="77"/>
  <c r="AJ29" i="77"/>
  <c r="AH29" i="77"/>
  <c r="T29" i="77"/>
  <c r="S29" i="77"/>
  <c r="Q29" i="77"/>
  <c r="P29" i="77"/>
  <c r="N29" i="77"/>
  <c r="BA28" i="77"/>
  <c r="AX28" i="77"/>
  <c r="AW28" i="77"/>
  <c r="AV28" i="77"/>
  <c r="AU28" i="77"/>
  <c r="AT28" i="77"/>
  <c r="AS28" i="77"/>
  <c r="AR28" i="77"/>
  <c r="AQ28" i="77"/>
  <c r="AP28" i="77"/>
  <c r="AN28" i="77"/>
  <c r="AM28" i="77"/>
  <c r="AK28" i="77"/>
  <c r="AJ28" i="77"/>
  <c r="AH28" i="77"/>
  <c r="T28" i="77"/>
  <c r="S28" i="77"/>
  <c r="Q28" i="77"/>
  <c r="P28" i="77"/>
  <c r="N28" i="77"/>
  <c r="BA27" i="77"/>
  <c r="BB27" i="77" s="1"/>
  <c r="AX27" i="77"/>
  <c r="AW27" i="77"/>
  <c r="AV27" i="77"/>
  <c r="AU27" i="77"/>
  <c r="AT27" i="77"/>
  <c r="AS27" i="77"/>
  <c r="AR27" i="77"/>
  <c r="AQ27" i="77"/>
  <c r="AP27" i="77"/>
  <c r="AN27" i="77"/>
  <c r="AM27" i="77"/>
  <c r="AK27" i="77"/>
  <c r="AJ27" i="77"/>
  <c r="AH27" i="77"/>
  <c r="T27" i="77"/>
  <c r="S27" i="77"/>
  <c r="Q27" i="77"/>
  <c r="P27" i="77"/>
  <c r="N27" i="77"/>
  <c r="BA26" i="77"/>
  <c r="AX26" i="77"/>
  <c r="AW26" i="77"/>
  <c r="AV26" i="77"/>
  <c r="AU26" i="77"/>
  <c r="AT26" i="77"/>
  <c r="AS26" i="77"/>
  <c r="AR26" i="77"/>
  <c r="AQ26" i="77"/>
  <c r="AP26" i="77"/>
  <c r="AN26" i="77"/>
  <c r="AM26" i="77"/>
  <c r="AK26" i="77"/>
  <c r="AJ26" i="77"/>
  <c r="AH26" i="77"/>
  <c r="T26" i="77"/>
  <c r="S26" i="77"/>
  <c r="Q26" i="77"/>
  <c r="P26" i="77"/>
  <c r="N26" i="77"/>
  <c r="BA25" i="77"/>
  <c r="AX25" i="77"/>
  <c r="AW25" i="77"/>
  <c r="AV25" i="77"/>
  <c r="AU25" i="77"/>
  <c r="AT25" i="77"/>
  <c r="AS25" i="77"/>
  <c r="AR25" i="77"/>
  <c r="AQ25" i="77"/>
  <c r="AP25" i="77"/>
  <c r="AN25" i="77"/>
  <c r="AM25" i="77"/>
  <c r="AK25" i="77"/>
  <c r="AJ25" i="77"/>
  <c r="AH25" i="77"/>
  <c r="T25" i="77"/>
  <c r="S25" i="77"/>
  <c r="Q25" i="77"/>
  <c r="P25" i="77"/>
  <c r="N25" i="77"/>
  <c r="BA24" i="77"/>
  <c r="BB24" i="77" s="1"/>
  <c r="AX24" i="77"/>
  <c r="AW24" i="77"/>
  <c r="AV24" i="77"/>
  <c r="AU24" i="77"/>
  <c r="AT24" i="77"/>
  <c r="AS24" i="77"/>
  <c r="AR24" i="77"/>
  <c r="AQ24" i="77"/>
  <c r="AP24" i="77"/>
  <c r="AN24" i="77"/>
  <c r="AM24" i="77"/>
  <c r="AK24" i="77"/>
  <c r="AJ24" i="77"/>
  <c r="AH24" i="77"/>
  <c r="T24" i="77"/>
  <c r="S24" i="77"/>
  <c r="Q24" i="77"/>
  <c r="P24" i="77"/>
  <c r="N24" i="77"/>
  <c r="BA23" i="77"/>
  <c r="AX23" i="77"/>
  <c r="AW23" i="77"/>
  <c r="AV23" i="77"/>
  <c r="AU23" i="77"/>
  <c r="AT23" i="77"/>
  <c r="AS23" i="77"/>
  <c r="AR23" i="77"/>
  <c r="AQ23" i="77"/>
  <c r="AP23" i="77"/>
  <c r="AN23" i="77"/>
  <c r="AM23" i="77"/>
  <c r="AK23" i="77"/>
  <c r="AJ23" i="77"/>
  <c r="AH23" i="77"/>
  <c r="T23" i="77"/>
  <c r="S23" i="77"/>
  <c r="Q23" i="77"/>
  <c r="P23" i="77"/>
  <c r="N23" i="77"/>
  <c r="BA22" i="77"/>
  <c r="AX22" i="77"/>
  <c r="AW22" i="77"/>
  <c r="AV22" i="77"/>
  <c r="AU22" i="77"/>
  <c r="AT22" i="77"/>
  <c r="AS22" i="77"/>
  <c r="AR22" i="77"/>
  <c r="AQ22" i="77"/>
  <c r="AP22" i="77"/>
  <c r="AN22" i="77"/>
  <c r="AM22" i="77"/>
  <c r="AK22" i="77"/>
  <c r="AJ22" i="77"/>
  <c r="AH22" i="77"/>
  <c r="T22" i="77"/>
  <c r="S22" i="77"/>
  <c r="Q22" i="77"/>
  <c r="P22" i="77"/>
  <c r="N22" i="77"/>
  <c r="BA21" i="77"/>
  <c r="AX21" i="77"/>
  <c r="AW21" i="77"/>
  <c r="AV21" i="77"/>
  <c r="AU21" i="77"/>
  <c r="AT21" i="77"/>
  <c r="AS21" i="77"/>
  <c r="AR21" i="77"/>
  <c r="AQ21" i="77"/>
  <c r="AP21" i="77"/>
  <c r="AN21" i="77"/>
  <c r="AM21" i="77"/>
  <c r="AK21" i="77"/>
  <c r="AJ21" i="77"/>
  <c r="AH21" i="77"/>
  <c r="T21" i="77"/>
  <c r="S21" i="77"/>
  <c r="Q21" i="77"/>
  <c r="P21" i="77"/>
  <c r="N21" i="77"/>
  <c r="BA20" i="77"/>
  <c r="AX20" i="77"/>
  <c r="AW20" i="77"/>
  <c r="AV20" i="77"/>
  <c r="AU20" i="77"/>
  <c r="AT20" i="77"/>
  <c r="AS20" i="77"/>
  <c r="AR20" i="77"/>
  <c r="AQ20" i="77"/>
  <c r="AP20" i="77"/>
  <c r="AN20" i="77"/>
  <c r="AM20" i="77"/>
  <c r="AK20" i="77"/>
  <c r="AJ20" i="77"/>
  <c r="AH20" i="77"/>
  <c r="T20" i="77"/>
  <c r="S20" i="77"/>
  <c r="Q20" i="77"/>
  <c r="P20" i="77"/>
  <c r="N20" i="77"/>
  <c r="BA19" i="77"/>
  <c r="AX19" i="77"/>
  <c r="AW19" i="77"/>
  <c r="AV19" i="77"/>
  <c r="AU19" i="77"/>
  <c r="AT19" i="77"/>
  <c r="AS19" i="77"/>
  <c r="AR19" i="77"/>
  <c r="AQ19" i="77"/>
  <c r="AP19" i="77"/>
  <c r="AN19" i="77"/>
  <c r="AM19" i="77"/>
  <c r="AK19" i="77"/>
  <c r="AJ19" i="77"/>
  <c r="AH19" i="77"/>
  <c r="T19" i="77"/>
  <c r="S19" i="77"/>
  <c r="Q19" i="77"/>
  <c r="P19" i="77"/>
  <c r="N19" i="77"/>
  <c r="BA18" i="77"/>
  <c r="AX18" i="77"/>
  <c r="AW18" i="77"/>
  <c r="AV18" i="77"/>
  <c r="AU18" i="77"/>
  <c r="AT18" i="77"/>
  <c r="AS18" i="77"/>
  <c r="AR18" i="77"/>
  <c r="AQ18" i="77"/>
  <c r="AP18" i="77"/>
  <c r="AN18" i="77"/>
  <c r="AM18" i="77"/>
  <c r="AK18" i="77"/>
  <c r="AJ18" i="77"/>
  <c r="AH18" i="77"/>
  <c r="T18" i="77"/>
  <c r="S18" i="77"/>
  <c r="Q18" i="77"/>
  <c r="P18" i="77"/>
  <c r="N18" i="77"/>
  <c r="BA17" i="77"/>
  <c r="AX17" i="77"/>
  <c r="AW17" i="77"/>
  <c r="AV17" i="77"/>
  <c r="AU17" i="77"/>
  <c r="AT17" i="77"/>
  <c r="AS17" i="77"/>
  <c r="AR17" i="77"/>
  <c r="AQ17" i="77"/>
  <c r="AP17" i="77"/>
  <c r="AN17" i="77"/>
  <c r="AM17" i="77"/>
  <c r="AK17" i="77"/>
  <c r="AJ17" i="77"/>
  <c r="AH17" i="77"/>
  <c r="T17" i="77"/>
  <c r="S17" i="77"/>
  <c r="Q17" i="77"/>
  <c r="P17" i="77"/>
  <c r="N17" i="77"/>
  <c r="BA16" i="77"/>
  <c r="BB16" i="77" s="1"/>
  <c r="AX16" i="77"/>
  <c r="AW16" i="77"/>
  <c r="AV16" i="77"/>
  <c r="AU16" i="77"/>
  <c r="AT16" i="77"/>
  <c r="AS16" i="77"/>
  <c r="AR16" i="77"/>
  <c r="AQ16" i="77"/>
  <c r="AP16" i="77"/>
  <c r="AN16" i="77"/>
  <c r="AM16" i="77"/>
  <c r="AK16" i="77"/>
  <c r="AJ16" i="77"/>
  <c r="AH16" i="77"/>
  <c r="T16" i="77"/>
  <c r="S16" i="77"/>
  <c r="Q16" i="77"/>
  <c r="P16" i="77"/>
  <c r="N16" i="77"/>
  <c r="BA15" i="77"/>
  <c r="AX15" i="77"/>
  <c r="AW15" i="77"/>
  <c r="AV15" i="77"/>
  <c r="AU15" i="77"/>
  <c r="AT15" i="77"/>
  <c r="AS15" i="77"/>
  <c r="AR15" i="77"/>
  <c r="AQ15" i="77"/>
  <c r="AP15" i="77"/>
  <c r="AN15" i="77"/>
  <c r="AM15" i="77"/>
  <c r="AK15" i="77"/>
  <c r="AJ15" i="77"/>
  <c r="AH15" i="77"/>
  <c r="T15" i="77"/>
  <c r="S15" i="77"/>
  <c r="Q15" i="77"/>
  <c r="P15" i="77"/>
  <c r="N15" i="77"/>
  <c r="BA14" i="77"/>
  <c r="AX14" i="77"/>
  <c r="AW14" i="77"/>
  <c r="AV14" i="77"/>
  <c r="AU14" i="77"/>
  <c r="AT14" i="77"/>
  <c r="AS14" i="77"/>
  <c r="AR14" i="77"/>
  <c r="AQ14" i="77"/>
  <c r="AP14" i="77"/>
  <c r="AN14" i="77"/>
  <c r="AM14" i="77"/>
  <c r="AK14" i="77"/>
  <c r="AJ14" i="77"/>
  <c r="AH14" i="77"/>
  <c r="T14" i="77"/>
  <c r="S14" i="77"/>
  <c r="Q14" i="77"/>
  <c r="P14" i="77"/>
  <c r="N14" i="77"/>
  <c r="BA13" i="77"/>
  <c r="AX13" i="77"/>
  <c r="AW13" i="77"/>
  <c r="AV13" i="77"/>
  <c r="AU13" i="77"/>
  <c r="AT13" i="77"/>
  <c r="AS13" i="77"/>
  <c r="AR13" i="77"/>
  <c r="AQ13" i="77"/>
  <c r="AP13" i="77"/>
  <c r="AN13" i="77"/>
  <c r="AM13" i="77"/>
  <c r="AK13" i="77"/>
  <c r="AJ13" i="77"/>
  <c r="AH13" i="77"/>
  <c r="T13" i="77"/>
  <c r="S13" i="77"/>
  <c r="Q13" i="77"/>
  <c r="P13" i="77"/>
  <c r="N13" i="77"/>
  <c r="BA12" i="77"/>
  <c r="AX12" i="77"/>
  <c r="AW12" i="77"/>
  <c r="AV12" i="77"/>
  <c r="AU12" i="77"/>
  <c r="AT12" i="77"/>
  <c r="AS12" i="77"/>
  <c r="AR12" i="77"/>
  <c r="AQ12" i="77"/>
  <c r="AP12" i="77"/>
  <c r="AN12" i="77"/>
  <c r="AM12" i="77"/>
  <c r="AK12" i="77"/>
  <c r="AJ12" i="77"/>
  <c r="AH12" i="77"/>
  <c r="T12" i="77"/>
  <c r="S12" i="77"/>
  <c r="Q12" i="77"/>
  <c r="P12" i="77"/>
  <c r="N12" i="77"/>
  <c r="BA11" i="77"/>
  <c r="AX11" i="77"/>
  <c r="AW11" i="77"/>
  <c r="AV11" i="77"/>
  <c r="AU11" i="77"/>
  <c r="AT11" i="77"/>
  <c r="AS11" i="77"/>
  <c r="AR11" i="77"/>
  <c r="AQ11" i="77"/>
  <c r="AP11" i="77"/>
  <c r="AN11" i="77"/>
  <c r="AM11" i="77"/>
  <c r="AK11" i="77"/>
  <c r="AJ11" i="77"/>
  <c r="AH11" i="77"/>
  <c r="T11" i="77"/>
  <c r="S11" i="77"/>
  <c r="Q11" i="77"/>
  <c r="P11" i="77"/>
  <c r="N11" i="77"/>
  <c r="BA10" i="77"/>
  <c r="AX10" i="77"/>
  <c r="AW10" i="77"/>
  <c r="AV10" i="77"/>
  <c r="AU10" i="77"/>
  <c r="AT10" i="77"/>
  <c r="AS10" i="77"/>
  <c r="AR10" i="77"/>
  <c r="AQ10" i="77"/>
  <c r="AP10" i="77"/>
  <c r="AN10" i="77"/>
  <c r="AM10" i="77"/>
  <c r="AK10" i="77"/>
  <c r="AJ10" i="77"/>
  <c r="AH10" i="77"/>
  <c r="T10" i="77"/>
  <c r="S10" i="77"/>
  <c r="Q10" i="77"/>
  <c r="P10" i="77"/>
  <c r="N10" i="77"/>
  <c r="BA9" i="77"/>
  <c r="AX9" i="77"/>
  <c r="AW9" i="77"/>
  <c r="AV9" i="77"/>
  <c r="AU9" i="77"/>
  <c r="AT9" i="77"/>
  <c r="AS9" i="77"/>
  <c r="AR9" i="77"/>
  <c r="AQ9" i="77"/>
  <c r="AP9" i="77"/>
  <c r="AN9" i="77"/>
  <c r="AM9" i="77"/>
  <c r="AK9" i="77"/>
  <c r="AJ9" i="77"/>
  <c r="AH9" i="77"/>
  <c r="T9" i="77"/>
  <c r="S9" i="77"/>
  <c r="Q9" i="77"/>
  <c r="P9" i="77"/>
  <c r="N9" i="77"/>
  <c r="BA8" i="77"/>
  <c r="AX8" i="77"/>
  <c r="AW8" i="77"/>
  <c r="AV8" i="77"/>
  <c r="AU8" i="77"/>
  <c r="AT8" i="77"/>
  <c r="AS8" i="77"/>
  <c r="AR8" i="77"/>
  <c r="AQ8" i="77"/>
  <c r="AP8" i="77"/>
  <c r="AN8" i="77"/>
  <c r="AM8" i="77"/>
  <c r="AK8" i="77"/>
  <c r="AJ8" i="77"/>
  <c r="AH8" i="77"/>
  <c r="T8" i="77"/>
  <c r="S8" i="77"/>
  <c r="Q8" i="77"/>
  <c r="P8" i="77"/>
  <c r="N8" i="77"/>
  <c r="BA7" i="77"/>
  <c r="AX7" i="77"/>
  <c r="AW7" i="77"/>
  <c r="AV7" i="77"/>
  <c r="AU7" i="77"/>
  <c r="AT7" i="77"/>
  <c r="AS7" i="77"/>
  <c r="AR7" i="77"/>
  <c r="AQ7" i="77"/>
  <c r="AP7" i="77"/>
  <c r="AN7" i="77"/>
  <c r="AM7" i="77"/>
  <c r="AK7" i="77"/>
  <c r="AJ7" i="77"/>
  <c r="AH7" i="77"/>
  <c r="T7" i="77"/>
  <c r="S7" i="77"/>
  <c r="Q7" i="77"/>
  <c r="P7" i="77"/>
  <c r="N7" i="77"/>
  <c r="AP5" i="77"/>
  <c r="V5" i="77"/>
  <c r="BA100" i="76"/>
  <c r="BB100" i="76" s="1"/>
  <c r="AZ100" i="76"/>
  <c r="AX100" i="76"/>
  <c r="AW100" i="76"/>
  <c r="AV100" i="76"/>
  <c r="AU100" i="76"/>
  <c r="AT100" i="76"/>
  <c r="AS100" i="76"/>
  <c r="AR100" i="76"/>
  <c r="AQ100" i="76"/>
  <c r="AP100" i="76"/>
  <c r="AH100" i="76"/>
  <c r="N100" i="76"/>
  <c r="AG99" i="76"/>
  <c r="AF99" i="76"/>
  <c r="AD99" i="76"/>
  <c r="AC99" i="76"/>
  <c r="AW99" i="76" s="1"/>
  <c r="AB99" i="76"/>
  <c r="AA99" i="76"/>
  <c r="Z99" i="76"/>
  <c r="Y99" i="76"/>
  <c r="X99" i="76"/>
  <c r="W99" i="76"/>
  <c r="V99" i="76"/>
  <c r="M99" i="76"/>
  <c r="T99" i="76" s="1"/>
  <c r="L99" i="76"/>
  <c r="S99" i="76" s="1"/>
  <c r="J99" i="76"/>
  <c r="I99" i="76"/>
  <c r="H99" i="76"/>
  <c r="G99" i="76"/>
  <c r="Q99" i="76" s="1"/>
  <c r="F99" i="76"/>
  <c r="E99" i="76"/>
  <c r="D99" i="76"/>
  <c r="C99" i="76"/>
  <c r="B99" i="76"/>
  <c r="P99" i="76" s="1"/>
  <c r="AK98" i="76"/>
  <c r="AJ98" i="76"/>
  <c r="Q98" i="76"/>
  <c r="P98" i="76"/>
  <c r="N98" i="76"/>
  <c r="AK97" i="76"/>
  <c r="AJ97" i="76"/>
  <c r="Q97" i="76"/>
  <c r="P97" i="76"/>
  <c r="N97" i="76"/>
  <c r="AK96" i="76"/>
  <c r="AJ96" i="76"/>
  <c r="Q96" i="76"/>
  <c r="P96" i="76"/>
  <c r="N96" i="76"/>
  <c r="AK95" i="76"/>
  <c r="AJ95" i="76"/>
  <c r="Q95" i="76"/>
  <c r="P95" i="76"/>
  <c r="N95" i="76"/>
  <c r="AK94" i="76"/>
  <c r="AJ94" i="76"/>
  <c r="Q94" i="76"/>
  <c r="P94" i="76"/>
  <c r="N94" i="76"/>
  <c r="AK93" i="76"/>
  <c r="AJ93" i="76"/>
  <c r="Q93" i="76"/>
  <c r="P93" i="76"/>
  <c r="N93" i="76"/>
  <c r="AK92" i="76"/>
  <c r="AJ92" i="76"/>
  <c r="Q92" i="76"/>
  <c r="P92" i="76"/>
  <c r="N92" i="76"/>
  <c r="AK91" i="76"/>
  <c r="AJ91" i="76"/>
  <c r="Q91" i="76"/>
  <c r="P91" i="76"/>
  <c r="N91" i="76"/>
  <c r="AK90" i="76"/>
  <c r="AJ90" i="76"/>
  <c r="Q90" i="76"/>
  <c r="P90" i="76"/>
  <c r="N90" i="76"/>
  <c r="AK89" i="76"/>
  <c r="AJ89" i="76"/>
  <c r="Q89" i="76"/>
  <c r="P89" i="76"/>
  <c r="N89" i="76"/>
  <c r="AK88" i="76"/>
  <c r="AJ88" i="76"/>
  <c r="Q88" i="76"/>
  <c r="P88" i="76"/>
  <c r="N88" i="76"/>
  <c r="AK87" i="76"/>
  <c r="AJ87" i="76"/>
  <c r="Q87" i="76"/>
  <c r="P87" i="76"/>
  <c r="N87" i="76"/>
  <c r="AK86" i="76"/>
  <c r="AJ86" i="76"/>
  <c r="Q86" i="76"/>
  <c r="P86" i="76"/>
  <c r="N86" i="76"/>
  <c r="AK85" i="76"/>
  <c r="AJ85" i="76"/>
  <c r="Q85" i="76"/>
  <c r="P85" i="76"/>
  <c r="N85" i="76"/>
  <c r="AK84" i="76"/>
  <c r="AJ84" i="76"/>
  <c r="Q84" i="76"/>
  <c r="P84" i="76"/>
  <c r="N84" i="76"/>
  <c r="AK83" i="76"/>
  <c r="AJ83" i="76"/>
  <c r="Q83" i="76"/>
  <c r="P83" i="76"/>
  <c r="N83" i="76"/>
  <c r="AK82" i="76"/>
  <c r="AJ82" i="76"/>
  <c r="Q82" i="76"/>
  <c r="P82" i="76"/>
  <c r="N82" i="76"/>
  <c r="AK81" i="76"/>
  <c r="AJ81" i="76"/>
  <c r="Q81" i="76"/>
  <c r="P81" i="76"/>
  <c r="N81" i="76"/>
  <c r="AK80" i="76"/>
  <c r="AJ80" i="76"/>
  <c r="Q80" i="76"/>
  <c r="P80" i="76"/>
  <c r="N80" i="76"/>
  <c r="AK79" i="76"/>
  <c r="AJ79" i="76"/>
  <c r="Q79" i="76"/>
  <c r="P79" i="76"/>
  <c r="N79" i="76"/>
  <c r="AK78" i="76"/>
  <c r="AJ78" i="76"/>
  <c r="Q78" i="76"/>
  <c r="P78" i="76"/>
  <c r="N78" i="76"/>
  <c r="AK77" i="76"/>
  <c r="AJ77" i="76"/>
  <c r="Q77" i="76"/>
  <c r="P77" i="76"/>
  <c r="N77" i="76"/>
  <c r="AK76" i="76"/>
  <c r="AJ76" i="76"/>
  <c r="Q76" i="76"/>
  <c r="P76" i="76"/>
  <c r="N76" i="76"/>
  <c r="AK75" i="76"/>
  <c r="AJ75" i="76"/>
  <c r="Q75" i="76"/>
  <c r="P75" i="76"/>
  <c r="N75" i="76"/>
  <c r="AK74" i="76"/>
  <c r="AJ74" i="76"/>
  <c r="Q74" i="76"/>
  <c r="P74" i="76"/>
  <c r="N74" i="76"/>
  <c r="AK73" i="76"/>
  <c r="AJ73" i="76"/>
  <c r="Q73" i="76"/>
  <c r="P73" i="76"/>
  <c r="N73" i="76"/>
  <c r="BA72" i="76"/>
  <c r="AX72" i="76"/>
  <c r="AW72" i="76"/>
  <c r="AV72" i="76"/>
  <c r="AU72" i="76"/>
  <c r="AT72" i="76"/>
  <c r="AS72" i="76"/>
  <c r="AR72" i="76"/>
  <c r="AQ72" i="76"/>
  <c r="AP72" i="76"/>
  <c r="AK72" i="76"/>
  <c r="AJ72" i="76"/>
  <c r="Q72" i="76"/>
  <c r="P72" i="76"/>
  <c r="N72" i="76"/>
  <c r="AP70" i="76"/>
  <c r="V70" i="76"/>
  <c r="BA66" i="76"/>
  <c r="AZ66" i="76"/>
  <c r="AX66" i="76"/>
  <c r="AW66" i="76"/>
  <c r="AV66" i="76"/>
  <c r="AU66" i="76"/>
  <c r="AT66" i="76"/>
  <c r="AS66" i="76"/>
  <c r="AR66" i="76"/>
  <c r="AQ66" i="76"/>
  <c r="AP66" i="76"/>
  <c r="AH66" i="76"/>
  <c r="N66" i="76"/>
  <c r="AG65" i="76"/>
  <c r="AF65" i="76"/>
  <c r="AD65" i="76"/>
  <c r="AC65" i="76"/>
  <c r="AB65" i="76"/>
  <c r="AA65" i="76"/>
  <c r="AU65" i="76" s="1"/>
  <c r="Z65" i="76"/>
  <c r="Y65" i="76"/>
  <c r="X65" i="76"/>
  <c r="W65" i="76"/>
  <c r="AQ65" i="76" s="1"/>
  <c r="V65" i="76"/>
  <c r="M65" i="76"/>
  <c r="T65" i="76" s="1"/>
  <c r="L65" i="76"/>
  <c r="S65" i="76" s="1"/>
  <c r="J65" i="76"/>
  <c r="I65" i="76"/>
  <c r="H65" i="76"/>
  <c r="G65" i="76"/>
  <c r="Q65" i="76" s="1"/>
  <c r="F65" i="76"/>
  <c r="E65" i="76"/>
  <c r="D65" i="76"/>
  <c r="C65" i="76"/>
  <c r="B65" i="76"/>
  <c r="P65" i="76" s="1"/>
  <c r="AK64" i="76"/>
  <c r="AJ64" i="76"/>
  <c r="AH64" i="76"/>
  <c r="Q64" i="76"/>
  <c r="P64" i="76"/>
  <c r="N64" i="76"/>
  <c r="AK63" i="76"/>
  <c r="AJ63" i="76"/>
  <c r="AH63" i="76"/>
  <c r="Q63" i="76"/>
  <c r="P63" i="76"/>
  <c r="N63" i="76"/>
  <c r="AK62" i="76"/>
  <c r="AJ62" i="76"/>
  <c r="AH62" i="76"/>
  <c r="Q62" i="76"/>
  <c r="P62" i="76"/>
  <c r="N62" i="76"/>
  <c r="AK61" i="76"/>
  <c r="AJ61" i="76"/>
  <c r="AH61" i="76"/>
  <c r="Q61" i="76"/>
  <c r="P61" i="76"/>
  <c r="N61" i="76"/>
  <c r="AK60" i="76"/>
  <c r="AJ60" i="76"/>
  <c r="AH60" i="76"/>
  <c r="Q60" i="76"/>
  <c r="P60" i="76"/>
  <c r="N60" i="76"/>
  <c r="AK59" i="76"/>
  <c r="AJ59" i="76"/>
  <c r="AH59" i="76"/>
  <c r="Q59" i="76"/>
  <c r="P59" i="76"/>
  <c r="N59" i="76"/>
  <c r="AK58" i="76"/>
  <c r="AJ58" i="76"/>
  <c r="AH58" i="76"/>
  <c r="Q58" i="76"/>
  <c r="P58" i="76"/>
  <c r="N58" i="76"/>
  <c r="AK57" i="76"/>
  <c r="AJ57" i="76"/>
  <c r="AH57" i="76"/>
  <c r="Q57" i="76"/>
  <c r="P57" i="76"/>
  <c r="N57" i="76"/>
  <c r="AK56" i="76"/>
  <c r="AJ56" i="76"/>
  <c r="AH56" i="76"/>
  <c r="Q56" i="76"/>
  <c r="P56" i="76"/>
  <c r="N56" i="76"/>
  <c r="AK55" i="76"/>
  <c r="AJ55" i="76"/>
  <c r="AH55" i="76"/>
  <c r="Q55" i="76"/>
  <c r="P55" i="76"/>
  <c r="N55" i="76"/>
  <c r="AK54" i="76"/>
  <c r="AJ54" i="76"/>
  <c r="AH54" i="76"/>
  <c r="Q54" i="76"/>
  <c r="P54" i="76"/>
  <c r="N54" i="76"/>
  <c r="AK53" i="76"/>
  <c r="AJ53" i="76"/>
  <c r="AH53" i="76"/>
  <c r="Q53" i="76"/>
  <c r="P53" i="76"/>
  <c r="AK52" i="76"/>
  <c r="AJ52" i="76"/>
  <c r="Q52" i="76"/>
  <c r="P52" i="76"/>
  <c r="AK51" i="76"/>
  <c r="AJ51" i="76"/>
  <c r="AH51" i="76"/>
  <c r="Q51" i="76"/>
  <c r="P51" i="76"/>
  <c r="N51" i="76"/>
  <c r="AK50" i="76"/>
  <c r="AJ50" i="76"/>
  <c r="AH50" i="76"/>
  <c r="Q50" i="76"/>
  <c r="P50" i="76"/>
  <c r="N50" i="76"/>
  <c r="BB49" i="76"/>
  <c r="AK49" i="76"/>
  <c r="AJ49" i="76"/>
  <c r="AH49" i="76"/>
  <c r="Q49" i="76"/>
  <c r="P49" i="76"/>
  <c r="N49" i="76"/>
  <c r="AK48" i="76"/>
  <c r="AJ48" i="76"/>
  <c r="AH48" i="76"/>
  <c r="Q48" i="76"/>
  <c r="P48" i="76"/>
  <c r="N48" i="76"/>
  <c r="AK47" i="76"/>
  <c r="AJ47" i="76"/>
  <c r="AH47" i="76"/>
  <c r="Q47" i="76"/>
  <c r="P47" i="76"/>
  <c r="N47" i="76"/>
  <c r="AK46" i="76"/>
  <c r="AJ46" i="76"/>
  <c r="AH46" i="76"/>
  <c r="Q46" i="76"/>
  <c r="P46" i="76"/>
  <c r="N46" i="76"/>
  <c r="AK45" i="76"/>
  <c r="AJ45" i="76"/>
  <c r="AH45" i="76"/>
  <c r="Q45" i="76"/>
  <c r="P45" i="76"/>
  <c r="N45" i="76"/>
  <c r="AK44" i="76"/>
  <c r="AJ44" i="76"/>
  <c r="AH44" i="76"/>
  <c r="Q44" i="76"/>
  <c r="P44" i="76"/>
  <c r="N44" i="76"/>
  <c r="AK43" i="76"/>
  <c r="AJ43" i="76"/>
  <c r="AH43" i="76"/>
  <c r="Q43" i="76"/>
  <c r="P43" i="76"/>
  <c r="N43" i="76"/>
  <c r="AK42" i="76"/>
  <c r="AJ42" i="76"/>
  <c r="AH42" i="76"/>
  <c r="Q42" i="76"/>
  <c r="P42" i="76"/>
  <c r="N42" i="76"/>
  <c r="AK41" i="76"/>
  <c r="AJ41" i="76"/>
  <c r="AH41" i="76"/>
  <c r="Q41" i="76"/>
  <c r="P41" i="76"/>
  <c r="N41" i="76"/>
  <c r="AK40" i="76"/>
  <c r="AJ40" i="76"/>
  <c r="AH40" i="76"/>
  <c r="Q40" i="76"/>
  <c r="P40" i="76"/>
  <c r="N40" i="76"/>
  <c r="BA39" i="76"/>
  <c r="AX39" i="76"/>
  <c r="AW39" i="76"/>
  <c r="AV39" i="76"/>
  <c r="AU39" i="76"/>
  <c r="AT39" i="76"/>
  <c r="AS39" i="76"/>
  <c r="AR39" i="76"/>
  <c r="AQ39" i="76"/>
  <c r="AP39" i="76"/>
  <c r="AK39" i="76"/>
  <c r="AJ39" i="76"/>
  <c r="AH39" i="76"/>
  <c r="Q39" i="76"/>
  <c r="P39" i="76"/>
  <c r="N39" i="76"/>
  <c r="AP37" i="76"/>
  <c r="V37" i="76"/>
  <c r="BA33" i="76"/>
  <c r="AZ33" i="76"/>
  <c r="AX33" i="76"/>
  <c r="AW33" i="76"/>
  <c r="AV33" i="76"/>
  <c r="AU33" i="76"/>
  <c r="AT33" i="76"/>
  <c r="AS33" i="76"/>
  <c r="AR33" i="76"/>
  <c r="AQ33" i="76"/>
  <c r="AP33" i="76"/>
  <c r="AH33" i="76"/>
  <c r="N33" i="76"/>
  <c r="AG32" i="76"/>
  <c r="AF32" i="76"/>
  <c r="AD32" i="76"/>
  <c r="AX32" i="76" s="1"/>
  <c r="AC32" i="76"/>
  <c r="AW32" i="76" s="1"/>
  <c r="AB32" i="76"/>
  <c r="AV32" i="76" s="1"/>
  <c r="AA32" i="76"/>
  <c r="AU32" i="76" s="1"/>
  <c r="Z32" i="76"/>
  <c r="AT32" i="76" s="1"/>
  <c r="Y32" i="76"/>
  <c r="AS32" i="76" s="1"/>
  <c r="X32" i="76"/>
  <c r="AR32" i="76" s="1"/>
  <c r="W32" i="76"/>
  <c r="AQ32" i="76" s="1"/>
  <c r="V32" i="76"/>
  <c r="Q32" i="76"/>
  <c r="P32" i="76"/>
  <c r="AK31" i="76"/>
  <c r="AJ31" i="76"/>
  <c r="AH31" i="76"/>
  <c r="Q31" i="76"/>
  <c r="P31" i="76"/>
  <c r="N31" i="76"/>
  <c r="AK30" i="76"/>
  <c r="AJ30" i="76"/>
  <c r="AH30" i="76"/>
  <c r="Q30" i="76"/>
  <c r="P30" i="76"/>
  <c r="N30" i="76"/>
  <c r="AK29" i="76"/>
  <c r="AJ29" i="76"/>
  <c r="AH29" i="76"/>
  <c r="Q29" i="76"/>
  <c r="P29" i="76"/>
  <c r="N29" i="76"/>
  <c r="AK28" i="76"/>
  <c r="AJ28" i="76"/>
  <c r="AH28" i="76"/>
  <c r="Q28" i="76"/>
  <c r="P28" i="76"/>
  <c r="N28" i="76"/>
  <c r="AK27" i="76"/>
  <c r="AJ27" i="76"/>
  <c r="AH27" i="76"/>
  <c r="Q27" i="76"/>
  <c r="P27" i="76"/>
  <c r="N27" i="76"/>
  <c r="AK26" i="76"/>
  <c r="AJ26" i="76"/>
  <c r="AH26" i="76"/>
  <c r="Q26" i="76"/>
  <c r="P26" i="76"/>
  <c r="N26" i="76"/>
  <c r="AK25" i="76"/>
  <c r="AJ25" i="76"/>
  <c r="AH25" i="76"/>
  <c r="Q25" i="76"/>
  <c r="P25" i="76"/>
  <c r="N25" i="76"/>
  <c r="AK24" i="76"/>
  <c r="AJ24" i="76"/>
  <c r="AH24" i="76"/>
  <c r="Q24" i="76"/>
  <c r="P24" i="76"/>
  <c r="N24" i="76"/>
  <c r="AK23" i="76"/>
  <c r="AJ23" i="76"/>
  <c r="AH23" i="76"/>
  <c r="Q23" i="76"/>
  <c r="P23" i="76"/>
  <c r="N23" i="76"/>
  <c r="AK22" i="76"/>
  <c r="AJ22" i="76"/>
  <c r="AH22" i="76"/>
  <c r="Q22" i="76"/>
  <c r="P22" i="76"/>
  <c r="N22" i="76"/>
  <c r="AK21" i="76"/>
  <c r="AJ21" i="76"/>
  <c r="AH21" i="76"/>
  <c r="Q21" i="76"/>
  <c r="P21" i="76"/>
  <c r="N21" i="76"/>
  <c r="AK20" i="76"/>
  <c r="AJ20" i="76"/>
  <c r="AH20" i="76"/>
  <c r="Q20" i="76"/>
  <c r="P20" i="76"/>
  <c r="N20" i="76"/>
  <c r="AK19" i="76"/>
  <c r="AJ19" i="76"/>
  <c r="AH19" i="76"/>
  <c r="Q19" i="76"/>
  <c r="P19" i="76"/>
  <c r="N19" i="76"/>
  <c r="AK18" i="76"/>
  <c r="AJ18" i="76"/>
  <c r="AH18" i="76"/>
  <c r="Q18" i="76"/>
  <c r="P18" i="76"/>
  <c r="N18" i="76"/>
  <c r="AK17" i="76"/>
  <c r="AJ17" i="76"/>
  <c r="AH17" i="76"/>
  <c r="Q17" i="76"/>
  <c r="P17" i="76"/>
  <c r="N17" i="76"/>
  <c r="AK16" i="76"/>
  <c r="AJ16" i="76"/>
  <c r="AH16" i="76"/>
  <c r="Q16" i="76"/>
  <c r="P16" i="76"/>
  <c r="N16" i="76"/>
  <c r="AK15" i="76"/>
  <c r="AJ15" i="76"/>
  <c r="AH15" i="76"/>
  <c r="Q15" i="76"/>
  <c r="P15" i="76"/>
  <c r="N15" i="76"/>
  <c r="AK14" i="76"/>
  <c r="AJ14" i="76"/>
  <c r="AH14" i="76"/>
  <c r="Q14" i="76"/>
  <c r="P14" i="76"/>
  <c r="N14" i="76"/>
  <c r="AK13" i="76"/>
  <c r="AJ13" i="76"/>
  <c r="AH13" i="76"/>
  <c r="Q13" i="76"/>
  <c r="P13" i="76"/>
  <c r="N13" i="76"/>
  <c r="AK12" i="76"/>
  <c r="AJ12" i="76"/>
  <c r="AH12" i="76"/>
  <c r="Q12" i="76"/>
  <c r="P12" i="76"/>
  <c r="N12" i="76"/>
  <c r="AK11" i="76"/>
  <c r="AJ11" i="76"/>
  <c r="AH11" i="76"/>
  <c r="Q11" i="76"/>
  <c r="P11" i="76"/>
  <c r="N11" i="76"/>
  <c r="AK10" i="76"/>
  <c r="AJ10" i="76"/>
  <c r="AH10" i="76"/>
  <c r="Q10" i="76"/>
  <c r="P10" i="76"/>
  <c r="N10" i="76"/>
  <c r="AK9" i="76"/>
  <c r="AJ9" i="76"/>
  <c r="AH9" i="76"/>
  <c r="Q9" i="76"/>
  <c r="P9" i="76"/>
  <c r="N9" i="76"/>
  <c r="AK8" i="76"/>
  <c r="AJ8" i="76"/>
  <c r="AH8" i="76"/>
  <c r="Q8" i="76"/>
  <c r="P8" i="76"/>
  <c r="N8" i="76"/>
  <c r="BA7" i="76"/>
  <c r="AX7" i="76"/>
  <c r="AW7" i="76"/>
  <c r="AV7" i="76"/>
  <c r="AU7" i="76"/>
  <c r="AT7" i="76"/>
  <c r="AS7" i="76"/>
  <c r="AR7" i="76"/>
  <c r="AQ7" i="76"/>
  <c r="AP7" i="76"/>
  <c r="AK7" i="76"/>
  <c r="AJ7" i="76"/>
  <c r="AH7" i="76"/>
  <c r="Q7" i="76"/>
  <c r="P7" i="76"/>
  <c r="N7" i="76"/>
  <c r="AP5" i="76"/>
  <c r="V5" i="76"/>
  <c r="BA100" i="75"/>
  <c r="AZ100" i="75"/>
  <c r="AX100" i="75"/>
  <c r="AW100" i="75"/>
  <c r="AV100" i="75"/>
  <c r="AU100" i="75"/>
  <c r="AT100" i="75"/>
  <c r="AS100" i="75"/>
  <c r="AR100" i="75"/>
  <c r="AQ100" i="75"/>
  <c r="AP100" i="75"/>
  <c r="AH100" i="75"/>
  <c r="N100" i="75"/>
  <c r="AG99" i="75"/>
  <c r="AF99" i="75"/>
  <c r="AC99" i="75"/>
  <c r="AB99" i="75"/>
  <c r="AA99" i="75"/>
  <c r="AK99" i="75" s="1"/>
  <c r="Z99" i="75"/>
  <c r="Y99" i="75"/>
  <c r="X99" i="75"/>
  <c r="W99" i="75"/>
  <c r="V99" i="75"/>
  <c r="T99" i="75"/>
  <c r="R99" i="75"/>
  <c r="Q99" i="75"/>
  <c r="P99" i="75"/>
  <c r="AK98" i="75"/>
  <c r="AJ98" i="75"/>
  <c r="AH98" i="75"/>
  <c r="AK97" i="75"/>
  <c r="AJ97" i="75"/>
  <c r="AH97" i="75"/>
  <c r="AK96" i="75"/>
  <c r="AJ96" i="75"/>
  <c r="AH96" i="75"/>
  <c r="AK95" i="75"/>
  <c r="AJ95" i="75"/>
  <c r="AH95" i="75"/>
  <c r="AK94" i="75"/>
  <c r="AJ94" i="75"/>
  <c r="AH94" i="75"/>
  <c r="AK93" i="75"/>
  <c r="AJ93" i="75"/>
  <c r="AH93" i="75"/>
  <c r="AK92" i="75"/>
  <c r="AJ92" i="75"/>
  <c r="AH92" i="75"/>
  <c r="AK91" i="75"/>
  <c r="AJ91" i="75"/>
  <c r="AH91" i="75"/>
  <c r="AK90" i="75"/>
  <c r="AJ90" i="75"/>
  <c r="AH90" i="75"/>
  <c r="AK89" i="75"/>
  <c r="AJ89" i="75"/>
  <c r="AH89" i="75"/>
  <c r="AK88" i="75"/>
  <c r="AJ88" i="75"/>
  <c r="AH88" i="75"/>
  <c r="AK87" i="75"/>
  <c r="AJ87" i="75"/>
  <c r="AH87" i="75"/>
  <c r="AK86" i="75"/>
  <c r="AJ86" i="75"/>
  <c r="AH86" i="75"/>
  <c r="AK85" i="75"/>
  <c r="AJ85" i="75"/>
  <c r="AH85" i="75"/>
  <c r="AK84" i="75"/>
  <c r="AJ84" i="75"/>
  <c r="AH84" i="75"/>
  <c r="AK83" i="75"/>
  <c r="AJ83" i="75"/>
  <c r="AH83" i="75"/>
  <c r="AK82" i="75"/>
  <c r="AJ82" i="75"/>
  <c r="AH82" i="75"/>
  <c r="AK81" i="75"/>
  <c r="AJ81" i="75"/>
  <c r="AH81" i="75"/>
  <c r="AK80" i="75"/>
  <c r="AJ80" i="75"/>
  <c r="AH80" i="75"/>
  <c r="AK79" i="75"/>
  <c r="AJ79" i="75"/>
  <c r="AH79" i="75"/>
  <c r="AK78" i="75"/>
  <c r="AJ78" i="75"/>
  <c r="AH78" i="75"/>
  <c r="AK77" i="75"/>
  <c r="AJ77" i="75"/>
  <c r="AH77" i="75"/>
  <c r="AK76" i="75"/>
  <c r="AJ76" i="75"/>
  <c r="AH76" i="75"/>
  <c r="BB75" i="75"/>
  <c r="AK75" i="75"/>
  <c r="AJ75" i="75"/>
  <c r="AH75" i="75"/>
  <c r="AK74" i="75"/>
  <c r="AJ74" i="75"/>
  <c r="AH74" i="75"/>
  <c r="AK73" i="75"/>
  <c r="AJ73" i="75"/>
  <c r="AH73" i="75"/>
  <c r="BA72" i="75"/>
  <c r="AZ72" i="75"/>
  <c r="AX72" i="75"/>
  <c r="AW72" i="75"/>
  <c r="AV72" i="75"/>
  <c r="AU72" i="75"/>
  <c r="AT72" i="75"/>
  <c r="AS72" i="75"/>
  <c r="AR72" i="75"/>
  <c r="AQ72" i="75"/>
  <c r="AP72" i="75"/>
  <c r="AK72" i="75"/>
  <c r="AJ72" i="75"/>
  <c r="AH72" i="75"/>
  <c r="AP70" i="75"/>
  <c r="V70" i="75"/>
  <c r="BA66" i="75"/>
  <c r="AZ66" i="75"/>
  <c r="AX66" i="75"/>
  <c r="AW66" i="75"/>
  <c r="AV66" i="75"/>
  <c r="AU66" i="75"/>
  <c r="AT66" i="75"/>
  <c r="AS66" i="75"/>
  <c r="AR66" i="75"/>
  <c r="AQ66" i="75"/>
  <c r="AP66" i="75"/>
  <c r="AH66" i="75"/>
  <c r="N66" i="75"/>
  <c r="AG65" i="75"/>
  <c r="AF65" i="75"/>
  <c r="AD65" i="75"/>
  <c r="AC65" i="75"/>
  <c r="AB65" i="75"/>
  <c r="AA65" i="75"/>
  <c r="Z65" i="75"/>
  <c r="Y65" i="75"/>
  <c r="X65" i="75"/>
  <c r="W65" i="75"/>
  <c r="V65" i="75"/>
  <c r="AJ65" i="75" s="1"/>
  <c r="M65" i="75"/>
  <c r="J65" i="75"/>
  <c r="I65" i="75"/>
  <c r="H65" i="75"/>
  <c r="G65" i="75"/>
  <c r="Q65" i="75" s="1"/>
  <c r="F65" i="75"/>
  <c r="E65" i="75"/>
  <c r="D65" i="75"/>
  <c r="C65" i="75"/>
  <c r="B65" i="75"/>
  <c r="P65" i="75" s="1"/>
  <c r="AK64" i="75"/>
  <c r="AJ64" i="75"/>
  <c r="AH64" i="75"/>
  <c r="Q64" i="75"/>
  <c r="P64" i="75"/>
  <c r="N64" i="75"/>
  <c r="AK63" i="75"/>
  <c r="AJ63" i="75"/>
  <c r="AH63" i="75"/>
  <c r="Q63" i="75"/>
  <c r="P63" i="75"/>
  <c r="N63" i="75"/>
  <c r="AK62" i="75"/>
  <c r="AJ62" i="75"/>
  <c r="AH62" i="75"/>
  <c r="Q62" i="75"/>
  <c r="P62" i="75"/>
  <c r="N62" i="75"/>
  <c r="AK61" i="75"/>
  <c r="AJ61" i="75"/>
  <c r="AH61" i="75"/>
  <c r="Q61" i="75"/>
  <c r="P61" i="75"/>
  <c r="N61" i="75"/>
  <c r="AK60" i="75"/>
  <c r="AJ60" i="75"/>
  <c r="AH60" i="75"/>
  <c r="Q60" i="75"/>
  <c r="P60" i="75"/>
  <c r="N60" i="75"/>
  <c r="AK59" i="75"/>
  <c r="AJ59" i="75"/>
  <c r="AH59" i="75"/>
  <c r="Q59" i="75"/>
  <c r="P59" i="75"/>
  <c r="N59" i="75"/>
  <c r="AK58" i="75"/>
  <c r="AJ58" i="75"/>
  <c r="AH58" i="75"/>
  <c r="Q58" i="75"/>
  <c r="P58" i="75"/>
  <c r="N58" i="75"/>
  <c r="AK57" i="75"/>
  <c r="AJ57" i="75"/>
  <c r="AH57" i="75"/>
  <c r="Q57" i="75"/>
  <c r="P57" i="75"/>
  <c r="N57" i="75"/>
  <c r="AK56" i="75"/>
  <c r="AJ56" i="75"/>
  <c r="AH56" i="75"/>
  <c r="Q56" i="75"/>
  <c r="P56" i="75"/>
  <c r="N56" i="75"/>
  <c r="AK55" i="75"/>
  <c r="AJ55" i="75"/>
  <c r="Q55" i="75"/>
  <c r="P55" i="75"/>
  <c r="AK54" i="75"/>
  <c r="AJ54" i="75"/>
  <c r="AH54" i="75"/>
  <c r="Q54" i="75"/>
  <c r="P54" i="75"/>
  <c r="N54" i="75"/>
  <c r="AK53" i="75"/>
  <c r="AJ53" i="75"/>
  <c r="AH53" i="75"/>
  <c r="Q53" i="75"/>
  <c r="P53" i="75"/>
  <c r="N53" i="75"/>
  <c r="AK52" i="75"/>
  <c r="AJ52" i="75"/>
  <c r="AH52" i="75"/>
  <c r="Q52" i="75"/>
  <c r="P52" i="75"/>
  <c r="N52" i="75"/>
  <c r="AK51" i="75"/>
  <c r="AJ51" i="75"/>
  <c r="AH51" i="75"/>
  <c r="Q51" i="75"/>
  <c r="P51" i="75"/>
  <c r="N51" i="75"/>
  <c r="AK50" i="75"/>
  <c r="AJ50" i="75"/>
  <c r="AH50" i="75"/>
  <c r="Q50" i="75"/>
  <c r="P50" i="75"/>
  <c r="N50" i="75"/>
  <c r="AK49" i="75"/>
  <c r="AJ49" i="75"/>
  <c r="AH49" i="75"/>
  <c r="Q49" i="75"/>
  <c r="P49" i="75"/>
  <c r="N49" i="75"/>
  <c r="AK48" i="75"/>
  <c r="AJ48" i="75"/>
  <c r="AH48" i="75"/>
  <c r="Q48" i="75"/>
  <c r="P48" i="75"/>
  <c r="N48" i="75"/>
  <c r="AK47" i="75"/>
  <c r="AJ47" i="75"/>
  <c r="AH47" i="75"/>
  <c r="Q47" i="75"/>
  <c r="P47" i="75"/>
  <c r="N47" i="75"/>
  <c r="AK46" i="75"/>
  <c r="AJ46" i="75"/>
  <c r="AH46" i="75"/>
  <c r="Q46" i="75"/>
  <c r="P46" i="75"/>
  <c r="N46" i="75"/>
  <c r="AK45" i="75"/>
  <c r="AJ45" i="75"/>
  <c r="AH45" i="75"/>
  <c r="Q45" i="75"/>
  <c r="P45" i="75"/>
  <c r="N45" i="75"/>
  <c r="AK44" i="75"/>
  <c r="AJ44" i="75"/>
  <c r="AH44" i="75"/>
  <c r="Q44" i="75"/>
  <c r="P44" i="75"/>
  <c r="N44" i="75"/>
  <c r="AK43" i="75"/>
  <c r="AJ43" i="75"/>
  <c r="AH43" i="75"/>
  <c r="Q43" i="75"/>
  <c r="P43" i="75"/>
  <c r="N43" i="75"/>
  <c r="AK42" i="75"/>
  <c r="AJ42" i="75"/>
  <c r="AH42" i="75"/>
  <c r="Q42" i="75"/>
  <c r="P42" i="75"/>
  <c r="N42" i="75"/>
  <c r="AK41" i="75"/>
  <c r="AJ41" i="75"/>
  <c r="AH41" i="75"/>
  <c r="Q41" i="75"/>
  <c r="P41" i="75"/>
  <c r="N41" i="75"/>
  <c r="AK40" i="75"/>
  <c r="AJ40" i="75"/>
  <c r="AH40" i="75"/>
  <c r="Q40" i="75"/>
  <c r="P40" i="75"/>
  <c r="N40" i="75"/>
  <c r="BA39" i="75"/>
  <c r="AX39" i="75"/>
  <c r="AW39" i="75"/>
  <c r="AV39" i="75"/>
  <c r="AU39" i="75"/>
  <c r="AT39" i="75"/>
  <c r="AS39" i="75"/>
  <c r="AR39" i="75"/>
  <c r="AQ39" i="75"/>
  <c r="AP39" i="75"/>
  <c r="AK39" i="75"/>
  <c r="AJ39" i="75"/>
  <c r="AH39" i="75"/>
  <c r="Q39" i="75"/>
  <c r="P39" i="75"/>
  <c r="N39" i="75"/>
  <c r="AP37" i="75"/>
  <c r="V37" i="75"/>
  <c r="BA33" i="75"/>
  <c r="AX33" i="75"/>
  <c r="AW33" i="75"/>
  <c r="AV33" i="75"/>
  <c r="AU33" i="75"/>
  <c r="AT33" i="75"/>
  <c r="AS33" i="75"/>
  <c r="AR33" i="75"/>
  <c r="AQ33" i="75"/>
  <c r="AP33" i="75"/>
  <c r="AH33" i="75"/>
  <c r="N33" i="75"/>
  <c r="AG32" i="75"/>
  <c r="AF32" i="75"/>
  <c r="AD32" i="75"/>
  <c r="AC32" i="75"/>
  <c r="AB32" i="75"/>
  <c r="AA32" i="75"/>
  <c r="Z32" i="75"/>
  <c r="Y32" i="75"/>
  <c r="X32" i="75"/>
  <c r="W32" i="75"/>
  <c r="AJ32" i="75"/>
  <c r="Q32" i="75"/>
  <c r="P32" i="75"/>
  <c r="BA31" i="75"/>
  <c r="AX31" i="75"/>
  <c r="AW31" i="75"/>
  <c r="AV31" i="75"/>
  <c r="AU31" i="75"/>
  <c r="AT31" i="75"/>
  <c r="AS31" i="75"/>
  <c r="AR31" i="75"/>
  <c r="AQ31" i="75"/>
  <c r="AP31" i="75"/>
  <c r="AK31" i="75"/>
  <c r="AJ31" i="75"/>
  <c r="Q31" i="75"/>
  <c r="P31" i="75"/>
  <c r="N31" i="75"/>
  <c r="BA30" i="75"/>
  <c r="AX30" i="75"/>
  <c r="AW30" i="75"/>
  <c r="AV30" i="75"/>
  <c r="AU30" i="75"/>
  <c r="AT30" i="75"/>
  <c r="AS30" i="75"/>
  <c r="AR30" i="75"/>
  <c r="AQ30" i="75"/>
  <c r="AP30" i="75"/>
  <c r="AK30" i="75"/>
  <c r="AJ30" i="75"/>
  <c r="Q30" i="75"/>
  <c r="P30" i="75"/>
  <c r="N30" i="75"/>
  <c r="BA29" i="75"/>
  <c r="AX29" i="75"/>
  <c r="AW29" i="75"/>
  <c r="AV29" i="75"/>
  <c r="AU29" i="75"/>
  <c r="AT29" i="75"/>
  <c r="AS29" i="75"/>
  <c r="AR29" i="75"/>
  <c r="AQ29" i="75"/>
  <c r="AP29" i="75"/>
  <c r="AK29" i="75"/>
  <c r="AJ29" i="75"/>
  <c r="Q29" i="75"/>
  <c r="P29" i="75"/>
  <c r="N29" i="75"/>
  <c r="BA28" i="75"/>
  <c r="AX28" i="75"/>
  <c r="AW28" i="75"/>
  <c r="AV28" i="75"/>
  <c r="AU28" i="75"/>
  <c r="AT28" i="75"/>
  <c r="AS28" i="75"/>
  <c r="AR28" i="75"/>
  <c r="AQ28" i="75"/>
  <c r="AP28" i="75"/>
  <c r="AK28" i="75"/>
  <c r="AJ28" i="75"/>
  <c r="Q28" i="75"/>
  <c r="P28" i="75"/>
  <c r="N28" i="75"/>
  <c r="BA27" i="75"/>
  <c r="AX27" i="75"/>
  <c r="AW27" i="75"/>
  <c r="AV27" i="75"/>
  <c r="AU27" i="75"/>
  <c r="AT27" i="75"/>
  <c r="AS27" i="75"/>
  <c r="AR27" i="75"/>
  <c r="AQ27" i="75"/>
  <c r="AP27" i="75"/>
  <c r="AK27" i="75"/>
  <c r="AJ27" i="75"/>
  <c r="Q27" i="75"/>
  <c r="P27" i="75"/>
  <c r="N27" i="75"/>
  <c r="BA26" i="75"/>
  <c r="AX26" i="75"/>
  <c r="AW26" i="75"/>
  <c r="AV26" i="75"/>
  <c r="AU26" i="75"/>
  <c r="AT26" i="75"/>
  <c r="AS26" i="75"/>
  <c r="AR26" i="75"/>
  <c r="AQ26" i="75"/>
  <c r="AP26" i="75"/>
  <c r="AK26" i="75"/>
  <c r="AJ26" i="75"/>
  <c r="Q26" i="75"/>
  <c r="P26" i="75"/>
  <c r="N26" i="75"/>
  <c r="BA25" i="75"/>
  <c r="AX25" i="75"/>
  <c r="AW25" i="75"/>
  <c r="AV25" i="75"/>
  <c r="AU25" i="75"/>
  <c r="AT25" i="75"/>
  <c r="AS25" i="75"/>
  <c r="AR25" i="75"/>
  <c r="AQ25" i="75"/>
  <c r="AP25" i="75"/>
  <c r="AK25" i="75"/>
  <c r="AJ25" i="75"/>
  <c r="Q25" i="75"/>
  <c r="P25" i="75"/>
  <c r="N25" i="75"/>
  <c r="BA24" i="75"/>
  <c r="AX24" i="75"/>
  <c r="AW24" i="75"/>
  <c r="AV24" i="75"/>
  <c r="AU24" i="75"/>
  <c r="AT24" i="75"/>
  <c r="AS24" i="75"/>
  <c r="AR24" i="75"/>
  <c r="AQ24" i="75"/>
  <c r="AP24" i="75"/>
  <c r="AK24" i="75"/>
  <c r="AJ24" i="75"/>
  <c r="Q24" i="75"/>
  <c r="P24" i="75"/>
  <c r="N24" i="75"/>
  <c r="BA23" i="75"/>
  <c r="AX23" i="75"/>
  <c r="AW23" i="75"/>
  <c r="AV23" i="75"/>
  <c r="AU23" i="75"/>
  <c r="AT23" i="75"/>
  <c r="AS23" i="75"/>
  <c r="AR23" i="75"/>
  <c r="AQ23" i="75"/>
  <c r="AP23" i="75"/>
  <c r="AK23" i="75"/>
  <c r="AJ23" i="75"/>
  <c r="Q23" i="75"/>
  <c r="P23" i="75"/>
  <c r="N23" i="75"/>
  <c r="BA22" i="75"/>
  <c r="AX22" i="75"/>
  <c r="AW22" i="75"/>
  <c r="AV22" i="75"/>
  <c r="AU22" i="75"/>
  <c r="AT22" i="75"/>
  <c r="AS22" i="75"/>
  <c r="AR22" i="75"/>
  <c r="AQ22" i="75"/>
  <c r="AP22" i="75"/>
  <c r="AK22" i="75"/>
  <c r="AJ22" i="75"/>
  <c r="Q22" i="75"/>
  <c r="P22" i="75"/>
  <c r="N22" i="75"/>
  <c r="BA21" i="75"/>
  <c r="AX21" i="75"/>
  <c r="AW21" i="75"/>
  <c r="AV21" i="75"/>
  <c r="AU21" i="75"/>
  <c r="AT21" i="75"/>
  <c r="AS21" i="75"/>
  <c r="AR21" i="75"/>
  <c r="AQ21" i="75"/>
  <c r="AP21" i="75"/>
  <c r="AK21" i="75"/>
  <c r="AJ21" i="75"/>
  <c r="Q21" i="75"/>
  <c r="P21" i="75"/>
  <c r="N21" i="75"/>
  <c r="BA20" i="75"/>
  <c r="AX20" i="75"/>
  <c r="AW20" i="75"/>
  <c r="AV20" i="75"/>
  <c r="AU20" i="75"/>
  <c r="AT20" i="75"/>
  <c r="AS20" i="75"/>
  <c r="AR20" i="75"/>
  <c r="AQ20" i="75"/>
  <c r="AP20" i="75"/>
  <c r="AK20" i="75"/>
  <c r="AJ20" i="75"/>
  <c r="Q20" i="75"/>
  <c r="P20" i="75"/>
  <c r="N20" i="75"/>
  <c r="BA19" i="75"/>
  <c r="AX19" i="75"/>
  <c r="AW19" i="75"/>
  <c r="AV19" i="75"/>
  <c r="AU19" i="75"/>
  <c r="AT19" i="75"/>
  <c r="AS19" i="75"/>
  <c r="AR19" i="75"/>
  <c r="AQ19" i="75"/>
  <c r="AP19" i="75"/>
  <c r="AK19" i="75"/>
  <c r="AJ19" i="75"/>
  <c r="Q19" i="75"/>
  <c r="P19" i="75"/>
  <c r="N19" i="75"/>
  <c r="BA18" i="75"/>
  <c r="AX18" i="75"/>
  <c r="AW18" i="75"/>
  <c r="AV18" i="75"/>
  <c r="AU18" i="75"/>
  <c r="AT18" i="75"/>
  <c r="AS18" i="75"/>
  <c r="AR18" i="75"/>
  <c r="AQ18" i="75"/>
  <c r="AP18" i="75"/>
  <c r="AK18" i="75"/>
  <c r="AJ18" i="75"/>
  <c r="Q18" i="75"/>
  <c r="P18" i="75"/>
  <c r="N18" i="75"/>
  <c r="BA17" i="75"/>
  <c r="AX17" i="75"/>
  <c r="AW17" i="75"/>
  <c r="AV17" i="75"/>
  <c r="AU17" i="75"/>
  <c r="AT17" i="75"/>
  <c r="AS17" i="75"/>
  <c r="AR17" i="75"/>
  <c r="AQ17" i="75"/>
  <c r="AP17" i="75"/>
  <c r="AK17" i="75"/>
  <c r="AJ17" i="75"/>
  <c r="Q17" i="75"/>
  <c r="P17" i="75"/>
  <c r="N17" i="75"/>
  <c r="BA16" i="75"/>
  <c r="AX16" i="75"/>
  <c r="AW16" i="75"/>
  <c r="AV16" i="75"/>
  <c r="AU16" i="75"/>
  <c r="AT16" i="75"/>
  <c r="AS16" i="75"/>
  <c r="AR16" i="75"/>
  <c r="AQ16" i="75"/>
  <c r="AP16" i="75"/>
  <c r="AK16" i="75"/>
  <c r="AJ16" i="75"/>
  <c r="Q16" i="75"/>
  <c r="P16" i="75"/>
  <c r="N16" i="75"/>
  <c r="BA15" i="75"/>
  <c r="AX15" i="75"/>
  <c r="AW15" i="75"/>
  <c r="AV15" i="75"/>
  <c r="AU15" i="75"/>
  <c r="AT15" i="75"/>
  <c r="AS15" i="75"/>
  <c r="AR15" i="75"/>
  <c r="AQ15" i="75"/>
  <c r="AP15" i="75"/>
  <c r="AK15" i="75"/>
  <c r="AJ15" i="75"/>
  <c r="Q15" i="75"/>
  <c r="P15" i="75"/>
  <c r="N15" i="75"/>
  <c r="BA14" i="75"/>
  <c r="AX14" i="75"/>
  <c r="AW14" i="75"/>
  <c r="AV14" i="75"/>
  <c r="AU14" i="75"/>
  <c r="AT14" i="75"/>
  <c r="AS14" i="75"/>
  <c r="AR14" i="75"/>
  <c r="AQ14" i="75"/>
  <c r="AP14" i="75"/>
  <c r="AK14" i="75"/>
  <c r="AJ14" i="75"/>
  <c r="Q14" i="75"/>
  <c r="P14" i="75"/>
  <c r="N14" i="75"/>
  <c r="BA13" i="75"/>
  <c r="AX13" i="75"/>
  <c r="AW13" i="75"/>
  <c r="AV13" i="75"/>
  <c r="AU13" i="75"/>
  <c r="AT13" i="75"/>
  <c r="AS13" i="75"/>
  <c r="AR13" i="75"/>
  <c r="AQ13" i="75"/>
  <c r="AP13" i="75"/>
  <c r="AK13" i="75"/>
  <c r="AJ13" i="75"/>
  <c r="Q13" i="75"/>
  <c r="P13" i="75"/>
  <c r="N13" i="75"/>
  <c r="BA12" i="75"/>
  <c r="AX12" i="75"/>
  <c r="AW12" i="75"/>
  <c r="AV12" i="75"/>
  <c r="AU12" i="75"/>
  <c r="AT12" i="75"/>
  <c r="AS12" i="75"/>
  <c r="AR12" i="75"/>
  <c r="AQ12" i="75"/>
  <c r="AP12" i="75"/>
  <c r="AK12" i="75"/>
  <c r="AJ12" i="75"/>
  <c r="Q12" i="75"/>
  <c r="P12" i="75"/>
  <c r="N12" i="75"/>
  <c r="BA11" i="75"/>
  <c r="AX11" i="75"/>
  <c r="AW11" i="75"/>
  <c r="AV11" i="75"/>
  <c r="AU11" i="75"/>
  <c r="AT11" i="75"/>
  <c r="AS11" i="75"/>
  <c r="AR11" i="75"/>
  <c r="AQ11" i="75"/>
  <c r="AP11" i="75"/>
  <c r="AK11" i="75"/>
  <c r="AJ11" i="75"/>
  <c r="Q11" i="75"/>
  <c r="P11" i="75"/>
  <c r="N11" i="75"/>
  <c r="BA10" i="75"/>
  <c r="AX10" i="75"/>
  <c r="AW10" i="75"/>
  <c r="AV10" i="75"/>
  <c r="AU10" i="75"/>
  <c r="AT10" i="75"/>
  <c r="AS10" i="75"/>
  <c r="AR10" i="75"/>
  <c r="AQ10" i="75"/>
  <c r="AP10" i="75"/>
  <c r="AK10" i="75"/>
  <c r="AJ10" i="75"/>
  <c r="Q10" i="75"/>
  <c r="P10" i="75"/>
  <c r="N10" i="75"/>
  <c r="BA9" i="75"/>
  <c r="AX9" i="75"/>
  <c r="AW9" i="75"/>
  <c r="AV9" i="75"/>
  <c r="AU9" i="75"/>
  <c r="AT9" i="75"/>
  <c r="AS9" i="75"/>
  <c r="AR9" i="75"/>
  <c r="AQ9" i="75"/>
  <c r="AP9" i="75"/>
  <c r="AK9" i="75"/>
  <c r="AJ9" i="75"/>
  <c r="Q9" i="75"/>
  <c r="P9" i="75"/>
  <c r="N9" i="75"/>
  <c r="BA8" i="75"/>
  <c r="AX8" i="75"/>
  <c r="AW8" i="75"/>
  <c r="AV8" i="75"/>
  <c r="AU8" i="75"/>
  <c r="AT8" i="75"/>
  <c r="AS8" i="75"/>
  <c r="AR8" i="75"/>
  <c r="AQ8" i="75"/>
  <c r="AP8" i="75"/>
  <c r="AK8" i="75"/>
  <c r="AJ8" i="75"/>
  <c r="Q8" i="75"/>
  <c r="P8" i="75"/>
  <c r="N8" i="75"/>
  <c r="BA7" i="75"/>
  <c r="AX7" i="75"/>
  <c r="AW7" i="75"/>
  <c r="AV7" i="75"/>
  <c r="AU7" i="75"/>
  <c r="AT7" i="75"/>
  <c r="AS7" i="75"/>
  <c r="AR7" i="75"/>
  <c r="AQ7" i="75"/>
  <c r="AP7" i="75"/>
  <c r="AK7" i="75"/>
  <c r="AJ7" i="75"/>
  <c r="Q7" i="75"/>
  <c r="P7" i="75"/>
  <c r="N7" i="75"/>
  <c r="AP5" i="75"/>
  <c r="V5" i="75"/>
  <c r="BA100" i="74"/>
  <c r="AZ100" i="74"/>
  <c r="AX100" i="74"/>
  <c r="AW100" i="74"/>
  <c r="AV100" i="74"/>
  <c r="AU100" i="74"/>
  <c r="AT100" i="74"/>
  <c r="AS100" i="74"/>
  <c r="AR100" i="74"/>
  <c r="AQ100" i="74"/>
  <c r="AP100" i="74"/>
  <c r="AH100" i="74"/>
  <c r="N100" i="74"/>
  <c r="AG99" i="74"/>
  <c r="AF99" i="74"/>
  <c r="AD99" i="74"/>
  <c r="AC99" i="74"/>
  <c r="AB99" i="74"/>
  <c r="AA99" i="74"/>
  <c r="Z99" i="74"/>
  <c r="Y99" i="74"/>
  <c r="X99" i="74"/>
  <c r="W99" i="74"/>
  <c r="V99" i="74"/>
  <c r="M99" i="74"/>
  <c r="J99" i="74"/>
  <c r="I99" i="74"/>
  <c r="H99" i="74"/>
  <c r="G99" i="74"/>
  <c r="Q99" i="74" s="1"/>
  <c r="F99" i="74"/>
  <c r="E99" i="74"/>
  <c r="D99" i="74"/>
  <c r="C99" i="74"/>
  <c r="B99" i="74"/>
  <c r="P99" i="74" s="1"/>
  <c r="AK98" i="74"/>
  <c r="AJ98" i="74"/>
  <c r="AH98" i="74"/>
  <c r="Q98" i="74"/>
  <c r="P98" i="74"/>
  <c r="N98" i="74"/>
  <c r="AK97" i="74"/>
  <c r="AJ97" i="74"/>
  <c r="AH97" i="74"/>
  <c r="Q97" i="74"/>
  <c r="P97" i="74"/>
  <c r="N97" i="74"/>
  <c r="AK96" i="74"/>
  <c r="AJ96" i="74"/>
  <c r="AH96" i="74"/>
  <c r="Q96" i="74"/>
  <c r="P96" i="74"/>
  <c r="N96" i="74"/>
  <c r="AK95" i="74"/>
  <c r="AJ95" i="74"/>
  <c r="AH95" i="74"/>
  <c r="Q95" i="74"/>
  <c r="P95" i="74"/>
  <c r="N95" i="74"/>
  <c r="AK94" i="74"/>
  <c r="AJ94" i="74"/>
  <c r="AH94" i="74"/>
  <c r="Q94" i="74"/>
  <c r="P94" i="74"/>
  <c r="N94" i="74"/>
  <c r="AK93" i="74"/>
  <c r="AJ93" i="74"/>
  <c r="AH93" i="74"/>
  <c r="Q93" i="74"/>
  <c r="P93" i="74"/>
  <c r="N93" i="74"/>
  <c r="AK92" i="74"/>
  <c r="AJ92" i="74"/>
  <c r="AH92" i="74"/>
  <c r="Q92" i="74"/>
  <c r="P92" i="74"/>
  <c r="N92" i="74"/>
  <c r="AK91" i="74"/>
  <c r="AJ91" i="74"/>
  <c r="AH91" i="74"/>
  <c r="Q91" i="74"/>
  <c r="P91" i="74"/>
  <c r="N91" i="74"/>
  <c r="AK90" i="74"/>
  <c r="AJ90" i="74"/>
  <c r="AH90" i="74"/>
  <c r="Q90" i="74"/>
  <c r="P90" i="74"/>
  <c r="N90" i="74"/>
  <c r="AK89" i="74"/>
  <c r="AJ89" i="74"/>
  <c r="AH89" i="74"/>
  <c r="Q89" i="74"/>
  <c r="P89" i="74"/>
  <c r="N89" i="74"/>
  <c r="AK88" i="74"/>
  <c r="AJ88" i="74"/>
  <c r="AH88" i="74"/>
  <c r="Q88" i="74"/>
  <c r="P88" i="74"/>
  <c r="N88" i="74"/>
  <c r="AK87" i="74"/>
  <c r="AJ87" i="74"/>
  <c r="AH87" i="74"/>
  <c r="Q87" i="74"/>
  <c r="P87" i="74"/>
  <c r="N87" i="74"/>
  <c r="AK86" i="74"/>
  <c r="AJ86" i="74"/>
  <c r="AH86" i="74"/>
  <c r="Q86" i="74"/>
  <c r="P86" i="74"/>
  <c r="N86" i="74"/>
  <c r="AK85" i="74"/>
  <c r="AJ85" i="74"/>
  <c r="AH85" i="74"/>
  <c r="Q85" i="74"/>
  <c r="P85" i="74"/>
  <c r="N85" i="74"/>
  <c r="AK84" i="74"/>
  <c r="AJ84" i="74"/>
  <c r="AH84" i="74"/>
  <c r="Q84" i="74"/>
  <c r="P84" i="74"/>
  <c r="N84" i="74"/>
  <c r="AK83" i="74"/>
  <c r="AJ83" i="74"/>
  <c r="AH83" i="74"/>
  <c r="Q83" i="74"/>
  <c r="P83" i="74"/>
  <c r="N83" i="74"/>
  <c r="AK82" i="74"/>
  <c r="AJ82" i="74"/>
  <c r="AH82" i="74"/>
  <c r="Q82" i="74"/>
  <c r="P82" i="74"/>
  <c r="N82" i="74"/>
  <c r="AK81" i="74"/>
  <c r="AJ81" i="74"/>
  <c r="AH81" i="74"/>
  <c r="Q81" i="74"/>
  <c r="P81" i="74"/>
  <c r="N81" i="74"/>
  <c r="AK80" i="74"/>
  <c r="AJ80" i="74"/>
  <c r="AH80" i="74"/>
  <c r="Q80" i="74"/>
  <c r="P80" i="74"/>
  <c r="N80" i="74"/>
  <c r="AK79" i="74"/>
  <c r="AJ79" i="74"/>
  <c r="AH79" i="74"/>
  <c r="Q79" i="74"/>
  <c r="P79" i="74"/>
  <c r="N79" i="74"/>
  <c r="AK78" i="74"/>
  <c r="AJ78" i="74"/>
  <c r="AH78" i="74"/>
  <c r="Q78" i="74"/>
  <c r="P78" i="74"/>
  <c r="N78" i="74"/>
  <c r="AK77" i="74"/>
  <c r="AJ77" i="74"/>
  <c r="AH77" i="74"/>
  <c r="Q77" i="74"/>
  <c r="P77" i="74"/>
  <c r="N77" i="74"/>
  <c r="AK76" i="74"/>
  <c r="AJ76" i="74"/>
  <c r="AH76" i="74"/>
  <c r="Q76" i="74"/>
  <c r="P76" i="74"/>
  <c r="N76" i="74"/>
  <c r="BB75" i="74"/>
  <c r="AK75" i="74"/>
  <c r="AJ75" i="74"/>
  <c r="Q75" i="74"/>
  <c r="P75" i="74"/>
  <c r="AK74" i="74"/>
  <c r="AJ74" i="74"/>
  <c r="AH74" i="74"/>
  <c r="Q74" i="74"/>
  <c r="P74" i="74"/>
  <c r="N74" i="74"/>
  <c r="AK73" i="74"/>
  <c r="AJ73" i="74"/>
  <c r="AH73" i="74"/>
  <c r="Q73" i="74"/>
  <c r="P73" i="74"/>
  <c r="N73" i="74"/>
  <c r="BA72" i="74"/>
  <c r="AX72" i="74"/>
  <c r="AW72" i="74"/>
  <c r="AV72" i="74"/>
  <c r="AU72" i="74"/>
  <c r="AT72" i="74"/>
  <c r="AS72" i="74"/>
  <c r="AR72" i="74"/>
  <c r="AQ72" i="74"/>
  <c r="AP72" i="74"/>
  <c r="AK72" i="74"/>
  <c r="AJ72" i="74"/>
  <c r="AH72" i="74"/>
  <c r="Q72" i="74"/>
  <c r="P72" i="74"/>
  <c r="N72" i="74"/>
  <c r="AP70" i="74"/>
  <c r="V70" i="74"/>
  <c r="BA66" i="74"/>
  <c r="AZ66" i="74"/>
  <c r="AX66" i="74"/>
  <c r="AW66" i="74"/>
  <c r="AV66" i="74"/>
  <c r="AU66" i="74"/>
  <c r="AT66" i="74"/>
  <c r="AS66" i="74"/>
  <c r="AR66" i="74"/>
  <c r="AQ66" i="74"/>
  <c r="AP66" i="74"/>
  <c r="AH66" i="74"/>
  <c r="N66" i="74"/>
  <c r="AG65" i="74"/>
  <c r="AF65" i="74"/>
  <c r="AD65" i="74"/>
  <c r="AC65" i="74"/>
  <c r="AB65" i="74"/>
  <c r="AA65" i="74"/>
  <c r="Z65" i="74"/>
  <c r="Y65" i="74"/>
  <c r="X65" i="74"/>
  <c r="W65" i="74"/>
  <c r="V65" i="74"/>
  <c r="AJ65" i="74" s="1"/>
  <c r="M65" i="74"/>
  <c r="L65" i="74"/>
  <c r="J65" i="74"/>
  <c r="I65" i="74"/>
  <c r="H65" i="74"/>
  <c r="G65" i="74"/>
  <c r="Q65" i="74" s="1"/>
  <c r="F65" i="74"/>
  <c r="E65" i="74"/>
  <c r="D65" i="74"/>
  <c r="C65" i="74"/>
  <c r="B65" i="74"/>
  <c r="P65" i="74" s="1"/>
  <c r="AK64" i="74"/>
  <c r="AJ64" i="74"/>
  <c r="AH64" i="74"/>
  <c r="Q64" i="74"/>
  <c r="P64" i="74"/>
  <c r="N64" i="74"/>
  <c r="AK63" i="74"/>
  <c r="AJ63" i="74"/>
  <c r="AH63" i="74"/>
  <c r="Q63" i="74"/>
  <c r="P63" i="74"/>
  <c r="N63" i="74"/>
  <c r="AK62" i="74"/>
  <c r="AJ62" i="74"/>
  <c r="AH62" i="74"/>
  <c r="Q62" i="74"/>
  <c r="P62" i="74"/>
  <c r="N62" i="74"/>
  <c r="AK61" i="74"/>
  <c r="AJ61" i="74"/>
  <c r="AH61" i="74"/>
  <c r="Q61" i="74"/>
  <c r="P61" i="74"/>
  <c r="N61" i="74"/>
  <c r="AK60" i="74"/>
  <c r="AJ60" i="74"/>
  <c r="AH60" i="74"/>
  <c r="Q60" i="74"/>
  <c r="P60" i="74"/>
  <c r="N60" i="74"/>
  <c r="AK59" i="74"/>
  <c r="AJ59" i="74"/>
  <c r="AH59" i="74"/>
  <c r="Q59" i="74"/>
  <c r="P59" i="74"/>
  <c r="N59" i="74"/>
  <c r="AK58" i="74"/>
  <c r="AJ58" i="74"/>
  <c r="AH58" i="74"/>
  <c r="Q58" i="74"/>
  <c r="P58" i="74"/>
  <c r="N58" i="74"/>
  <c r="AK57" i="74"/>
  <c r="AJ57" i="74"/>
  <c r="AH57" i="74"/>
  <c r="Q57" i="74"/>
  <c r="P57" i="74"/>
  <c r="N57" i="74"/>
  <c r="AK56" i="74"/>
  <c r="AJ56" i="74"/>
  <c r="AH56" i="74"/>
  <c r="Q56" i="74"/>
  <c r="P56" i="74"/>
  <c r="N56" i="74"/>
  <c r="AK55" i="74"/>
  <c r="AJ55" i="74"/>
  <c r="AH55" i="74"/>
  <c r="Q55" i="74"/>
  <c r="P55" i="74"/>
  <c r="N55" i="74"/>
  <c r="AK54" i="74"/>
  <c r="AJ54" i="74"/>
  <c r="AH54" i="74"/>
  <c r="Q54" i="74"/>
  <c r="P54" i="74"/>
  <c r="N54" i="74"/>
  <c r="AK53" i="74"/>
  <c r="AJ53" i="74"/>
  <c r="AH53" i="74"/>
  <c r="Q53" i="74"/>
  <c r="P53" i="74"/>
  <c r="AK52" i="74"/>
  <c r="AJ52" i="74"/>
  <c r="AH52" i="74"/>
  <c r="Q52" i="74"/>
  <c r="P52" i="74"/>
  <c r="N52" i="74"/>
  <c r="AK51" i="74"/>
  <c r="AJ51" i="74"/>
  <c r="AH51" i="74"/>
  <c r="Q51" i="74"/>
  <c r="P51" i="74"/>
  <c r="N51" i="74"/>
  <c r="AK50" i="74"/>
  <c r="AJ50" i="74"/>
  <c r="AH50" i="74"/>
  <c r="Q50" i="74"/>
  <c r="P50" i="74"/>
  <c r="N50" i="74"/>
  <c r="AK49" i="74"/>
  <c r="AJ49" i="74"/>
  <c r="AH49" i="74"/>
  <c r="Q49" i="74"/>
  <c r="P49" i="74"/>
  <c r="N49" i="74"/>
  <c r="AK48" i="74"/>
  <c r="AJ48" i="74"/>
  <c r="AH48" i="74"/>
  <c r="Q48" i="74"/>
  <c r="P48" i="74"/>
  <c r="N48" i="74"/>
  <c r="AK47" i="74"/>
  <c r="AJ47" i="74"/>
  <c r="AH47" i="74"/>
  <c r="Q47" i="74"/>
  <c r="P47" i="74"/>
  <c r="N47" i="74"/>
  <c r="AK46" i="74"/>
  <c r="AJ46" i="74"/>
  <c r="AH46" i="74"/>
  <c r="Q46" i="74"/>
  <c r="P46" i="74"/>
  <c r="N46" i="74"/>
  <c r="AK45" i="74"/>
  <c r="AJ45" i="74"/>
  <c r="AH45" i="74"/>
  <c r="Q45" i="74"/>
  <c r="P45" i="74"/>
  <c r="N45" i="74"/>
  <c r="AK44" i="74"/>
  <c r="AJ44" i="74"/>
  <c r="AH44" i="74"/>
  <c r="Q44" i="74"/>
  <c r="P44" i="74"/>
  <c r="N44" i="74"/>
  <c r="AK43" i="74"/>
  <c r="AJ43" i="74"/>
  <c r="AH43" i="74"/>
  <c r="Q43" i="74"/>
  <c r="P43" i="74"/>
  <c r="N43" i="74"/>
  <c r="AK42" i="74"/>
  <c r="AJ42" i="74"/>
  <c r="AH42" i="74"/>
  <c r="Q42" i="74"/>
  <c r="P42" i="74"/>
  <c r="N42" i="74"/>
  <c r="AK41" i="74"/>
  <c r="AJ41" i="74"/>
  <c r="AH41" i="74"/>
  <c r="Q41" i="74"/>
  <c r="P41" i="74"/>
  <c r="N41" i="74"/>
  <c r="AK40" i="74"/>
  <c r="AJ40" i="74"/>
  <c r="AH40" i="74"/>
  <c r="Q40" i="74"/>
  <c r="P40" i="74"/>
  <c r="N40" i="74"/>
  <c r="BA39" i="74"/>
  <c r="AX39" i="74"/>
  <c r="AW39" i="74"/>
  <c r="AV39" i="74"/>
  <c r="AU39" i="74"/>
  <c r="AT39" i="74"/>
  <c r="AS39" i="74"/>
  <c r="AR39" i="74"/>
  <c r="AQ39" i="74"/>
  <c r="AP39" i="74"/>
  <c r="AK39" i="74"/>
  <c r="AJ39" i="74"/>
  <c r="AH39" i="74"/>
  <c r="Q39" i="74"/>
  <c r="P39" i="74"/>
  <c r="N39" i="74"/>
  <c r="AP37" i="74"/>
  <c r="V37" i="74"/>
  <c r="BB33" i="74"/>
  <c r="AH33" i="74"/>
  <c r="N33" i="74"/>
  <c r="AG32" i="74"/>
  <c r="AF32" i="74"/>
  <c r="AD32" i="74"/>
  <c r="AC32" i="74"/>
  <c r="AB32" i="74"/>
  <c r="AA32" i="74"/>
  <c r="Z32" i="74"/>
  <c r="Y32" i="74"/>
  <c r="X32" i="74"/>
  <c r="W32" i="74"/>
  <c r="V32" i="74"/>
  <c r="AJ32" i="74" s="1"/>
  <c r="M32" i="74"/>
  <c r="J32" i="74"/>
  <c r="I32" i="74"/>
  <c r="H32" i="74"/>
  <c r="G32" i="74"/>
  <c r="Q32" i="74" s="1"/>
  <c r="F32" i="74"/>
  <c r="E32" i="74"/>
  <c r="D32" i="74"/>
  <c r="C32" i="74"/>
  <c r="B32" i="74"/>
  <c r="P32" i="74" s="1"/>
  <c r="BA31" i="74"/>
  <c r="AX31" i="74"/>
  <c r="AW31" i="74"/>
  <c r="AV31" i="74"/>
  <c r="AU31" i="74"/>
  <c r="AT31" i="74"/>
  <c r="AS31" i="74"/>
  <c r="AR31" i="74"/>
  <c r="AQ31" i="74"/>
  <c r="AP31" i="74"/>
  <c r="AK31" i="74"/>
  <c r="AJ31" i="74"/>
  <c r="AH31" i="74"/>
  <c r="Q31" i="74"/>
  <c r="P31" i="74"/>
  <c r="N31" i="74"/>
  <c r="BA30" i="74"/>
  <c r="AX30" i="74"/>
  <c r="AW30" i="74"/>
  <c r="AV30" i="74"/>
  <c r="AU30" i="74"/>
  <c r="AT30" i="74"/>
  <c r="AS30" i="74"/>
  <c r="AR30" i="74"/>
  <c r="AQ30" i="74"/>
  <c r="AP30" i="74"/>
  <c r="AK30" i="74"/>
  <c r="AJ30" i="74"/>
  <c r="AH30" i="74"/>
  <c r="Q30" i="74"/>
  <c r="P30" i="74"/>
  <c r="N30" i="74"/>
  <c r="BA29" i="74"/>
  <c r="AX29" i="74"/>
  <c r="AW29" i="74"/>
  <c r="AV29" i="74"/>
  <c r="AU29" i="74"/>
  <c r="AT29" i="74"/>
  <c r="AS29" i="74"/>
  <c r="AR29" i="74"/>
  <c r="AQ29" i="74"/>
  <c r="AP29" i="74"/>
  <c r="AK29" i="74"/>
  <c r="AJ29" i="74"/>
  <c r="AH29" i="74"/>
  <c r="Q29" i="74"/>
  <c r="P29" i="74"/>
  <c r="N29" i="74"/>
  <c r="BA28" i="74"/>
  <c r="AX28" i="74"/>
  <c r="AW28" i="74"/>
  <c r="AV28" i="74"/>
  <c r="AU28" i="74"/>
  <c r="AT28" i="74"/>
  <c r="AS28" i="74"/>
  <c r="AR28" i="74"/>
  <c r="AQ28" i="74"/>
  <c r="AP28" i="74"/>
  <c r="AK28" i="74"/>
  <c r="AJ28" i="74"/>
  <c r="AH28" i="74"/>
  <c r="Q28" i="74"/>
  <c r="P28" i="74"/>
  <c r="N28" i="74"/>
  <c r="BA27" i="74"/>
  <c r="AX27" i="74"/>
  <c r="AW27" i="74"/>
  <c r="AV27" i="74"/>
  <c r="AU27" i="74"/>
  <c r="AT27" i="74"/>
  <c r="AS27" i="74"/>
  <c r="AR27" i="74"/>
  <c r="AQ27" i="74"/>
  <c r="AP27" i="74"/>
  <c r="AK27" i="74"/>
  <c r="AJ27" i="74"/>
  <c r="AH27" i="74"/>
  <c r="Q27" i="74"/>
  <c r="P27" i="74"/>
  <c r="N27" i="74"/>
  <c r="BA26" i="74"/>
  <c r="AX26" i="74"/>
  <c r="AW26" i="74"/>
  <c r="AV26" i="74"/>
  <c r="AU26" i="74"/>
  <c r="AT26" i="74"/>
  <c r="AS26" i="74"/>
  <c r="AR26" i="74"/>
  <c r="AQ26" i="74"/>
  <c r="AP26" i="74"/>
  <c r="AK26" i="74"/>
  <c r="AJ26" i="74"/>
  <c r="AH26" i="74"/>
  <c r="Q26" i="74"/>
  <c r="P26" i="74"/>
  <c r="N26" i="74"/>
  <c r="BA25" i="74"/>
  <c r="AX25" i="74"/>
  <c r="AW25" i="74"/>
  <c r="AV25" i="74"/>
  <c r="AU25" i="74"/>
  <c r="AT25" i="74"/>
  <c r="AS25" i="74"/>
  <c r="AR25" i="74"/>
  <c r="AQ25" i="74"/>
  <c r="AP25" i="74"/>
  <c r="AK25" i="74"/>
  <c r="AJ25" i="74"/>
  <c r="AH25" i="74"/>
  <c r="Q25" i="74"/>
  <c r="P25" i="74"/>
  <c r="N25" i="74"/>
  <c r="BA24" i="74"/>
  <c r="AX24" i="74"/>
  <c r="AW24" i="74"/>
  <c r="AV24" i="74"/>
  <c r="AU24" i="74"/>
  <c r="AT24" i="74"/>
  <c r="AS24" i="74"/>
  <c r="AR24" i="74"/>
  <c r="AQ24" i="74"/>
  <c r="AP24" i="74"/>
  <c r="AK24" i="74"/>
  <c r="AJ24" i="74"/>
  <c r="AH24" i="74"/>
  <c r="Q24" i="74"/>
  <c r="P24" i="74"/>
  <c r="N24" i="74"/>
  <c r="BA23" i="74"/>
  <c r="AX23" i="74"/>
  <c r="AW23" i="74"/>
  <c r="AV23" i="74"/>
  <c r="AU23" i="74"/>
  <c r="AT23" i="74"/>
  <c r="AS23" i="74"/>
  <c r="AR23" i="74"/>
  <c r="AQ23" i="74"/>
  <c r="AP23" i="74"/>
  <c r="AK23" i="74"/>
  <c r="AJ23" i="74"/>
  <c r="AH23" i="74"/>
  <c r="Q23" i="74"/>
  <c r="P23" i="74"/>
  <c r="N23" i="74"/>
  <c r="BA22" i="74"/>
  <c r="AX22" i="74"/>
  <c r="AW22" i="74"/>
  <c r="AV22" i="74"/>
  <c r="AU22" i="74"/>
  <c r="AT22" i="74"/>
  <c r="AS22" i="74"/>
  <c r="AR22" i="74"/>
  <c r="AQ22" i="74"/>
  <c r="AP22" i="74"/>
  <c r="AK22" i="74"/>
  <c r="AJ22" i="74"/>
  <c r="AH22" i="74"/>
  <c r="Q22" i="74"/>
  <c r="P22" i="74"/>
  <c r="N22" i="74"/>
  <c r="BA21" i="74"/>
  <c r="AX21" i="74"/>
  <c r="AW21" i="74"/>
  <c r="AV21" i="74"/>
  <c r="AU21" i="74"/>
  <c r="AT21" i="74"/>
  <c r="AS21" i="74"/>
  <c r="AR21" i="74"/>
  <c r="AQ21" i="74"/>
  <c r="AP21" i="74"/>
  <c r="AK21" i="74"/>
  <c r="AJ21" i="74"/>
  <c r="AH21" i="74"/>
  <c r="Q21" i="74"/>
  <c r="P21" i="74"/>
  <c r="N21" i="74"/>
  <c r="BA20" i="74"/>
  <c r="AX20" i="74"/>
  <c r="AW20" i="74"/>
  <c r="AV20" i="74"/>
  <c r="AU20" i="74"/>
  <c r="AT20" i="74"/>
  <c r="AS20" i="74"/>
  <c r="AR20" i="74"/>
  <c r="AQ20" i="74"/>
  <c r="AP20" i="74"/>
  <c r="AK20" i="74"/>
  <c r="AJ20" i="74"/>
  <c r="AH20" i="74"/>
  <c r="Q20" i="74"/>
  <c r="P20" i="74"/>
  <c r="N20" i="74"/>
  <c r="BA19" i="74"/>
  <c r="AX19" i="74"/>
  <c r="AW19" i="74"/>
  <c r="AV19" i="74"/>
  <c r="AU19" i="74"/>
  <c r="AT19" i="74"/>
  <c r="AS19" i="74"/>
  <c r="AR19" i="74"/>
  <c r="AQ19" i="74"/>
  <c r="AP19" i="74"/>
  <c r="AK19" i="74"/>
  <c r="AJ19" i="74"/>
  <c r="AH19" i="74"/>
  <c r="Q19" i="74"/>
  <c r="P19" i="74"/>
  <c r="N19" i="74"/>
  <c r="BA18" i="74"/>
  <c r="AX18" i="74"/>
  <c r="AW18" i="74"/>
  <c r="AV18" i="74"/>
  <c r="AU18" i="74"/>
  <c r="AT18" i="74"/>
  <c r="AS18" i="74"/>
  <c r="AR18" i="74"/>
  <c r="AQ18" i="74"/>
  <c r="AP18" i="74"/>
  <c r="AK18" i="74"/>
  <c r="AJ18" i="74"/>
  <c r="AH18" i="74"/>
  <c r="Q18" i="74"/>
  <c r="P18" i="74"/>
  <c r="N18" i="74"/>
  <c r="BA17" i="74"/>
  <c r="AX17" i="74"/>
  <c r="AW17" i="74"/>
  <c r="AV17" i="74"/>
  <c r="AU17" i="74"/>
  <c r="AT17" i="74"/>
  <c r="AS17" i="74"/>
  <c r="AR17" i="74"/>
  <c r="AQ17" i="74"/>
  <c r="AP17" i="74"/>
  <c r="AK17" i="74"/>
  <c r="AJ17" i="74"/>
  <c r="AH17" i="74"/>
  <c r="Q17" i="74"/>
  <c r="P17" i="74"/>
  <c r="N17" i="74"/>
  <c r="BA16" i="74"/>
  <c r="AX16" i="74"/>
  <c r="AW16" i="74"/>
  <c r="AV16" i="74"/>
  <c r="AU16" i="74"/>
  <c r="AT16" i="74"/>
  <c r="AS16" i="74"/>
  <c r="AR16" i="74"/>
  <c r="AQ16" i="74"/>
  <c r="AP16" i="74"/>
  <c r="AK16" i="74"/>
  <c r="AJ16" i="74"/>
  <c r="AH16" i="74"/>
  <c r="Q16" i="74"/>
  <c r="P16" i="74"/>
  <c r="N16" i="74"/>
  <c r="BA15" i="74"/>
  <c r="AX15" i="74"/>
  <c r="AW15" i="74"/>
  <c r="AV15" i="74"/>
  <c r="AU15" i="74"/>
  <c r="AT15" i="74"/>
  <c r="AS15" i="74"/>
  <c r="AR15" i="74"/>
  <c r="AQ15" i="74"/>
  <c r="AP15" i="74"/>
  <c r="AK15" i="74"/>
  <c r="AJ15" i="74"/>
  <c r="AH15" i="74"/>
  <c r="Q15" i="74"/>
  <c r="P15" i="74"/>
  <c r="N15" i="74"/>
  <c r="BA14" i="74"/>
  <c r="AX14" i="74"/>
  <c r="AW14" i="74"/>
  <c r="AV14" i="74"/>
  <c r="AU14" i="74"/>
  <c r="AT14" i="74"/>
  <c r="AS14" i="74"/>
  <c r="AR14" i="74"/>
  <c r="AQ14" i="74"/>
  <c r="AP14" i="74"/>
  <c r="AK14" i="74"/>
  <c r="AJ14" i="74"/>
  <c r="AH14" i="74"/>
  <c r="Q14" i="74"/>
  <c r="P14" i="74"/>
  <c r="N14" i="74"/>
  <c r="BA13" i="74"/>
  <c r="BB13" i="74"/>
  <c r="AX13" i="74"/>
  <c r="AW13" i="74"/>
  <c r="AV13" i="74"/>
  <c r="AU13" i="74"/>
  <c r="AT13" i="74"/>
  <c r="AS13" i="74"/>
  <c r="AR13" i="74"/>
  <c r="AQ13" i="74"/>
  <c r="AP13" i="74"/>
  <c r="AK13" i="74"/>
  <c r="AJ13" i="74"/>
  <c r="AH13" i="74"/>
  <c r="Q13" i="74"/>
  <c r="P13" i="74"/>
  <c r="N13" i="74"/>
  <c r="BA12" i="74"/>
  <c r="AX12" i="74"/>
  <c r="AW12" i="74"/>
  <c r="AV12" i="74"/>
  <c r="AU12" i="74"/>
  <c r="AT12" i="74"/>
  <c r="AS12" i="74"/>
  <c r="AR12" i="74"/>
  <c r="AQ12" i="74"/>
  <c r="AP12" i="74"/>
  <c r="AK12" i="74"/>
  <c r="AJ12" i="74"/>
  <c r="AH12" i="74"/>
  <c r="Q12" i="74"/>
  <c r="P12" i="74"/>
  <c r="N12" i="74"/>
  <c r="BA11" i="74"/>
  <c r="AX11" i="74"/>
  <c r="AW11" i="74"/>
  <c r="AV11" i="74"/>
  <c r="AU11" i="74"/>
  <c r="AT11" i="74"/>
  <c r="AS11" i="74"/>
  <c r="AR11" i="74"/>
  <c r="AQ11" i="74"/>
  <c r="AP11" i="74"/>
  <c r="AK11" i="74"/>
  <c r="AJ11" i="74"/>
  <c r="AH11" i="74"/>
  <c r="Q11" i="74"/>
  <c r="P11" i="74"/>
  <c r="N11" i="74"/>
  <c r="BA10" i="74"/>
  <c r="AX10" i="74"/>
  <c r="AW10" i="74"/>
  <c r="AV10" i="74"/>
  <c r="AU10" i="74"/>
  <c r="AT10" i="74"/>
  <c r="AS10" i="74"/>
  <c r="AR10" i="74"/>
  <c r="AQ10" i="74"/>
  <c r="AP10" i="74"/>
  <c r="AK10" i="74"/>
  <c r="AJ10" i="74"/>
  <c r="AH10" i="74"/>
  <c r="Q10" i="74"/>
  <c r="P10" i="74"/>
  <c r="N10" i="74"/>
  <c r="BA9" i="74"/>
  <c r="AX9" i="74"/>
  <c r="AW9" i="74"/>
  <c r="AV9" i="74"/>
  <c r="AU9" i="74"/>
  <c r="AT9" i="74"/>
  <c r="AS9" i="74"/>
  <c r="AR9" i="74"/>
  <c r="AQ9" i="74"/>
  <c r="AP9" i="74"/>
  <c r="AK9" i="74"/>
  <c r="AJ9" i="74"/>
  <c r="AH9" i="74"/>
  <c r="Q9" i="74"/>
  <c r="P9" i="74"/>
  <c r="N9" i="74"/>
  <c r="BA8" i="74"/>
  <c r="AX8" i="74"/>
  <c r="AW8" i="74"/>
  <c r="AV8" i="74"/>
  <c r="AU8" i="74"/>
  <c r="AT8" i="74"/>
  <c r="AS8" i="74"/>
  <c r="AR8" i="74"/>
  <c r="AQ8" i="74"/>
  <c r="AP8" i="74"/>
  <c r="AK8" i="74"/>
  <c r="AJ8" i="74"/>
  <c r="AH8" i="74"/>
  <c r="Q8" i="74"/>
  <c r="P8" i="74"/>
  <c r="N8" i="74"/>
  <c r="BA7" i="74"/>
  <c r="AX7" i="74"/>
  <c r="AW7" i="74"/>
  <c r="AV7" i="74"/>
  <c r="AU7" i="74"/>
  <c r="AT7" i="74"/>
  <c r="AS7" i="74"/>
  <c r="AR7" i="74"/>
  <c r="AQ7" i="74"/>
  <c r="AP7" i="74"/>
  <c r="AK7" i="74"/>
  <c r="AJ7" i="74"/>
  <c r="AH7" i="74"/>
  <c r="Q7" i="74"/>
  <c r="P7" i="74"/>
  <c r="N7" i="74"/>
  <c r="AP5" i="74"/>
  <c r="V5" i="74"/>
  <c r="AX72" i="38"/>
  <c r="AX100" i="38"/>
  <c r="AJ73" i="38"/>
  <c r="AK73" i="38"/>
  <c r="AJ74" i="38"/>
  <c r="AK74" i="38"/>
  <c r="AJ75" i="38"/>
  <c r="AK75" i="38"/>
  <c r="AJ76" i="38"/>
  <c r="AK76" i="38"/>
  <c r="AJ77" i="38"/>
  <c r="AK77" i="38"/>
  <c r="AJ78" i="38"/>
  <c r="AK78" i="38"/>
  <c r="AJ79" i="38"/>
  <c r="AK79" i="38"/>
  <c r="AJ80" i="38"/>
  <c r="AK80" i="38"/>
  <c r="AJ81" i="38"/>
  <c r="AK81" i="38"/>
  <c r="AJ82" i="38"/>
  <c r="AK82" i="38"/>
  <c r="AJ83" i="38"/>
  <c r="AK83" i="38"/>
  <c r="AJ84" i="38"/>
  <c r="AK84" i="38"/>
  <c r="AJ85" i="38"/>
  <c r="AK85" i="38"/>
  <c r="AJ86" i="38"/>
  <c r="AK86" i="38"/>
  <c r="AJ87" i="38"/>
  <c r="AK87" i="38"/>
  <c r="AJ88" i="38"/>
  <c r="AK88" i="38"/>
  <c r="AJ89" i="38"/>
  <c r="AK89" i="38"/>
  <c r="AJ90" i="38"/>
  <c r="AK90" i="38"/>
  <c r="AJ91" i="38"/>
  <c r="AK91" i="38"/>
  <c r="AJ92" i="38"/>
  <c r="AK92" i="38"/>
  <c r="AJ93" i="38"/>
  <c r="AK93" i="38"/>
  <c r="AJ94" i="38"/>
  <c r="AK94" i="38"/>
  <c r="AJ95" i="38"/>
  <c r="AK95" i="38"/>
  <c r="AJ96" i="38"/>
  <c r="AK96" i="38"/>
  <c r="AJ97" i="38"/>
  <c r="AK97" i="38"/>
  <c r="AJ98" i="38"/>
  <c r="AK98" i="38"/>
  <c r="AK72" i="38"/>
  <c r="AJ72" i="38"/>
  <c r="AD99" i="38"/>
  <c r="Q72" i="38"/>
  <c r="P72" i="38"/>
  <c r="AX39" i="38"/>
  <c r="AX66" i="38"/>
  <c r="AJ40" i="38"/>
  <c r="AK40" i="38"/>
  <c r="AJ41" i="38"/>
  <c r="AK41" i="38"/>
  <c r="AJ42" i="38"/>
  <c r="AK42" i="38"/>
  <c r="AJ43" i="38"/>
  <c r="AK43" i="38"/>
  <c r="AJ44" i="38"/>
  <c r="AK44" i="38"/>
  <c r="AJ45" i="38"/>
  <c r="AK45" i="38"/>
  <c r="AJ46" i="38"/>
  <c r="AK46" i="38"/>
  <c r="AJ47" i="38"/>
  <c r="AK47" i="38"/>
  <c r="AJ48" i="38"/>
  <c r="AK48" i="38"/>
  <c r="AJ49" i="38"/>
  <c r="AK49" i="38"/>
  <c r="AJ50" i="38"/>
  <c r="AK50" i="38"/>
  <c r="AJ51" i="38"/>
  <c r="AK51" i="38"/>
  <c r="AJ52" i="38"/>
  <c r="AK52" i="38"/>
  <c r="AJ53" i="38"/>
  <c r="AK53" i="38"/>
  <c r="AJ54" i="38"/>
  <c r="AK54" i="38"/>
  <c r="AJ55" i="38"/>
  <c r="AK55" i="38"/>
  <c r="AJ56" i="38"/>
  <c r="AK56" i="38"/>
  <c r="AJ57" i="38"/>
  <c r="AK57" i="38"/>
  <c r="AJ58" i="38"/>
  <c r="AK58" i="38"/>
  <c r="AJ59" i="38"/>
  <c r="AK59" i="38"/>
  <c r="AJ60" i="38"/>
  <c r="AK60" i="38"/>
  <c r="AJ61" i="38"/>
  <c r="AK61" i="38"/>
  <c r="AJ62" i="38"/>
  <c r="AK62" i="38"/>
  <c r="AJ63" i="38"/>
  <c r="AK63" i="38"/>
  <c r="AJ64" i="38"/>
  <c r="AK64" i="38"/>
  <c r="AK39" i="38"/>
  <c r="AJ39" i="38"/>
  <c r="AD65" i="38"/>
  <c r="J65" i="38"/>
  <c r="P40" i="38"/>
  <c r="Q40" i="38"/>
  <c r="P41" i="38"/>
  <c r="Q41" i="38"/>
  <c r="P42" i="38"/>
  <c r="Q42" i="38"/>
  <c r="P43" i="38"/>
  <c r="Q43" i="38"/>
  <c r="P44" i="38"/>
  <c r="Q44" i="38"/>
  <c r="P45" i="38"/>
  <c r="Q45" i="38"/>
  <c r="P46" i="38"/>
  <c r="Q46" i="38"/>
  <c r="P47" i="38"/>
  <c r="Q47" i="38"/>
  <c r="P48" i="38"/>
  <c r="Q48" i="38"/>
  <c r="P49" i="38"/>
  <c r="Q49" i="38"/>
  <c r="P50" i="38"/>
  <c r="Q50" i="38"/>
  <c r="P51" i="38"/>
  <c r="Q51" i="38"/>
  <c r="P52" i="38"/>
  <c r="Q52" i="38"/>
  <c r="P53" i="38"/>
  <c r="Q53" i="38"/>
  <c r="P54" i="38"/>
  <c r="Q54" i="38"/>
  <c r="P55" i="38"/>
  <c r="Q55" i="38"/>
  <c r="P56" i="38"/>
  <c r="Q56" i="38"/>
  <c r="P57" i="38"/>
  <c r="Q57" i="38"/>
  <c r="P58" i="38"/>
  <c r="Q58" i="38"/>
  <c r="P59" i="38"/>
  <c r="Q59" i="38"/>
  <c r="P60" i="38"/>
  <c r="Q60" i="38"/>
  <c r="P61" i="38"/>
  <c r="Q61" i="38"/>
  <c r="P62" i="38"/>
  <c r="Q62" i="38"/>
  <c r="P63" i="38"/>
  <c r="Q63" i="38"/>
  <c r="P64" i="38"/>
  <c r="Q64" i="38"/>
  <c r="Q39" i="38"/>
  <c r="P39" i="38"/>
  <c r="AX7" i="38"/>
  <c r="AX8" i="38"/>
  <c r="AX9" i="38"/>
  <c r="AX10" i="38"/>
  <c r="AX11" i="38"/>
  <c r="AX12" i="38"/>
  <c r="AX13" i="38"/>
  <c r="AX14" i="38"/>
  <c r="AX15" i="38"/>
  <c r="AX16" i="38"/>
  <c r="AX17" i="38"/>
  <c r="AX18" i="38"/>
  <c r="AX19" i="38"/>
  <c r="AX20" i="38"/>
  <c r="AX21" i="38"/>
  <c r="AX22" i="38"/>
  <c r="AX23" i="38"/>
  <c r="AX24" i="38"/>
  <c r="AX25" i="38"/>
  <c r="AX26" i="38"/>
  <c r="AX27" i="38"/>
  <c r="AX28" i="38"/>
  <c r="AX29" i="38"/>
  <c r="AX30" i="38"/>
  <c r="AX31" i="38"/>
  <c r="AX33" i="38"/>
  <c r="AJ8" i="38"/>
  <c r="AK8" i="38"/>
  <c r="AJ9" i="38"/>
  <c r="AK9" i="38"/>
  <c r="AJ10" i="38"/>
  <c r="AK10" i="38"/>
  <c r="AJ11" i="38"/>
  <c r="AK11" i="38"/>
  <c r="AJ12" i="38"/>
  <c r="AK12" i="38"/>
  <c r="AJ13" i="38"/>
  <c r="AK13" i="38"/>
  <c r="AJ14" i="38"/>
  <c r="AK14" i="38"/>
  <c r="AJ15" i="38"/>
  <c r="AK15" i="38"/>
  <c r="AJ16" i="38"/>
  <c r="AK16" i="38"/>
  <c r="AJ17" i="38"/>
  <c r="AK17" i="38"/>
  <c r="AJ18" i="38"/>
  <c r="AK18" i="38"/>
  <c r="AJ19" i="38"/>
  <c r="AK19" i="38"/>
  <c r="AJ20" i="38"/>
  <c r="AK20" i="38"/>
  <c r="AJ21" i="38"/>
  <c r="AK21" i="38"/>
  <c r="AJ22" i="38"/>
  <c r="AK22" i="38"/>
  <c r="AJ23" i="38"/>
  <c r="AK23" i="38"/>
  <c r="AJ24" i="38"/>
  <c r="AK24" i="38"/>
  <c r="AJ25" i="38"/>
  <c r="AK25" i="38"/>
  <c r="AJ26" i="38"/>
  <c r="AK26" i="38"/>
  <c r="AJ27" i="38"/>
  <c r="AK27" i="38"/>
  <c r="AJ28" i="38"/>
  <c r="AK28" i="38"/>
  <c r="AJ29" i="38"/>
  <c r="AK29" i="38"/>
  <c r="AJ30" i="38"/>
  <c r="AK30" i="38"/>
  <c r="AJ31" i="38"/>
  <c r="AK31" i="38"/>
  <c r="AK7" i="38"/>
  <c r="AJ7" i="38"/>
  <c r="AD32" i="38"/>
  <c r="P8" i="38"/>
  <c r="Q8" i="38"/>
  <c r="P9" i="38"/>
  <c r="Q9" i="38"/>
  <c r="P10" i="38"/>
  <c r="Q10" i="38"/>
  <c r="P11" i="38"/>
  <c r="Q11" i="38"/>
  <c r="P12" i="38"/>
  <c r="Q12" i="38"/>
  <c r="P13" i="38"/>
  <c r="Q13" i="38"/>
  <c r="P14" i="38"/>
  <c r="Q14" i="38"/>
  <c r="P15" i="38"/>
  <c r="Q15" i="38"/>
  <c r="P16" i="38"/>
  <c r="Q16" i="38"/>
  <c r="P17" i="38"/>
  <c r="Q17" i="38"/>
  <c r="P18" i="38"/>
  <c r="Q18" i="38"/>
  <c r="P19" i="38"/>
  <c r="Q19" i="38"/>
  <c r="P20" i="38"/>
  <c r="Q20" i="38"/>
  <c r="P21" i="38"/>
  <c r="Q21" i="38"/>
  <c r="P22" i="38"/>
  <c r="Q22" i="38"/>
  <c r="P23" i="38"/>
  <c r="Q23" i="38"/>
  <c r="P24" i="38"/>
  <c r="Q24" i="38"/>
  <c r="P25" i="38"/>
  <c r="Q25" i="38"/>
  <c r="P26" i="38"/>
  <c r="Q26" i="38"/>
  <c r="P27" i="38"/>
  <c r="Q27" i="38"/>
  <c r="P28" i="38"/>
  <c r="Q28" i="38"/>
  <c r="P29" i="38"/>
  <c r="Q29" i="38"/>
  <c r="P30" i="38"/>
  <c r="Q30" i="38"/>
  <c r="P31" i="38"/>
  <c r="Q31" i="38"/>
  <c r="Q7" i="38"/>
  <c r="P7" i="38"/>
  <c r="J32" i="38"/>
  <c r="AK69" i="3"/>
  <c r="AK70" i="3"/>
  <c r="AK71" i="3"/>
  <c r="AK72" i="3"/>
  <c r="AK73" i="3"/>
  <c r="AK74" i="3"/>
  <c r="AK75" i="3"/>
  <c r="AK76" i="3"/>
  <c r="AK77" i="3"/>
  <c r="AK78" i="3"/>
  <c r="AK79" i="3"/>
  <c r="AK80" i="3"/>
  <c r="AK81" i="3"/>
  <c r="AK82" i="3"/>
  <c r="AK83" i="3"/>
  <c r="AK84" i="3"/>
  <c r="AK85" i="3"/>
  <c r="AK86" i="3"/>
  <c r="AK87" i="3"/>
  <c r="AK88" i="3"/>
  <c r="AK89" i="3"/>
  <c r="AK90" i="3"/>
  <c r="AK91" i="3"/>
  <c r="AK92" i="3"/>
  <c r="AK93" i="3"/>
  <c r="AK94" i="3"/>
  <c r="AK68" i="3"/>
  <c r="Q69" i="3"/>
  <c r="Q70" i="3"/>
  <c r="Q71" i="3"/>
  <c r="Q72" i="3"/>
  <c r="Q73" i="3"/>
  <c r="Q74" i="3"/>
  <c r="Q75" i="3"/>
  <c r="Q76" i="3"/>
  <c r="Q77" i="3"/>
  <c r="Q78" i="3"/>
  <c r="Q79" i="3"/>
  <c r="Q80" i="3"/>
  <c r="Q81" i="3"/>
  <c r="Q82" i="3"/>
  <c r="Q83" i="3"/>
  <c r="Q84" i="3"/>
  <c r="Q85" i="3"/>
  <c r="Q86" i="3"/>
  <c r="Q87" i="3"/>
  <c r="Q88" i="3"/>
  <c r="Q89" i="3"/>
  <c r="Q90" i="3"/>
  <c r="Q91" i="3"/>
  <c r="Q92" i="3"/>
  <c r="Q93" i="3"/>
  <c r="Q94" i="3"/>
  <c r="Q68" i="3"/>
  <c r="AK40" i="3"/>
  <c r="AK41" i="3"/>
  <c r="AK42" i="3"/>
  <c r="AK43" i="3"/>
  <c r="AK44" i="3"/>
  <c r="AK45" i="3"/>
  <c r="AK46" i="3"/>
  <c r="AK47" i="3"/>
  <c r="AK48" i="3"/>
  <c r="AK49" i="3"/>
  <c r="AK50" i="3"/>
  <c r="AK51" i="3"/>
  <c r="AK52" i="3"/>
  <c r="AK53" i="3"/>
  <c r="AK54" i="3"/>
  <c r="AK55" i="3"/>
  <c r="AK56" i="3"/>
  <c r="AK57" i="3"/>
  <c r="AK58" i="3"/>
  <c r="AK59" i="3"/>
  <c r="AK60" i="3"/>
  <c r="AK39" i="3"/>
  <c r="AK8" i="3"/>
  <c r="AK9" i="3"/>
  <c r="AK10" i="3"/>
  <c r="AK11" i="3"/>
  <c r="AK12" i="3"/>
  <c r="AK13" i="3"/>
  <c r="AK14" i="3"/>
  <c r="AK15" i="3"/>
  <c r="AK16" i="3"/>
  <c r="AK17" i="3"/>
  <c r="AK18" i="3"/>
  <c r="AK19" i="3"/>
  <c r="AK20" i="3"/>
  <c r="AK21" i="3"/>
  <c r="AK22" i="3"/>
  <c r="AK23" i="3"/>
  <c r="AK24" i="3"/>
  <c r="AK25" i="3"/>
  <c r="AK26" i="3"/>
  <c r="AK27" i="3"/>
  <c r="AK28" i="3"/>
  <c r="AK29" i="3"/>
  <c r="AK30" i="3"/>
  <c r="AK31" i="3"/>
  <c r="AK7" i="3"/>
  <c r="Q40" i="3"/>
  <c r="Q41" i="3"/>
  <c r="Q42" i="3"/>
  <c r="Q43" i="3"/>
  <c r="Q44" i="3"/>
  <c r="Q45" i="3"/>
  <c r="Q46" i="3"/>
  <c r="Q47" i="3"/>
  <c r="Q48" i="3"/>
  <c r="Q49" i="3"/>
  <c r="Q50" i="3"/>
  <c r="Q51" i="3"/>
  <c r="Q52" i="3"/>
  <c r="Q53" i="3"/>
  <c r="Q54" i="3"/>
  <c r="Q55" i="3"/>
  <c r="Q56" i="3"/>
  <c r="Q57" i="3"/>
  <c r="Q58" i="3"/>
  <c r="Q59" i="3"/>
  <c r="Q60" i="3"/>
  <c r="Q39" i="3"/>
  <c r="Q8" i="3"/>
  <c r="Q9" i="3"/>
  <c r="Q10" i="3"/>
  <c r="Q11" i="3"/>
  <c r="Q12" i="3"/>
  <c r="Q13" i="3"/>
  <c r="Q14" i="3"/>
  <c r="Q15" i="3"/>
  <c r="Q16" i="3"/>
  <c r="Q17" i="3"/>
  <c r="Q18" i="3"/>
  <c r="Q19" i="3"/>
  <c r="Q20" i="3"/>
  <c r="Q21" i="3"/>
  <c r="Q22" i="3"/>
  <c r="Q23" i="3"/>
  <c r="Q24" i="3"/>
  <c r="Q25" i="3"/>
  <c r="Q26" i="3"/>
  <c r="Q27" i="3"/>
  <c r="Q28" i="3"/>
  <c r="Q29" i="3"/>
  <c r="Q30" i="3"/>
  <c r="Q31" i="3"/>
  <c r="Q7" i="3"/>
  <c r="M38" i="45"/>
  <c r="M39" i="45"/>
  <c r="M40" i="45"/>
  <c r="M41" i="45"/>
  <c r="M37" i="45"/>
  <c r="M18" i="45"/>
  <c r="M19" i="45"/>
  <c r="M20" i="45"/>
  <c r="M21" i="45"/>
  <c r="AE53" i="2"/>
  <c r="AE50" i="2"/>
  <c r="X47" i="2"/>
  <c r="Y47" i="2"/>
  <c r="Z47" i="2"/>
  <c r="AA47" i="2"/>
  <c r="AB47" i="2"/>
  <c r="AC47" i="2"/>
  <c r="AD47" i="2"/>
  <c r="AE47" i="2"/>
  <c r="AG47" i="2"/>
  <c r="AH47" i="2"/>
  <c r="W47" i="2"/>
  <c r="K53" i="2"/>
  <c r="K50" i="2"/>
  <c r="D47" i="2"/>
  <c r="E47" i="2"/>
  <c r="F47" i="2"/>
  <c r="G47" i="2"/>
  <c r="H47" i="2"/>
  <c r="I47" i="2"/>
  <c r="J47" i="2"/>
  <c r="K47" i="2"/>
  <c r="M47" i="2"/>
  <c r="N47" i="2"/>
  <c r="C47" i="2"/>
  <c r="X27" i="2"/>
  <c r="Y27" i="2"/>
  <c r="Z27" i="2"/>
  <c r="AA27" i="2"/>
  <c r="AB27" i="2"/>
  <c r="AC27" i="2"/>
  <c r="AD27" i="2"/>
  <c r="AE27" i="2"/>
  <c r="AG27" i="2"/>
  <c r="AH27" i="2"/>
  <c r="W27" i="2"/>
  <c r="K30" i="2"/>
  <c r="D27" i="2"/>
  <c r="E27" i="2"/>
  <c r="F27" i="2"/>
  <c r="G27" i="2"/>
  <c r="H27" i="2"/>
  <c r="I27" i="2"/>
  <c r="J27" i="2"/>
  <c r="K27" i="2"/>
  <c r="M27" i="2"/>
  <c r="N27" i="2"/>
  <c r="C27" i="2"/>
  <c r="AE13" i="2"/>
  <c r="AE10" i="2"/>
  <c r="X7" i="2"/>
  <c r="Y7" i="2"/>
  <c r="Z7" i="2"/>
  <c r="AA7" i="2"/>
  <c r="AB7" i="2"/>
  <c r="AC7" i="2"/>
  <c r="AD7" i="2"/>
  <c r="AE7" i="2"/>
  <c r="AG7" i="2"/>
  <c r="AH7" i="2"/>
  <c r="W7" i="2"/>
  <c r="K10" i="2"/>
  <c r="K13" i="2"/>
  <c r="D7" i="2"/>
  <c r="E7" i="2"/>
  <c r="F7" i="2"/>
  <c r="G7" i="2"/>
  <c r="H7" i="2"/>
  <c r="I7" i="2"/>
  <c r="J7" i="2"/>
  <c r="K7" i="2"/>
  <c r="M7" i="2"/>
  <c r="N7" i="2"/>
  <c r="C7" i="2"/>
  <c r="Q100" i="73"/>
  <c r="N100" i="73"/>
  <c r="M100" i="73"/>
  <c r="L100" i="73"/>
  <c r="K100" i="73"/>
  <c r="J100" i="73"/>
  <c r="I100" i="73"/>
  <c r="H100" i="73"/>
  <c r="G100" i="73"/>
  <c r="F100" i="73"/>
  <c r="Q99" i="73"/>
  <c r="N99" i="73"/>
  <c r="M99" i="73"/>
  <c r="Q98" i="73"/>
  <c r="N98" i="73"/>
  <c r="M98" i="73"/>
  <c r="L98" i="73"/>
  <c r="K98" i="73"/>
  <c r="J98" i="73"/>
  <c r="I98" i="73"/>
  <c r="H98" i="73"/>
  <c r="G98" i="73"/>
  <c r="F98" i="73"/>
  <c r="Q97" i="73"/>
  <c r="N97" i="73"/>
  <c r="M97" i="73"/>
  <c r="L97" i="73"/>
  <c r="K97" i="73"/>
  <c r="J97" i="73"/>
  <c r="I97" i="73"/>
  <c r="H97" i="73"/>
  <c r="G97" i="73"/>
  <c r="F97" i="73"/>
  <c r="Q96" i="73"/>
  <c r="N96" i="73"/>
  <c r="M96" i="73"/>
  <c r="L96" i="73"/>
  <c r="K96" i="73"/>
  <c r="J96" i="73"/>
  <c r="I96" i="73"/>
  <c r="H96" i="73"/>
  <c r="G96" i="73"/>
  <c r="F96" i="73"/>
  <c r="Q95" i="73"/>
  <c r="N95" i="73"/>
  <c r="M95" i="73"/>
  <c r="L95" i="73"/>
  <c r="K95" i="73"/>
  <c r="J95" i="73"/>
  <c r="I95" i="73"/>
  <c r="H95" i="73"/>
  <c r="G95" i="73"/>
  <c r="F95" i="73"/>
  <c r="Q94" i="73"/>
  <c r="N94" i="73"/>
  <c r="M94" i="73"/>
  <c r="Q93" i="73"/>
  <c r="N93" i="73"/>
  <c r="M93" i="73"/>
  <c r="L93" i="73"/>
  <c r="K93" i="73"/>
  <c r="J93" i="73"/>
  <c r="I93" i="73"/>
  <c r="H93" i="73"/>
  <c r="G93" i="73"/>
  <c r="F93" i="73"/>
  <c r="Q92" i="73"/>
  <c r="N92" i="73"/>
  <c r="M92" i="73"/>
  <c r="L92" i="73"/>
  <c r="K92" i="73"/>
  <c r="J92" i="73"/>
  <c r="I92" i="73"/>
  <c r="H92" i="73"/>
  <c r="G92" i="73"/>
  <c r="F92" i="73"/>
  <c r="Q91" i="73"/>
  <c r="N91" i="73"/>
  <c r="M91" i="73"/>
  <c r="L91" i="73"/>
  <c r="K91" i="73"/>
  <c r="J91" i="73"/>
  <c r="I91" i="73"/>
  <c r="H91" i="73"/>
  <c r="G91" i="73"/>
  <c r="F91" i="73"/>
  <c r="Q90" i="73"/>
  <c r="N90" i="73"/>
  <c r="M90" i="73"/>
  <c r="L90" i="73"/>
  <c r="K90" i="73"/>
  <c r="J90" i="73"/>
  <c r="I90" i="73"/>
  <c r="H90" i="73"/>
  <c r="G90" i="73"/>
  <c r="F90" i="73"/>
  <c r="Q89" i="73"/>
  <c r="N89" i="73"/>
  <c r="M89" i="73"/>
  <c r="L89" i="73"/>
  <c r="K89" i="73"/>
  <c r="J89" i="73"/>
  <c r="I89" i="73"/>
  <c r="H89" i="73"/>
  <c r="G89" i="73"/>
  <c r="F89" i="73"/>
  <c r="Q88" i="73"/>
  <c r="N88" i="73"/>
  <c r="M88" i="73"/>
  <c r="Q87" i="73"/>
  <c r="N87" i="73"/>
  <c r="M87" i="73"/>
  <c r="L87" i="73"/>
  <c r="K87" i="73"/>
  <c r="J87" i="73"/>
  <c r="I87" i="73"/>
  <c r="H87" i="73"/>
  <c r="G87" i="73"/>
  <c r="F87" i="73"/>
  <c r="Q86" i="73"/>
  <c r="N86" i="73"/>
  <c r="M86" i="73"/>
  <c r="L86" i="73"/>
  <c r="K86" i="73"/>
  <c r="J86" i="73"/>
  <c r="I86" i="73"/>
  <c r="H86" i="73"/>
  <c r="G86" i="73"/>
  <c r="F86" i="73"/>
  <c r="Q85" i="73"/>
  <c r="N85" i="73"/>
  <c r="M85" i="73"/>
  <c r="L85" i="73"/>
  <c r="K85" i="73"/>
  <c r="J85" i="73"/>
  <c r="I85" i="73"/>
  <c r="H85" i="73"/>
  <c r="G85" i="73"/>
  <c r="F85" i="73"/>
  <c r="Q84" i="73"/>
  <c r="N84" i="73"/>
  <c r="M84" i="73"/>
  <c r="L84" i="73"/>
  <c r="K84" i="73"/>
  <c r="J84" i="73"/>
  <c r="I84" i="73"/>
  <c r="H84" i="73"/>
  <c r="G84" i="73"/>
  <c r="F84" i="73"/>
  <c r="Q83" i="73"/>
  <c r="N83" i="73"/>
  <c r="M83" i="73"/>
  <c r="Q82" i="73"/>
  <c r="N82" i="73"/>
  <c r="M82" i="73"/>
  <c r="L82" i="73"/>
  <c r="K82" i="73"/>
  <c r="J82" i="73"/>
  <c r="I82" i="73"/>
  <c r="H82" i="73"/>
  <c r="G82" i="73"/>
  <c r="F82" i="73"/>
  <c r="Q81" i="73"/>
  <c r="N81" i="73"/>
  <c r="M81" i="73"/>
  <c r="L81" i="73"/>
  <c r="K81" i="73"/>
  <c r="J81" i="73"/>
  <c r="I81" i="73"/>
  <c r="H81" i="73"/>
  <c r="G81" i="73"/>
  <c r="F81" i="73"/>
  <c r="Q80" i="73"/>
  <c r="N80" i="73"/>
  <c r="M80" i="73"/>
  <c r="L80" i="73"/>
  <c r="K80" i="73"/>
  <c r="J80" i="73"/>
  <c r="I80" i="73"/>
  <c r="H80" i="73"/>
  <c r="G80" i="73"/>
  <c r="F80" i="73"/>
  <c r="Q79" i="73"/>
  <c r="N79" i="73"/>
  <c r="M79" i="73"/>
  <c r="L79" i="73"/>
  <c r="K79" i="73"/>
  <c r="J79" i="73"/>
  <c r="I79" i="73"/>
  <c r="H79" i="73"/>
  <c r="G79" i="73"/>
  <c r="F79" i="73"/>
  <c r="F77" i="73"/>
  <c r="Q74" i="73"/>
  <c r="P74" i="73"/>
  <c r="N74" i="73"/>
  <c r="M74" i="73"/>
  <c r="L74" i="73"/>
  <c r="K74" i="73"/>
  <c r="J74" i="73"/>
  <c r="I74" i="73"/>
  <c r="H74" i="73"/>
  <c r="G74" i="73"/>
  <c r="F74" i="73"/>
  <c r="Q73" i="73"/>
  <c r="P73" i="73"/>
  <c r="N73" i="73"/>
  <c r="M73" i="73"/>
  <c r="L73" i="73"/>
  <c r="K73" i="73"/>
  <c r="J73" i="73"/>
  <c r="I73" i="73"/>
  <c r="H73" i="73"/>
  <c r="G73" i="73"/>
  <c r="F73" i="73"/>
  <c r="Q72" i="73"/>
  <c r="P72" i="73"/>
  <c r="N72" i="73"/>
  <c r="M72" i="73"/>
  <c r="L72" i="73"/>
  <c r="K72" i="73"/>
  <c r="J72" i="73"/>
  <c r="I72" i="73"/>
  <c r="H72" i="73"/>
  <c r="G72" i="73"/>
  <c r="F72" i="73"/>
  <c r="Q71" i="73"/>
  <c r="P71" i="73"/>
  <c r="N71" i="73"/>
  <c r="M71" i="73"/>
  <c r="L71" i="73"/>
  <c r="K71" i="73"/>
  <c r="J71" i="73"/>
  <c r="I71" i="73"/>
  <c r="H71" i="73"/>
  <c r="G71" i="73"/>
  <c r="F71" i="73"/>
  <c r="Q70" i="73"/>
  <c r="P70" i="73"/>
  <c r="N70" i="73"/>
  <c r="M70" i="73"/>
  <c r="L70" i="73"/>
  <c r="K70" i="73"/>
  <c r="J70" i="73"/>
  <c r="I70" i="73"/>
  <c r="H70" i="73"/>
  <c r="G70" i="73"/>
  <c r="F70" i="73"/>
  <c r="Q69" i="73"/>
  <c r="P69" i="73"/>
  <c r="N69" i="73"/>
  <c r="M69" i="73"/>
  <c r="L69" i="73"/>
  <c r="K69" i="73"/>
  <c r="J69" i="73"/>
  <c r="I69" i="73"/>
  <c r="H69" i="73"/>
  <c r="G69" i="73"/>
  <c r="F69" i="73"/>
  <c r="Q68" i="73"/>
  <c r="P68" i="73"/>
  <c r="N68" i="73"/>
  <c r="M68" i="73"/>
  <c r="L68" i="73"/>
  <c r="K68" i="73"/>
  <c r="J68" i="73"/>
  <c r="I68" i="73"/>
  <c r="H68" i="73"/>
  <c r="G68" i="73"/>
  <c r="F68" i="73"/>
  <c r="Q67" i="73"/>
  <c r="P67" i="73"/>
  <c r="N67" i="73"/>
  <c r="M67" i="73"/>
  <c r="L67" i="73"/>
  <c r="K67" i="73"/>
  <c r="J67" i="73"/>
  <c r="I67" i="73"/>
  <c r="H67" i="73"/>
  <c r="G67" i="73"/>
  <c r="F67" i="73"/>
  <c r="Q66" i="73"/>
  <c r="P66" i="73"/>
  <c r="N66" i="73"/>
  <c r="M66" i="73"/>
  <c r="L66" i="73"/>
  <c r="K66" i="73"/>
  <c r="J66" i="73"/>
  <c r="I66" i="73"/>
  <c r="H66" i="73"/>
  <c r="G66" i="73"/>
  <c r="F66" i="73"/>
  <c r="Q65" i="73"/>
  <c r="X61" i="73" s="1"/>
  <c r="P65" i="73"/>
  <c r="M65" i="73"/>
  <c r="L65" i="73"/>
  <c r="K65" i="73"/>
  <c r="U61" i="73" s="1"/>
  <c r="J65" i="73"/>
  <c r="I65" i="73"/>
  <c r="H65" i="73"/>
  <c r="G65" i="73"/>
  <c r="F65" i="73"/>
  <c r="T58" i="73" s="1"/>
  <c r="R64" i="73"/>
  <c r="R63" i="73"/>
  <c r="R62" i="73"/>
  <c r="R61" i="73"/>
  <c r="R60" i="73"/>
  <c r="R59" i="73"/>
  <c r="R58" i="73"/>
  <c r="R57" i="73"/>
  <c r="R56" i="73"/>
  <c r="R55" i="73"/>
  <c r="R54" i="73"/>
  <c r="R53" i="73"/>
  <c r="R52" i="73"/>
  <c r="R51" i="73"/>
  <c r="R50" i="73"/>
  <c r="R49" i="73"/>
  <c r="R48" i="73"/>
  <c r="R47" i="73"/>
  <c r="R46" i="73"/>
  <c r="R45" i="73"/>
  <c r="R44" i="73"/>
  <c r="R43" i="73"/>
  <c r="F41" i="73"/>
  <c r="Q38" i="73"/>
  <c r="P38" i="73"/>
  <c r="N38" i="73"/>
  <c r="M38" i="73"/>
  <c r="L38" i="73"/>
  <c r="K38" i="73"/>
  <c r="J38" i="73"/>
  <c r="I38" i="73"/>
  <c r="H38" i="73"/>
  <c r="G38" i="73"/>
  <c r="F38" i="73"/>
  <c r="Q37" i="73"/>
  <c r="P37" i="73"/>
  <c r="N37" i="73"/>
  <c r="M37" i="73"/>
  <c r="L37" i="73"/>
  <c r="K37" i="73"/>
  <c r="J37" i="73"/>
  <c r="I37" i="73"/>
  <c r="H37" i="73"/>
  <c r="G37" i="73"/>
  <c r="F37" i="73"/>
  <c r="Q36" i="73"/>
  <c r="P36" i="73"/>
  <c r="N36" i="73"/>
  <c r="M36" i="73"/>
  <c r="L36" i="73"/>
  <c r="K36" i="73"/>
  <c r="J36" i="73"/>
  <c r="I36" i="73"/>
  <c r="H36" i="73"/>
  <c r="G36" i="73"/>
  <c r="F36" i="73"/>
  <c r="Q35" i="73"/>
  <c r="P35" i="73"/>
  <c r="N35" i="73"/>
  <c r="M35" i="73"/>
  <c r="L35" i="73"/>
  <c r="K35" i="73"/>
  <c r="J35" i="73"/>
  <c r="I35" i="73"/>
  <c r="H35" i="73"/>
  <c r="G35" i="73"/>
  <c r="F35" i="73"/>
  <c r="Q34" i="73"/>
  <c r="P34" i="73"/>
  <c r="N34" i="73"/>
  <c r="M34" i="73"/>
  <c r="L34" i="73"/>
  <c r="K34" i="73"/>
  <c r="J34" i="73"/>
  <c r="I34" i="73"/>
  <c r="H34" i="73"/>
  <c r="G34" i="73"/>
  <c r="F34" i="73"/>
  <c r="Q33" i="73"/>
  <c r="P33" i="73"/>
  <c r="N33" i="73"/>
  <c r="M33" i="73"/>
  <c r="L33" i="73"/>
  <c r="K33" i="73"/>
  <c r="J33" i="73"/>
  <c r="I33" i="73"/>
  <c r="H33" i="73"/>
  <c r="G33" i="73"/>
  <c r="F33" i="73"/>
  <c r="Q32" i="73"/>
  <c r="P32" i="73"/>
  <c r="N32" i="73"/>
  <c r="M32" i="73"/>
  <c r="L32" i="73"/>
  <c r="K32" i="73"/>
  <c r="J32" i="73"/>
  <c r="I32" i="73"/>
  <c r="H32" i="73"/>
  <c r="G32" i="73"/>
  <c r="F32" i="73"/>
  <c r="Q31" i="73"/>
  <c r="P31" i="73"/>
  <c r="N31" i="73"/>
  <c r="M31" i="73"/>
  <c r="L31" i="73"/>
  <c r="K31" i="73"/>
  <c r="J31" i="73"/>
  <c r="I31" i="73"/>
  <c r="H31" i="73"/>
  <c r="G31" i="73"/>
  <c r="F31" i="73"/>
  <c r="N101" i="73"/>
  <c r="U22" i="73"/>
  <c r="T27" i="73"/>
  <c r="U28" i="73"/>
  <c r="R28" i="73"/>
  <c r="U27" i="73"/>
  <c r="R27" i="73"/>
  <c r="R26" i="73"/>
  <c r="R25" i="73"/>
  <c r="U24" i="73"/>
  <c r="R24" i="73"/>
  <c r="X23" i="73"/>
  <c r="U23" i="73"/>
  <c r="R23" i="73"/>
  <c r="R22" i="73"/>
  <c r="U21" i="73"/>
  <c r="R21" i="73"/>
  <c r="U20" i="73"/>
  <c r="R20" i="73"/>
  <c r="U19" i="73"/>
  <c r="R19" i="73"/>
  <c r="U18" i="73"/>
  <c r="R18" i="73"/>
  <c r="U17" i="73"/>
  <c r="R17" i="73"/>
  <c r="X16" i="73"/>
  <c r="U16" i="73"/>
  <c r="R16" i="73"/>
  <c r="U15" i="73"/>
  <c r="R15" i="73"/>
  <c r="U14" i="73"/>
  <c r="R14" i="73"/>
  <c r="U13" i="73"/>
  <c r="R13" i="73"/>
  <c r="U12" i="73"/>
  <c r="R12" i="73"/>
  <c r="U11" i="73"/>
  <c r="R11" i="73"/>
  <c r="U10" i="73"/>
  <c r="R10" i="73"/>
  <c r="U9" i="73"/>
  <c r="R9" i="73"/>
  <c r="U8" i="73"/>
  <c r="R8" i="73"/>
  <c r="U7" i="73"/>
  <c r="R7" i="73"/>
  <c r="Q100" i="72"/>
  <c r="N100" i="72"/>
  <c r="M100" i="72"/>
  <c r="L100" i="72"/>
  <c r="K100" i="72"/>
  <c r="J100" i="72"/>
  <c r="I100" i="72"/>
  <c r="H100" i="72"/>
  <c r="G100" i="72"/>
  <c r="F100" i="72"/>
  <c r="Q99" i="72"/>
  <c r="N99" i="72"/>
  <c r="M99" i="72"/>
  <c r="Q98" i="72"/>
  <c r="N98" i="72"/>
  <c r="M98" i="72"/>
  <c r="L98" i="72"/>
  <c r="K98" i="72"/>
  <c r="J98" i="72"/>
  <c r="I98" i="72"/>
  <c r="H98" i="72"/>
  <c r="G98" i="72"/>
  <c r="F98" i="72"/>
  <c r="Q97" i="72"/>
  <c r="N97" i="72"/>
  <c r="M97" i="72"/>
  <c r="L97" i="72"/>
  <c r="K97" i="72"/>
  <c r="J97" i="72"/>
  <c r="I97" i="72"/>
  <c r="H97" i="72"/>
  <c r="G97" i="72"/>
  <c r="F97" i="72"/>
  <c r="Q96" i="72"/>
  <c r="N96" i="72"/>
  <c r="M96" i="72"/>
  <c r="L96" i="72"/>
  <c r="K96" i="72"/>
  <c r="J96" i="72"/>
  <c r="I96" i="72"/>
  <c r="H96" i="72"/>
  <c r="G96" i="72"/>
  <c r="F96" i="72"/>
  <c r="Q95" i="72"/>
  <c r="N95" i="72"/>
  <c r="M95" i="72"/>
  <c r="L95" i="72"/>
  <c r="K95" i="72"/>
  <c r="J95" i="72"/>
  <c r="I95" i="72"/>
  <c r="H95" i="72"/>
  <c r="G95" i="72"/>
  <c r="F95" i="72"/>
  <c r="Q94" i="72"/>
  <c r="N94" i="72"/>
  <c r="M94" i="72"/>
  <c r="Q93" i="72"/>
  <c r="N93" i="72"/>
  <c r="M93" i="72"/>
  <c r="L93" i="72"/>
  <c r="K93" i="72"/>
  <c r="J93" i="72"/>
  <c r="I93" i="72"/>
  <c r="H93" i="72"/>
  <c r="G93" i="72"/>
  <c r="F93" i="72"/>
  <c r="Q92" i="72"/>
  <c r="N92" i="72"/>
  <c r="M92" i="72"/>
  <c r="L92" i="72"/>
  <c r="K92" i="72"/>
  <c r="J92" i="72"/>
  <c r="I92" i="72"/>
  <c r="H92" i="72"/>
  <c r="G92" i="72"/>
  <c r="F92" i="72"/>
  <c r="Q91" i="72"/>
  <c r="N91" i="72"/>
  <c r="M91" i="72"/>
  <c r="L91" i="72"/>
  <c r="K91" i="72"/>
  <c r="J91" i="72"/>
  <c r="I91" i="72"/>
  <c r="H91" i="72"/>
  <c r="G91" i="72"/>
  <c r="F91" i="72"/>
  <c r="Q90" i="72"/>
  <c r="N90" i="72"/>
  <c r="M90" i="72"/>
  <c r="L90" i="72"/>
  <c r="K90" i="72"/>
  <c r="J90" i="72"/>
  <c r="I90" i="72"/>
  <c r="H90" i="72"/>
  <c r="G90" i="72"/>
  <c r="F90" i="72"/>
  <c r="Q89" i="72"/>
  <c r="N89" i="72"/>
  <c r="M89" i="72"/>
  <c r="L89" i="72"/>
  <c r="K89" i="72"/>
  <c r="J89" i="72"/>
  <c r="I89" i="72"/>
  <c r="H89" i="72"/>
  <c r="G89" i="72"/>
  <c r="F89" i="72"/>
  <c r="Q88" i="72"/>
  <c r="N88" i="72"/>
  <c r="M88" i="72"/>
  <c r="Q87" i="72"/>
  <c r="N87" i="72"/>
  <c r="M87" i="72"/>
  <c r="L87" i="72"/>
  <c r="K87" i="72"/>
  <c r="J87" i="72"/>
  <c r="I87" i="72"/>
  <c r="H87" i="72"/>
  <c r="G87" i="72"/>
  <c r="F87" i="72"/>
  <c r="Q86" i="72"/>
  <c r="N86" i="72"/>
  <c r="M86" i="72"/>
  <c r="L86" i="72"/>
  <c r="K86" i="72"/>
  <c r="J86" i="72"/>
  <c r="I86" i="72"/>
  <c r="H86" i="72"/>
  <c r="G86" i="72"/>
  <c r="F86" i="72"/>
  <c r="Q85" i="72"/>
  <c r="N85" i="72"/>
  <c r="M85" i="72"/>
  <c r="L85" i="72"/>
  <c r="K85" i="72"/>
  <c r="J85" i="72"/>
  <c r="I85" i="72"/>
  <c r="H85" i="72"/>
  <c r="G85" i="72"/>
  <c r="F85" i="72"/>
  <c r="Q84" i="72"/>
  <c r="N84" i="72"/>
  <c r="M84" i="72"/>
  <c r="L84" i="72"/>
  <c r="K84" i="72"/>
  <c r="J84" i="72"/>
  <c r="I84" i="72"/>
  <c r="H84" i="72"/>
  <c r="G84" i="72"/>
  <c r="F84" i="72"/>
  <c r="Q83" i="72"/>
  <c r="N83" i="72"/>
  <c r="M83" i="72"/>
  <c r="Q82" i="72"/>
  <c r="N82" i="72"/>
  <c r="M82" i="72"/>
  <c r="L82" i="72"/>
  <c r="K82" i="72"/>
  <c r="J82" i="72"/>
  <c r="I82" i="72"/>
  <c r="H82" i="72"/>
  <c r="G82" i="72"/>
  <c r="F82" i="72"/>
  <c r="Q81" i="72"/>
  <c r="N81" i="72"/>
  <c r="M81" i="72"/>
  <c r="L81" i="72"/>
  <c r="K81" i="72"/>
  <c r="J81" i="72"/>
  <c r="I81" i="72"/>
  <c r="H81" i="72"/>
  <c r="G81" i="72"/>
  <c r="F81" i="72"/>
  <c r="Q80" i="72"/>
  <c r="N80" i="72"/>
  <c r="M80" i="72"/>
  <c r="L80" i="72"/>
  <c r="K80" i="72"/>
  <c r="J80" i="72"/>
  <c r="I80" i="72"/>
  <c r="H80" i="72"/>
  <c r="G80" i="72"/>
  <c r="F80" i="72"/>
  <c r="Q79" i="72"/>
  <c r="N79" i="72"/>
  <c r="M79" i="72"/>
  <c r="L79" i="72"/>
  <c r="K79" i="72"/>
  <c r="J79" i="72"/>
  <c r="I79" i="72"/>
  <c r="H79" i="72"/>
  <c r="G79" i="72"/>
  <c r="F79" i="72"/>
  <c r="F77" i="72"/>
  <c r="Q74" i="72"/>
  <c r="N74" i="72"/>
  <c r="M74" i="72"/>
  <c r="L74" i="72"/>
  <c r="K74" i="72"/>
  <c r="J74" i="72"/>
  <c r="I74" i="72"/>
  <c r="H74" i="72"/>
  <c r="G74" i="72"/>
  <c r="F74" i="72"/>
  <c r="Q73" i="72"/>
  <c r="N73" i="72"/>
  <c r="M73" i="72"/>
  <c r="L73" i="72"/>
  <c r="K73" i="72"/>
  <c r="J73" i="72"/>
  <c r="I73" i="72"/>
  <c r="H73" i="72"/>
  <c r="G73" i="72"/>
  <c r="F73" i="72"/>
  <c r="Q72" i="72"/>
  <c r="N72" i="72"/>
  <c r="M72" i="72"/>
  <c r="L72" i="72"/>
  <c r="K72" i="72"/>
  <c r="J72" i="72"/>
  <c r="I72" i="72"/>
  <c r="H72" i="72"/>
  <c r="G72" i="72"/>
  <c r="F72" i="72"/>
  <c r="Q71" i="72"/>
  <c r="N71" i="72"/>
  <c r="M71" i="72"/>
  <c r="L71" i="72"/>
  <c r="K71" i="72"/>
  <c r="J71" i="72"/>
  <c r="I71" i="72"/>
  <c r="H71" i="72"/>
  <c r="G71" i="72"/>
  <c r="F71" i="72"/>
  <c r="Q70" i="72"/>
  <c r="N70" i="72"/>
  <c r="M70" i="72"/>
  <c r="L70" i="72"/>
  <c r="K70" i="72"/>
  <c r="J70" i="72"/>
  <c r="I70" i="72"/>
  <c r="H70" i="72"/>
  <c r="G70" i="72"/>
  <c r="F70" i="72"/>
  <c r="Q69" i="72"/>
  <c r="N69" i="72"/>
  <c r="M69" i="72"/>
  <c r="L69" i="72"/>
  <c r="K69" i="72"/>
  <c r="J69" i="72"/>
  <c r="I69" i="72"/>
  <c r="H69" i="72"/>
  <c r="G69" i="72"/>
  <c r="F69" i="72"/>
  <c r="Q68" i="72"/>
  <c r="N68" i="72"/>
  <c r="M68" i="72"/>
  <c r="L68" i="72"/>
  <c r="K68" i="72"/>
  <c r="J68" i="72"/>
  <c r="I68" i="72"/>
  <c r="H68" i="72"/>
  <c r="G68" i="72"/>
  <c r="F68" i="72"/>
  <c r="Q67" i="72"/>
  <c r="N67" i="72"/>
  <c r="M67" i="72"/>
  <c r="L67" i="72"/>
  <c r="K67" i="72"/>
  <c r="J67" i="72"/>
  <c r="I67" i="72"/>
  <c r="H67" i="72"/>
  <c r="G67" i="72"/>
  <c r="F67" i="72"/>
  <c r="Q66" i="72"/>
  <c r="N66" i="72"/>
  <c r="M66" i="72"/>
  <c r="L66" i="72"/>
  <c r="K66" i="72"/>
  <c r="J66" i="72"/>
  <c r="I66" i="72"/>
  <c r="H66" i="72"/>
  <c r="G66" i="72"/>
  <c r="F66" i="72"/>
  <c r="Q65" i="72"/>
  <c r="X61" i="72" s="1"/>
  <c r="P65" i="72"/>
  <c r="W61" i="72" s="1"/>
  <c r="M65" i="72"/>
  <c r="L65" i="72"/>
  <c r="K65" i="72"/>
  <c r="U44" i="72" s="1"/>
  <c r="J65" i="72"/>
  <c r="I65" i="72"/>
  <c r="H65" i="72"/>
  <c r="G65" i="72"/>
  <c r="F65" i="72"/>
  <c r="T64" i="72" s="1"/>
  <c r="R64" i="72"/>
  <c r="R63" i="72"/>
  <c r="R62" i="72"/>
  <c r="R61" i="72"/>
  <c r="R60" i="72"/>
  <c r="R59" i="72"/>
  <c r="R58" i="72"/>
  <c r="R57" i="72"/>
  <c r="R56" i="72"/>
  <c r="R55" i="72"/>
  <c r="R54" i="72"/>
  <c r="U53" i="72"/>
  <c r="R53" i="72"/>
  <c r="R52" i="72"/>
  <c r="R51" i="72"/>
  <c r="R50" i="72"/>
  <c r="R49" i="72"/>
  <c r="U48" i="72"/>
  <c r="R48" i="72"/>
  <c r="R47" i="72"/>
  <c r="R46" i="72"/>
  <c r="R45" i="72"/>
  <c r="R44" i="72"/>
  <c r="R43" i="72"/>
  <c r="F41" i="72"/>
  <c r="Q38" i="72"/>
  <c r="N38" i="72"/>
  <c r="M38" i="72"/>
  <c r="L38" i="72"/>
  <c r="K38" i="72"/>
  <c r="J38" i="72"/>
  <c r="J110" i="72" s="1"/>
  <c r="I38" i="72"/>
  <c r="H38" i="72"/>
  <c r="G38" i="72"/>
  <c r="F38" i="72"/>
  <c r="Q37" i="72"/>
  <c r="N37" i="72"/>
  <c r="M37" i="72"/>
  <c r="L37" i="72"/>
  <c r="K37" i="72"/>
  <c r="J37" i="72"/>
  <c r="I37" i="72"/>
  <c r="H37" i="72"/>
  <c r="G37" i="72"/>
  <c r="F37" i="72"/>
  <c r="Q36" i="72"/>
  <c r="N36" i="72"/>
  <c r="M36" i="72"/>
  <c r="L36" i="72"/>
  <c r="K36" i="72"/>
  <c r="J36" i="72"/>
  <c r="I36" i="72"/>
  <c r="H36" i="72"/>
  <c r="G36" i="72"/>
  <c r="F36" i="72"/>
  <c r="Q35" i="72"/>
  <c r="N35" i="72"/>
  <c r="M35" i="72"/>
  <c r="L35" i="72"/>
  <c r="K35" i="72"/>
  <c r="J35" i="72"/>
  <c r="I35" i="72"/>
  <c r="H35" i="72"/>
  <c r="G35" i="72"/>
  <c r="F35" i="72"/>
  <c r="Q34" i="72"/>
  <c r="N34" i="72"/>
  <c r="M34" i="72"/>
  <c r="L34" i="72"/>
  <c r="K34" i="72"/>
  <c r="J34" i="72"/>
  <c r="I34" i="72"/>
  <c r="H34" i="72"/>
  <c r="G34" i="72"/>
  <c r="F34" i="72"/>
  <c r="Q33" i="72"/>
  <c r="N33" i="72"/>
  <c r="M33" i="72"/>
  <c r="L33" i="72"/>
  <c r="K33" i="72"/>
  <c r="J33" i="72"/>
  <c r="I33" i="72"/>
  <c r="H33" i="72"/>
  <c r="G33" i="72"/>
  <c r="F33" i="72"/>
  <c r="Q32" i="72"/>
  <c r="N32" i="72"/>
  <c r="M32" i="72"/>
  <c r="L32" i="72"/>
  <c r="K32" i="72"/>
  <c r="J32" i="72"/>
  <c r="I32" i="72"/>
  <c r="H32" i="72"/>
  <c r="G32" i="72"/>
  <c r="F32" i="72"/>
  <c r="Q31" i="72"/>
  <c r="N31" i="72"/>
  <c r="M31" i="72"/>
  <c r="L31" i="72"/>
  <c r="K31" i="72"/>
  <c r="J31" i="72"/>
  <c r="I31" i="72"/>
  <c r="H31" i="72"/>
  <c r="G31" i="72"/>
  <c r="F31" i="72"/>
  <c r="Q30" i="72"/>
  <c r="N30" i="72"/>
  <c r="M30" i="72"/>
  <c r="L30" i="72"/>
  <c r="K30" i="72"/>
  <c r="J30" i="72"/>
  <c r="J102" i="72" s="1"/>
  <c r="I30" i="72"/>
  <c r="H30" i="72"/>
  <c r="G30" i="72"/>
  <c r="F30" i="72"/>
  <c r="Q29" i="72"/>
  <c r="X28" i="72" s="1"/>
  <c r="P29" i="72"/>
  <c r="W10" i="72" s="1"/>
  <c r="N29" i="72"/>
  <c r="N101" i="72" s="1"/>
  <c r="M29" i="72"/>
  <c r="L29" i="72"/>
  <c r="K29" i="72"/>
  <c r="U27" i="72" s="1"/>
  <c r="J29" i="72"/>
  <c r="I29" i="72"/>
  <c r="H29" i="72"/>
  <c r="G29" i="72"/>
  <c r="F29" i="72"/>
  <c r="T27" i="72" s="1"/>
  <c r="R28" i="72"/>
  <c r="R27" i="72"/>
  <c r="R26" i="72"/>
  <c r="X25" i="72"/>
  <c r="R25" i="72"/>
  <c r="R24" i="72"/>
  <c r="R23" i="72"/>
  <c r="X22" i="72"/>
  <c r="R22" i="72"/>
  <c r="R21" i="72"/>
  <c r="R20" i="72"/>
  <c r="X19" i="72"/>
  <c r="R19" i="72"/>
  <c r="R18" i="72"/>
  <c r="R17" i="72"/>
  <c r="X16" i="72"/>
  <c r="R16" i="72"/>
  <c r="R15" i="72"/>
  <c r="R14" i="72"/>
  <c r="X13" i="72"/>
  <c r="R13" i="72"/>
  <c r="R12" i="72"/>
  <c r="R11" i="72"/>
  <c r="X10" i="72"/>
  <c r="R10" i="72"/>
  <c r="R9" i="72"/>
  <c r="X8" i="72"/>
  <c r="R8" i="72"/>
  <c r="R7" i="72"/>
  <c r="Q100" i="71"/>
  <c r="N100" i="71"/>
  <c r="M100" i="71"/>
  <c r="L100" i="71"/>
  <c r="K100" i="71"/>
  <c r="J100" i="71"/>
  <c r="I100" i="71"/>
  <c r="H100" i="71"/>
  <c r="G100" i="71"/>
  <c r="F100" i="71"/>
  <c r="Q99" i="71"/>
  <c r="N99" i="71"/>
  <c r="M99" i="71"/>
  <c r="Q98" i="71"/>
  <c r="N98" i="71"/>
  <c r="M98" i="71"/>
  <c r="L98" i="71"/>
  <c r="K98" i="71"/>
  <c r="J98" i="71"/>
  <c r="I98" i="71"/>
  <c r="H98" i="71"/>
  <c r="G98" i="71"/>
  <c r="F98" i="71"/>
  <c r="Q97" i="71"/>
  <c r="N97" i="71"/>
  <c r="M97" i="71"/>
  <c r="L97" i="71"/>
  <c r="K97" i="71"/>
  <c r="J97" i="71"/>
  <c r="I97" i="71"/>
  <c r="H97" i="71"/>
  <c r="G97" i="71"/>
  <c r="F97" i="71"/>
  <c r="Q96" i="71"/>
  <c r="N96" i="71"/>
  <c r="M96" i="71"/>
  <c r="L96" i="71"/>
  <c r="K96" i="71"/>
  <c r="J96" i="71"/>
  <c r="I96" i="71"/>
  <c r="H96" i="71"/>
  <c r="G96" i="71"/>
  <c r="F96" i="71"/>
  <c r="Q95" i="71"/>
  <c r="N95" i="71"/>
  <c r="M95" i="71"/>
  <c r="L95" i="71"/>
  <c r="K95" i="71"/>
  <c r="J95" i="71"/>
  <c r="I95" i="71"/>
  <c r="H95" i="71"/>
  <c r="G95" i="71"/>
  <c r="F95" i="71"/>
  <c r="Q94" i="71"/>
  <c r="N94" i="71"/>
  <c r="M94" i="71"/>
  <c r="Q93" i="71"/>
  <c r="N93" i="71"/>
  <c r="M93" i="71"/>
  <c r="L93" i="71"/>
  <c r="K93" i="71"/>
  <c r="J93" i="71"/>
  <c r="I93" i="71"/>
  <c r="H93" i="71"/>
  <c r="G93" i="71"/>
  <c r="F93" i="71"/>
  <c r="Q92" i="71"/>
  <c r="N92" i="71"/>
  <c r="M92" i="71"/>
  <c r="L92" i="71"/>
  <c r="K92" i="71"/>
  <c r="J92" i="71"/>
  <c r="I92" i="71"/>
  <c r="H92" i="71"/>
  <c r="G92" i="71"/>
  <c r="F92" i="71"/>
  <c r="Q91" i="71"/>
  <c r="N91" i="71"/>
  <c r="M91" i="71"/>
  <c r="L91" i="71"/>
  <c r="K91" i="71"/>
  <c r="J91" i="71"/>
  <c r="I91" i="71"/>
  <c r="H91" i="71"/>
  <c r="G91" i="71"/>
  <c r="F91" i="71"/>
  <c r="Q90" i="71"/>
  <c r="N90" i="71"/>
  <c r="M90" i="71"/>
  <c r="L90" i="71"/>
  <c r="K90" i="71"/>
  <c r="J90" i="71"/>
  <c r="I90" i="71"/>
  <c r="H90" i="71"/>
  <c r="G90" i="71"/>
  <c r="F90" i="71"/>
  <c r="Q89" i="71"/>
  <c r="N89" i="71"/>
  <c r="M89" i="71"/>
  <c r="L89" i="71"/>
  <c r="K89" i="71"/>
  <c r="J89" i="71"/>
  <c r="I89" i="71"/>
  <c r="H89" i="71"/>
  <c r="G89" i="71"/>
  <c r="F89" i="71"/>
  <c r="Q88" i="71"/>
  <c r="N88" i="71"/>
  <c r="M88" i="71"/>
  <c r="Q87" i="71"/>
  <c r="N87" i="71"/>
  <c r="M87" i="71"/>
  <c r="L87" i="71"/>
  <c r="K87" i="71"/>
  <c r="J87" i="71"/>
  <c r="I87" i="71"/>
  <c r="H87" i="71"/>
  <c r="G87" i="71"/>
  <c r="F87" i="71"/>
  <c r="Q86" i="71"/>
  <c r="N86" i="71"/>
  <c r="M86" i="71"/>
  <c r="L86" i="71"/>
  <c r="K86" i="71"/>
  <c r="J86" i="71"/>
  <c r="I86" i="71"/>
  <c r="H86" i="71"/>
  <c r="G86" i="71"/>
  <c r="F86" i="71"/>
  <c r="Q85" i="71"/>
  <c r="N85" i="71"/>
  <c r="M85" i="71"/>
  <c r="L85" i="71"/>
  <c r="K85" i="71"/>
  <c r="J85" i="71"/>
  <c r="I85" i="71"/>
  <c r="H85" i="71"/>
  <c r="G85" i="71"/>
  <c r="F85" i="71"/>
  <c r="Q84" i="71"/>
  <c r="N84" i="71"/>
  <c r="M84" i="71"/>
  <c r="L84" i="71"/>
  <c r="K84" i="71"/>
  <c r="J84" i="71"/>
  <c r="I84" i="71"/>
  <c r="H84" i="71"/>
  <c r="G84" i="71"/>
  <c r="F84" i="71"/>
  <c r="Q83" i="71"/>
  <c r="N83" i="71"/>
  <c r="M83" i="71"/>
  <c r="Q82" i="71"/>
  <c r="N82" i="71"/>
  <c r="M82" i="71"/>
  <c r="L82" i="71"/>
  <c r="K82" i="71"/>
  <c r="J82" i="71"/>
  <c r="I82" i="71"/>
  <c r="H82" i="71"/>
  <c r="G82" i="71"/>
  <c r="F82" i="71"/>
  <c r="Q81" i="71"/>
  <c r="N81" i="71"/>
  <c r="M81" i="71"/>
  <c r="L81" i="71"/>
  <c r="K81" i="71"/>
  <c r="J81" i="71"/>
  <c r="I81" i="71"/>
  <c r="H81" i="71"/>
  <c r="G81" i="71"/>
  <c r="F81" i="71"/>
  <c r="Q80" i="71"/>
  <c r="N80" i="71"/>
  <c r="M80" i="71"/>
  <c r="L80" i="71"/>
  <c r="K80" i="71"/>
  <c r="J80" i="71"/>
  <c r="I80" i="71"/>
  <c r="H80" i="71"/>
  <c r="G80" i="71"/>
  <c r="F80" i="71"/>
  <c r="Q79" i="71"/>
  <c r="N79" i="71"/>
  <c r="M79" i="71"/>
  <c r="L79" i="71"/>
  <c r="K79" i="71"/>
  <c r="J79" i="71"/>
  <c r="I79" i="71"/>
  <c r="H79" i="71"/>
  <c r="G79" i="71"/>
  <c r="F79" i="71"/>
  <c r="F77" i="71"/>
  <c r="Q74" i="71"/>
  <c r="N74" i="71"/>
  <c r="M74" i="71"/>
  <c r="L74" i="71"/>
  <c r="K74" i="71"/>
  <c r="J74" i="71"/>
  <c r="I74" i="71"/>
  <c r="H74" i="71"/>
  <c r="G74" i="71"/>
  <c r="F74" i="71"/>
  <c r="Q73" i="71"/>
  <c r="N73" i="71"/>
  <c r="M73" i="71"/>
  <c r="L73" i="71"/>
  <c r="K73" i="71"/>
  <c r="J73" i="71"/>
  <c r="I73" i="71"/>
  <c r="H73" i="71"/>
  <c r="G73" i="71"/>
  <c r="F73" i="71"/>
  <c r="Q72" i="71"/>
  <c r="N72" i="71"/>
  <c r="M72" i="71"/>
  <c r="L72" i="71"/>
  <c r="K72" i="71"/>
  <c r="J72" i="71"/>
  <c r="I72" i="71"/>
  <c r="H72" i="71"/>
  <c r="G72" i="71"/>
  <c r="F72" i="71"/>
  <c r="Q71" i="71"/>
  <c r="N71" i="71"/>
  <c r="M71" i="71"/>
  <c r="L71" i="71"/>
  <c r="K71" i="71"/>
  <c r="J71" i="71"/>
  <c r="I71" i="71"/>
  <c r="H71" i="71"/>
  <c r="G71" i="71"/>
  <c r="F71" i="71"/>
  <c r="Q70" i="71"/>
  <c r="N70" i="71"/>
  <c r="M70" i="71"/>
  <c r="L70" i="71"/>
  <c r="K70" i="71"/>
  <c r="J70" i="71"/>
  <c r="I70" i="71"/>
  <c r="H70" i="71"/>
  <c r="G70" i="71"/>
  <c r="F70" i="71"/>
  <c r="Q69" i="71"/>
  <c r="N69" i="71"/>
  <c r="M69" i="71"/>
  <c r="L69" i="71"/>
  <c r="K69" i="71"/>
  <c r="J69" i="71"/>
  <c r="I69" i="71"/>
  <c r="H69" i="71"/>
  <c r="G69" i="71"/>
  <c r="F69" i="71"/>
  <c r="Q68" i="71"/>
  <c r="N68" i="71"/>
  <c r="M68" i="71"/>
  <c r="L68" i="71"/>
  <c r="K68" i="71"/>
  <c r="J68" i="71"/>
  <c r="I68" i="71"/>
  <c r="H68" i="71"/>
  <c r="G68" i="71"/>
  <c r="F68" i="71"/>
  <c r="Q67" i="71"/>
  <c r="N67" i="71"/>
  <c r="M67" i="71"/>
  <c r="L67" i="71"/>
  <c r="K67" i="71"/>
  <c r="J67" i="71"/>
  <c r="I67" i="71"/>
  <c r="H67" i="71"/>
  <c r="G67" i="71"/>
  <c r="F67" i="71"/>
  <c r="Q66" i="71"/>
  <c r="N66" i="71"/>
  <c r="M66" i="71"/>
  <c r="L66" i="71"/>
  <c r="K66" i="71"/>
  <c r="J66" i="71"/>
  <c r="I66" i="71"/>
  <c r="H66" i="71"/>
  <c r="G66" i="71"/>
  <c r="F66" i="71"/>
  <c r="Q65" i="71"/>
  <c r="P65" i="71"/>
  <c r="M65" i="71"/>
  <c r="L65" i="71"/>
  <c r="K65" i="71"/>
  <c r="U63" i="71" s="1"/>
  <c r="J65" i="71"/>
  <c r="I65" i="71"/>
  <c r="H65" i="71"/>
  <c r="G65" i="71"/>
  <c r="F65" i="71"/>
  <c r="T61" i="71" s="1"/>
  <c r="R64" i="71"/>
  <c r="R63" i="71"/>
  <c r="R62" i="71"/>
  <c r="R61" i="71"/>
  <c r="R60" i="71"/>
  <c r="R59" i="71"/>
  <c r="R58" i="71"/>
  <c r="R57" i="71"/>
  <c r="R56" i="71"/>
  <c r="R55" i="71"/>
  <c r="R54" i="71"/>
  <c r="R53" i="71"/>
  <c r="R52" i="71"/>
  <c r="R51" i="71"/>
  <c r="R50" i="71"/>
  <c r="R49" i="71"/>
  <c r="R48" i="71"/>
  <c r="R47" i="71"/>
  <c r="R46" i="71"/>
  <c r="R45" i="71"/>
  <c r="R44" i="71"/>
  <c r="R43" i="71"/>
  <c r="F41" i="71"/>
  <c r="Q38" i="71"/>
  <c r="N38" i="71"/>
  <c r="M38" i="71"/>
  <c r="L38" i="71"/>
  <c r="K38" i="71"/>
  <c r="J38" i="71"/>
  <c r="I38" i="71"/>
  <c r="H38" i="71"/>
  <c r="G38" i="71"/>
  <c r="F38" i="71"/>
  <c r="Q37" i="71"/>
  <c r="N37" i="71"/>
  <c r="M37" i="71"/>
  <c r="L37" i="71"/>
  <c r="K37" i="71"/>
  <c r="J37" i="71"/>
  <c r="I37" i="71"/>
  <c r="H37" i="71"/>
  <c r="G37" i="71"/>
  <c r="F37" i="71"/>
  <c r="Q36" i="71"/>
  <c r="N36" i="71"/>
  <c r="M36" i="71"/>
  <c r="L36" i="71"/>
  <c r="K36" i="71"/>
  <c r="J36" i="71"/>
  <c r="I36" i="71"/>
  <c r="H36" i="71"/>
  <c r="G36" i="71"/>
  <c r="F36" i="71"/>
  <c r="Q35" i="71"/>
  <c r="N35" i="71"/>
  <c r="M35" i="71"/>
  <c r="L35" i="71"/>
  <c r="K35" i="71"/>
  <c r="J35" i="71"/>
  <c r="I35" i="71"/>
  <c r="H35" i="71"/>
  <c r="G35" i="71"/>
  <c r="F35" i="71"/>
  <c r="Q34" i="71"/>
  <c r="N34" i="71"/>
  <c r="M34" i="71"/>
  <c r="L34" i="71"/>
  <c r="K34" i="71"/>
  <c r="J34" i="71"/>
  <c r="I34" i="71"/>
  <c r="H34" i="71"/>
  <c r="G34" i="71"/>
  <c r="F34" i="71"/>
  <c r="Q33" i="71"/>
  <c r="N33" i="71"/>
  <c r="M33" i="71"/>
  <c r="L33" i="71"/>
  <c r="K33" i="71"/>
  <c r="J33" i="71"/>
  <c r="I33" i="71"/>
  <c r="H33" i="71"/>
  <c r="G33" i="71"/>
  <c r="F33" i="71"/>
  <c r="Q32" i="71"/>
  <c r="N32" i="71"/>
  <c r="M32" i="71"/>
  <c r="L32" i="71"/>
  <c r="K32" i="71"/>
  <c r="J32" i="71"/>
  <c r="I32" i="71"/>
  <c r="H32" i="71"/>
  <c r="G32" i="71"/>
  <c r="F32" i="71"/>
  <c r="Q31" i="71"/>
  <c r="N31" i="71"/>
  <c r="M31" i="71"/>
  <c r="L31" i="71"/>
  <c r="K31" i="71"/>
  <c r="J31" i="71"/>
  <c r="I31" i="71"/>
  <c r="H31" i="71"/>
  <c r="G31" i="71"/>
  <c r="F31" i="71"/>
  <c r="Q30" i="71"/>
  <c r="N30" i="71"/>
  <c r="M30" i="71"/>
  <c r="L30" i="71"/>
  <c r="K30" i="71"/>
  <c r="J30" i="71"/>
  <c r="I30" i="71"/>
  <c r="H30" i="71"/>
  <c r="G30" i="71"/>
  <c r="F30" i="71"/>
  <c r="Q29" i="71"/>
  <c r="N29" i="71"/>
  <c r="N101" i="71" s="1"/>
  <c r="M29" i="71"/>
  <c r="L29" i="71"/>
  <c r="K29" i="71"/>
  <c r="U23" i="71" s="1"/>
  <c r="J29" i="71"/>
  <c r="I29" i="71"/>
  <c r="H29" i="71"/>
  <c r="G29" i="71"/>
  <c r="F29" i="71"/>
  <c r="T27" i="71" s="1"/>
  <c r="R28" i="71"/>
  <c r="R27" i="71"/>
  <c r="R26" i="71"/>
  <c r="R25" i="71"/>
  <c r="R24" i="71"/>
  <c r="R23" i="71"/>
  <c r="R22" i="71"/>
  <c r="R21" i="71"/>
  <c r="R20" i="71"/>
  <c r="R19" i="71"/>
  <c r="R18" i="71"/>
  <c r="R17" i="71"/>
  <c r="R16" i="71"/>
  <c r="R15" i="71"/>
  <c r="R14" i="71"/>
  <c r="R13" i="71"/>
  <c r="R12" i="71"/>
  <c r="R11" i="71"/>
  <c r="R10" i="71"/>
  <c r="R9" i="71"/>
  <c r="R8" i="71"/>
  <c r="R7" i="71"/>
  <c r="G29" i="70"/>
  <c r="H29" i="70"/>
  <c r="I29" i="70"/>
  <c r="J29" i="70"/>
  <c r="K29" i="70"/>
  <c r="L29" i="70"/>
  <c r="M29" i="70"/>
  <c r="N29" i="70"/>
  <c r="N101" i="70" s="1"/>
  <c r="P29" i="70"/>
  <c r="Q29" i="70"/>
  <c r="F29" i="70"/>
  <c r="I87" i="70"/>
  <c r="K87" i="70"/>
  <c r="G93" i="70"/>
  <c r="I93" i="70"/>
  <c r="G98" i="70"/>
  <c r="I98" i="70"/>
  <c r="M98" i="70"/>
  <c r="F65" i="70"/>
  <c r="T51" i="70" s="1"/>
  <c r="G65" i="70"/>
  <c r="H65" i="70"/>
  <c r="I65" i="70"/>
  <c r="J65" i="70"/>
  <c r="K65" i="70"/>
  <c r="U64" i="70" s="1"/>
  <c r="L65" i="70"/>
  <c r="M65" i="70"/>
  <c r="P65" i="70"/>
  <c r="Q65" i="70"/>
  <c r="F80" i="70"/>
  <c r="G80" i="70"/>
  <c r="H80" i="70"/>
  <c r="I80" i="70"/>
  <c r="J80" i="70"/>
  <c r="K80" i="70"/>
  <c r="L80" i="70"/>
  <c r="M80" i="70"/>
  <c r="N80" i="70"/>
  <c r="F81" i="70"/>
  <c r="G81" i="70"/>
  <c r="H81" i="70"/>
  <c r="I81" i="70"/>
  <c r="J81" i="70"/>
  <c r="K81" i="70"/>
  <c r="L81" i="70"/>
  <c r="M81" i="70"/>
  <c r="N81" i="70"/>
  <c r="F82" i="70"/>
  <c r="G82" i="70"/>
  <c r="H82" i="70"/>
  <c r="I82" i="70"/>
  <c r="J82" i="70"/>
  <c r="K82" i="70"/>
  <c r="L82" i="70"/>
  <c r="M82" i="70"/>
  <c r="N82" i="70"/>
  <c r="M83" i="70"/>
  <c r="N83" i="70"/>
  <c r="F84" i="70"/>
  <c r="G84" i="70"/>
  <c r="H84" i="70"/>
  <c r="I84" i="70"/>
  <c r="J84" i="70"/>
  <c r="K84" i="70"/>
  <c r="L84" i="70"/>
  <c r="M84" i="70"/>
  <c r="N84" i="70"/>
  <c r="F85" i="70"/>
  <c r="G85" i="70"/>
  <c r="H85" i="70"/>
  <c r="I85" i="70"/>
  <c r="J85" i="70"/>
  <c r="K85" i="70"/>
  <c r="L85" i="70"/>
  <c r="M85" i="70"/>
  <c r="N85" i="70"/>
  <c r="F86" i="70"/>
  <c r="G86" i="70"/>
  <c r="H86" i="70"/>
  <c r="I86" i="70"/>
  <c r="J86" i="70"/>
  <c r="K86" i="70"/>
  <c r="L86" i="70"/>
  <c r="M86" i="70"/>
  <c r="N86" i="70"/>
  <c r="F87" i="70"/>
  <c r="G87" i="70"/>
  <c r="H87" i="70"/>
  <c r="J87" i="70"/>
  <c r="L87" i="70"/>
  <c r="M87" i="70"/>
  <c r="N87" i="70"/>
  <c r="M88" i="70"/>
  <c r="N88" i="70"/>
  <c r="F89" i="70"/>
  <c r="G89" i="70"/>
  <c r="H89" i="70"/>
  <c r="I89" i="70"/>
  <c r="J89" i="70"/>
  <c r="K89" i="70"/>
  <c r="L89" i="70"/>
  <c r="M89" i="70"/>
  <c r="N89" i="70"/>
  <c r="F90" i="70"/>
  <c r="G90" i="70"/>
  <c r="H90" i="70"/>
  <c r="I90" i="70"/>
  <c r="J90" i="70"/>
  <c r="K90" i="70"/>
  <c r="L90" i="70"/>
  <c r="M90" i="70"/>
  <c r="N90" i="70"/>
  <c r="F91" i="70"/>
  <c r="G91" i="70"/>
  <c r="H91" i="70"/>
  <c r="I91" i="70"/>
  <c r="J91" i="70"/>
  <c r="K91" i="70"/>
  <c r="L91" i="70"/>
  <c r="M91" i="70"/>
  <c r="N91" i="70"/>
  <c r="F92" i="70"/>
  <c r="G92" i="70"/>
  <c r="H92" i="70"/>
  <c r="I92" i="70"/>
  <c r="J92" i="70"/>
  <c r="K92" i="70"/>
  <c r="L92" i="70"/>
  <c r="M92" i="70"/>
  <c r="N92" i="70"/>
  <c r="F93" i="70"/>
  <c r="H93" i="70"/>
  <c r="J93" i="70"/>
  <c r="K93" i="70"/>
  <c r="L93" i="70"/>
  <c r="M93" i="70"/>
  <c r="N93" i="70"/>
  <c r="M94" i="70"/>
  <c r="N94" i="70"/>
  <c r="F95" i="70"/>
  <c r="G95" i="70"/>
  <c r="H95" i="70"/>
  <c r="I95" i="70"/>
  <c r="J95" i="70"/>
  <c r="K95" i="70"/>
  <c r="L95" i="70"/>
  <c r="M95" i="70"/>
  <c r="N95" i="70"/>
  <c r="F96" i="70"/>
  <c r="G96" i="70"/>
  <c r="H96" i="70"/>
  <c r="I96" i="70"/>
  <c r="J96" i="70"/>
  <c r="K96" i="70"/>
  <c r="L96" i="70"/>
  <c r="M96" i="70"/>
  <c r="N96" i="70"/>
  <c r="F97" i="70"/>
  <c r="G97" i="70"/>
  <c r="H97" i="70"/>
  <c r="I97" i="70"/>
  <c r="J97" i="70"/>
  <c r="K97" i="70"/>
  <c r="L97" i="70"/>
  <c r="M97" i="70"/>
  <c r="N97" i="70"/>
  <c r="F98" i="70"/>
  <c r="H98" i="70"/>
  <c r="J98" i="70"/>
  <c r="K98" i="70"/>
  <c r="L98" i="70"/>
  <c r="N98" i="70"/>
  <c r="M99" i="70"/>
  <c r="N99" i="70"/>
  <c r="F100" i="70"/>
  <c r="G100" i="70"/>
  <c r="H100" i="70"/>
  <c r="I100" i="70"/>
  <c r="J100" i="70"/>
  <c r="K100" i="70"/>
  <c r="L100" i="70"/>
  <c r="M100" i="70"/>
  <c r="N100" i="70"/>
  <c r="G79" i="70"/>
  <c r="H79" i="70"/>
  <c r="I79" i="70"/>
  <c r="J79" i="70"/>
  <c r="K79" i="70"/>
  <c r="L79" i="70"/>
  <c r="M79" i="70"/>
  <c r="N79" i="70"/>
  <c r="F79" i="70"/>
  <c r="Q74" i="70"/>
  <c r="P74" i="70"/>
  <c r="N74" i="70"/>
  <c r="M74" i="70"/>
  <c r="L74" i="70"/>
  <c r="K74" i="70"/>
  <c r="J74" i="70"/>
  <c r="I74" i="70"/>
  <c r="H74" i="70"/>
  <c r="G74" i="70"/>
  <c r="F74" i="70"/>
  <c r="Q73" i="70"/>
  <c r="P73" i="70"/>
  <c r="N73" i="70"/>
  <c r="M73" i="70"/>
  <c r="L73" i="70"/>
  <c r="K73" i="70"/>
  <c r="J73" i="70"/>
  <c r="I73" i="70"/>
  <c r="H73" i="70"/>
  <c r="G73" i="70"/>
  <c r="F73" i="70"/>
  <c r="Q72" i="70"/>
  <c r="P72" i="70"/>
  <c r="N72" i="70"/>
  <c r="M72" i="70"/>
  <c r="L72" i="70"/>
  <c r="K72" i="70"/>
  <c r="J72" i="70"/>
  <c r="I72" i="70"/>
  <c r="H72" i="70"/>
  <c r="G72" i="70"/>
  <c r="F72" i="70"/>
  <c r="Q71" i="70"/>
  <c r="P71" i="70"/>
  <c r="N71" i="70"/>
  <c r="M71" i="70"/>
  <c r="L71" i="70"/>
  <c r="K71" i="70"/>
  <c r="J71" i="70"/>
  <c r="I71" i="70"/>
  <c r="H71" i="70"/>
  <c r="G71" i="70"/>
  <c r="F71" i="70"/>
  <c r="Q70" i="70"/>
  <c r="P70" i="70"/>
  <c r="N70" i="70"/>
  <c r="M70" i="70"/>
  <c r="L70" i="70"/>
  <c r="K70" i="70"/>
  <c r="J70" i="70"/>
  <c r="I70" i="70"/>
  <c r="H70" i="70"/>
  <c r="G70" i="70"/>
  <c r="F70" i="70"/>
  <c r="Q69" i="70"/>
  <c r="P69" i="70"/>
  <c r="N69" i="70"/>
  <c r="M69" i="70"/>
  <c r="L69" i="70"/>
  <c r="K69" i="70"/>
  <c r="J69" i="70"/>
  <c r="I69" i="70"/>
  <c r="H69" i="70"/>
  <c r="G69" i="70"/>
  <c r="F69" i="70"/>
  <c r="Q68" i="70"/>
  <c r="P68" i="70"/>
  <c r="N68" i="70"/>
  <c r="M68" i="70"/>
  <c r="L68" i="70"/>
  <c r="K68" i="70"/>
  <c r="J68" i="70"/>
  <c r="I68" i="70"/>
  <c r="H68" i="70"/>
  <c r="G68" i="70"/>
  <c r="F68" i="70"/>
  <c r="Q67" i="70"/>
  <c r="P67" i="70"/>
  <c r="N67" i="70"/>
  <c r="M67" i="70"/>
  <c r="L67" i="70"/>
  <c r="K67" i="70"/>
  <c r="J67" i="70"/>
  <c r="I67" i="70"/>
  <c r="H67" i="70"/>
  <c r="G67" i="70"/>
  <c r="F67" i="70"/>
  <c r="Q66" i="70"/>
  <c r="P66" i="70"/>
  <c r="N66" i="70"/>
  <c r="M66" i="70"/>
  <c r="L66" i="70"/>
  <c r="K66" i="70"/>
  <c r="J66" i="70"/>
  <c r="I66" i="70"/>
  <c r="H66" i="70"/>
  <c r="G66" i="70"/>
  <c r="F66" i="70"/>
  <c r="BB94" i="79" l="1"/>
  <c r="AV65" i="76"/>
  <c r="AJ99" i="76"/>
  <c r="AP99" i="76"/>
  <c r="AX99" i="76"/>
  <c r="AJ32" i="76"/>
  <c r="AP32" i="76"/>
  <c r="AW65" i="76"/>
  <c r="AQ99" i="76"/>
  <c r="AZ99" i="76"/>
  <c r="AM99" i="76"/>
  <c r="AZ32" i="76"/>
  <c r="AM32" i="76"/>
  <c r="AP65" i="76"/>
  <c r="AX65" i="76"/>
  <c r="AR99" i="76"/>
  <c r="AN99" i="76"/>
  <c r="AN100" i="76" s="1"/>
  <c r="BA99" i="76"/>
  <c r="BA32" i="76"/>
  <c r="AN32" i="76"/>
  <c r="AZ65" i="76"/>
  <c r="AM65" i="76"/>
  <c r="AS99" i="76"/>
  <c r="AR65" i="76"/>
  <c r="BA65" i="76"/>
  <c r="AN65" i="76"/>
  <c r="AT99" i="76"/>
  <c r="AS65" i="76"/>
  <c r="AU99" i="76"/>
  <c r="AT65" i="76"/>
  <c r="AV99" i="76"/>
  <c r="BB41" i="83"/>
  <c r="N67" i="94"/>
  <c r="BB94" i="82"/>
  <c r="BB42" i="81"/>
  <c r="BB39" i="81"/>
  <c r="BB27" i="81"/>
  <c r="BB91" i="79"/>
  <c r="BB63" i="79"/>
  <c r="BB92" i="77"/>
  <c r="BB41" i="77"/>
  <c r="BB19" i="77"/>
  <c r="BB46" i="76"/>
  <c r="BB96" i="74"/>
  <c r="BB26" i="74"/>
  <c r="N61" i="86"/>
  <c r="BB56" i="86"/>
  <c r="BB15" i="86"/>
  <c r="S8" i="19"/>
  <c r="U49" i="72"/>
  <c r="U45" i="72"/>
  <c r="U56" i="72"/>
  <c r="U63" i="72"/>
  <c r="U52" i="72"/>
  <c r="J104" i="72"/>
  <c r="U58" i="72"/>
  <c r="U46" i="72"/>
  <c r="U50" i="72"/>
  <c r="U54" i="72"/>
  <c r="U64" i="72"/>
  <c r="U59" i="72"/>
  <c r="N103" i="72"/>
  <c r="U47" i="72"/>
  <c r="U51" i="72"/>
  <c r="U55" i="72"/>
  <c r="R86" i="72"/>
  <c r="BB73" i="75"/>
  <c r="BB96" i="75"/>
  <c r="N65" i="75"/>
  <c r="R82" i="71"/>
  <c r="R79" i="71"/>
  <c r="U48" i="87"/>
  <c r="R96" i="87"/>
  <c r="R81" i="87"/>
  <c r="BB62" i="86"/>
  <c r="BB74" i="86"/>
  <c r="BB30" i="86"/>
  <c r="BB73" i="86"/>
  <c r="BB79" i="86"/>
  <c r="BB21" i="86"/>
  <c r="BB69" i="86"/>
  <c r="BB45" i="86"/>
  <c r="BB9" i="86"/>
  <c r="BB75" i="86"/>
  <c r="BB84" i="86"/>
  <c r="BB8" i="86"/>
  <c r="Q62" i="86"/>
  <c r="BB15" i="85"/>
  <c r="BB31" i="85"/>
  <c r="BB46" i="85"/>
  <c r="N64" i="85"/>
  <c r="BB27" i="85"/>
  <c r="BB95" i="85"/>
  <c r="AH32" i="85"/>
  <c r="BB62" i="85"/>
  <c r="AV32" i="85"/>
  <c r="BB24" i="85"/>
  <c r="BB79" i="85"/>
  <c r="BB94" i="85"/>
  <c r="V8" i="62"/>
  <c r="BB29" i="83"/>
  <c r="BB51" i="83"/>
  <c r="BB99" i="83"/>
  <c r="BB95" i="83"/>
  <c r="R8" i="19"/>
  <c r="BB30" i="82"/>
  <c r="BB44" i="82"/>
  <c r="BB74" i="82"/>
  <c r="BB82" i="82"/>
  <c r="BB91" i="82"/>
  <c r="BB90" i="82"/>
  <c r="AL33" i="82"/>
  <c r="AX32" i="82"/>
  <c r="BB61" i="81"/>
  <c r="BB95" i="81"/>
  <c r="BB26" i="81"/>
  <c r="BB50" i="81"/>
  <c r="BB58" i="81"/>
  <c r="BB19" i="81"/>
  <c r="BB96" i="81"/>
  <c r="BB85" i="81"/>
  <c r="BB75" i="80"/>
  <c r="BB33" i="80"/>
  <c r="BB44" i="80"/>
  <c r="BB52" i="80"/>
  <c r="BB60" i="80"/>
  <c r="AX32" i="80"/>
  <c r="U43" i="73"/>
  <c r="R37" i="73"/>
  <c r="R32" i="73"/>
  <c r="U59" i="73"/>
  <c r="U47" i="73"/>
  <c r="R86" i="73"/>
  <c r="U63" i="73"/>
  <c r="U51" i="73"/>
  <c r="U55" i="73"/>
  <c r="BB19" i="79"/>
  <c r="BB27" i="79"/>
  <c r="BB57" i="79"/>
  <c r="BB7" i="79"/>
  <c r="BB12" i="79"/>
  <c r="BB20" i="79"/>
  <c r="BB31" i="79"/>
  <c r="AV32" i="79"/>
  <c r="BB39" i="79"/>
  <c r="BB72" i="79"/>
  <c r="AH99" i="79"/>
  <c r="AX32" i="79"/>
  <c r="BB26" i="79"/>
  <c r="BB40" i="79"/>
  <c r="BB29" i="79"/>
  <c r="BB44" i="79"/>
  <c r="BB100" i="78"/>
  <c r="BB66" i="78"/>
  <c r="BB75" i="78"/>
  <c r="BB51" i="78"/>
  <c r="BB17" i="78"/>
  <c r="BB25" i="78"/>
  <c r="P33" i="78"/>
  <c r="BB23" i="78"/>
  <c r="BB52" i="77"/>
  <c r="BB55" i="77"/>
  <c r="BB9" i="77"/>
  <c r="BB17" i="77"/>
  <c r="BB100" i="77"/>
  <c r="BB10" i="77"/>
  <c r="BB66" i="77"/>
  <c r="BB54" i="77"/>
  <c r="BB23" i="77"/>
  <c r="BB62" i="77"/>
  <c r="BB88" i="77"/>
  <c r="BB85" i="77"/>
  <c r="BB30" i="77"/>
  <c r="N32" i="77"/>
  <c r="BB33" i="77"/>
  <c r="BB44" i="77"/>
  <c r="BB84" i="77"/>
  <c r="BB18" i="77"/>
  <c r="BB31" i="77"/>
  <c r="U60" i="72"/>
  <c r="T45" i="72"/>
  <c r="U57" i="72"/>
  <c r="U61" i="72"/>
  <c r="U62" i="72"/>
  <c r="U43" i="72"/>
  <c r="BB66" i="76"/>
  <c r="BB24" i="76"/>
  <c r="BB11" i="76"/>
  <c r="BB8" i="76"/>
  <c r="BB90" i="76"/>
  <c r="BB96" i="76"/>
  <c r="BB44" i="76"/>
  <c r="BB78" i="76"/>
  <c r="BB82" i="76"/>
  <c r="BB86" i="76"/>
  <c r="BB98" i="76"/>
  <c r="AM66" i="76"/>
  <c r="BB59" i="76"/>
  <c r="BB92" i="76"/>
  <c r="BB21" i="74"/>
  <c r="BB74" i="74"/>
  <c r="BB49" i="74"/>
  <c r="BB18" i="74"/>
  <c r="BB51" i="74"/>
  <c r="BB40" i="74"/>
  <c r="BB48" i="74"/>
  <c r="BB81" i="74"/>
  <c r="BB86" i="74"/>
  <c r="BB14" i="74"/>
  <c r="BB30" i="74"/>
  <c r="BB78" i="74"/>
  <c r="BB39" i="74"/>
  <c r="BB12" i="74"/>
  <c r="BB52" i="74"/>
  <c r="BB73" i="74"/>
  <c r="BB11" i="74"/>
  <c r="BB19" i="74"/>
  <c r="BB27" i="74"/>
  <c r="BB95" i="74"/>
  <c r="BB59" i="74"/>
  <c r="BB72" i="74"/>
  <c r="BB76" i="74"/>
  <c r="BB47" i="74"/>
  <c r="BB88" i="74"/>
  <c r="T49" i="71"/>
  <c r="T24" i="71"/>
  <c r="R80" i="71"/>
  <c r="T73" i="71"/>
  <c r="BA100" i="88"/>
  <c r="BA61" i="88"/>
  <c r="BA9" i="88"/>
  <c r="BA45" i="88"/>
  <c r="BA22" i="88"/>
  <c r="BA19" i="88"/>
  <c r="BA17" i="88"/>
  <c r="BA18" i="88"/>
  <c r="BA39" i="88"/>
  <c r="BA47" i="88"/>
  <c r="BA55" i="88"/>
  <c r="BA41" i="88"/>
  <c r="BA15" i="88"/>
  <c r="BA26" i="88"/>
  <c r="BA82" i="88"/>
  <c r="BA98" i="88"/>
  <c r="BA89" i="88"/>
  <c r="BA97" i="88"/>
  <c r="U44" i="87"/>
  <c r="U50" i="87"/>
  <c r="U46" i="87"/>
  <c r="U11" i="87"/>
  <c r="U18" i="87"/>
  <c r="U13" i="87"/>
  <c r="U27" i="87"/>
  <c r="T16" i="87"/>
  <c r="J110" i="87"/>
  <c r="U73" i="70"/>
  <c r="U26" i="72"/>
  <c r="P66" i="76"/>
  <c r="BB98" i="77"/>
  <c r="Q33" i="79"/>
  <c r="BB66" i="79"/>
  <c r="BB89" i="79"/>
  <c r="BB60" i="81"/>
  <c r="BB65" i="81"/>
  <c r="BB42" i="86"/>
  <c r="R79" i="87"/>
  <c r="BA80" i="88"/>
  <c r="R100" i="73"/>
  <c r="P66" i="74"/>
  <c r="AN66" i="74"/>
  <c r="BB43" i="74"/>
  <c r="BB54" i="74"/>
  <c r="BB98" i="74"/>
  <c r="BB15" i="76"/>
  <c r="BB23" i="76"/>
  <c r="BB31" i="76"/>
  <c r="BB45" i="76"/>
  <c r="BB11" i="77"/>
  <c r="BB22" i="77"/>
  <c r="BB47" i="77"/>
  <c r="BB82" i="77"/>
  <c r="BB96" i="77"/>
  <c r="BB48" i="78"/>
  <c r="BB59" i="78"/>
  <c r="BB72" i="78"/>
  <c r="BB15" i="79"/>
  <c r="BB46" i="79"/>
  <c r="BB54" i="79"/>
  <c r="AJ100" i="79"/>
  <c r="BB78" i="79"/>
  <c r="BB98" i="79"/>
  <c r="BB43" i="80"/>
  <c r="BB51" i="80"/>
  <c r="BB30" i="81"/>
  <c r="BB62" i="81"/>
  <c r="BB89" i="81"/>
  <c r="BB51" i="82"/>
  <c r="BB52" i="83"/>
  <c r="BB65" i="83"/>
  <c r="BB77" i="83"/>
  <c r="S15" i="84"/>
  <c r="BB48" i="85"/>
  <c r="BB7" i="86"/>
  <c r="BB44" i="86"/>
  <c r="T43" i="87"/>
  <c r="T47" i="87"/>
  <c r="R87" i="87"/>
  <c r="R97" i="87"/>
  <c r="BA29" i="88"/>
  <c r="BA64" i="88"/>
  <c r="BA77" i="88"/>
  <c r="BA90" i="88"/>
  <c r="BB77" i="74"/>
  <c r="BB54" i="78"/>
  <c r="BB49" i="79"/>
  <c r="BB61" i="80"/>
  <c r="BB12" i="78"/>
  <c r="BB31" i="78"/>
  <c r="P65" i="82"/>
  <c r="R15" i="19"/>
  <c r="AJ99" i="83"/>
  <c r="T15" i="84"/>
  <c r="Q65" i="85"/>
  <c r="BB89" i="85"/>
  <c r="BA88" i="88"/>
  <c r="BB15" i="74"/>
  <c r="BB23" i="74"/>
  <c r="BB66" i="74"/>
  <c r="BB15" i="75"/>
  <c r="BB20" i="75"/>
  <c r="AJ33" i="76"/>
  <c r="BB17" i="76"/>
  <c r="P100" i="76"/>
  <c r="Q33" i="77"/>
  <c r="AJ66" i="77"/>
  <c r="BB76" i="78"/>
  <c r="BB84" i="78"/>
  <c r="BB7" i="80"/>
  <c r="BB15" i="80"/>
  <c r="BB31" i="80"/>
  <c r="BB57" i="81"/>
  <c r="BB7" i="82"/>
  <c r="BB23" i="82"/>
  <c r="BB75" i="82"/>
  <c r="BB83" i="82"/>
  <c r="BB79" i="83"/>
  <c r="BB87" i="83"/>
  <c r="V15" i="84"/>
  <c r="P22" i="84"/>
  <c r="BB28" i="85"/>
  <c r="BB88" i="85"/>
  <c r="BB96" i="85"/>
  <c r="BB25" i="86"/>
  <c r="BB58" i="86"/>
  <c r="BA31" i="88"/>
  <c r="BA72" i="88"/>
  <c r="BB46" i="75"/>
  <c r="BB14" i="77"/>
  <c r="BB29" i="78"/>
  <c r="BB59" i="85"/>
  <c r="BB71" i="86"/>
  <c r="BA57" i="88"/>
  <c r="R90" i="71"/>
  <c r="R95" i="71"/>
  <c r="BB19" i="76"/>
  <c r="Q100" i="76"/>
  <c r="BB97" i="79"/>
  <c r="R66" i="80"/>
  <c r="BB42" i="80"/>
  <c r="BB50" i="80"/>
  <c r="BB58" i="80"/>
  <c r="P100" i="80"/>
  <c r="AL65" i="83"/>
  <c r="BB25" i="85"/>
  <c r="U25" i="87"/>
  <c r="AU32" i="88"/>
  <c r="BA66" i="88"/>
  <c r="BA74" i="88"/>
  <c r="BA76" i="88"/>
  <c r="BB50" i="77"/>
  <c r="BB21" i="79"/>
  <c r="BB76" i="82"/>
  <c r="BB57" i="83"/>
  <c r="P21" i="84"/>
  <c r="BB26" i="86"/>
  <c r="BA49" i="88"/>
  <c r="BA96" i="88"/>
  <c r="N107" i="72"/>
  <c r="BB55" i="74"/>
  <c r="BB27" i="76"/>
  <c r="BB57" i="76"/>
  <c r="BB72" i="76"/>
  <c r="BB74" i="76"/>
  <c r="AH32" i="77"/>
  <c r="BB43" i="77"/>
  <c r="BB73" i="77"/>
  <c r="BB33" i="78"/>
  <c r="BB41" i="78"/>
  <c r="BB49" i="78"/>
  <c r="BB55" i="78"/>
  <c r="BB88" i="78"/>
  <c r="BB11" i="79"/>
  <c r="BB14" i="79"/>
  <c r="BB82" i="79"/>
  <c r="BB90" i="79"/>
  <c r="BB87" i="80"/>
  <c r="BB56" i="81"/>
  <c r="BB74" i="85"/>
  <c r="BB82" i="85"/>
  <c r="BB11" i="86"/>
  <c r="BB29" i="86"/>
  <c r="BB48" i="86"/>
  <c r="U15" i="87"/>
  <c r="U20" i="87"/>
  <c r="T45" i="87"/>
  <c r="T49" i="87"/>
  <c r="AV32" i="88"/>
  <c r="BA33" i="88"/>
  <c r="AJ100" i="88"/>
  <c r="BA86" i="88"/>
  <c r="BA94" i="88"/>
  <c r="R81" i="71"/>
  <c r="BB80" i="74"/>
  <c r="P66" i="77"/>
  <c r="AJ66" i="78"/>
  <c r="BB8" i="79"/>
  <c r="BB16" i="79"/>
  <c r="BB81" i="86"/>
  <c r="BB47" i="2"/>
  <c r="AS47" i="2"/>
  <c r="AK96" i="86"/>
  <c r="P96" i="86"/>
  <c r="BB96" i="86"/>
  <c r="Q96" i="86"/>
  <c r="T96" i="86"/>
  <c r="R96" i="86"/>
  <c r="BB82" i="86"/>
  <c r="BB72" i="86"/>
  <c r="BB83" i="86"/>
  <c r="BB77" i="86"/>
  <c r="AJ62" i="86"/>
  <c r="AL62" i="86"/>
  <c r="R62" i="86"/>
  <c r="P62" i="86"/>
  <c r="BB53" i="86"/>
  <c r="BB52" i="86"/>
  <c r="BB47" i="86"/>
  <c r="BB40" i="86"/>
  <c r="BB54" i="86"/>
  <c r="BB46" i="86"/>
  <c r="BB51" i="86"/>
  <c r="BB60" i="86"/>
  <c r="BB50" i="86"/>
  <c r="T61" i="86"/>
  <c r="T62" i="86" s="1"/>
  <c r="BB14" i="86"/>
  <c r="BB27" i="86"/>
  <c r="BB41" i="86"/>
  <c r="BB57" i="86"/>
  <c r="BB78" i="86"/>
  <c r="BB24" i="86"/>
  <c r="BB13" i="86"/>
  <c r="BB31" i="86"/>
  <c r="BB43" i="86"/>
  <c r="AH61" i="86"/>
  <c r="BB80" i="86"/>
  <c r="BB23" i="86"/>
  <c r="BB49" i="86"/>
  <c r="BB70" i="86"/>
  <c r="BB39" i="86"/>
  <c r="BB55" i="86"/>
  <c r="AN61" i="86"/>
  <c r="AN62" i="86" s="1"/>
  <c r="BB76" i="86"/>
  <c r="Q33" i="86"/>
  <c r="R33" i="86"/>
  <c r="T33" i="86"/>
  <c r="P33" i="86"/>
  <c r="AL33" i="86"/>
  <c r="BB33" i="86"/>
  <c r="AJ33" i="86"/>
  <c r="BB17" i="86"/>
  <c r="AH32" i="86"/>
  <c r="BB10" i="86"/>
  <c r="BB16" i="86"/>
  <c r="BB19" i="86"/>
  <c r="AN33" i="86"/>
  <c r="BB20" i="86"/>
  <c r="N32" i="86"/>
  <c r="BB22" i="86"/>
  <c r="BB12" i="86"/>
  <c r="BB28" i="86"/>
  <c r="BB18" i="86"/>
  <c r="AN99" i="85"/>
  <c r="BB99" i="85"/>
  <c r="P99" i="85"/>
  <c r="Q99" i="85"/>
  <c r="R99" i="85"/>
  <c r="T99" i="85"/>
  <c r="BB78" i="85"/>
  <c r="BB76" i="85"/>
  <c r="BB72" i="85"/>
  <c r="BB86" i="85"/>
  <c r="BB91" i="85"/>
  <c r="BB71" i="85"/>
  <c r="BB85" i="85"/>
  <c r="BB93" i="85"/>
  <c r="BB90" i="85"/>
  <c r="BB92" i="85"/>
  <c r="AJ65" i="85"/>
  <c r="AL65" i="85"/>
  <c r="R65" i="85"/>
  <c r="P65" i="85"/>
  <c r="BB39" i="85"/>
  <c r="BB52" i="85"/>
  <c r="BB41" i="85"/>
  <c r="BB54" i="85"/>
  <c r="BB51" i="85"/>
  <c r="AR64" i="85"/>
  <c r="BA64" i="85"/>
  <c r="AV64" i="85"/>
  <c r="BB30" i="85"/>
  <c r="BB33" i="85"/>
  <c r="BB44" i="85"/>
  <c r="BB50" i="85"/>
  <c r="BB75" i="85"/>
  <c r="BB81" i="85"/>
  <c r="BB84" i="85"/>
  <c r="BB87" i="85"/>
  <c r="BB58" i="85"/>
  <c r="BB61" i="85"/>
  <c r="BB21" i="85"/>
  <c r="BB29" i="85"/>
  <c r="BB65" i="85"/>
  <c r="BB77" i="85"/>
  <c r="BB18" i="85"/>
  <c r="BB40" i="85"/>
  <c r="BB60" i="85"/>
  <c r="BB63" i="85"/>
  <c r="AH64" i="85"/>
  <c r="BB97" i="85"/>
  <c r="BB43" i="85"/>
  <c r="BB49" i="85"/>
  <c r="BB80" i="85"/>
  <c r="BB83" i="85"/>
  <c r="T33" i="85"/>
  <c r="BB42" i="85"/>
  <c r="BB45" i="85"/>
  <c r="BB57" i="85"/>
  <c r="BB73" i="85"/>
  <c r="BB13" i="85"/>
  <c r="AN64" i="85"/>
  <c r="AN65" i="85" s="1"/>
  <c r="BB55" i="85"/>
  <c r="T64" i="85"/>
  <c r="T65" i="85" s="1"/>
  <c r="AW64" i="85"/>
  <c r="AX64" i="85"/>
  <c r="AQ64" i="85"/>
  <c r="BB47" i="85"/>
  <c r="AS64" i="85"/>
  <c r="BB53" i="85"/>
  <c r="AT64" i="85"/>
  <c r="AU64" i="85"/>
  <c r="AJ33" i="85"/>
  <c r="AN33" i="85"/>
  <c r="N32" i="85"/>
  <c r="P33" i="85"/>
  <c r="Q33" i="85"/>
  <c r="R33" i="85"/>
  <c r="AS32" i="85"/>
  <c r="BB9" i="85"/>
  <c r="BB17" i="85"/>
  <c r="BB19" i="85"/>
  <c r="BB22" i="85"/>
  <c r="AL33" i="85"/>
  <c r="BB12" i="85"/>
  <c r="BB20" i="85"/>
  <c r="BB23" i="85"/>
  <c r="BB16" i="85"/>
  <c r="BB26" i="85"/>
  <c r="AX32" i="85"/>
  <c r="BB8" i="85"/>
  <c r="BB11" i="85"/>
  <c r="BB14" i="85"/>
  <c r="AQ32" i="85"/>
  <c r="AR32" i="85"/>
  <c r="BB7" i="85"/>
  <c r="BB10" i="85"/>
  <c r="AT32" i="85"/>
  <c r="AU32" i="85"/>
  <c r="AW32" i="85"/>
  <c r="AK99" i="83"/>
  <c r="AN99" i="83"/>
  <c r="T99" i="83"/>
  <c r="P99" i="83"/>
  <c r="Q99" i="83"/>
  <c r="R99" i="83"/>
  <c r="BB75" i="83"/>
  <c r="BB83" i="83"/>
  <c r="BB91" i="83"/>
  <c r="BB85" i="83"/>
  <c r="BB71" i="83"/>
  <c r="BB76" i="83"/>
  <c r="BB84" i="83"/>
  <c r="BB92" i="83"/>
  <c r="AN65" i="83"/>
  <c r="AJ65" i="83"/>
  <c r="P65" i="83"/>
  <c r="Q65" i="83"/>
  <c r="R65" i="83"/>
  <c r="T65" i="83"/>
  <c r="BB40" i="83"/>
  <c r="BB48" i="83"/>
  <c r="BB44" i="83"/>
  <c r="BB63" i="83"/>
  <c r="BB60" i="83"/>
  <c r="BB46" i="83"/>
  <c r="BB45" i="83"/>
  <c r="BB56" i="83"/>
  <c r="BB42" i="83"/>
  <c r="BB61" i="83"/>
  <c r="BB39" i="83"/>
  <c r="BB43" i="83"/>
  <c r="BB54" i="83"/>
  <c r="BB14" i="83"/>
  <c r="BB33" i="83"/>
  <c r="BB59" i="83"/>
  <c r="BB73" i="83"/>
  <c r="BB81" i="83"/>
  <c r="BB89" i="83"/>
  <c r="BB97" i="83"/>
  <c r="BB11" i="83"/>
  <c r="BB47" i="83"/>
  <c r="BB50" i="83"/>
  <c r="BB53" i="83"/>
  <c r="BB78" i="83"/>
  <c r="BB86" i="83"/>
  <c r="BB94" i="83"/>
  <c r="BB55" i="83"/>
  <c r="BB58" i="83"/>
  <c r="BB72" i="83"/>
  <c r="BB80" i="83"/>
  <c r="BB88" i="83"/>
  <c r="BB96" i="83"/>
  <c r="BB26" i="83"/>
  <c r="BB93" i="83"/>
  <c r="T33" i="83"/>
  <c r="BB15" i="83"/>
  <c r="BB23" i="83"/>
  <c r="BB82" i="83"/>
  <c r="BB90" i="83"/>
  <c r="AL33" i="83"/>
  <c r="AN33" i="83"/>
  <c r="R33" i="83"/>
  <c r="P33" i="83"/>
  <c r="Q33" i="83"/>
  <c r="BB9" i="83"/>
  <c r="BB12" i="83"/>
  <c r="BB20" i="83"/>
  <c r="BB31" i="83"/>
  <c r="BB17" i="83"/>
  <c r="BB8" i="83"/>
  <c r="BB19" i="83"/>
  <c r="BB30" i="83"/>
  <c r="BB27" i="83"/>
  <c r="BB7" i="83"/>
  <c r="BB22" i="83"/>
  <c r="BB25" i="83"/>
  <c r="BB28" i="83"/>
  <c r="BB10" i="83"/>
  <c r="BB13" i="83"/>
  <c r="BB16" i="83"/>
  <c r="BB18" i="83"/>
  <c r="BB21" i="83"/>
  <c r="BB24" i="83"/>
  <c r="N67" i="93"/>
  <c r="T99" i="82"/>
  <c r="P99" i="82"/>
  <c r="Q99" i="82"/>
  <c r="R99" i="82"/>
  <c r="AN99" i="82"/>
  <c r="BB77" i="82"/>
  <c r="BB85" i="82"/>
  <c r="BB93" i="82"/>
  <c r="BB96" i="82"/>
  <c r="BB73" i="82"/>
  <c r="BB81" i="82"/>
  <c r="BB89" i="82"/>
  <c r="BB97" i="82"/>
  <c r="AH64" i="82"/>
  <c r="BB65" i="82"/>
  <c r="AJ65" i="82"/>
  <c r="Q65" i="82"/>
  <c r="R65" i="82"/>
  <c r="BB56" i="82"/>
  <c r="BB42" i="82"/>
  <c r="BB50" i="82"/>
  <c r="BB49" i="82"/>
  <c r="BB46" i="82"/>
  <c r="BB54" i="82"/>
  <c r="BB62" i="82"/>
  <c r="BB71" i="82"/>
  <c r="BB79" i="82"/>
  <c r="BB87" i="82"/>
  <c r="BB95" i="82"/>
  <c r="BB99" i="82"/>
  <c r="BB84" i="82"/>
  <c r="BB92" i="82"/>
  <c r="BB40" i="82"/>
  <c r="BB48" i="82"/>
  <c r="AN64" i="82"/>
  <c r="AN65" i="82" s="1"/>
  <c r="BB25" i="82"/>
  <c r="BB72" i="82"/>
  <c r="BB80" i="82"/>
  <c r="BB88" i="82"/>
  <c r="BB39" i="82"/>
  <c r="BB47" i="82"/>
  <c r="BB55" i="82"/>
  <c r="BB63" i="82"/>
  <c r="N64" i="82"/>
  <c r="BB52" i="82"/>
  <c r="BB60" i="82"/>
  <c r="T64" i="82"/>
  <c r="T65" i="82" s="1"/>
  <c r="BB41" i="82"/>
  <c r="BB43" i="82"/>
  <c r="BB45" i="82"/>
  <c r="BB53" i="82"/>
  <c r="BB61" i="82"/>
  <c r="AJ33" i="82"/>
  <c r="N32" i="82"/>
  <c r="T32" i="82"/>
  <c r="T33" i="82" s="1"/>
  <c r="AW32" i="82"/>
  <c r="BB33" i="82"/>
  <c r="P33" i="82"/>
  <c r="Q33" i="82"/>
  <c r="R33" i="82"/>
  <c r="BB11" i="82"/>
  <c r="BB19" i="82"/>
  <c r="BB27" i="82"/>
  <c r="BB8" i="82"/>
  <c r="BB16" i="82"/>
  <c r="BB24" i="82"/>
  <c r="AH32" i="82"/>
  <c r="BB15" i="82"/>
  <c r="AN32" i="82"/>
  <c r="AN33" i="82" s="1"/>
  <c r="BB20" i="82"/>
  <c r="BB9" i="82"/>
  <c r="BB17" i="82"/>
  <c r="BB21" i="82"/>
  <c r="AQ32" i="82"/>
  <c r="BB29" i="82"/>
  <c r="BB10" i="82"/>
  <c r="BB18" i="82"/>
  <c r="BB26" i="82"/>
  <c r="AR32" i="82"/>
  <c r="BB31" i="82"/>
  <c r="AS32" i="82"/>
  <c r="BB12" i="82"/>
  <c r="BB28" i="82"/>
  <c r="AT32" i="82"/>
  <c r="AU32" i="82"/>
  <c r="BB13" i="82"/>
  <c r="BB14" i="82"/>
  <c r="BB22" i="82"/>
  <c r="AV32" i="82"/>
  <c r="AN99" i="81"/>
  <c r="BB99" i="81"/>
  <c r="T99" i="81"/>
  <c r="P99" i="81"/>
  <c r="Q99" i="81"/>
  <c r="R99" i="81"/>
  <c r="BB91" i="81"/>
  <c r="BB93" i="81"/>
  <c r="BB82" i="81"/>
  <c r="BB90" i="81"/>
  <c r="BB92" i="81"/>
  <c r="BB83" i="81"/>
  <c r="BB72" i="81"/>
  <c r="BB88" i="81"/>
  <c r="BB71" i="81"/>
  <c r="BB79" i="81"/>
  <c r="BB87" i="81"/>
  <c r="AJ65" i="81"/>
  <c r="P65" i="81"/>
  <c r="R65" i="81"/>
  <c r="Q65" i="81"/>
  <c r="AH64" i="81"/>
  <c r="BB43" i="81"/>
  <c r="BB59" i="81"/>
  <c r="AN64" i="81"/>
  <c r="BB73" i="81"/>
  <c r="BB76" i="81"/>
  <c r="BB47" i="81"/>
  <c r="BB55" i="81"/>
  <c r="BB63" i="81"/>
  <c r="BB52" i="81"/>
  <c r="BB78" i="81"/>
  <c r="BB81" i="81"/>
  <c r="BB84" i="81"/>
  <c r="N98" i="81"/>
  <c r="BB46" i="81"/>
  <c r="BB54" i="81"/>
  <c r="BB10" i="81"/>
  <c r="BB18" i="81"/>
  <c r="BB23" i="81"/>
  <c r="BB51" i="81"/>
  <c r="BB74" i="81"/>
  <c r="BB77" i="81"/>
  <c r="BB80" i="81"/>
  <c r="BB7" i="81"/>
  <c r="BB15" i="81"/>
  <c r="BB31" i="81"/>
  <c r="BB40" i="81"/>
  <c r="BB94" i="81"/>
  <c r="BB97" i="81"/>
  <c r="AH98" i="81"/>
  <c r="BB48" i="81"/>
  <c r="BB41" i="81"/>
  <c r="BB44" i="81"/>
  <c r="BB53" i="81"/>
  <c r="N64" i="81"/>
  <c r="T64" i="81"/>
  <c r="T65" i="81" s="1"/>
  <c r="BB49" i="81"/>
  <c r="BB33" i="81"/>
  <c r="AL33" i="81"/>
  <c r="AJ33" i="81"/>
  <c r="AN33" i="81"/>
  <c r="P33" i="81"/>
  <c r="Q33" i="81"/>
  <c r="R33" i="81"/>
  <c r="T33" i="81"/>
  <c r="BB20" i="81"/>
  <c r="BB14" i="81"/>
  <c r="BB8" i="81"/>
  <c r="BB11" i="81"/>
  <c r="BB21" i="81"/>
  <c r="BB24" i="81"/>
  <c r="BB9" i="81"/>
  <c r="BB16" i="81"/>
  <c r="BB25" i="81"/>
  <c r="BB12" i="81"/>
  <c r="BB28" i="81"/>
  <c r="BB13" i="81"/>
  <c r="BB29" i="81"/>
  <c r="Q100" i="80"/>
  <c r="R100" i="80"/>
  <c r="T100" i="80"/>
  <c r="BB72" i="80"/>
  <c r="BB80" i="80"/>
  <c r="BB88" i="80"/>
  <c r="BB96" i="80"/>
  <c r="AH99" i="80"/>
  <c r="BB74" i="80"/>
  <c r="BB82" i="80"/>
  <c r="BB90" i="80"/>
  <c r="BB95" i="80"/>
  <c r="BB98" i="80"/>
  <c r="BB81" i="80"/>
  <c r="BB89" i="80"/>
  <c r="BB97" i="80"/>
  <c r="BB91" i="80"/>
  <c r="BB77" i="80"/>
  <c r="BB85" i="80"/>
  <c r="BB93" i="80"/>
  <c r="BB79" i="80"/>
  <c r="BB76" i="80"/>
  <c r="BB84" i="80"/>
  <c r="BB92" i="80"/>
  <c r="BB78" i="80"/>
  <c r="BB86" i="80"/>
  <c r="BB94" i="80"/>
  <c r="BB83" i="80"/>
  <c r="AL66" i="80"/>
  <c r="BB66" i="80"/>
  <c r="T66" i="80"/>
  <c r="P66" i="80"/>
  <c r="Q66" i="80"/>
  <c r="BB46" i="80"/>
  <c r="BB54" i="80"/>
  <c r="BB59" i="80"/>
  <c r="BB45" i="80"/>
  <c r="BB39" i="80"/>
  <c r="BB47" i="80"/>
  <c r="BB55" i="80"/>
  <c r="BB63" i="80"/>
  <c r="BB41" i="80"/>
  <c r="BB49" i="80"/>
  <c r="BB57" i="80"/>
  <c r="BB62" i="80"/>
  <c r="BB40" i="80"/>
  <c r="BB48" i="80"/>
  <c r="BB56" i="80"/>
  <c r="BB64" i="80"/>
  <c r="AJ33" i="80"/>
  <c r="AV32" i="80"/>
  <c r="P33" i="80"/>
  <c r="Q33" i="80"/>
  <c r="R33" i="80"/>
  <c r="T33" i="80"/>
  <c r="AT32" i="80"/>
  <c r="BB11" i="80"/>
  <c r="BB19" i="80"/>
  <c r="BB27" i="80"/>
  <c r="BB9" i="80"/>
  <c r="BB17" i="80"/>
  <c r="BB25" i="80"/>
  <c r="BB13" i="80"/>
  <c r="BB21" i="80"/>
  <c r="BB29" i="80"/>
  <c r="BB10" i="80"/>
  <c r="BB18" i="80"/>
  <c r="BB26" i="80"/>
  <c r="BB23" i="80"/>
  <c r="BB14" i="80"/>
  <c r="BB22" i="80"/>
  <c r="BB30" i="80"/>
  <c r="AW32" i="80"/>
  <c r="BB8" i="80"/>
  <c r="BB16" i="80"/>
  <c r="BB24" i="80"/>
  <c r="AQ32" i="80"/>
  <c r="AZ32" i="80"/>
  <c r="AR32" i="80"/>
  <c r="AS32" i="80"/>
  <c r="BB12" i="80"/>
  <c r="BB20" i="80"/>
  <c r="BB28" i="80"/>
  <c r="AU32" i="80"/>
  <c r="BB100" i="79"/>
  <c r="P100" i="79"/>
  <c r="Q100" i="79"/>
  <c r="R100" i="79"/>
  <c r="T100" i="79"/>
  <c r="BB95" i="79"/>
  <c r="BB92" i="79"/>
  <c r="BB86" i="79"/>
  <c r="BB77" i="79"/>
  <c r="BB80" i="79"/>
  <c r="BB88" i="79"/>
  <c r="BB96" i="79"/>
  <c r="BB85" i="79"/>
  <c r="BB93" i="79"/>
  <c r="BB73" i="79"/>
  <c r="BB76" i="79"/>
  <c r="BB79" i="79"/>
  <c r="BB81" i="79"/>
  <c r="BB84" i="79"/>
  <c r="BB87" i="79"/>
  <c r="BB83" i="79"/>
  <c r="AL66" i="79"/>
  <c r="AN66" i="79"/>
  <c r="P66" i="79"/>
  <c r="Q66" i="79"/>
  <c r="R66" i="79"/>
  <c r="T66" i="79"/>
  <c r="BB43" i="79"/>
  <c r="BB48" i="79"/>
  <c r="BB56" i="79"/>
  <c r="BB59" i="79"/>
  <c r="BB53" i="79"/>
  <c r="BB41" i="79"/>
  <c r="BB62" i="79"/>
  <c r="BB61" i="79"/>
  <c r="BB42" i="79"/>
  <c r="BB45" i="79"/>
  <c r="BB47" i="79"/>
  <c r="BB50" i="79"/>
  <c r="BB52" i="79"/>
  <c r="BB55" i="79"/>
  <c r="BB58" i="79"/>
  <c r="BB60" i="79"/>
  <c r="AL33" i="79"/>
  <c r="AJ33" i="79"/>
  <c r="AN33" i="79"/>
  <c r="P33" i="79"/>
  <c r="AW32" i="79"/>
  <c r="BB33" i="79"/>
  <c r="R33" i="79"/>
  <c r="T33" i="79"/>
  <c r="BB30" i="79"/>
  <c r="BB18" i="79"/>
  <c r="BB23" i="79"/>
  <c r="BB17" i="79"/>
  <c r="BB10" i="79"/>
  <c r="BB13" i="79"/>
  <c r="AR32" i="79"/>
  <c r="BB22" i="79"/>
  <c r="AS32" i="79"/>
  <c r="AQ32" i="79"/>
  <c r="BB9" i="79"/>
  <c r="BB25" i="79"/>
  <c r="BB28" i="79"/>
  <c r="AT32" i="79"/>
  <c r="AU32" i="79"/>
  <c r="AN100" i="78"/>
  <c r="AJ100" i="78"/>
  <c r="P100" i="78"/>
  <c r="Q100" i="78"/>
  <c r="R100" i="78"/>
  <c r="T100" i="78"/>
  <c r="BB82" i="78"/>
  <c r="BB90" i="78"/>
  <c r="BB98" i="78"/>
  <c r="BB79" i="78"/>
  <c r="BB87" i="78"/>
  <c r="BB95" i="78"/>
  <c r="BB85" i="78"/>
  <c r="BB93" i="78"/>
  <c r="AH99" i="78"/>
  <c r="BB92" i="78"/>
  <c r="BB96" i="78"/>
  <c r="BB73" i="78"/>
  <c r="BB80" i="78"/>
  <c r="BB86" i="78"/>
  <c r="BB91" i="78"/>
  <c r="BB94" i="78"/>
  <c r="BB97" i="78"/>
  <c r="BB89" i="78"/>
  <c r="BB77" i="78"/>
  <c r="N99" i="78"/>
  <c r="BB83" i="78"/>
  <c r="BB78" i="78"/>
  <c r="BB81" i="78"/>
  <c r="AM66" i="78"/>
  <c r="AN66" i="78"/>
  <c r="Q66" i="78"/>
  <c r="R66" i="78"/>
  <c r="T66" i="78"/>
  <c r="P66" i="78"/>
  <c r="BB42" i="78"/>
  <c r="BB50" i="78"/>
  <c r="BB39" i="78"/>
  <c r="BB47" i="78"/>
  <c r="BB58" i="78"/>
  <c r="BB56" i="78"/>
  <c r="BB43" i="78"/>
  <c r="BB44" i="78"/>
  <c r="BB46" i="78"/>
  <c r="BB52" i="78"/>
  <c r="BB40" i="78"/>
  <c r="BB57" i="78"/>
  <c r="BB45" i="78"/>
  <c r="AN33" i="78"/>
  <c r="AJ33" i="78"/>
  <c r="T33" i="78"/>
  <c r="Q33" i="78"/>
  <c r="R33" i="78"/>
  <c r="BB10" i="78"/>
  <c r="BB18" i="78"/>
  <c r="BB26" i="78"/>
  <c r="BB14" i="78"/>
  <c r="BB22" i="78"/>
  <c r="BB30" i="78"/>
  <c r="BB8" i="78"/>
  <c r="BB11" i="78"/>
  <c r="BB28" i="78"/>
  <c r="BB16" i="78"/>
  <c r="BB13" i="78"/>
  <c r="BB19" i="78"/>
  <c r="BB7" i="78"/>
  <c r="BB24" i="78"/>
  <c r="BB21" i="78"/>
  <c r="BB27" i="78"/>
  <c r="BB9" i="78"/>
  <c r="BB15" i="78"/>
  <c r="BB20" i="78"/>
  <c r="AN100" i="77"/>
  <c r="P100" i="77"/>
  <c r="Q100" i="77"/>
  <c r="S100" i="77"/>
  <c r="T100" i="77"/>
  <c r="BB90" i="77"/>
  <c r="BB81" i="77"/>
  <c r="BB86" i="77"/>
  <c r="BB89" i="77"/>
  <c r="BB97" i="77"/>
  <c r="BB72" i="77"/>
  <c r="BB80" i="77"/>
  <c r="BB76" i="77"/>
  <c r="BB93" i="77"/>
  <c r="AH99" i="77"/>
  <c r="BB78" i="77"/>
  <c r="BB87" i="77"/>
  <c r="N99" i="77"/>
  <c r="BB74" i="77"/>
  <c r="BB77" i="77"/>
  <c r="BB83" i="77"/>
  <c r="BB75" i="77"/>
  <c r="BB94" i="77"/>
  <c r="BB79" i="77"/>
  <c r="BB95" i="77"/>
  <c r="BB91" i="77"/>
  <c r="AM66" i="77"/>
  <c r="AN66" i="77"/>
  <c r="BB46" i="77"/>
  <c r="BB49" i="77"/>
  <c r="BB60" i="77"/>
  <c r="BB57" i="77"/>
  <c r="BB59" i="77"/>
  <c r="BB39" i="77"/>
  <c r="BB63" i="77"/>
  <c r="Q66" i="77"/>
  <c r="S66" i="77"/>
  <c r="T66" i="77"/>
  <c r="BB42" i="77"/>
  <c r="BB45" i="77"/>
  <c r="BB48" i="77"/>
  <c r="BB53" i="77"/>
  <c r="BB56" i="77"/>
  <c r="BB58" i="77"/>
  <c r="BB61" i="77"/>
  <c r="BB40" i="77"/>
  <c r="AJ33" i="77"/>
  <c r="AM33" i="77"/>
  <c r="P33" i="77"/>
  <c r="S33" i="77"/>
  <c r="AQ32" i="77"/>
  <c r="BB15" i="77"/>
  <c r="BB26" i="77"/>
  <c r="BB8" i="77"/>
  <c r="AN32" i="77"/>
  <c r="AN33" i="77" s="1"/>
  <c r="BB25" i="77"/>
  <c r="BB7" i="77"/>
  <c r="AX32" i="77"/>
  <c r="BB12" i="77"/>
  <c r="BB28" i="77"/>
  <c r="AR32" i="77"/>
  <c r="BB21" i="77"/>
  <c r="AS32" i="77"/>
  <c r="AT32" i="77"/>
  <c r="AU32" i="77"/>
  <c r="BB20" i="77"/>
  <c r="AV32" i="77"/>
  <c r="BB13" i="77"/>
  <c r="BB29" i="77"/>
  <c r="T32" i="77"/>
  <c r="T33" i="77" s="1"/>
  <c r="AW32" i="77"/>
  <c r="BB27" i="75"/>
  <c r="BB9" i="75"/>
  <c r="BB25" i="75"/>
  <c r="BB60" i="75"/>
  <c r="BB52" i="75"/>
  <c r="BB54" i="75"/>
  <c r="BB87" i="75"/>
  <c r="BB82" i="75"/>
  <c r="BB86" i="75"/>
  <c r="P100" i="75"/>
  <c r="BB83" i="75"/>
  <c r="BB95" i="75"/>
  <c r="BB74" i="75"/>
  <c r="BB79" i="75"/>
  <c r="BB62" i="75"/>
  <c r="BB61" i="75"/>
  <c r="BB48" i="75"/>
  <c r="BB53" i="75"/>
  <c r="BB29" i="75"/>
  <c r="BB21" i="75"/>
  <c r="BB16" i="75"/>
  <c r="AJ100" i="76"/>
  <c r="S100" i="76"/>
  <c r="BB89" i="76"/>
  <c r="BB91" i="76"/>
  <c r="BB93" i="76"/>
  <c r="BB95" i="76"/>
  <c r="BB73" i="76"/>
  <c r="BB75" i="76"/>
  <c r="BB77" i="76"/>
  <c r="BB81" i="76"/>
  <c r="BB83" i="76"/>
  <c r="BB85" i="76"/>
  <c r="BB87" i="76"/>
  <c r="BB94" i="76"/>
  <c r="BB79" i="76"/>
  <c r="BB88" i="76"/>
  <c r="BB97" i="76"/>
  <c r="N99" i="76"/>
  <c r="BB84" i="76"/>
  <c r="BB80" i="76"/>
  <c r="AN66" i="76"/>
  <c r="Q66" i="76"/>
  <c r="S66" i="76"/>
  <c r="T66" i="76"/>
  <c r="BB56" i="76"/>
  <c r="BB64" i="76"/>
  <c r="BB39" i="76"/>
  <c r="BB50" i="76"/>
  <c r="BB53" i="76"/>
  <c r="BB41" i="76"/>
  <c r="BB55" i="76"/>
  <c r="BB63" i="76"/>
  <c r="BB60" i="76"/>
  <c r="BB40" i="76"/>
  <c r="BB48" i="76"/>
  <c r="BB54" i="76"/>
  <c r="BB62" i="76"/>
  <c r="BB42" i="76"/>
  <c r="BB58" i="76"/>
  <c r="BB61" i="76"/>
  <c r="BB51" i="76"/>
  <c r="BB47" i="76"/>
  <c r="BB43" i="76"/>
  <c r="AM33" i="76"/>
  <c r="AN33" i="76"/>
  <c r="P33" i="76"/>
  <c r="Q33" i="76"/>
  <c r="BB33" i="76"/>
  <c r="S33" i="76"/>
  <c r="T33" i="76"/>
  <c r="BB14" i="76"/>
  <c r="BB22" i="76"/>
  <c r="BB16" i="76"/>
  <c r="BB7" i="76"/>
  <c r="BB21" i="76"/>
  <c r="BB9" i="76"/>
  <c r="BB12" i="76"/>
  <c r="BB20" i="76"/>
  <c r="BB28" i="76"/>
  <c r="BB13" i="76"/>
  <c r="BB29" i="76"/>
  <c r="BB10" i="76"/>
  <c r="BB25" i="76"/>
  <c r="BB18" i="76"/>
  <c r="BB26" i="76"/>
  <c r="BB30" i="76"/>
  <c r="AN100" i="75"/>
  <c r="BB100" i="75"/>
  <c r="AK100" i="75"/>
  <c r="Q100" i="75"/>
  <c r="R100" i="75"/>
  <c r="T100" i="75"/>
  <c r="BB85" i="75"/>
  <c r="BB91" i="75"/>
  <c r="BB93" i="75"/>
  <c r="BB76" i="75"/>
  <c r="BB84" i="75"/>
  <c r="BB97" i="75"/>
  <c r="BB98" i="75"/>
  <c r="BB78" i="75"/>
  <c r="BB81" i="75"/>
  <c r="BB72" i="75"/>
  <c r="BB89" i="75"/>
  <c r="BB92" i="75"/>
  <c r="BB77" i="75"/>
  <c r="BB80" i="75"/>
  <c r="BB94" i="75"/>
  <c r="BB88" i="75"/>
  <c r="BB90" i="75"/>
  <c r="AJ66" i="75"/>
  <c r="AL66" i="75"/>
  <c r="T66" i="75"/>
  <c r="BB66" i="75"/>
  <c r="P66" i="75"/>
  <c r="Q66" i="75"/>
  <c r="R66" i="75"/>
  <c r="BB40" i="75"/>
  <c r="BB45" i="75"/>
  <c r="BB42" i="75"/>
  <c r="BB39" i="75"/>
  <c r="BB50" i="75"/>
  <c r="BB56" i="75"/>
  <c r="BB64" i="75"/>
  <c r="AH65" i="75"/>
  <c r="BB44" i="75"/>
  <c r="BB58" i="75"/>
  <c r="AN66" i="75"/>
  <c r="BB41" i="75"/>
  <c r="BB51" i="75"/>
  <c r="BB57" i="75"/>
  <c r="BB47" i="75"/>
  <c r="BB63" i="75"/>
  <c r="BB43" i="75"/>
  <c r="BB49" i="75"/>
  <c r="BB59" i="75"/>
  <c r="AL33" i="75"/>
  <c r="BB33" i="75"/>
  <c r="AN33" i="75"/>
  <c r="AJ33" i="75"/>
  <c r="P33" i="75"/>
  <c r="Q33" i="75"/>
  <c r="R33" i="75"/>
  <c r="AT32" i="75"/>
  <c r="AU32" i="75"/>
  <c r="AH32" i="75"/>
  <c r="BB17" i="75"/>
  <c r="BB28" i="75"/>
  <c r="BB31" i="75"/>
  <c r="BB8" i="75"/>
  <c r="BB13" i="75"/>
  <c r="BB24" i="75"/>
  <c r="BB30" i="75"/>
  <c r="BB7" i="75"/>
  <c r="BB10" i="75"/>
  <c r="BB18" i="75"/>
  <c r="BB23" i="75"/>
  <c r="N32" i="75"/>
  <c r="AS32" i="75"/>
  <c r="BB11" i="75"/>
  <c r="BB14" i="75"/>
  <c r="AV32" i="75"/>
  <c r="AW32" i="75"/>
  <c r="BB26" i="75"/>
  <c r="BB19" i="75"/>
  <c r="BB22" i="75"/>
  <c r="AX32" i="75"/>
  <c r="AQ32" i="75"/>
  <c r="BB12" i="75"/>
  <c r="AR32" i="75"/>
  <c r="BA32" i="75"/>
  <c r="AN100" i="74"/>
  <c r="BB100" i="74"/>
  <c r="P100" i="74"/>
  <c r="Q100" i="74"/>
  <c r="S100" i="74"/>
  <c r="T100" i="74"/>
  <c r="BB84" i="74"/>
  <c r="BB92" i="74"/>
  <c r="BB85" i="74"/>
  <c r="AH99" i="74"/>
  <c r="BB82" i="74"/>
  <c r="BB79" i="74"/>
  <c r="BB91" i="74"/>
  <c r="BB94" i="74"/>
  <c r="BB97" i="74"/>
  <c r="N99" i="74"/>
  <c r="BB87" i="74"/>
  <c r="BB90" i="74"/>
  <c r="BB93" i="74"/>
  <c r="BB83" i="74"/>
  <c r="BB89" i="74"/>
  <c r="AM66" i="74"/>
  <c r="AJ66" i="74"/>
  <c r="Q66" i="74"/>
  <c r="T66" i="74"/>
  <c r="S66" i="74"/>
  <c r="BB45" i="74"/>
  <c r="BB56" i="74"/>
  <c r="BB63" i="74"/>
  <c r="BB57" i="74"/>
  <c r="BB60" i="74"/>
  <c r="BB41" i="74"/>
  <c r="BB44" i="74"/>
  <c r="BB46" i="74"/>
  <c r="BB58" i="74"/>
  <c r="BB61" i="74"/>
  <c r="BB64" i="74"/>
  <c r="BB42" i="74"/>
  <c r="BB50" i="74"/>
  <c r="BB62" i="74"/>
  <c r="Q33" i="74"/>
  <c r="S33" i="74"/>
  <c r="T33" i="74"/>
  <c r="AT32" i="74"/>
  <c r="P33" i="74"/>
  <c r="AU32" i="74"/>
  <c r="AV32" i="74"/>
  <c r="AM33" i="74"/>
  <c r="AN33" i="74"/>
  <c r="AJ33" i="74"/>
  <c r="BB8" i="74"/>
  <c r="BB22" i="74"/>
  <c r="BB10" i="74"/>
  <c r="BB24" i="74"/>
  <c r="BB7" i="74"/>
  <c r="BB9" i="74"/>
  <c r="BB25" i="74"/>
  <c r="BB28" i="74"/>
  <c r="BB31" i="74"/>
  <c r="BB29" i="74"/>
  <c r="BB16" i="74"/>
  <c r="AW32" i="74"/>
  <c r="AP32" i="74"/>
  <c r="AX32" i="74"/>
  <c r="BB20" i="74"/>
  <c r="AQ32" i="74"/>
  <c r="AR32" i="74"/>
  <c r="BA32" i="74"/>
  <c r="BB17" i="74"/>
  <c r="AS32" i="74"/>
  <c r="AN100" i="88"/>
  <c r="P100" i="88"/>
  <c r="Q100" i="88"/>
  <c r="N99" i="88"/>
  <c r="S100" i="88"/>
  <c r="T100" i="88"/>
  <c r="BA93" i="88"/>
  <c r="BA78" i="88"/>
  <c r="BA81" i="88"/>
  <c r="BA84" i="88"/>
  <c r="BA92" i="88"/>
  <c r="AH99" i="88"/>
  <c r="BA85" i="88"/>
  <c r="BA79" i="88"/>
  <c r="BA95" i="88"/>
  <c r="BA91" i="88"/>
  <c r="BA87" i="88"/>
  <c r="BA83" i="88"/>
  <c r="BA73" i="88"/>
  <c r="AJ66" i="88"/>
  <c r="AN66" i="88"/>
  <c r="P66" i="88"/>
  <c r="Q66" i="88"/>
  <c r="S66" i="88"/>
  <c r="T66" i="88"/>
  <c r="BA59" i="88"/>
  <c r="BA60" i="88"/>
  <c r="BA63" i="88"/>
  <c r="BA40" i="88"/>
  <c r="BA43" i="88"/>
  <c r="BA53" i="88"/>
  <c r="BA51" i="88"/>
  <c r="BA48" i="88"/>
  <c r="BA44" i="88"/>
  <c r="BA56" i="88"/>
  <c r="BA46" i="88"/>
  <c r="BA62" i="88"/>
  <c r="BA42" i="88"/>
  <c r="BA58" i="88"/>
  <c r="BA50" i="88"/>
  <c r="BA54" i="88"/>
  <c r="AJ33" i="88"/>
  <c r="AN33" i="88"/>
  <c r="P33" i="88"/>
  <c r="Q33" i="88"/>
  <c r="S33" i="88"/>
  <c r="T33" i="88"/>
  <c r="BA14" i="88"/>
  <c r="BA25" i="88"/>
  <c r="BA28" i="88"/>
  <c r="BA16" i="88"/>
  <c r="BA13" i="88"/>
  <c r="BA10" i="88"/>
  <c r="BA30" i="88"/>
  <c r="BA12" i="88"/>
  <c r="BA20" i="88"/>
  <c r="BA23" i="88"/>
  <c r="BA21" i="88"/>
  <c r="BA24" i="88"/>
  <c r="BA27" i="88"/>
  <c r="AW32" i="88"/>
  <c r="BA7" i="88"/>
  <c r="AX32" i="88"/>
  <c r="AQ32" i="88"/>
  <c r="AR32" i="88"/>
  <c r="BA8" i="88"/>
  <c r="BA11" i="88"/>
  <c r="AS32" i="88"/>
  <c r="AT32" i="88"/>
  <c r="R15" i="84"/>
  <c r="T8" i="84"/>
  <c r="R15" i="62"/>
  <c r="T15" i="62"/>
  <c r="R8" i="62"/>
  <c r="T8" i="62"/>
  <c r="T8" i="19"/>
  <c r="R89" i="73"/>
  <c r="F103" i="73"/>
  <c r="N103" i="73"/>
  <c r="U46" i="73"/>
  <c r="U50" i="73"/>
  <c r="U54" i="73"/>
  <c r="U58" i="73"/>
  <c r="U62" i="73"/>
  <c r="U44" i="73"/>
  <c r="U48" i="73"/>
  <c r="U52" i="73"/>
  <c r="U56" i="73"/>
  <c r="U60" i="73"/>
  <c r="U64" i="73"/>
  <c r="U45" i="73"/>
  <c r="U49" i="73"/>
  <c r="U53" i="73"/>
  <c r="U57" i="73"/>
  <c r="R99" i="73"/>
  <c r="R93" i="73"/>
  <c r="R96" i="73"/>
  <c r="T16" i="73"/>
  <c r="R88" i="73"/>
  <c r="U26" i="73"/>
  <c r="V30" i="73"/>
  <c r="U29" i="73"/>
  <c r="T8" i="73"/>
  <c r="R90" i="72"/>
  <c r="T43" i="72"/>
  <c r="T49" i="72"/>
  <c r="T53" i="72"/>
  <c r="W59" i="72"/>
  <c r="T47" i="72"/>
  <c r="W55" i="72"/>
  <c r="T51" i="72"/>
  <c r="W57" i="72"/>
  <c r="W64" i="72"/>
  <c r="R100" i="72"/>
  <c r="U22" i="72"/>
  <c r="W8" i="72"/>
  <c r="W13" i="72"/>
  <c r="U24" i="72"/>
  <c r="U20" i="72"/>
  <c r="U16" i="72"/>
  <c r="R98" i="71"/>
  <c r="R96" i="71"/>
  <c r="U27" i="71"/>
  <c r="U16" i="71"/>
  <c r="R83" i="71"/>
  <c r="R85" i="71"/>
  <c r="U9" i="71"/>
  <c r="U20" i="71"/>
  <c r="U17" i="71"/>
  <c r="U24" i="71"/>
  <c r="U10" i="71"/>
  <c r="U21" i="71"/>
  <c r="U14" i="71"/>
  <c r="U18" i="71"/>
  <c r="U25" i="71"/>
  <c r="U7" i="71"/>
  <c r="U11" i="71"/>
  <c r="U22" i="71"/>
  <c r="U13" i="71"/>
  <c r="U28" i="71"/>
  <c r="U15" i="71"/>
  <c r="U19" i="71"/>
  <c r="U26" i="71"/>
  <c r="U8" i="71"/>
  <c r="U12" i="71"/>
  <c r="R88" i="87"/>
  <c r="AX47" i="2"/>
  <c r="AV47" i="2"/>
  <c r="AV27" i="2"/>
  <c r="P20" i="84"/>
  <c r="R8" i="84"/>
  <c r="S8" i="84"/>
  <c r="T47" i="73"/>
  <c r="T71" i="73"/>
  <c r="U72" i="73"/>
  <c r="T45" i="73"/>
  <c r="T59" i="73"/>
  <c r="R80" i="73"/>
  <c r="T43" i="73"/>
  <c r="T57" i="73"/>
  <c r="V67" i="73"/>
  <c r="T49" i="73"/>
  <c r="T55" i="73"/>
  <c r="R98" i="73"/>
  <c r="R97" i="73"/>
  <c r="R92" i="73"/>
  <c r="R35" i="73"/>
  <c r="R82" i="73"/>
  <c r="M106" i="73"/>
  <c r="L109" i="73"/>
  <c r="R34" i="73"/>
  <c r="U37" i="73"/>
  <c r="U35" i="73"/>
  <c r="U25" i="73"/>
  <c r="N109" i="72"/>
  <c r="J108" i="72"/>
  <c r="W43" i="72"/>
  <c r="W45" i="72"/>
  <c r="W47" i="72"/>
  <c r="W49" i="72"/>
  <c r="W51" i="72"/>
  <c r="W53" i="72"/>
  <c r="T58" i="72"/>
  <c r="T60" i="72"/>
  <c r="W62" i="72"/>
  <c r="R87" i="72"/>
  <c r="R92" i="72"/>
  <c r="T56" i="72"/>
  <c r="T44" i="72"/>
  <c r="T46" i="72"/>
  <c r="T48" i="72"/>
  <c r="T50" i="72"/>
  <c r="T52" i="72"/>
  <c r="T54" i="72"/>
  <c r="W58" i="72"/>
  <c r="W60" i="72"/>
  <c r="W56" i="72"/>
  <c r="W63" i="72"/>
  <c r="W69" i="72"/>
  <c r="W44" i="72"/>
  <c r="W46" i="72"/>
  <c r="W48" i="72"/>
  <c r="W50" i="72"/>
  <c r="W52" i="72"/>
  <c r="W54" i="72"/>
  <c r="T59" i="72"/>
  <c r="N105" i="72"/>
  <c r="R98" i="72"/>
  <c r="R95" i="72"/>
  <c r="T8" i="72"/>
  <c r="H110" i="72"/>
  <c r="Q110" i="72"/>
  <c r="R82" i="72"/>
  <c r="H103" i="72"/>
  <c r="I103" i="72"/>
  <c r="X11" i="72"/>
  <c r="X23" i="72"/>
  <c r="X26" i="72"/>
  <c r="W9" i="72"/>
  <c r="X14" i="72"/>
  <c r="X17" i="72"/>
  <c r="X20" i="72"/>
  <c r="R80" i="72"/>
  <c r="X9" i="72"/>
  <c r="X27" i="72"/>
  <c r="W11" i="72"/>
  <c r="W12" i="72"/>
  <c r="X12" i="72"/>
  <c r="U18" i="72"/>
  <c r="X21" i="72"/>
  <c r="X24" i="72"/>
  <c r="X33" i="72"/>
  <c r="W14" i="72"/>
  <c r="X7" i="72"/>
  <c r="W15" i="72"/>
  <c r="T31" i="72"/>
  <c r="X15" i="72"/>
  <c r="X18" i="72"/>
  <c r="T34" i="72"/>
  <c r="X36" i="72"/>
  <c r="R81" i="72"/>
  <c r="R87" i="71"/>
  <c r="T59" i="71"/>
  <c r="R88" i="71"/>
  <c r="T50" i="71"/>
  <c r="T47" i="71"/>
  <c r="T67" i="71"/>
  <c r="T52" i="71"/>
  <c r="R94" i="71"/>
  <c r="R93" i="71"/>
  <c r="W32" i="71"/>
  <c r="W30" i="71"/>
  <c r="W38" i="71"/>
  <c r="U32" i="71"/>
  <c r="N105" i="87"/>
  <c r="R91" i="87"/>
  <c r="U64" i="87"/>
  <c r="R86" i="87"/>
  <c r="J104" i="87"/>
  <c r="R98" i="87"/>
  <c r="R99" i="87"/>
  <c r="R93" i="87"/>
  <c r="R89" i="87"/>
  <c r="K108" i="87"/>
  <c r="R82" i="87"/>
  <c r="K109" i="87"/>
  <c r="R84" i="87"/>
  <c r="T48" i="70"/>
  <c r="T58" i="70"/>
  <c r="T69" i="70"/>
  <c r="T56" i="70"/>
  <c r="T71" i="70"/>
  <c r="T50" i="70"/>
  <c r="T66" i="70"/>
  <c r="T74" i="70"/>
  <c r="T64" i="70"/>
  <c r="T61" i="70"/>
  <c r="T53" i="70"/>
  <c r="T45" i="70"/>
  <c r="T72" i="70"/>
  <c r="T55" i="70"/>
  <c r="T47" i="70"/>
  <c r="T67" i="70"/>
  <c r="T43" i="70"/>
  <c r="T63" i="70"/>
  <c r="T60" i="70"/>
  <c r="T52" i="70"/>
  <c r="T44" i="70"/>
  <c r="J101" i="70"/>
  <c r="T70" i="70"/>
  <c r="T57" i="70"/>
  <c r="T49" i="70"/>
  <c r="I101" i="70"/>
  <c r="T73" i="70"/>
  <c r="T62" i="70"/>
  <c r="T54" i="70"/>
  <c r="T46" i="70"/>
  <c r="T68" i="70"/>
  <c r="T59" i="70"/>
  <c r="L101" i="70"/>
  <c r="AW47" i="2"/>
  <c r="AU47" i="2"/>
  <c r="AR27" i="2"/>
  <c r="V15" i="62"/>
  <c r="S15" i="62"/>
  <c r="S8" i="62"/>
  <c r="S15" i="19"/>
  <c r="T15" i="19"/>
  <c r="R87" i="73"/>
  <c r="R95" i="73"/>
  <c r="J108" i="73"/>
  <c r="J110" i="73"/>
  <c r="N107" i="73"/>
  <c r="N105" i="73"/>
  <c r="J104" i="73"/>
  <c r="F109" i="73"/>
  <c r="N109" i="73"/>
  <c r="T44" i="73"/>
  <c r="T46" i="73"/>
  <c r="T48" i="73"/>
  <c r="T50" i="73"/>
  <c r="T56" i="73"/>
  <c r="T60" i="73"/>
  <c r="V71" i="73"/>
  <c r="T52" i="73"/>
  <c r="T63" i="73"/>
  <c r="T69" i="73"/>
  <c r="U70" i="73"/>
  <c r="X71" i="73"/>
  <c r="X73" i="73"/>
  <c r="X58" i="73"/>
  <c r="V69" i="73"/>
  <c r="J102" i="73"/>
  <c r="X50" i="73"/>
  <c r="T61" i="73"/>
  <c r="T67" i="73"/>
  <c r="U68" i="73"/>
  <c r="X69" i="73"/>
  <c r="T51" i="73"/>
  <c r="T53" i="73"/>
  <c r="U66" i="73"/>
  <c r="X67" i="73"/>
  <c r="T73" i="73"/>
  <c r="U74" i="73"/>
  <c r="R79" i="73"/>
  <c r="V73" i="73"/>
  <c r="R33" i="73"/>
  <c r="R38" i="73"/>
  <c r="G110" i="73"/>
  <c r="F110" i="73"/>
  <c r="G108" i="73"/>
  <c r="I110" i="73"/>
  <c r="V38" i="73"/>
  <c r="N110" i="73"/>
  <c r="M108" i="73"/>
  <c r="J109" i="73"/>
  <c r="R36" i="73"/>
  <c r="R94" i="73"/>
  <c r="Q106" i="73"/>
  <c r="X38" i="73"/>
  <c r="R90" i="73"/>
  <c r="H110" i="73"/>
  <c r="Q110" i="73"/>
  <c r="T24" i="73"/>
  <c r="X27" i="73"/>
  <c r="T33" i="73"/>
  <c r="R91" i="73"/>
  <c r="U32" i="73"/>
  <c r="M101" i="73"/>
  <c r="H103" i="73"/>
  <c r="X7" i="73"/>
  <c r="V31" i="73"/>
  <c r="T38" i="73"/>
  <c r="I103" i="73"/>
  <c r="M107" i="73"/>
  <c r="L110" i="73"/>
  <c r="U30" i="73"/>
  <c r="R31" i="73"/>
  <c r="T36" i="73"/>
  <c r="J103" i="73"/>
  <c r="M110" i="73"/>
  <c r="L104" i="73"/>
  <c r="N106" i="73"/>
  <c r="H108" i="73"/>
  <c r="Q108" i="73"/>
  <c r="M109" i="73"/>
  <c r="R83" i="73"/>
  <c r="M104" i="73"/>
  <c r="I108" i="73"/>
  <c r="N104" i="73"/>
  <c r="G109" i="73"/>
  <c r="G104" i="73"/>
  <c r="H109" i="73"/>
  <c r="R84" i="73"/>
  <c r="F104" i="73"/>
  <c r="H104" i="73"/>
  <c r="Q104" i="73"/>
  <c r="M105" i="73"/>
  <c r="L108" i="73"/>
  <c r="I109" i="73"/>
  <c r="I104" i="73"/>
  <c r="R30" i="73"/>
  <c r="F108" i="73"/>
  <c r="N108" i="73"/>
  <c r="K109" i="73"/>
  <c r="R85" i="73"/>
  <c r="V32" i="73"/>
  <c r="L102" i="73"/>
  <c r="V35" i="73"/>
  <c r="X9" i="73"/>
  <c r="X11" i="73"/>
  <c r="X13" i="73"/>
  <c r="X15" i="73"/>
  <c r="X19" i="73"/>
  <c r="X21" i="73"/>
  <c r="X25" i="73"/>
  <c r="T30" i="73"/>
  <c r="V34" i="73"/>
  <c r="H101" i="73"/>
  <c r="F102" i="73"/>
  <c r="N102" i="73"/>
  <c r="K103" i="73"/>
  <c r="R29" i="73"/>
  <c r="X17" i="73"/>
  <c r="U34" i="73"/>
  <c r="I101" i="73"/>
  <c r="G102" i="73"/>
  <c r="L103" i="73"/>
  <c r="U31" i="73"/>
  <c r="T32" i="73"/>
  <c r="J101" i="73"/>
  <c r="H102" i="73"/>
  <c r="Q102" i="73"/>
  <c r="M103" i="73"/>
  <c r="X28" i="73"/>
  <c r="V33" i="73"/>
  <c r="U36" i="73"/>
  <c r="U38" i="73"/>
  <c r="K101" i="73"/>
  <c r="I102" i="73"/>
  <c r="G101" i="73"/>
  <c r="M102" i="73"/>
  <c r="X8" i="73"/>
  <c r="X10" i="73"/>
  <c r="X12" i="73"/>
  <c r="X14" i="73"/>
  <c r="X20" i="73"/>
  <c r="X24" i="73"/>
  <c r="U33" i="73"/>
  <c r="T34" i="73"/>
  <c r="L101" i="73"/>
  <c r="G103" i="73"/>
  <c r="R81" i="73"/>
  <c r="R93" i="72"/>
  <c r="R88" i="72"/>
  <c r="U66" i="72"/>
  <c r="T71" i="72"/>
  <c r="U72" i="72"/>
  <c r="R84" i="72"/>
  <c r="X73" i="72"/>
  <c r="T55" i="72"/>
  <c r="T57" i="72"/>
  <c r="T63" i="72"/>
  <c r="W71" i="72"/>
  <c r="X58" i="72"/>
  <c r="T61" i="72"/>
  <c r="T69" i="72"/>
  <c r="U70" i="72"/>
  <c r="X71" i="72"/>
  <c r="T67" i="72"/>
  <c r="U68" i="72"/>
  <c r="X69" i="72"/>
  <c r="W67" i="72"/>
  <c r="X67" i="72"/>
  <c r="T73" i="72"/>
  <c r="U74" i="72"/>
  <c r="X50" i="72"/>
  <c r="W73" i="72"/>
  <c r="W38" i="72"/>
  <c r="R38" i="72"/>
  <c r="R99" i="72"/>
  <c r="M107" i="72"/>
  <c r="L110" i="72"/>
  <c r="M110" i="72"/>
  <c r="R96" i="72"/>
  <c r="R94" i="72"/>
  <c r="R97" i="72"/>
  <c r="L102" i="72"/>
  <c r="F104" i="72"/>
  <c r="N104" i="72"/>
  <c r="Q106" i="72"/>
  <c r="G109" i="72"/>
  <c r="G104" i="72"/>
  <c r="H109" i="72"/>
  <c r="H104" i="72"/>
  <c r="Q104" i="72"/>
  <c r="I109" i="72"/>
  <c r="U8" i="72"/>
  <c r="U10" i="72"/>
  <c r="U12" i="72"/>
  <c r="U14" i="72"/>
  <c r="T16" i="72"/>
  <c r="I110" i="72"/>
  <c r="R91" i="72"/>
  <c r="U28" i="72"/>
  <c r="W16" i="72"/>
  <c r="W18" i="72"/>
  <c r="W20" i="72"/>
  <c r="W22" i="72"/>
  <c r="W24" i="72"/>
  <c r="W26" i="72"/>
  <c r="W28" i="72"/>
  <c r="U32" i="72"/>
  <c r="M101" i="72"/>
  <c r="R89" i="72"/>
  <c r="U7" i="72"/>
  <c r="U35" i="72"/>
  <c r="U9" i="72"/>
  <c r="U11" i="72"/>
  <c r="U13" i="72"/>
  <c r="U15" i="72"/>
  <c r="U17" i="72"/>
  <c r="U19" i="72"/>
  <c r="U21" i="72"/>
  <c r="U23" i="72"/>
  <c r="U25" i="72"/>
  <c r="M105" i="72"/>
  <c r="L108" i="72"/>
  <c r="F110" i="72"/>
  <c r="N110" i="72"/>
  <c r="W17" i="72"/>
  <c r="W19" i="72"/>
  <c r="W21" i="72"/>
  <c r="W23" i="72"/>
  <c r="W25" i="72"/>
  <c r="W27" i="72"/>
  <c r="X38" i="72"/>
  <c r="G110" i="72"/>
  <c r="L104" i="72"/>
  <c r="N106" i="72"/>
  <c r="H108" i="72"/>
  <c r="Q108" i="72"/>
  <c r="M109" i="72"/>
  <c r="M104" i="72"/>
  <c r="I108" i="72"/>
  <c r="R37" i="72"/>
  <c r="I104" i="72"/>
  <c r="M108" i="72"/>
  <c r="J109" i="72"/>
  <c r="R85" i="72"/>
  <c r="F108" i="72"/>
  <c r="N108" i="72"/>
  <c r="K109" i="72"/>
  <c r="M106" i="72"/>
  <c r="G108" i="72"/>
  <c r="L109" i="72"/>
  <c r="R83" i="72"/>
  <c r="U30" i="72"/>
  <c r="X31" i="72"/>
  <c r="T37" i="72"/>
  <c r="U38" i="72"/>
  <c r="G101" i="72"/>
  <c r="M102" i="72"/>
  <c r="J103" i="72"/>
  <c r="T32" i="72"/>
  <c r="U33" i="72"/>
  <c r="X34" i="72"/>
  <c r="H101" i="72"/>
  <c r="F102" i="72"/>
  <c r="N102" i="72"/>
  <c r="K103" i="72"/>
  <c r="U36" i="72"/>
  <c r="I101" i="72"/>
  <c r="G102" i="72"/>
  <c r="L103" i="72"/>
  <c r="T30" i="72"/>
  <c r="U31" i="72"/>
  <c r="X32" i="72"/>
  <c r="T38" i="72"/>
  <c r="J101" i="72"/>
  <c r="H102" i="72"/>
  <c r="Q102" i="72"/>
  <c r="R102" i="72" s="1"/>
  <c r="M103" i="72"/>
  <c r="R79" i="72"/>
  <c r="T24" i="72"/>
  <c r="W30" i="72"/>
  <c r="U34" i="72"/>
  <c r="X35" i="72"/>
  <c r="K101" i="72"/>
  <c r="I102" i="72"/>
  <c r="X30" i="72"/>
  <c r="T36" i="72"/>
  <c r="U37" i="72"/>
  <c r="L101" i="72"/>
  <c r="G103" i="72"/>
  <c r="R97" i="71"/>
  <c r="T44" i="71"/>
  <c r="T54" i="71"/>
  <c r="R91" i="71"/>
  <c r="U57" i="71"/>
  <c r="U64" i="71"/>
  <c r="U74" i="71"/>
  <c r="R89" i="71"/>
  <c r="J102" i="71"/>
  <c r="T45" i="71"/>
  <c r="U55" i="71"/>
  <c r="T71" i="71"/>
  <c r="U72" i="71"/>
  <c r="U66" i="71"/>
  <c r="T48" i="71"/>
  <c r="T53" i="71"/>
  <c r="T58" i="71"/>
  <c r="W71" i="71"/>
  <c r="T43" i="71"/>
  <c r="T65" i="71" s="1"/>
  <c r="T51" i="71"/>
  <c r="U53" i="71"/>
  <c r="U62" i="71"/>
  <c r="W65" i="71"/>
  <c r="T46" i="71"/>
  <c r="U51" i="71"/>
  <c r="T56" i="71"/>
  <c r="U68" i="71"/>
  <c r="X69" i="71"/>
  <c r="U43" i="71"/>
  <c r="U45" i="71"/>
  <c r="U47" i="71"/>
  <c r="U49" i="71"/>
  <c r="T55" i="71"/>
  <c r="T57" i="71"/>
  <c r="U61" i="71"/>
  <c r="W67" i="71"/>
  <c r="X67" i="71"/>
  <c r="U59" i="71"/>
  <c r="W73" i="71"/>
  <c r="X73" i="71"/>
  <c r="U44" i="71"/>
  <c r="U48" i="71"/>
  <c r="U52" i="71"/>
  <c r="U54" i="71"/>
  <c r="U56" i="71"/>
  <c r="U58" i="71"/>
  <c r="T60" i="71"/>
  <c r="T63" i="71"/>
  <c r="T69" i="71"/>
  <c r="U70" i="71"/>
  <c r="X71" i="71"/>
  <c r="U46" i="71"/>
  <c r="U50" i="71"/>
  <c r="U60" i="71"/>
  <c r="W69" i="71"/>
  <c r="R99" i="71"/>
  <c r="R100" i="71"/>
  <c r="U34" i="71"/>
  <c r="W31" i="71"/>
  <c r="R92" i="71"/>
  <c r="U30" i="71"/>
  <c r="H101" i="71"/>
  <c r="F102" i="71"/>
  <c r="N102" i="71"/>
  <c r="W34" i="71"/>
  <c r="W36" i="71"/>
  <c r="I101" i="71"/>
  <c r="U38" i="71"/>
  <c r="J101" i="71"/>
  <c r="H102" i="71"/>
  <c r="Q102" i="71"/>
  <c r="U36" i="71"/>
  <c r="R84" i="71"/>
  <c r="G102" i="71"/>
  <c r="R86" i="71"/>
  <c r="T31" i="71"/>
  <c r="T33" i="71"/>
  <c r="T35" i="71"/>
  <c r="T37" i="71"/>
  <c r="X31" i="71"/>
  <c r="X33" i="71"/>
  <c r="X35" i="71"/>
  <c r="X37" i="71"/>
  <c r="K101" i="71"/>
  <c r="I102" i="71"/>
  <c r="T16" i="71"/>
  <c r="W33" i="71"/>
  <c r="W35" i="71"/>
  <c r="W37" i="71"/>
  <c r="L101" i="71"/>
  <c r="T8" i="71"/>
  <c r="T30" i="71"/>
  <c r="T32" i="71"/>
  <c r="T34" i="71"/>
  <c r="T36" i="71"/>
  <c r="T38" i="71"/>
  <c r="M101" i="71"/>
  <c r="U31" i="71"/>
  <c r="U33" i="71"/>
  <c r="U35" i="71"/>
  <c r="U37" i="71"/>
  <c r="L102" i="71"/>
  <c r="X30" i="71"/>
  <c r="X32" i="71"/>
  <c r="X34" i="71"/>
  <c r="X36" i="71"/>
  <c r="X38" i="71"/>
  <c r="G101" i="71"/>
  <c r="M102" i="71"/>
  <c r="R100" i="87"/>
  <c r="R94" i="87"/>
  <c r="K104" i="87"/>
  <c r="N109" i="87"/>
  <c r="T52" i="87"/>
  <c r="T54" i="87"/>
  <c r="T56" i="87"/>
  <c r="T58" i="87"/>
  <c r="T60" i="87"/>
  <c r="F103" i="87"/>
  <c r="N103" i="87"/>
  <c r="U52" i="87"/>
  <c r="U54" i="87"/>
  <c r="U56" i="87"/>
  <c r="U58" i="87"/>
  <c r="U60" i="87"/>
  <c r="K110" i="87"/>
  <c r="U43" i="87"/>
  <c r="U45" i="87"/>
  <c r="U47" i="87"/>
  <c r="U49" i="87"/>
  <c r="T51" i="87"/>
  <c r="T53" i="87"/>
  <c r="T55" i="87"/>
  <c r="T57" i="87"/>
  <c r="T61" i="87"/>
  <c r="N107" i="87"/>
  <c r="U51" i="87"/>
  <c r="U53" i="87"/>
  <c r="U55" i="87"/>
  <c r="U57" i="87"/>
  <c r="T59" i="87"/>
  <c r="R90" i="87"/>
  <c r="K102" i="87"/>
  <c r="T44" i="87"/>
  <c r="T46" i="87"/>
  <c r="T48" i="87"/>
  <c r="T50" i="87"/>
  <c r="J108" i="87"/>
  <c r="G109" i="87"/>
  <c r="U66" i="87"/>
  <c r="T73" i="87"/>
  <c r="U74" i="87"/>
  <c r="T71" i="87"/>
  <c r="U72" i="87"/>
  <c r="T62" i="87"/>
  <c r="T69" i="87"/>
  <c r="U70" i="87"/>
  <c r="T63" i="87"/>
  <c r="J102" i="87"/>
  <c r="G103" i="87"/>
  <c r="T67" i="87"/>
  <c r="U68" i="87"/>
  <c r="F108" i="87"/>
  <c r="N108" i="87"/>
  <c r="H110" i="87"/>
  <c r="I110" i="87"/>
  <c r="G104" i="87"/>
  <c r="H109" i="87"/>
  <c r="R95" i="87"/>
  <c r="T8" i="87"/>
  <c r="W32" i="87"/>
  <c r="I103" i="87"/>
  <c r="M107" i="87"/>
  <c r="L110" i="87"/>
  <c r="R92" i="87"/>
  <c r="T30" i="87"/>
  <c r="U31" i="87"/>
  <c r="X32" i="87"/>
  <c r="W35" i="87"/>
  <c r="T38" i="87"/>
  <c r="G101" i="87"/>
  <c r="M102" i="87"/>
  <c r="J103" i="87"/>
  <c r="M110" i="87"/>
  <c r="W30" i="87"/>
  <c r="U34" i="87"/>
  <c r="X35" i="87"/>
  <c r="W38" i="87"/>
  <c r="H101" i="87"/>
  <c r="F110" i="87"/>
  <c r="N110" i="87"/>
  <c r="X30" i="87"/>
  <c r="W33" i="87"/>
  <c r="T36" i="87"/>
  <c r="X38" i="87"/>
  <c r="G110" i="87"/>
  <c r="W36" i="87"/>
  <c r="H104" i="87"/>
  <c r="M105" i="87"/>
  <c r="L108" i="87"/>
  <c r="I109" i="87"/>
  <c r="I104" i="87"/>
  <c r="M108" i="87"/>
  <c r="J109" i="87"/>
  <c r="R85" i="87"/>
  <c r="M106" i="87"/>
  <c r="G108" i="87"/>
  <c r="L109" i="87"/>
  <c r="R83" i="87"/>
  <c r="L104" i="87"/>
  <c r="N106" i="87"/>
  <c r="H108" i="87"/>
  <c r="M109" i="87"/>
  <c r="M104" i="87"/>
  <c r="I108" i="87"/>
  <c r="L102" i="87"/>
  <c r="F104" i="87"/>
  <c r="N104" i="87"/>
  <c r="U37" i="87"/>
  <c r="L103" i="87"/>
  <c r="N102" i="87"/>
  <c r="G102" i="87"/>
  <c r="U23" i="87"/>
  <c r="U32" i="87"/>
  <c r="X33" i="87"/>
  <c r="J101" i="87"/>
  <c r="H102" i="87"/>
  <c r="M103" i="87"/>
  <c r="K103" i="87"/>
  <c r="R80" i="87"/>
  <c r="U9" i="87"/>
  <c r="U14" i="87"/>
  <c r="U16" i="87"/>
  <c r="U21" i="87"/>
  <c r="U28" i="87"/>
  <c r="W31" i="87"/>
  <c r="T34" i="87"/>
  <c r="U35" i="87"/>
  <c r="X36" i="87"/>
  <c r="I102" i="87"/>
  <c r="I101" i="87"/>
  <c r="U7" i="87"/>
  <c r="U29" i="87" s="1"/>
  <c r="U19" i="87"/>
  <c r="U26" i="87"/>
  <c r="U30" i="87"/>
  <c r="X31" i="87"/>
  <c r="W34" i="87"/>
  <c r="T37" i="87"/>
  <c r="U38" i="87"/>
  <c r="L101" i="87"/>
  <c r="U12" i="87"/>
  <c r="T24" i="87"/>
  <c r="T32" i="87"/>
  <c r="U33" i="87"/>
  <c r="X34" i="87"/>
  <c r="W37" i="87"/>
  <c r="M101" i="87"/>
  <c r="H103" i="87"/>
  <c r="F102" i="87"/>
  <c r="U10" i="87"/>
  <c r="U17" i="87"/>
  <c r="U22" i="87"/>
  <c r="U36" i="87"/>
  <c r="X37" i="87"/>
  <c r="H101" i="70"/>
  <c r="K101" i="70"/>
  <c r="F101" i="70"/>
  <c r="G101" i="70"/>
  <c r="AI47" i="2"/>
  <c r="AT47" i="2"/>
  <c r="AR47" i="2"/>
  <c r="AQ47" i="2"/>
  <c r="AY47" i="2"/>
  <c r="O47" i="2"/>
  <c r="BC47" i="2"/>
  <c r="K40" i="2"/>
  <c r="AY27" i="2"/>
  <c r="AX27" i="2"/>
  <c r="AW27" i="2"/>
  <c r="AU27" i="2"/>
  <c r="AQ27" i="2"/>
  <c r="AT27" i="2"/>
  <c r="BB27" i="2"/>
  <c r="AS27" i="2"/>
  <c r="AE20" i="2"/>
  <c r="AV7" i="2"/>
  <c r="AR7" i="2"/>
  <c r="O7" i="2"/>
  <c r="AX7" i="2"/>
  <c r="AW7" i="2"/>
  <c r="AY32" i="88"/>
  <c r="AP32" i="88"/>
  <c r="AZ32" i="88"/>
  <c r="N32" i="88"/>
  <c r="AH32" i="88"/>
  <c r="N65" i="88"/>
  <c r="AH65" i="88"/>
  <c r="AK99" i="88"/>
  <c r="AK100" i="88" s="1"/>
  <c r="AK32" i="88"/>
  <c r="AK33" i="88" s="1"/>
  <c r="AK65" i="88"/>
  <c r="AK66" i="88" s="1"/>
  <c r="F109" i="87"/>
  <c r="R65" i="87"/>
  <c r="R66" i="87"/>
  <c r="R67" i="87"/>
  <c r="R68" i="87"/>
  <c r="R70" i="87"/>
  <c r="T10" i="87"/>
  <c r="T18" i="87"/>
  <c r="T26" i="87"/>
  <c r="U62" i="87"/>
  <c r="T66" i="87"/>
  <c r="T68" i="87"/>
  <c r="T70" i="87"/>
  <c r="T72" i="87"/>
  <c r="T74" i="87"/>
  <c r="T13" i="87"/>
  <c r="R73" i="87"/>
  <c r="R74" i="87"/>
  <c r="T7" i="87"/>
  <c r="T15" i="87"/>
  <c r="T23" i="87"/>
  <c r="R29" i="87"/>
  <c r="R30" i="87"/>
  <c r="R31" i="87"/>
  <c r="R32" i="87"/>
  <c r="R33" i="87"/>
  <c r="R34" i="87"/>
  <c r="R35" i="87"/>
  <c r="R36" i="87"/>
  <c r="R37" i="87"/>
  <c r="R38" i="87"/>
  <c r="U59" i="87"/>
  <c r="U67" i="87"/>
  <c r="U69" i="87"/>
  <c r="U71" i="87"/>
  <c r="U73" i="87"/>
  <c r="R71" i="87"/>
  <c r="T12" i="87"/>
  <c r="T20" i="87"/>
  <c r="T28" i="87"/>
  <c r="T31" i="87"/>
  <c r="T33" i="87"/>
  <c r="T35" i="87"/>
  <c r="T21" i="87"/>
  <c r="R69" i="87"/>
  <c r="R72" i="87"/>
  <c r="W29" i="87"/>
  <c r="T9" i="87"/>
  <c r="T17" i="87"/>
  <c r="T25" i="87"/>
  <c r="U61" i="87"/>
  <c r="K101" i="87"/>
  <c r="F101" i="87"/>
  <c r="T14" i="87"/>
  <c r="T22" i="87"/>
  <c r="T11" i="87"/>
  <c r="T19" i="87"/>
  <c r="N95" i="86"/>
  <c r="AH95" i="86"/>
  <c r="AJ95" i="86"/>
  <c r="AJ96" i="86" s="1"/>
  <c r="AL96" i="86"/>
  <c r="AK32" i="86"/>
  <c r="AK33" i="86" s="1"/>
  <c r="AK61" i="86"/>
  <c r="AK62" i="86" s="1"/>
  <c r="AP32" i="85"/>
  <c r="N98" i="85"/>
  <c r="AH98" i="85"/>
  <c r="AP64" i="85"/>
  <c r="BA32" i="85"/>
  <c r="AJ98" i="85"/>
  <c r="AJ99" i="85" s="1"/>
  <c r="AL99" i="85"/>
  <c r="AK32" i="85"/>
  <c r="AK33" i="85" s="1"/>
  <c r="AK64" i="85"/>
  <c r="AK65" i="85" s="1"/>
  <c r="AK98" i="85"/>
  <c r="AK99" i="85" s="1"/>
  <c r="N98" i="83"/>
  <c r="AH98" i="83"/>
  <c r="AH32" i="83"/>
  <c r="AJ32" i="83"/>
  <c r="AJ33" i="83" s="1"/>
  <c r="AL99" i="83"/>
  <c r="N32" i="83"/>
  <c r="N64" i="83"/>
  <c r="AK32" i="83"/>
  <c r="AK33" i="83" s="1"/>
  <c r="AK64" i="83"/>
  <c r="AK65" i="83" s="1"/>
  <c r="AH64" i="83"/>
  <c r="AP32" i="82"/>
  <c r="BA32" i="82"/>
  <c r="AJ98" i="82"/>
  <c r="AJ99" i="82" s="1"/>
  <c r="N98" i="82"/>
  <c r="AK98" i="82"/>
  <c r="AK99" i="82" s="1"/>
  <c r="AL99" i="82"/>
  <c r="AH98" i="82"/>
  <c r="AK32" i="82"/>
  <c r="AK33" i="82" s="1"/>
  <c r="AK64" i="82"/>
  <c r="AK65" i="82" s="1"/>
  <c r="AL65" i="82"/>
  <c r="AJ98" i="81"/>
  <c r="AJ99" i="81" s="1"/>
  <c r="N32" i="81"/>
  <c r="AH32" i="81"/>
  <c r="AK98" i="81"/>
  <c r="AK99" i="81" s="1"/>
  <c r="AL99" i="81"/>
  <c r="AK32" i="81"/>
  <c r="AK33" i="81" s="1"/>
  <c r="AK64" i="81"/>
  <c r="AK65" i="81" s="1"/>
  <c r="AL65" i="81"/>
  <c r="BA32" i="80"/>
  <c r="AJ99" i="80"/>
  <c r="AJ100" i="80" s="1"/>
  <c r="N32" i="80"/>
  <c r="AH32" i="80"/>
  <c r="N65" i="80"/>
  <c r="AH65" i="80"/>
  <c r="AK99" i="80"/>
  <c r="AK100" i="80" s="1"/>
  <c r="AP32" i="80"/>
  <c r="AJ65" i="80"/>
  <c r="AJ66" i="80" s="1"/>
  <c r="AL100" i="80"/>
  <c r="N99" i="80"/>
  <c r="AK32" i="80"/>
  <c r="AK33" i="80" s="1"/>
  <c r="AK65" i="80"/>
  <c r="AK66" i="80" s="1"/>
  <c r="AL33" i="80"/>
  <c r="AP32" i="79"/>
  <c r="N99" i="79"/>
  <c r="BA32" i="79"/>
  <c r="N32" i="79"/>
  <c r="AH32" i="79"/>
  <c r="N65" i="79"/>
  <c r="AH65" i="79"/>
  <c r="AK99" i="79"/>
  <c r="AK100" i="79" s="1"/>
  <c r="AJ65" i="79"/>
  <c r="AJ66" i="79" s="1"/>
  <c r="AL100" i="79"/>
  <c r="AK32" i="79"/>
  <c r="AK33" i="79" s="1"/>
  <c r="AK65" i="79"/>
  <c r="AK66" i="79" s="1"/>
  <c r="AN99" i="79"/>
  <c r="AN100" i="79" s="1"/>
  <c r="N32" i="78"/>
  <c r="AH32" i="78"/>
  <c r="AH65" i="78"/>
  <c r="AK99" i="78"/>
  <c r="AK100" i="78" s="1"/>
  <c r="AM99" i="78"/>
  <c r="AM100" i="78" s="1"/>
  <c r="AK32" i="78"/>
  <c r="AK33" i="78" s="1"/>
  <c r="AK65" i="78"/>
  <c r="AK66" i="78" s="1"/>
  <c r="AP32" i="77"/>
  <c r="BA32" i="77"/>
  <c r="AJ99" i="77"/>
  <c r="AJ100" i="77" s="1"/>
  <c r="N65" i="77"/>
  <c r="AH65" i="77"/>
  <c r="AK99" i="77"/>
  <c r="AK100" i="77" s="1"/>
  <c r="AM99" i="77"/>
  <c r="AM100" i="77" s="1"/>
  <c r="AK32" i="77"/>
  <c r="AK33" i="77" s="1"/>
  <c r="AK65" i="77"/>
  <c r="AK66" i="77" s="1"/>
  <c r="N32" i="76"/>
  <c r="AH32" i="76"/>
  <c r="N65" i="76"/>
  <c r="AH65" i="76"/>
  <c r="AK99" i="76"/>
  <c r="AK100" i="76" s="1"/>
  <c r="AJ65" i="76"/>
  <c r="AJ66" i="76" s="1"/>
  <c r="AM100" i="76"/>
  <c r="AH99" i="76"/>
  <c r="AK32" i="76"/>
  <c r="AK33" i="76" s="1"/>
  <c r="AK65" i="76"/>
  <c r="AK66" i="76" s="1"/>
  <c r="T100" i="76"/>
  <c r="N99" i="75"/>
  <c r="AH99" i="75"/>
  <c r="AP32" i="75"/>
  <c r="AJ99" i="75"/>
  <c r="AJ100" i="75" s="1"/>
  <c r="AL100" i="75"/>
  <c r="AK32" i="75"/>
  <c r="AK33" i="75" s="1"/>
  <c r="AK65" i="75"/>
  <c r="AK66" i="75" s="1"/>
  <c r="AJ99" i="74"/>
  <c r="AJ100" i="74" s="1"/>
  <c r="N32" i="74"/>
  <c r="AH32" i="74"/>
  <c r="N65" i="74"/>
  <c r="AH65" i="74"/>
  <c r="AK99" i="74"/>
  <c r="AK100" i="74" s="1"/>
  <c r="AK32" i="74"/>
  <c r="AK33" i="74" s="1"/>
  <c r="AK65" i="74"/>
  <c r="AK66" i="74" s="1"/>
  <c r="AX32" i="38"/>
  <c r="AE60" i="2"/>
  <c r="K60" i="2"/>
  <c r="AU7" i="2"/>
  <c r="O27" i="2"/>
  <c r="AQ7" i="2"/>
  <c r="AT7" i="2"/>
  <c r="AI27" i="2"/>
  <c r="AI7" i="2"/>
  <c r="AS7" i="2"/>
  <c r="AY7" i="2"/>
  <c r="BB7" i="2"/>
  <c r="K20" i="2"/>
  <c r="F101" i="73"/>
  <c r="T13" i="73"/>
  <c r="T21" i="73"/>
  <c r="X22" i="73"/>
  <c r="X47" i="73"/>
  <c r="T54" i="73"/>
  <c r="X55" i="73"/>
  <c r="T62" i="73"/>
  <c r="X63" i="73"/>
  <c r="R65" i="73"/>
  <c r="R66" i="73"/>
  <c r="R67" i="73"/>
  <c r="R68" i="73"/>
  <c r="R69" i="73"/>
  <c r="R70" i="73"/>
  <c r="R71" i="73"/>
  <c r="R72" i="73"/>
  <c r="R73" i="73"/>
  <c r="R74" i="73"/>
  <c r="K102" i="73"/>
  <c r="K104" i="73"/>
  <c r="K108" i="73"/>
  <c r="K110" i="73"/>
  <c r="T10" i="73"/>
  <c r="T18" i="73"/>
  <c r="T26" i="73"/>
  <c r="X44" i="73"/>
  <c r="X52" i="73"/>
  <c r="X60" i="73"/>
  <c r="T66" i="73"/>
  <c r="T68" i="73"/>
  <c r="T70" i="73"/>
  <c r="T72" i="73"/>
  <c r="T74" i="73"/>
  <c r="Q101" i="73"/>
  <c r="Q103" i="73"/>
  <c r="Q105" i="73"/>
  <c r="Q107" i="73"/>
  <c r="Q109" i="73"/>
  <c r="T7" i="73"/>
  <c r="T15" i="73"/>
  <c r="T23" i="73"/>
  <c r="X49" i="73"/>
  <c r="X57" i="73"/>
  <c r="T64" i="73"/>
  <c r="U67" i="73"/>
  <c r="U69" i="73"/>
  <c r="U71" i="73"/>
  <c r="U73" i="73"/>
  <c r="T12" i="73"/>
  <c r="T20" i="73"/>
  <c r="T28" i="73"/>
  <c r="T31" i="73"/>
  <c r="T35" i="73"/>
  <c r="T37" i="73"/>
  <c r="X46" i="73"/>
  <c r="X54" i="73"/>
  <c r="X62" i="73"/>
  <c r="V66" i="73"/>
  <c r="V68" i="73"/>
  <c r="V70" i="73"/>
  <c r="V72" i="73"/>
  <c r="V74" i="73"/>
  <c r="T9" i="73"/>
  <c r="T17" i="73"/>
  <c r="X18" i="73"/>
  <c r="T25" i="73"/>
  <c r="X26" i="73"/>
  <c r="X43" i="73"/>
  <c r="X51" i="73"/>
  <c r="X59" i="73"/>
  <c r="X66" i="73"/>
  <c r="X68" i="73"/>
  <c r="X70" i="73"/>
  <c r="X72" i="73"/>
  <c r="X74" i="73"/>
  <c r="T14" i="73"/>
  <c r="T22" i="73"/>
  <c r="V36" i="73"/>
  <c r="V37" i="73"/>
  <c r="X48" i="73"/>
  <c r="X56" i="73"/>
  <c r="X64" i="73"/>
  <c r="T11" i="73"/>
  <c r="T19" i="73"/>
  <c r="X30" i="73"/>
  <c r="X31" i="73"/>
  <c r="X32" i="73"/>
  <c r="X33" i="73"/>
  <c r="X34" i="73"/>
  <c r="X35" i="73"/>
  <c r="X36" i="73"/>
  <c r="X37" i="73"/>
  <c r="X45" i="73"/>
  <c r="X53" i="73"/>
  <c r="F101" i="72"/>
  <c r="T13" i="72"/>
  <c r="T21" i="72"/>
  <c r="X47" i="72"/>
  <c r="X55" i="72"/>
  <c r="T62" i="72"/>
  <c r="X63" i="72"/>
  <c r="R65" i="72"/>
  <c r="R66" i="72"/>
  <c r="R67" i="72"/>
  <c r="R68" i="72"/>
  <c r="R69" i="72"/>
  <c r="R70" i="72"/>
  <c r="R71" i="72"/>
  <c r="R72" i="72"/>
  <c r="R73" i="72"/>
  <c r="R74" i="72"/>
  <c r="K102" i="72"/>
  <c r="K104" i="72"/>
  <c r="K108" i="72"/>
  <c r="K110" i="72"/>
  <c r="F103" i="72"/>
  <c r="F109" i="72"/>
  <c r="T10" i="72"/>
  <c r="T18" i="72"/>
  <c r="T26" i="72"/>
  <c r="X44" i="72"/>
  <c r="X52" i="72"/>
  <c r="X60" i="72"/>
  <c r="T66" i="72"/>
  <c r="T68" i="72"/>
  <c r="T70" i="72"/>
  <c r="T72" i="72"/>
  <c r="T74" i="72"/>
  <c r="Q101" i="72"/>
  <c r="Q103" i="72"/>
  <c r="Q105" i="72"/>
  <c r="Q107" i="72"/>
  <c r="Q109" i="72"/>
  <c r="T7" i="72"/>
  <c r="T15" i="72"/>
  <c r="T23" i="72"/>
  <c r="R29" i="72"/>
  <c r="R30" i="72"/>
  <c r="R31" i="72"/>
  <c r="R32" i="72"/>
  <c r="R33" i="72"/>
  <c r="R34" i="72"/>
  <c r="R35" i="72"/>
  <c r="R36" i="72"/>
  <c r="X49" i="72"/>
  <c r="X57" i="72"/>
  <c r="U67" i="72"/>
  <c r="U69" i="72"/>
  <c r="U71" i="72"/>
  <c r="U73" i="72"/>
  <c r="T12" i="72"/>
  <c r="T20" i="72"/>
  <c r="T28" i="72"/>
  <c r="T33" i="72"/>
  <c r="T35" i="72"/>
  <c r="X46" i="72"/>
  <c r="X54" i="72"/>
  <c r="X62" i="72"/>
  <c r="W66" i="72"/>
  <c r="W68" i="72"/>
  <c r="W70" i="72"/>
  <c r="W72" i="72"/>
  <c r="W74" i="72"/>
  <c r="T9" i="72"/>
  <c r="T17" i="72"/>
  <c r="T25" i="72"/>
  <c r="X43" i="72"/>
  <c r="X51" i="72"/>
  <c r="X59" i="72"/>
  <c r="X66" i="72"/>
  <c r="X68" i="72"/>
  <c r="X70" i="72"/>
  <c r="X72" i="72"/>
  <c r="X74" i="72"/>
  <c r="T14" i="72"/>
  <c r="T22" i="72"/>
  <c r="W31" i="72"/>
  <c r="W32" i="72"/>
  <c r="W33" i="72"/>
  <c r="W34" i="72"/>
  <c r="W35" i="72"/>
  <c r="W36" i="72"/>
  <c r="W37" i="72"/>
  <c r="X48" i="72"/>
  <c r="X56" i="72"/>
  <c r="X64" i="72"/>
  <c r="T11" i="72"/>
  <c r="T19" i="72"/>
  <c r="X37" i="72"/>
  <c r="X45" i="72"/>
  <c r="X53" i="72"/>
  <c r="T13" i="71"/>
  <c r="T21" i="71"/>
  <c r="T62" i="71"/>
  <c r="R65" i="71"/>
  <c r="R66" i="71"/>
  <c r="R67" i="71"/>
  <c r="R68" i="71"/>
  <c r="R69" i="71"/>
  <c r="R70" i="71"/>
  <c r="R71" i="71"/>
  <c r="R72" i="71"/>
  <c r="R73" i="71"/>
  <c r="R74" i="71"/>
  <c r="K102" i="71"/>
  <c r="F101" i="71"/>
  <c r="T10" i="71"/>
  <c r="T18" i="71"/>
  <c r="T26" i="71"/>
  <c r="T66" i="71"/>
  <c r="T68" i="71"/>
  <c r="T70" i="71"/>
  <c r="T72" i="71"/>
  <c r="T74" i="71"/>
  <c r="Q101" i="71"/>
  <c r="T7" i="71"/>
  <c r="T29" i="71" s="1"/>
  <c r="T15" i="71"/>
  <c r="T23" i="71"/>
  <c r="R29" i="71"/>
  <c r="R30" i="71"/>
  <c r="R31" i="71"/>
  <c r="R32" i="71"/>
  <c r="R33" i="71"/>
  <c r="R34" i="71"/>
  <c r="R35" i="71"/>
  <c r="R36" i="71"/>
  <c r="R37" i="71"/>
  <c r="R38" i="71"/>
  <c r="T64" i="71"/>
  <c r="U67" i="71"/>
  <c r="U69" i="71"/>
  <c r="U71" i="71"/>
  <c r="U73" i="71"/>
  <c r="T12" i="71"/>
  <c r="T20" i="71"/>
  <c r="T28" i="71"/>
  <c r="W66" i="71"/>
  <c r="W68" i="71"/>
  <c r="W70" i="71"/>
  <c r="W72" i="71"/>
  <c r="W74" i="71"/>
  <c r="T9" i="71"/>
  <c r="T17" i="71"/>
  <c r="T25" i="71"/>
  <c r="X66" i="71"/>
  <c r="X68" i="71"/>
  <c r="X70" i="71"/>
  <c r="X72" i="71"/>
  <c r="X74" i="71"/>
  <c r="T22" i="71"/>
  <c r="T14" i="71"/>
  <c r="T11" i="71"/>
  <c r="T19" i="71"/>
  <c r="M101" i="70"/>
  <c r="U68" i="70"/>
  <c r="U49" i="70"/>
  <c r="U47" i="70"/>
  <c r="U45" i="70"/>
  <c r="U71" i="70"/>
  <c r="U43" i="70"/>
  <c r="U61" i="70"/>
  <c r="U59" i="70"/>
  <c r="U57" i="70"/>
  <c r="U55" i="70"/>
  <c r="U53" i="70"/>
  <c r="U66" i="70"/>
  <c r="U74" i="70"/>
  <c r="U63" i="70"/>
  <c r="U69" i="70"/>
  <c r="U72" i="70"/>
  <c r="U50" i="70"/>
  <c r="U48" i="70"/>
  <c r="U46" i="70"/>
  <c r="U44" i="70"/>
  <c r="U67" i="70"/>
  <c r="U62" i="70"/>
  <c r="U60" i="70"/>
  <c r="U58" i="70"/>
  <c r="U56" i="70"/>
  <c r="U54" i="70"/>
  <c r="U52" i="70"/>
  <c r="U70" i="70"/>
  <c r="U51" i="70"/>
  <c r="G30" i="70"/>
  <c r="G102" i="70" s="1"/>
  <c r="H30" i="70"/>
  <c r="H102" i="70" s="1"/>
  <c r="I30" i="70"/>
  <c r="I102" i="70" s="1"/>
  <c r="J30" i="70"/>
  <c r="J102" i="70" s="1"/>
  <c r="K30" i="70"/>
  <c r="L30" i="70"/>
  <c r="L102" i="70" s="1"/>
  <c r="M30" i="70"/>
  <c r="M102" i="70" s="1"/>
  <c r="N30" i="70"/>
  <c r="N102" i="70" s="1"/>
  <c r="P30" i="70"/>
  <c r="Q30" i="70"/>
  <c r="G31" i="70"/>
  <c r="G103" i="70" s="1"/>
  <c r="H31" i="70"/>
  <c r="H103" i="70" s="1"/>
  <c r="I31" i="70"/>
  <c r="I103" i="70" s="1"/>
  <c r="J31" i="70"/>
  <c r="J103" i="70" s="1"/>
  <c r="K31" i="70"/>
  <c r="K103" i="70" s="1"/>
  <c r="L31" i="70"/>
  <c r="L103" i="70" s="1"/>
  <c r="M31" i="70"/>
  <c r="M103" i="70" s="1"/>
  <c r="N31" i="70"/>
  <c r="N103" i="70" s="1"/>
  <c r="P31" i="70"/>
  <c r="Q31" i="70"/>
  <c r="G32" i="70"/>
  <c r="G104" i="70" s="1"/>
  <c r="H32" i="70"/>
  <c r="H104" i="70" s="1"/>
  <c r="I32" i="70"/>
  <c r="I104" i="70" s="1"/>
  <c r="J32" i="70"/>
  <c r="J104" i="70" s="1"/>
  <c r="K32" i="70"/>
  <c r="K104" i="70" s="1"/>
  <c r="L32" i="70"/>
  <c r="L104" i="70" s="1"/>
  <c r="M32" i="70"/>
  <c r="M104" i="70" s="1"/>
  <c r="N32" i="70"/>
  <c r="N104" i="70" s="1"/>
  <c r="P32" i="70"/>
  <c r="Q32" i="70"/>
  <c r="G33" i="70"/>
  <c r="H33" i="70"/>
  <c r="I33" i="70"/>
  <c r="J33" i="70"/>
  <c r="K33" i="70"/>
  <c r="L33" i="70"/>
  <c r="M33" i="70"/>
  <c r="M105" i="70" s="1"/>
  <c r="N33" i="70"/>
  <c r="N105" i="70" s="1"/>
  <c r="P33" i="70"/>
  <c r="Q33" i="70"/>
  <c r="G34" i="70"/>
  <c r="H34" i="70"/>
  <c r="I34" i="70"/>
  <c r="J34" i="70"/>
  <c r="K34" i="70"/>
  <c r="L34" i="70"/>
  <c r="M34" i="70"/>
  <c r="M106" i="70" s="1"/>
  <c r="N34" i="70"/>
  <c r="N106" i="70" s="1"/>
  <c r="P34" i="70"/>
  <c r="Q34" i="70"/>
  <c r="G35" i="70"/>
  <c r="H35" i="70"/>
  <c r="I35" i="70"/>
  <c r="J35" i="70"/>
  <c r="K35" i="70"/>
  <c r="L35" i="70"/>
  <c r="M35" i="70"/>
  <c r="M107" i="70" s="1"/>
  <c r="N35" i="70"/>
  <c r="N107" i="70" s="1"/>
  <c r="P35" i="70"/>
  <c r="Q35" i="70"/>
  <c r="G36" i="70"/>
  <c r="G108" i="70" s="1"/>
  <c r="H36" i="70"/>
  <c r="H108" i="70" s="1"/>
  <c r="I36" i="70"/>
  <c r="I108" i="70" s="1"/>
  <c r="J36" i="70"/>
  <c r="J108" i="70" s="1"/>
  <c r="K36" i="70"/>
  <c r="K108" i="70" s="1"/>
  <c r="L36" i="70"/>
  <c r="L108" i="70" s="1"/>
  <c r="M36" i="70"/>
  <c r="M108" i="70" s="1"/>
  <c r="N36" i="70"/>
  <c r="N108" i="70" s="1"/>
  <c r="P36" i="70"/>
  <c r="Q36" i="70"/>
  <c r="G37" i="70"/>
  <c r="G109" i="70" s="1"/>
  <c r="H37" i="70"/>
  <c r="H109" i="70" s="1"/>
  <c r="I37" i="70"/>
  <c r="I109" i="70" s="1"/>
  <c r="J37" i="70"/>
  <c r="J109" i="70" s="1"/>
  <c r="K37" i="70"/>
  <c r="K109" i="70" s="1"/>
  <c r="L37" i="70"/>
  <c r="L109" i="70" s="1"/>
  <c r="M37" i="70"/>
  <c r="M109" i="70" s="1"/>
  <c r="N37" i="70"/>
  <c r="N109" i="70" s="1"/>
  <c r="P37" i="70"/>
  <c r="Q37" i="70"/>
  <c r="G38" i="70"/>
  <c r="G110" i="70" s="1"/>
  <c r="H38" i="70"/>
  <c r="H110" i="70" s="1"/>
  <c r="I38" i="70"/>
  <c r="I110" i="70" s="1"/>
  <c r="J38" i="70"/>
  <c r="J110" i="70" s="1"/>
  <c r="K38" i="70"/>
  <c r="L38" i="70"/>
  <c r="L110" i="70" s="1"/>
  <c r="M38" i="70"/>
  <c r="M110" i="70" s="1"/>
  <c r="N38" i="70"/>
  <c r="N110" i="70" s="1"/>
  <c r="P38" i="70"/>
  <c r="Q38" i="70"/>
  <c r="F38" i="70"/>
  <c r="F110" i="70" s="1"/>
  <c r="F37" i="70"/>
  <c r="F109" i="70" s="1"/>
  <c r="F36" i="70"/>
  <c r="F35" i="70"/>
  <c r="F34" i="70"/>
  <c r="F33" i="70"/>
  <c r="F32" i="70"/>
  <c r="F104" i="70" s="1"/>
  <c r="F31" i="70"/>
  <c r="F103" i="70" s="1"/>
  <c r="F30" i="70"/>
  <c r="F102" i="70" s="1"/>
  <c r="F41" i="70"/>
  <c r="R70" i="70"/>
  <c r="R69" i="70"/>
  <c r="R64" i="70"/>
  <c r="R63" i="70"/>
  <c r="R61" i="70"/>
  <c r="R60" i="70"/>
  <c r="R59" i="70"/>
  <c r="R58" i="70"/>
  <c r="R56" i="70"/>
  <c r="R55" i="70"/>
  <c r="R54" i="70"/>
  <c r="R53" i="70"/>
  <c r="R52" i="70"/>
  <c r="R50" i="70"/>
  <c r="R49" i="70"/>
  <c r="R48" i="70"/>
  <c r="R47" i="70"/>
  <c r="R45" i="70"/>
  <c r="R44" i="70"/>
  <c r="R43" i="70"/>
  <c r="U8" i="70"/>
  <c r="T12" i="70"/>
  <c r="R28" i="70"/>
  <c r="R27" i="70"/>
  <c r="T26" i="70"/>
  <c r="R25" i="70"/>
  <c r="R24" i="70"/>
  <c r="R23" i="70"/>
  <c r="R22" i="70"/>
  <c r="T21" i="70"/>
  <c r="R20" i="70"/>
  <c r="R19" i="70"/>
  <c r="R18" i="70"/>
  <c r="R17" i="70"/>
  <c r="R16" i="70"/>
  <c r="U15" i="70"/>
  <c r="T15" i="70"/>
  <c r="R14" i="70"/>
  <c r="R13" i="70"/>
  <c r="R12" i="70"/>
  <c r="R11" i="70"/>
  <c r="U10" i="70"/>
  <c r="T10" i="70"/>
  <c r="R9" i="70"/>
  <c r="R8" i="70"/>
  <c r="R7" i="70"/>
  <c r="F77" i="70"/>
  <c r="BB99" i="77" l="1"/>
  <c r="BB99" i="74"/>
  <c r="U65" i="73"/>
  <c r="T65" i="73"/>
  <c r="V65" i="73"/>
  <c r="U65" i="72"/>
  <c r="T29" i="87"/>
  <c r="BB61" i="86"/>
  <c r="BB64" i="82"/>
  <c r="BB99" i="80"/>
  <c r="BB99" i="79"/>
  <c r="BB99" i="78"/>
  <c r="R101" i="72"/>
  <c r="T65" i="72"/>
  <c r="T65" i="87"/>
  <c r="BB95" i="86"/>
  <c r="BC7" i="2"/>
  <c r="BB32" i="86"/>
  <c r="BB98" i="85"/>
  <c r="BB64" i="85"/>
  <c r="BB32" i="85"/>
  <c r="BB98" i="83"/>
  <c r="BB32" i="83"/>
  <c r="BB64" i="83"/>
  <c r="BB98" i="82"/>
  <c r="BB32" i="82"/>
  <c r="BB98" i="81"/>
  <c r="BB32" i="81"/>
  <c r="BB32" i="80"/>
  <c r="BB65" i="78"/>
  <c r="BB32" i="78"/>
  <c r="BB65" i="75"/>
  <c r="BB99" i="76"/>
  <c r="BB32" i="76"/>
  <c r="BB99" i="75"/>
  <c r="BB32" i="75"/>
  <c r="BB32" i="74"/>
  <c r="BA99" i="88"/>
  <c r="BA32" i="88"/>
  <c r="W65" i="72"/>
  <c r="R104" i="72"/>
  <c r="R107" i="72"/>
  <c r="U29" i="72"/>
  <c r="X29" i="72"/>
  <c r="U29" i="71"/>
  <c r="BC27" i="2"/>
  <c r="R108" i="73"/>
  <c r="R110" i="72"/>
  <c r="R106" i="72"/>
  <c r="R102" i="71"/>
  <c r="X29" i="71"/>
  <c r="W29" i="71"/>
  <c r="R110" i="87"/>
  <c r="U65" i="87"/>
  <c r="R106" i="87"/>
  <c r="R108" i="87"/>
  <c r="X29" i="87"/>
  <c r="T65" i="70"/>
  <c r="R110" i="73"/>
  <c r="R106" i="73"/>
  <c r="R104" i="73"/>
  <c r="X29" i="73"/>
  <c r="R102" i="73"/>
  <c r="R105" i="73"/>
  <c r="V29" i="73"/>
  <c r="R103" i="73"/>
  <c r="R103" i="72"/>
  <c r="R108" i="72"/>
  <c r="W29" i="72"/>
  <c r="T29" i="72"/>
  <c r="U65" i="71"/>
  <c r="X65" i="71"/>
  <c r="R107" i="87"/>
  <c r="R104" i="87"/>
  <c r="R102" i="87"/>
  <c r="U65" i="70"/>
  <c r="BA65" i="88"/>
  <c r="R109" i="87"/>
  <c r="R105" i="87"/>
  <c r="R103" i="87"/>
  <c r="R101" i="87"/>
  <c r="BB65" i="80"/>
  <c r="BB65" i="79"/>
  <c r="BB32" i="79"/>
  <c r="BB65" i="77"/>
  <c r="BB32" i="77"/>
  <c r="BB65" i="76"/>
  <c r="BB65" i="74"/>
  <c r="R101" i="73"/>
  <c r="T29" i="73"/>
  <c r="R109" i="73"/>
  <c r="X65" i="73"/>
  <c r="R107" i="73"/>
  <c r="X65" i="72"/>
  <c r="R109" i="72"/>
  <c r="R105" i="72"/>
  <c r="R101" i="71"/>
  <c r="T36" i="70"/>
  <c r="F108" i="70"/>
  <c r="U38" i="70"/>
  <c r="K110" i="70"/>
  <c r="R108" i="70"/>
  <c r="U34" i="70"/>
  <c r="U30" i="70"/>
  <c r="K102" i="70"/>
  <c r="R97" i="70"/>
  <c r="T30" i="70"/>
  <c r="T18" i="70"/>
  <c r="T35" i="70"/>
  <c r="T24" i="70"/>
  <c r="T16" i="70"/>
  <c r="T8" i="70"/>
  <c r="T37" i="70"/>
  <c r="T38" i="70"/>
  <c r="U37" i="70"/>
  <c r="U33" i="70"/>
  <c r="T22" i="70"/>
  <c r="T14" i="70"/>
  <c r="T31" i="70"/>
  <c r="T7" i="70"/>
  <c r="T29" i="70" s="1"/>
  <c r="T32" i="70"/>
  <c r="U36" i="70"/>
  <c r="U32" i="70"/>
  <c r="T28" i="70"/>
  <c r="T20" i="70"/>
  <c r="T33" i="70"/>
  <c r="T34" i="70"/>
  <c r="U35" i="70"/>
  <c r="U31" i="70"/>
  <c r="R65" i="70"/>
  <c r="R67" i="70"/>
  <c r="U7" i="70"/>
  <c r="R62" i="70"/>
  <c r="U27" i="70"/>
  <c r="U25" i="70"/>
  <c r="U23" i="70"/>
  <c r="U21" i="70"/>
  <c r="U19" i="70"/>
  <c r="U17" i="70"/>
  <c r="U13" i="70"/>
  <c r="U11" i="70"/>
  <c r="U9" i="70"/>
  <c r="T27" i="70"/>
  <c r="T25" i="70"/>
  <c r="T23" i="70"/>
  <c r="T19" i="70"/>
  <c r="T17" i="70"/>
  <c r="T13" i="70"/>
  <c r="T11" i="70"/>
  <c r="T9" i="70"/>
  <c r="U28" i="70"/>
  <c r="U26" i="70"/>
  <c r="U24" i="70"/>
  <c r="U22" i="70"/>
  <c r="U20" i="70"/>
  <c r="U18" i="70"/>
  <c r="U16" i="70"/>
  <c r="U14" i="70"/>
  <c r="U12" i="70"/>
  <c r="R51" i="70"/>
  <c r="R79" i="70"/>
  <c r="R68" i="70"/>
  <c r="R66" i="70"/>
  <c r="R34" i="70"/>
  <c r="R84" i="70"/>
  <c r="R99" i="70"/>
  <c r="R57" i="70"/>
  <c r="R74" i="70"/>
  <c r="R106" i="70"/>
  <c r="R71" i="70"/>
  <c r="R89" i="70"/>
  <c r="R100" i="70"/>
  <c r="R46" i="70"/>
  <c r="R72" i="70"/>
  <c r="R95" i="70"/>
  <c r="R38" i="70"/>
  <c r="R37" i="70"/>
  <c r="R94" i="70"/>
  <c r="R33" i="70"/>
  <c r="R85" i="70"/>
  <c r="R88" i="70"/>
  <c r="R92" i="70"/>
  <c r="R29" i="70"/>
  <c r="R81" i="70"/>
  <c r="R91" i="70"/>
  <c r="R96" i="70"/>
  <c r="R80" i="70"/>
  <c r="R83" i="70"/>
  <c r="R90" i="70"/>
  <c r="R86" i="70"/>
  <c r="R32" i="70"/>
  <c r="R103" i="70"/>
  <c r="R102" i="70"/>
  <c r="R30" i="70"/>
  <c r="R35" i="70"/>
  <c r="R21" i="70"/>
  <c r="R26" i="70"/>
  <c r="R101" i="70"/>
  <c r="R31" i="70"/>
  <c r="R36" i="70"/>
  <c r="R10" i="70"/>
  <c r="R15" i="70"/>
  <c r="R107" i="70" l="1"/>
  <c r="U29" i="70"/>
  <c r="R98" i="70"/>
  <c r="R73" i="70"/>
  <c r="R87" i="70"/>
  <c r="R105" i="70"/>
  <c r="R110" i="70"/>
  <c r="R93" i="70"/>
  <c r="R82" i="70"/>
  <c r="R104" i="70"/>
  <c r="R109" i="70" l="1"/>
  <c r="E48" i="45"/>
  <c r="F48" i="45"/>
  <c r="G48" i="45"/>
  <c r="H48" i="45"/>
  <c r="I48" i="45"/>
  <c r="J48" i="45"/>
  <c r="K48" i="45"/>
  <c r="L48" i="45"/>
  <c r="M48" i="45"/>
  <c r="M49" i="45"/>
  <c r="L50" i="45"/>
  <c r="M50" i="45"/>
  <c r="E51" i="45"/>
  <c r="F51" i="45"/>
  <c r="G51" i="45"/>
  <c r="H51" i="45"/>
  <c r="I51" i="45"/>
  <c r="J51" i="45"/>
  <c r="K51" i="45"/>
  <c r="L51" i="45"/>
  <c r="M51" i="45"/>
  <c r="E52" i="45"/>
  <c r="F52" i="45"/>
  <c r="G52" i="45"/>
  <c r="H52" i="45"/>
  <c r="I52" i="45"/>
  <c r="J52" i="45"/>
  <c r="K52" i="45"/>
  <c r="L52" i="45"/>
  <c r="M52" i="45"/>
  <c r="E53" i="45"/>
  <c r="F53" i="45"/>
  <c r="G53" i="45"/>
  <c r="H53" i="45"/>
  <c r="I53" i="45"/>
  <c r="J53" i="45"/>
  <c r="K53" i="45"/>
  <c r="L53" i="45"/>
  <c r="M53" i="45"/>
  <c r="M54" i="45"/>
  <c r="L55" i="45"/>
  <c r="M55" i="45"/>
  <c r="E56" i="45"/>
  <c r="F56" i="45"/>
  <c r="G56" i="45"/>
  <c r="H56" i="45"/>
  <c r="I56" i="45"/>
  <c r="J56" i="45"/>
  <c r="K56" i="45"/>
  <c r="L56" i="45"/>
  <c r="M56" i="45"/>
  <c r="M57" i="45"/>
  <c r="M58" i="45"/>
  <c r="M59" i="45"/>
  <c r="M60" i="45"/>
  <c r="M61" i="45"/>
  <c r="F47" i="45"/>
  <c r="G47" i="45"/>
  <c r="H47" i="45"/>
  <c r="I47" i="45"/>
  <c r="J47" i="45"/>
  <c r="K47" i="45"/>
  <c r="L47" i="45"/>
  <c r="M47" i="45"/>
  <c r="E47" i="45"/>
  <c r="K75" i="24"/>
  <c r="AE75" i="24"/>
  <c r="AE71" i="24"/>
  <c r="AE66" i="24"/>
  <c r="AD54" i="24"/>
  <c r="AE54" i="24"/>
  <c r="AD41" i="24"/>
  <c r="AE41" i="24"/>
  <c r="AE29" i="24"/>
  <c r="AE17" i="24"/>
  <c r="K71" i="24"/>
  <c r="K54" i="24"/>
  <c r="K41" i="24"/>
  <c r="K29" i="24"/>
  <c r="K17" i="24"/>
  <c r="AY6" i="24"/>
  <c r="AY7" i="24"/>
  <c r="AY8" i="24"/>
  <c r="AY9" i="24"/>
  <c r="AY10" i="24"/>
  <c r="AY11" i="24"/>
  <c r="AY12" i="24"/>
  <c r="AY13" i="24"/>
  <c r="AY14" i="24"/>
  <c r="AY15" i="24"/>
  <c r="AY16" i="24"/>
  <c r="AY18" i="24"/>
  <c r="AY19" i="24"/>
  <c r="AY20" i="24"/>
  <c r="AY21" i="24"/>
  <c r="AY22" i="24"/>
  <c r="AY23" i="24"/>
  <c r="AY24" i="24"/>
  <c r="AY25" i="24"/>
  <c r="AY26" i="24"/>
  <c r="AY27" i="24"/>
  <c r="AY28" i="24"/>
  <c r="AY30" i="24"/>
  <c r="AY31" i="24"/>
  <c r="AY32" i="24"/>
  <c r="AY33" i="24"/>
  <c r="AY34" i="24"/>
  <c r="AY35" i="24"/>
  <c r="AY36" i="24"/>
  <c r="AY37" i="24"/>
  <c r="AY38" i="24"/>
  <c r="AY39" i="24"/>
  <c r="AY40" i="24"/>
  <c r="AY42" i="24"/>
  <c r="AY43" i="24"/>
  <c r="AY44" i="24"/>
  <c r="AY45" i="24"/>
  <c r="AY46" i="24"/>
  <c r="AY47" i="24"/>
  <c r="AY48" i="24"/>
  <c r="AY49" i="24"/>
  <c r="AY50" i="24"/>
  <c r="AY51" i="24"/>
  <c r="AY52" i="24"/>
  <c r="AY53" i="24"/>
  <c r="AY55" i="24"/>
  <c r="AY57" i="24"/>
  <c r="AY58" i="24"/>
  <c r="AY59" i="24"/>
  <c r="AY60" i="24"/>
  <c r="AY61" i="24"/>
  <c r="AY62" i="24"/>
  <c r="AY63" i="24"/>
  <c r="AY64" i="24"/>
  <c r="AY65" i="24"/>
  <c r="AY67" i="24"/>
  <c r="AY68" i="24"/>
  <c r="AY69" i="24"/>
  <c r="AY70" i="24"/>
  <c r="AY72" i="24"/>
  <c r="AY73" i="24"/>
  <c r="AY74" i="24"/>
  <c r="AX68" i="3"/>
  <c r="AX69" i="3"/>
  <c r="AX70" i="3"/>
  <c r="AX71" i="3"/>
  <c r="AX72" i="3"/>
  <c r="AX73" i="3"/>
  <c r="AX74" i="3"/>
  <c r="AX75" i="3"/>
  <c r="AX76" i="3"/>
  <c r="AX77" i="3"/>
  <c r="AX78" i="3"/>
  <c r="AX79" i="3"/>
  <c r="AX80" i="3"/>
  <c r="AX81" i="3"/>
  <c r="AX82" i="3"/>
  <c r="AX83" i="3"/>
  <c r="AX84" i="3"/>
  <c r="AX85" i="3"/>
  <c r="AX86" i="3"/>
  <c r="AX87" i="3"/>
  <c r="AX88" i="3"/>
  <c r="AX89" i="3"/>
  <c r="AX90" i="3"/>
  <c r="AX91" i="3"/>
  <c r="AX92" i="3"/>
  <c r="AX93" i="3"/>
  <c r="AX94" i="3"/>
  <c r="AX96" i="3"/>
  <c r="AX39" i="3"/>
  <c r="AX40" i="3"/>
  <c r="AX41" i="3"/>
  <c r="AX42" i="3"/>
  <c r="AX43" i="3"/>
  <c r="AX44" i="3"/>
  <c r="AX45" i="3"/>
  <c r="AX46" i="3"/>
  <c r="AX47" i="3"/>
  <c r="AX48" i="3"/>
  <c r="AX49" i="3"/>
  <c r="AX50" i="3"/>
  <c r="AX51" i="3"/>
  <c r="AX52" i="3"/>
  <c r="AX53" i="3"/>
  <c r="AX54" i="3"/>
  <c r="AX55" i="3"/>
  <c r="AX57" i="3"/>
  <c r="AX58" i="3"/>
  <c r="AX59" i="3"/>
  <c r="AX60" i="3"/>
  <c r="AX62" i="3"/>
  <c r="AX7" i="3"/>
  <c r="AX8" i="3"/>
  <c r="AX9" i="3"/>
  <c r="AX10" i="3"/>
  <c r="AX11" i="3"/>
  <c r="AX12" i="3"/>
  <c r="AX13" i="3"/>
  <c r="AX14" i="3"/>
  <c r="AX15" i="3"/>
  <c r="AX16" i="3"/>
  <c r="AX17" i="3"/>
  <c r="AX18" i="3"/>
  <c r="AX19" i="3"/>
  <c r="AX20" i="3"/>
  <c r="AX21" i="3"/>
  <c r="AX22" i="3"/>
  <c r="AX23" i="3"/>
  <c r="AX24" i="3"/>
  <c r="AX25" i="3"/>
  <c r="AX26" i="3"/>
  <c r="AX27" i="3"/>
  <c r="AX28" i="3"/>
  <c r="AX29" i="3"/>
  <c r="AX30" i="3"/>
  <c r="AX31" i="3"/>
  <c r="AX33" i="3"/>
  <c r="AD95" i="3"/>
  <c r="AJ69" i="3"/>
  <c r="AJ70" i="3"/>
  <c r="AJ71" i="3"/>
  <c r="AJ72" i="3"/>
  <c r="AJ73" i="3"/>
  <c r="AJ74" i="3"/>
  <c r="AJ75" i="3"/>
  <c r="AJ76" i="3"/>
  <c r="AJ77" i="3"/>
  <c r="AJ78" i="3"/>
  <c r="AJ79" i="3"/>
  <c r="AJ80" i="3"/>
  <c r="AJ81" i="3"/>
  <c r="AJ82" i="3"/>
  <c r="AJ83" i="3"/>
  <c r="AJ84" i="3"/>
  <c r="AJ85" i="3"/>
  <c r="AJ86" i="3"/>
  <c r="AJ87" i="3"/>
  <c r="AJ88" i="3"/>
  <c r="AJ89" i="3"/>
  <c r="AJ90" i="3"/>
  <c r="AJ91" i="3"/>
  <c r="AJ92" i="3"/>
  <c r="AJ93" i="3"/>
  <c r="AJ94" i="3"/>
  <c r="AN68" i="3"/>
  <c r="AM68" i="3"/>
  <c r="AJ68" i="3"/>
  <c r="AD61" i="3"/>
  <c r="AJ40" i="3"/>
  <c r="AJ41" i="3"/>
  <c r="AJ42" i="3"/>
  <c r="AJ43" i="3"/>
  <c r="AJ44" i="3"/>
  <c r="AJ45" i="3"/>
  <c r="AJ46" i="3"/>
  <c r="AJ47" i="3"/>
  <c r="AJ48" i="3"/>
  <c r="AJ49" i="3"/>
  <c r="AJ50" i="3"/>
  <c r="AJ51" i="3"/>
  <c r="AJ52" i="3"/>
  <c r="AJ53" i="3"/>
  <c r="AJ54" i="3"/>
  <c r="AJ55" i="3"/>
  <c r="AJ56" i="3"/>
  <c r="AJ57" i="3"/>
  <c r="AJ58" i="3"/>
  <c r="AJ59" i="3"/>
  <c r="AJ60" i="3"/>
  <c r="AJ39" i="3"/>
  <c r="AD32" i="3"/>
  <c r="AJ8" i="3"/>
  <c r="AJ9" i="3"/>
  <c r="AJ10" i="3"/>
  <c r="AJ11" i="3"/>
  <c r="AJ12" i="3"/>
  <c r="AJ13" i="3"/>
  <c r="AJ14" i="3"/>
  <c r="AJ15" i="3"/>
  <c r="AJ16" i="3"/>
  <c r="AJ17" i="3"/>
  <c r="AJ18" i="3"/>
  <c r="AJ19" i="3"/>
  <c r="AJ20" i="3"/>
  <c r="AJ21" i="3"/>
  <c r="AJ22" i="3"/>
  <c r="AJ23" i="3"/>
  <c r="AJ24" i="3"/>
  <c r="AJ25" i="3"/>
  <c r="AJ26" i="3"/>
  <c r="AJ27" i="3"/>
  <c r="AJ28" i="3"/>
  <c r="AJ29" i="3"/>
  <c r="AJ30" i="3"/>
  <c r="AJ31" i="3"/>
  <c r="AN7" i="3"/>
  <c r="AM7" i="3"/>
  <c r="AJ7" i="3"/>
  <c r="J95" i="3"/>
  <c r="P69" i="3"/>
  <c r="S69" i="3"/>
  <c r="T69" i="3"/>
  <c r="P70" i="3"/>
  <c r="S70" i="3"/>
  <c r="T70" i="3"/>
  <c r="P71" i="3"/>
  <c r="S71" i="3"/>
  <c r="T71" i="3"/>
  <c r="P72" i="3"/>
  <c r="S72" i="3"/>
  <c r="T72" i="3"/>
  <c r="P73" i="3"/>
  <c r="S73" i="3"/>
  <c r="T73" i="3"/>
  <c r="P74" i="3"/>
  <c r="S74" i="3"/>
  <c r="T74" i="3"/>
  <c r="P75" i="3"/>
  <c r="S75" i="3"/>
  <c r="T75" i="3"/>
  <c r="P76" i="3"/>
  <c r="S76" i="3"/>
  <c r="T76" i="3"/>
  <c r="P77" i="3"/>
  <c r="S77" i="3"/>
  <c r="T77" i="3"/>
  <c r="P78" i="3"/>
  <c r="S78" i="3"/>
  <c r="T78" i="3"/>
  <c r="P79" i="3"/>
  <c r="S79" i="3"/>
  <c r="T79" i="3"/>
  <c r="P80" i="3"/>
  <c r="S80" i="3"/>
  <c r="T80" i="3"/>
  <c r="P81" i="3"/>
  <c r="S81" i="3"/>
  <c r="T81" i="3"/>
  <c r="P82" i="3"/>
  <c r="S82" i="3"/>
  <c r="T82" i="3"/>
  <c r="P83" i="3"/>
  <c r="S83" i="3"/>
  <c r="T83" i="3"/>
  <c r="P84" i="3"/>
  <c r="S84" i="3"/>
  <c r="T84" i="3"/>
  <c r="P85" i="3"/>
  <c r="S85" i="3"/>
  <c r="T85" i="3"/>
  <c r="P86" i="3"/>
  <c r="S86" i="3"/>
  <c r="T86" i="3"/>
  <c r="P87" i="3"/>
  <c r="S87" i="3"/>
  <c r="T87" i="3"/>
  <c r="P88" i="3"/>
  <c r="S88" i="3"/>
  <c r="T88" i="3"/>
  <c r="P89" i="3"/>
  <c r="S89" i="3"/>
  <c r="T89" i="3"/>
  <c r="P90" i="3"/>
  <c r="S90" i="3"/>
  <c r="T90" i="3"/>
  <c r="P91" i="3"/>
  <c r="S91" i="3"/>
  <c r="T91" i="3"/>
  <c r="P92" i="3"/>
  <c r="S92" i="3"/>
  <c r="T92" i="3"/>
  <c r="P93" i="3"/>
  <c r="S93" i="3"/>
  <c r="T93" i="3"/>
  <c r="P94" i="3"/>
  <c r="S94" i="3"/>
  <c r="T94" i="3"/>
  <c r="T68" i="3"/>
  <c r="S68" i="3"/>
  <c r="P68" i="3"/>
  <c r="J61" i="3"/>
  <c r="P40" i="3"/>
  <c r="P41" i="3"/>
  <c r="P42" i="3"/>
  <c r="P43" i="3"/>
  <c r="P44" i="3"/>
  <c r="P45" i="3"/>
  <c r="P46" i="3"/>
  <c r="P47" i="3"/>
  <c r="P48" i="3"/>
  <c r="P49" i="3"/>
  <c r="P50" i="3"/>
  <c r="P51" i="3"/>
  <c r="P52" i="3"/>
  <c r="P53" i="3"/>
  <c r="P54" i="3"/>
  <c r="P55" i="3"/>
  <c r="P56" i="3"/>
  <c r="P57" i="3"/>
  <c r="P58" i="3"/>
  <c r="P59" i="3"/>
  <c r="P60" i="3"/>
  <c r="T62" i="3"/>
  <c r="P39" i="3"/>
  <c r="J32" i="3"/>
  <c r="P8" i="3"/>
  <c r="P9" i="3"/>
  <c r="P10" i="3"/>
  <c r="P11" i="3"/>
  <c r="P12" i="3"/>
  <c r="P13" i="3"/>
  <c r="P14" i="3"/>
  <c r="P15" i="3"/>
  <c r="P16" i="3"/>
  <c r="P17" i="3"/>
  <c r="P18" i="3"/>
  <c r="P19" i="3"/>
  <c r="P20" i="3"/>
  <c r="P21" i="3"/>
  <c r="P22" i="3"/>
  <c r="P23" i="3"/>
  <c r="P24" i="3"/>
  <c r="P25" i="3"/>
  <c r="P26" i="3"/>
  <c r="P27" i="3"/>
  <c r="P28" i="3"/>
  <c r="P29" i="3"/>
  <c r="P30" i="3"/>
  <c r="P31" i="3"/>
  <c r="P7" i="3"/>
  <c r="AY48" i="2"/>
  <c r="AY49" i="2"/>
  <c r="AY50" i="2"/>
  <c r="AY51" i="2"/>
  <c r="AY52" i="2"/>
  <c r="AY53" i="2"/>
  <c r="AY54" i="2"/>
  <c r="AY55" i="2"/>
  <c r="AY56" i="2"/>
  <c r="AY57" i="2"/>
  <c r="AY58" i="2"/>
  <c r="AY59" i="2"/>
  <c r="AY60" i="2"/>
  <c r="AY28" i="2"/>
  <c r="AY29" i="2"/>
  <c r="AY30" i="2"/>
  <c r="AY31" i="2"/>
  <c r="AY32" i="2"/>
  <c r="AY33" i="2"/>
  <c r="AY34" i="2"/>
  <c r="AY35" i="2"/>
  <c r="AY36" i="2"/>
  <c r="AY37" i="2"/>
  <c r="AY38" i="2"/>
  <c r="AY39" i="2"/>
  <c r="AY40" i="2"/>
  <c r="AY8" i="2"/>
  <c r="AY9" i="2"/>
  <c r="AY10" i="2"/>
  <c r="AY11" i="2"/>
  <c r="AY12" i="2"/>
  <c r="AY13" i="2"/>
  <c r="AY14" i="2"/>
  <c r="AY15" i="2"/>
  <c r="AY16" i="2"/>
  <c r="AY17" i="2"/>
  <c r="AY18" i="2"/>
  <c r="AY19" i="2"/>
  <c r="AY20" i="2"/>
  <c r="AY71" i="24" l="1"/>
  <c r="AY75" i="24"/>
  <c r="AY17" i="24"/>
  <c r="AX95" i="3"/>
  <c r="AX32" i="3"/>
  <c r="AX61" i="3"/>
  <c r="AY66" i="24"/>
  <c r="AY54" i="24"/>
  <c r="AY41" i="24"/>
  <c r="AY29" i="24"/>
  <c r="AQ26" i="24" l="1"/>
  <c r="AR26" i="24"/>
  <c r="AT26" i="24"/>
  <c r="AU26" i="24"/>
  <c r="AV26" i="24"/>
  <c r="AW26" i="24"/>
  <c r="AX26" i="24"/>
  <c r="AT27" i="24"/>
  <c r="AU27" i="24"/>
  <c r="AV27" i="24"/>
  <c r="AW27" i="24"/>
  <c r="AX27" i="24"/>
  <c r="AQ28" i="24"/>
  <c r="AR28" i="24"/>
  <c r="AS28" i="24"/>
  <c r="AT28" i="24"/>
  <c r="AU28" i="24"/>
  <c r="AV28" i="24"/>
  <c r="AW28" i="24"/>
  <c r="AX28" i="24"/>
  <c r="AQ65" i="24"/>
  <c r="AR65" i="24"/>
  <c r="AS65" i="24"/>
  <c r="AD66" i="24"/>
  <c r="AX66" i="24" s="1"/>
  <c r="AD71" i="24"/>
  <c r="J71" i="24"/>
  <c r="AD75" i="24"/>
  <c r="J75" i="24"/>
  <c r="AX6" i="24"/>
  <c r="AX7" i="24"/>
  <c r="AX8" i="24"/>
  <c r="AX9" i="24"/>
  <c r="AX10" i="24"/>
  <c r="AX11" i="24"/>
  <c r="AX12" i="24"/>
  <c r="AX13" i="24"/>
  <c r="AX14" i="24"/>
  <c r="AX15" i="24"/>
  <c r="AX16" i="24"/>
  <c r="AX18" i="24"/>
  <c r="AX19" i="24"/>
  <c r="AX20" i="24"/>
  <c r="AX21" i="24"/>
  <c r="AX22" i="24"/>
  <c r="AX23" i="24"/>
  <c r="AX24" i="24"/>
  <c r="AX25" i="24"/>
  <c r="AX30" i="24"/>
  <c r="AX31" i="24"/>
  <c r="AX32" i="24"/>
  <c r="AX33" i="24"/>
  <c r="AX34" i="24"/>
  <c r="AX35" i="24"/>
  <c r="AX36" i="24"/>
  <c r="AX37" i="24"/>
  <c r="AX38" i="24"/>
  <c r="AX39" i="24"/>
  <c r="AX40" i="24"/>
  <c r="AX42" i="24"/>
  <c r="AX43" i="24"/>
  <c r="AX44" i="24"/>
  <c r="AX45" i="24"/>
  <c r="AX46" i="24"/>
  <c r="AX47" i="24"/>
  <c r="AX48" i="24"/>
  <c r="AX49" i="24"/>
  <c r="AX50" i="24"/>
  <c r="AX51" i="24"/>
  <c r="AX52" i="24"/>
  <c r="AX53" i="24"/>
  <c r="AX55" i="24"/>
  <c r="AX57" i="24"/>
  <c r="AX58" i="24"/>
  <c r="AX59" i="24"/>
  <c r="AX60" i="24"/>
  <c r="AX61" i="24"/>
  <c r="AX62" i="24"/>
  <c r="AX63" i="24"/>
  <c r="AX64" i="24"/>
  <c r="AX65" i="24"/>
  <c r="AX67" i="24"/>
  <c r="AX68" i="24"/>
  <c r="AX69" i="24"/>
  <c r="AX70" i="24"/>
  <c r="AX72" i="24"/>
  <c r="AX73" i="24"/>
  <c r="AX74" i="24"/>
  <c r="J54" i="24"/>
  <c r="J41" i="24"/>
  <c r="AX41" i="24" s="1"/>
  <c r="AD29" i="24"/>
  <c r="J29" i="24"/>
  <c r="J17" i="24"/>
  <c r="AD17" i="24"/>
  <c r="C17" i="24"/>
  <c r="D17" i="24"/>
  <c r="E17" i="24"/>
  <c r="F17" i="24"/>
  <c r="G17" i="24"/>
  <c r="H17" i="24"/>
  <c r="I17" i="24"/>
  <c r="M17" i="24"/>
  <c r="N17" i="24"/>
  <c r="W17" i="24"/>
  <c r="X17" i="24"/>
  <c r="Y17" i="24"/>
  <c r="Z17" i="24"/>
  <c r="AA17" i="24"/>
  <c r="AB17" i="24"/>
  <c r="AC17" i="24"/>
  <c r="AG17" i="24"/>
  <c r="AH17" i="24"/>
  <c r="AX71" i="24" l="1"/>
  <c r="AX17" i="24"/>
  <c r="AX75" i="24"/>
  <c r="AX29" i="24"/>
  <c r="AX54" i="24"/>
  <c r="O17" i="24"/>
  <c r="B65" i="38"/>
  <c r="P65" i="38" s="1"/>
  <c r="P66" i="38" s="1"/>
  <c r="C65" i="38"/>
  <c r="D65" i="38"/>
  <c r="E65" i="38"/>
  <c r="F65" i="38"/>
  <c r="G65" i="38"/>
  <c r="Q65" i="38" s="1"/>
  <c r="Q66" i="38" s="1"/>
  <c r="H65" i="38"/>
  <c r="I65" i="38"/>
  <c r="L65" i="38"/>
  <c r="S66" i="38" s="1"/>
  <c r="M65" i="38"/>
  <c r="T66" i="38" s="1"/>
  <c r="J54" i="45" l="1"/>
  <c r="K54" i="45"/>
  <c r="L54" i="45"/>
  <c r="H49" i="45"/>
  <c r="I49" i="45"/>
  <c r="J49" i="45"/>
  <c r="K49" i="45"/>
  <c r="AW68" i="3"/>
  <c r="AZ68" i="3"/>
  <c r="AW69" i="3"/>
  <c r="AZ69" i="3"/>
  <c r="AW70" i="3"/>
  <c r="AZ70" i="3"/>
  <c r="AW71" i="3"/>
  <c r="AZ71" i="3"/>
  <c r="AW72" i="3"/>
  <c r="AZ72" i="3"/>
  <c r="AW73" i="3"/>
  <c r="AZ73" i="3"/>
  <c r="AW74" i="3"/>
  <c r="AZ74" i="3"/>
  <c r="AW75" i="3"/>
  <c r="AZ75" i="3"/>
  <c r="AW76" i="3"/>
  <c r="AZ76" i="3"/>
  <c r="AW77" i="3"/>
  <c r="AZ77" i="3"/>
  <c r="AW78" i="3"/>
  <c r="AZ78" i="3"/>
  <c r="AW79" i="3"/>
  <c r="AZ79" i="3"/>
  <c r="AW80" i="3"/>
  <c r="AZ80" i="3"/>
  <c r="AW81" i="3"/>
  <c r="AZ81" i="3"/>
  <c r="AW82" i="3"/>
  <c r="AZ82" i="3"/>
  <c r="AW83" i="3"/>
  <c r="AZ83" i="3"/>
  <c r="AW84" i="3"/>
  <c r="AZ84" i="3"/>
  <c r="AW85" i="3"/>
  <c r="AZ85" i="3"/>
  <c r="AW86" i="3"/>
  <c r="AZ86" i="3"/>
  <c r="AW87" i="3"/>
  <c r="AZ87" i="3"/>
  <c r="AW88" i="3"/>
  <c r="AZ88" i="3"/>
  <c r="AW89" i="3"/>
  <c r="AZ89" i="3"/>
  <c r="AW90" i="3"/>
  <c r="AZ90" i="3"/>
  <c r="AW91" i="3"/>
  <c r="AZ91" i="3"/>
  <c r="AW92" i="3"/>
  <c r="AZ92" i="3"/>
  <c r="AW93" i="3"/>
  <c r="AZ93" i="3"/>
  <c r="AW94" i="3"/>
  <c r="AZ94" i="3"/>
  <c r="AW96" i="3"/>
  <c r="AZ96" i="3"/>
  <c r="AC95" i="3"/>
  <c r="I95" i="3"/>
  <c r="AX48" i="2"/>
  <c r="AX49" i="2"/>
  <c r="AX51" i="2"/>
  <c r="AX52" i="2"/>
  <c r="AX54" i="2"/>
  <c r="AX55" i="2"/>
  <c r="AX56" i="2"/>
  <c r="AX57" i="2"/>
  <c r="AX58" i="2"/>
  <c r="AX59" i="2"/>
  <c r="E49" i="45" l="1"/>
  <c r="G49" i="45"/>
  <c r="I54" i="45"/>
  <c r="F49" i="45"/>
  <c r="H54" i="45"/>
  <c r="E54" i="45"/>
  <c r="G54" i="45"/>
  <c r="L49" i="45"/>
  <c r="F54" i="45"/>
  <c r="AW95" i="3"/>
  <c r="AW72" i="38" l="1"/>
  <c r="AW100" i="38"/>
  <c r="AC99" i="38"/>
  <c r="AF99" i="38"/>
  <c r="AM100" i="38" s="1"/>
  <c r="AW39" i="38"/>
  <c r="AW66" i="38"/>
  <c r="AC65" i="38"/>
  <c r="AW7" i="38"/>
  <c r="AW8" i="38"/>
  <c r="AW9" i="38"/>
  <c r="AW10" i="38"/>
  <c r="AW11" i="38"/>
  <c r="AW12" i="38"/>
  <c r="AW13" i="38"/>
  <c r="AW14" i="38"/>
  <c r="AW15" i="38"/>
  <c r="AW16" i="38"/>
  <c r="AW17" i="38"/>
  <c r="AW18" i="38"/>
  <c r="AW19" i="38"/>
  <c r="AW20" i="38"/>
  <c r="AW21" i="38"/>
  <c r="AW22" i="38"/>
  <c r="AW23" i="38"/>
  <c r="AW24" i="38"/>
  <c r="AW25" i="38"/>
  <c r="AW26" i="38"/>
  <c r="AW27" i="38"/>
  <c r="AW28" i="38"/>
  <c r="AW29" i="38"/>
  <c r="AW30" i="38"/>
  <c r="AW31" i="38"/>
  <c r="AW33" i="38"/>
  <c r="AC32" i="38"/>
  <c r="I32" i="38"/>
  <c r="L37" i="45"/>
  <c r="O37" i="45"/>
  <c r="L38" i="45"/>
  <c r="O38" i="45"/>
  <c r="L39" i="45"/>
  <c r="O39" i="45"/>
  <c r="L40" i="45"/>
  <c r="O40" i="45"/>
  <c r="L41" i="45"/>
  <c r="O41" i="45"/>
  <c r="L18" i="45"/>
  <c r="O18" i="45"/>
  <c r="L19" i="45"/>
  <c r="O19" i="45"/>
  <c r="L20" i="45"/>
  <c r="O20" i="45"/>
  <c r="L21" i="45"/>
  <c r="O21" i="45"/>
  <c r="V21" i="45" l="1"/>
  <c r="V18" i="45"/>
  <c r="V20" i="45"/>
  <c r="V19" i="45"/>
  <c r="T15" i="45"/>
  <c r="T8" i="45"/>
  <c r="T16" i="45"/>
  <c r="T9" i="45"/>
  <c r="T7" i="45"/>
  <c r="T10" i="45"/>
  <c r="T11" i="45"/>
  <c r="T12" i="45"/>
  <c r="T13" i="45"/>
  <c r="T14" i="45"/>
  <c r="L61" i="45"/>
  <c r="L57" i="45"/>
  <c r="L60" i="45"/>
  <c r="V40" i="45"/>
  <c r="V39" i="45"/>
  <c r="S12" i="45"/>
  <c r="S7" i="45"/>
  <c r="S15" i="45"/>
  <c r="S10" i="45"/>
  <c r="S13" i="45"/>
  <c r="S8" i="45"/>
  <c r="S16" i="45"/>
  <c r="S11" i="45"/>
  <c r="S14" i="45"/>
  <c r="S9" i="45"/>
  <c r="L59" i="45"/>
  <c r="W11" i="45"/>
  <c r="W7" i="45"/>
  <c r="W13" i="45"/>
  <c r="W8" i="45"/>
  <c r="W12" i="45"/>
  <c r="W15" i="45"/>
  <c r="W10" i="45"/>
  <c r="W16" i="45"/>
  <c r="W9" i="45"/>
  <c r="W14" i="45"/>
  <c r="V12" i="45"/>
  <c r="V15" i="45"/>
  <c r="V8" i="45"/>
  <c r="V16" i="45"/>
  <c r="V10" i="45"/>
  <c r="V7" i="45"/>
  <c r="V13" i="45"/>
  <c r="V11" i="45"/>
  <c r="V9" i="45"/>
  <c r="V14" i="45"/>
  <c r="V38" i="45"/>
  <c r="L58" i="45"/>
  <c r="V41" i="45"/>
  <c r="V30" i="45"/>
  <c r="V33" i="45"/>
  <c r="V28" i="45"/>
  <c r="V36" i="45"/>
  <c r="V31" i="45"/>
  <c r="V27" i="45"/>
  <c r="V32" i="45"/>
  <c r="V35" i="45"/>
  <c r="V34" i="45"/>
  <c r="V29" i="45"/>
  <c r="AW32" i="38"/>
  <c r="AW39" i="3"/>
  <c r="AW40" i="3"/>
  <c r="AW41" i="3"/>
  <c r="AW42" i="3"/>
  <c r="AW43" i="3"/>
  <c r="AW44" i="3"/>
  <c r="AW45" i="3"/>
  <c r="AW46" i="3"/>
  <c r="AW47" i="3"/>
  <c r="AW48" i="3"/>
  <c r="AW49" i="3"/>
  <c r="AW50" i="3"/>
  <c r="AW51" i="3"/>
  <c r="AW52" i="3"/>
  <c r="AW53" i="3"/>
  <c r="AW54" i="3"/>
  <c r="AW55" i="3"/>
  <c r="AW57" i="3"/>
  <c r="AW58" i="3"/>
  <c r="AW59" i="3"/>
  <c r="AW60" i="3"/>
  <c r="AW62" i="3"/>
  <c r="AC61" i="3"/>
  <c r="I61" i="3"/>
  <c r="AW7" i="3"/>
  <c r="BA7" i="3"/>
  <c r="AW8" i="3"/>
  <c r="BA8" i="3"/>
  <c r="AW9" i="3"/>
  <c r="BA9" i="3"/>
  <c r="AW10" i="3"/>
  <c r="BA10" i="3"/>
  <c r="AW11" i="3"/>
  <c r="BA11" i="3"/>
  <c r="AW12" i="3"/>
  <c r="BA12" i="3"/>
  <c r="AW13" i="3"/>
  <c r="BA13" i="3"/>
  <c r="AW14" i="3"/>
  <c r="BA14" i="3"/>
  <c r="AW15" i="3"/>
  <c r="BA15" i="3"/>
  <c r="AW16" i="3"/>
  <c r="BA16" i="3"/>
  <c r="AW17" i="3"/>
  <c r="BA17" i="3"/>
  <c r="AW18" i="3"/>
  <c r="BA18" i="3"/>
  <c r="AW19" i="3"/>
  <c r="BA19" i="3"/>
  <c r="AW20" i="3"/>
  <c r="BA20" i="3"/>
  <c r="AW21" i="3"/>
  <c r="BA21" i="3"/>
  <c r="AW22" i="3"/>
  <c r="BA22" i="3"/>
  <c r="AW23" i="3"/>
  <c r="BA23" i="3"/>
  <c r="AW24" i="3"/>
  <c r="BA24" i="3"/>
  <c r="AW25" i="3"/>
  <c r="BA25" i="3"/>
  <c r="AW26" i="3"/>
  <c r="BA26" i="3"/>
  <c r="AW27" i="3"/>
  <c r="BA27" i="3"/>
  <c r="AW28" i="3"/>
  <c r="BA28" i="3"/>
  <c r="AW29" i="3"/>
  <c r="BA29" i="3"/>
  <c r="AW30" i="3"/>
  <c r="BA30" i="3"/>
  <c r="AW31" i="3"/>
  <c r="BA31" i="3"/>
  <c r="AW33" i="3"/>
  <c r="BA33" i="3"/>
  <c r="AC32" i="3"/>
  <c r="I32" i="3"/>
  <c r="S17" i="45" l="1"/>
  <c r="V37" i="45"/>
  <c r="T17" i="45"/>
  <c r="V17" i="45"/>
  <c r="W17" i="45"/>
  <c r="AW61" i="3"/>
  <c r="AW32" i="3"/>
  <c r="AD53" i="2"/>
  <c r="AD50" i="2"/>
  <c r="J53" i="2"/>
  <c r="J50" i="2"/>
  <c r="AX28" i="2"/>
  <c r="BB28" i="2"/>
  <c r="AX29" i="2"/>
  <c r="BB29" i="2"/>
  <c r="AX31" i="2"/>
  <c r="BB31" i="2"/>
  <c r="AX32" i="2"/>
  <c r="BB32" i="2"/>
  <c r="AX34" i="2"/>
  <c r="BB34" i="2"/>
  <c r="AX35" i="2"/>
  <c r="BB35" i="2"/>
  <c r="AX36" i="2"/>
  <c r="BB36" i="2"/>
  <c r="AX37" i="2"/>
  <c r="BB37" i="2"/>
  <c r="AX38" i="2"/>
  <c r="BB38" i="2"/>
  <c r="AX39" i="2"/>
  <c r="BB39" i="2"/>
  <c r="AD33" i="2"/>
  <c r="AD30" i="2"/>
  <c r="J33" i="2"/>
  <c r="J30" i="2"/>
  <c r="AX8" i="2"/>
  <c r="BB8" i="2"/>
  <c r="AX9" i="2"/>
  <c r="BB9" i="2"/>
  <c r="AX11" i="2"/>
  <c r="BB11" i="2"/>
  <c r="AX12" i="2"/>
  <c r="BB12" i="2"/>
  <c r="AX14" i="2"/>
  <c r="BB14" i="2"/>
  <c r="AX15" i="2"/>
  <c r="BB15" i="2"/>
  <c r="AX16" i="2"/>
  <c r="BB16" i="2"/>
  <c r="AX17" i="2"/>
  <c r="BB17" i="2"/>
  <c r="AX18" i="2"/>
  <c r="BB18" i="2"/>
  <c r="AX19" i="2"/>
  <c r="BB19" i="2"/>
  <c r="AD13" i="2"/>
  <c r="AD10" i="2"/>
  <c r="J13" i="2"/>
  <c r="J10" i="2"/>
  <c r="AX33" i="2" l="1"/>
  <c r="AX53" i="2"/>
  <c r="AX30" i="2"/>
  <c r="AX13" i="2"/>
  <c r="AD40" i="2"/>
  <c r="AX50" i="2"/>
  <c r="J20" i="2"/>
  <c r="AD60" i="2"/>
  <c r="J60" i="2"/>
  <c r="J40" i="2"/>
  <c r="AD20" i="2"/>
  <c r="AX10" i="2"/>
  <c r="AX60" i="2" l="1"/>
  <c r="AX40" i="2"/>
  <c r="AX20" i="2"/>
  <c r="E25" i="45" l="1"/>
  <c r="AU6" i="24"/>
  <c r="AV6" i="24"/>
  <c r="AW6" i="24"/>
  <c r="AU7" i="24"/>
  <c r="AV7" i="24"/>
  <c r="AW7" i="24"/>
  <c r="AU8" i="24"/>
  <c r="AV8" i="24"/>
  <c r="AW8" i="24"/>
  <c r="AU9" i="24"/>
  <c r="AV9" i="24"/>
  <c r="AW9" i="24"/>
  <c r="AU10" i="24"/>
  <c r="AV10" i="24"/>
  <c r="AW10" i="24"/>
  <c r="AU11" i="24"/>
  <c r="AV11" i="24"/>
  <c r="AW11" i="24"/>
  <c r="AU12" i="24"/>
  <c r="AV12" i="24"/>
  <c r="AW12" i="24"/>
  <c r="AU13" i="24"/>
  <c r="AV13" i="24"/>
  <c r="AW13" i="24"/>
  <c r="AU14" i="24"/>
  <c r="AV14" i="24"/>
  <c r="AW14" i="24"/>
  <c r="AU15" i="24"/>
  <c r="AV15" i="24"/>
  <c r="AW15" i="24"/>
  <c r="AU16" i="24"/>
  <c r="AV16" i="24"/>
  <c r="AW16" i="24"/>
  <c r="AU18" i="24"/>
  <c r="AV18" i="24"/>
  <c r="AW18" i="24"/>
  <c r="AU19" i="24"/>
  <c r="AV19" i="24"/>
  <c r="AW19" i="24"/>
  <c r="AU20" i="24"/>
  <c r="AV20" i="24"/>
  <c r="AW20" i="24"/>
  <c r="AU21" i="24"/>
  <c r="AV21" i="24"/>
  <c r="AW21" i="24"/>
  <c r="AU22" i="24"/>
  <c r="AV22" i="24"/>
  <c r="AW22" i="24"/>
  <c r="AU23" i="24"/>
  <c r="AV23" i="24"/>
  <c r="AW23" i="24"/>
  <c r="AU24" i="24"/>
  <c r="AV24" i="24"/>
  <c r="AW24" i="24"/>
  <c r="AU25" i="24"/>
  <c r="AV25" i="24"/>
  <c r="AW25" i="24"/>
  <c r="AU30" i="24"/>
  <c r="AV30" i="24"/>
  <c r="AW30" i="24"/>
  <c r="AU31" i="24"/>
  <c r="AV31" i="24"/>
  <c r="AW31" i="24"/>
  <c r="AU32" i="24"/>
  <c r="AV32" i="24"/>
  <c r="AW32" i="24"/>
  <c r="AU33" i="24"/>
  <c r="AV33" i="24"/>
  <c r="AW33" i="24"/>
  <c r="AU34" i="24"/>
  <c r="AV34" i="24"/>
  <c r="AW34" i="24"/>
  <c r="AU35" i="24"/>
  <c r="AV35" i="24"/>
  <c r="AW35" i="24"/>
  <c r="AU36" i="24"/>
  <c r="AV36" i="24"/>
  <c r="AW36" i="24"/>
  <c r="AU37" i="24"/>
  <c r="AV37" i="24"/>
  <c r="AW37" i="24"/>
  <c r="AU38" i="24"/>
  <c r="AV38" i="24"/>
  <c r="AW38" i="24"/>
  <c r="AU39" i="24"/>
  <c r="AV39" i="24"/>
  <c r="AW39" i="24"/>
  <c r="AU40" i="24"/>
  <c r="AV40" i="24"/>
  <c r="AW40" i="24"/>
  <c r="AU42" i="24"/>
  <c r="AV42" i="24"/>
  <c r="AW42" i="24"/>
  <c r="AU43" i="24"/>
  <c r="AV43" i="24"/>
  <c r="AW43" i="24"/>
  <c r="AU44" i="24"/>
  <c r="AV44" i="24"/>
  <c r="AW44" i="24"/>
  <c r="AU45" i="24"/>
  <c r="AV45" i="24"/>
  <c r="AW45" i="24"/>
  <c r="AU46" i="24"/>
  <c r="AV46" i="24"/>
  <c r="AW46" i="24"/>
  <c r="AU47" i="24"/>
  <c r="AV47" i="24"/>
  <c r="AW47" i="24"/>
  <c r="AU48" i="24"/>
  <c r="AV48" i="24"/>
  <c r="AW48" i="24"/>
  <c r="AU49" i="24"/>
  <c r="AV49" i="24"/>
  <c r="AW49" i="24"/>
  <c r="AU50" i="24"/>
  <c r="AV50" i="24"/>
  <c r="AW50" i="24"/>
  <c r="AU51" i="24"/>
  <c r="AV51" i="24"/>
  <c r="AW51" i="24"/>
  <c r="AU52" i="24"/>
  <c r="AV52" i="24"/>
  <c r="AW52" i="24"/>
  <c r="AU53" i="24"/>
  <c r="AV53" i="24"/>
  <c r="AW53" i="24"/>
  <c r="AU55" i="24"/>
  <c r="AV55" i="24"/>
  <c r="AW55" i="24"/>
  <c r="AU57" i="24"/>
  <c r="AV57" i="24"/>
  <c r="AW57" i="24"/>
  <c r="AU58" i="24"/>
  <c r="AV58" i="24"/>
  <c r="AW58" i="24"/>
  <c r="AU59" i="24"/>
  <c r="AV59" i="24"/>
  <c r="AW59" i="24"/>
  <c r="AU60" i="24"/>
  <c r="AV60" i="24"/>
  <c r="AW60" i="24"/>
  <c r="AU61" i="24"/>
  <c r="AV61" i="24"/>
  <c r="AW61" i="24"/>
  <c r="AU62" i="24"/>
  <c r="AV62" i="24"/>
  <c r="AW62" i="24"/>
  <c r="AU63" i="24"/>
  <c r="AV63" i="24"/>
  <c r="AW63" i="24"/>
  <c r="AU64" i="24"/>
  <c r="AV64" i="24"/>
  <c r="AW64" i="24"/>
  <c r="AU65" i="24"/>
  <c r="AV65" i="24"/>
  <c r="AW65" i="24"/>
  <c r="AU67" i="24"/>
  <c r="AV67" i="24"/>
  <c r="AW67" i="24"/>
  <c r="AU68" i="24"/>
  <c r="AV68" i="24"/>
  <c r="AW68" i="24"/>
  <c r="AU69" i="24"/>
  <c r="AV69" i="24"/>
  <c r="AW69" i="24"/>
  <c r="AU70" i="24"/>
  <c r="AV70" i="24"/>
  <c r="AW70" i="24"/>
  <c r="AU72" i="24"/>
  <c r="AV72" i="24"/>
  <c r="AW72" i="24"/>
  <c r="AU73" i="24"/>
  <c r="AV73" i="24"/>
  <c r="AW73" i="24"/>
  <c r="AU74" i="24"/>
  <c r="AV74" i="24"/>
  <c r="AW74" i="24"/>
  <c r="AC75" i="24"/>
  <c r="I75" i="24"/>
  <c r="X71" i="24"/>
  <c r="Y71" i="24"/>
  <c r="Z71" i="24"/>
  <c r="AA71" i="24"/>
  <c r="AB71" i="24"/>
  <c r="AC71" i="24"/>
  <c r="AG71" i="24"/>
  <c r="AH71" i="24"/>
  <c r="AI71" i="24" s="1"/>
  <c r="W71" i="24"/>
  <c r="D71" i="24"/>
  <c r="E71" i="24"/>
  <c r="F71" i="24"/>
  <c r="G71" i="24"/>
  <c r="H71" i="24"/>
  <c r="I71" i="24"/>
  <c r="M71" i="24"/>
  <c r="N71" i="24"/>
  <c r="C71" i="24"/>
  <c r="X66" i="24"/>
  <c r="Y66" i="24"/>
  <c r="Z66" i="24"/>
  <c r="AA66" i="24"/>
  <c r="AB66" i="24"/>
  <c r="AC66" i="24"/>
  <c r="AH66" i="24"/>
  <c r="W66" i="24"/>
  <c r="X54" i="24"/>
  <c r="Y54" i="24"/>
  <c r="Z54" i="24"/>
  <c r="AA54" i="24"/>
  <c r="AB54" i="24"/>
  <c r="AC54" i="24"/>
  <c r="AG54" i="24"/>
  <c r="AH54" i="24"/>
  <c r="W54" i="24"/>
  <c r="D54" i="24"/>
  <c r="E54" i="24"/>
  <c r="F54" i="24"/>
  <c r="G54" i="24"/>
  <c r="H54" i="24"/>
  <c r="I54" i="24"/>
  <c r="M54" i="24"/>
  <c r="N54" i="24"/>
  <c r="C54" i="24"/>
  <c r="X41" i="24"/>
  <c r="Y41" i="24"/>
  <c r="Z41" i="24"/>
  <c r="AA41" i="24"/>
  <c r="AB41" i="24"/>
  <c r="AC41" i="24"/>
  <c r="AG41" i="24"/>
  <c r="AH41" i="24"/>
  <c r="W41" i="24"/>
  <c r="D41" i="24"/>
  <c r="E41" i="24"/>
  <c r="F41" i="24"/>
  <c r="G41" i="24"/>
  <c r="H41" i="24"/>
  <c r="I41" i="24"/>
  <c r="M41" i="24"/>
  <c r="N41" i="24"/>
  <c r="C41" i="24"/>
  <c r="X29" i="24"/>
  <c r="Y29" i="24"/>
  <c r="Z29" i="24"/>
  <c r="AA29" i="24"/>
  <c r="AB29" i="24"/>
  <c r="AC29" i="24"/>
  <c r="AG29" i="24"/>
  <c r="AH29" i="24"/>
  <c r="W29" i="24"/>
  <c r="D29" i="24"/>
  <c r="E29" i="24"/>
  <c r="F29" i="24"/>
  <c r="G29" i="24"/>
  <c r="H29" i="24"/>
  <c r="I29" i="24"/>
  <c r="M29" i="24"/>
  <c r="N29" i="24"/>
  <c r="C29" i="24"/>
  <c r="AU17" i="24"/>
  <c r="AW17" i="24"/>
  <c r="W4" i="24"/>
  <c r="D22" i="62"/>
  <c r="P15" i="62"/>
  <c r="P8" i="62"/>
  <c r="D21" i="62"/>
  <c r="P14" i="62"/>
  <c r="P7" i="62"/>
  <c r="D20" i="62"/>
  <c r="P13" i="62"/>
  <c r="P6" i="62"/>
  <c r="D18" i="62"/>
  <c r="D11" i="62"/>
  <c r="AG7" i="19"/>
  <c r="AG6" i="19"/>
  <c r="D11" i="19"/>
  <c r="AT29" i="24" l="1"/>
  <c r="AW29" i="24"/>
  <c r="AV29" i="24"/>
  <c r="AU29" i="24"/>
  <c r="AS29" i="24"/>
  <c r="AQ29" i="24"/>
  <c r="AR29" i="24"/>
  <c r="AW41" i="24"/>
  <c r="AU41" i="24"/>
  <c r="AV41" i="24"/>
  <c r="AW54" i="24"/>
  <c r="AU54" i="24"/>
  <c r="AV54" i="24"/>
  <c r="AW66" i="24"/>
  <c r="AU66" i="24"/>
  <c r="AV66" i="24"/>
  <c r="AU71" i="24"/>
  <c r="AW75" i="24"/>
  <c r="AW71" i="24"/>
  <c r="AV17" i="24"/>
  <c r="P20" i="62"/>
  <c r="P22" i="62"/>
  <c r="AG8" i="19"/>
  <c r="P21" i="62"/>
  <c r="AU72" i="38" l="1"/>
  <c r="AV72" i="38"/>
  <c r="AU100" i="38"/>
  <c r="AV100" i="38"/>
  <c r="AZ100" i="38"/>
  <c r="V70" i="38"/>
  <c r="AV66" i="38"/>
  <c r="AU66" i="38"/>
  <c r="AU39" i="38"/>
  <c r="AV39" i="38"/>
  <c r="V37" i="38"/>
  <c r="N40" i="38"/>
  <c r="N41" i="38"/>
  <c r="N42" i="38"/>
  <c r="N43" i="38"/>
  <c r="N44" i="38"/>
  <c r="N45" i="38"/>
  <c r="N46" i="38"/>
  <c r="N47" i="38"/>
  <c r="N48" i="38"/>
  <c r="N49" i="38"/>
  <c r="N50" i="38"/>
  <c r="N51" i="38"/>
  <c r="N52" i="38"/>
  <c r="N53" i="38"/>
  <c r="N54" i="38"/>
  <c r="N56" i="38"/>
  <c r="N57" i="38"/>
  <c r="N58" i="38"/>
  <c r="N59" i="38"/>
  <c r="N60" i="38"/>
  <c r="N61" i="38"/>
  <c r="N62" i="38"/>
  <c r="N63" i="38"/>
  <c r="N64" i="38"/>
  <c r="N66" i="38"/>
  <c r="N39" i="38"/>
  <c r="AV7" i="38"/>
  <c r="AV8" i="38"/>
  <c r="AV9" i="38"/>
  <c r="AV10" i="38"/>
  <c r="AV11" i="38"/>
  <c r="AV12" i="38"/>
  <c r="AV13" i="38"/>
  <c r="AV14" i="38"/>
  <c r="AV15" i="38"/>
  <c r="AV16" i="38"/>
  <c r="AV17" i="38"/>
  <c r="AV18" i="38"/>
  <c r="AV19" i="38"/>
  <c r="AV20" i="38"/>
  <c r="AV21" i="38"/>
  <c r="AV22" i="38"/>
  <c r="AV23" i="38"/>
  <c r="AV24" i="38"/>
  <c r="AV25" i="38"/>
  <c r="AV26" i="38"/>
  <c r="AV27" i="38"/>
  <c r="AV28" i="38"/>
  <c r="AV29" i="38"/>
  <c r="AV30" i="38"/>
  <c r="AV31" i="38"/>
  <c r="AV33" i="38"/>
  <c r="AU7" i="38"/>
  <c r="AU8" i="38"/>
  <c r="AU9" i="38"/>
  <c r="AU10" i="38"/>
  <c r="AU11" i="38"/>
  <c r="AU12" i="38"/>
  <c r="AU13" i="38"/>
  <c r="AU14" i="38"/>
  <c r="AU15" i="38"/>
  <c r="AU16" i="38"/>
  <c r="AU17" i="38"/>
  <c r="AU18" i="38"/>
  <c r="AU19" i="38"/>
  <c r="AU20" i="38"/>
  <c r="AU21" i="38"/>
  <c r="AU22" i="38"/>
  <c r="AU23" i="38"/>
  <c r="AU24" i="38"/>
  <c r="AU25" i="38"/>
  <c r="AU26" i="38"/>
  <c r="AU27" i="38"/>
  <c r="AU28" i="38"/>
  <c r="AU29" i="38"/>
  <c r="AU30" i="38"/>
  <c r="AU31" i="38"/>
  <c r="AU33" i="38"/>
  <c r="V5" i="38"/>
  <c r="F37" i="45" l="1"/>
  <c r="F57" i="45" s="1"/>
  <c r="G37" i="45"/>
  <c r="G57" i="45" s="1"/>
  <c r="H37" i="45"/>
  <c r="H57" i="45" s="1"/>
  <c r="I37" i="45"/>
  <c r="I57" i="45" s="1"/>
  <c r="J37" i="45"/>
  <c r="K37" i="45"/>
  <c r="K57" i="45" s="1"/>
  <c r="P37" i="45"/>
  <c r="E37" i="45"/>
  <c r="V66" i="3"/>
  <c r="N40" i="3"/>
  <c r="N41" i="3"/>
  <c r="N42" i="3"/>
  <c r="N43" i="3"/>
  <c r="N44" i="3"/>
  <c r="N45" i="3"/>
  <c r="N46" i="3"/>
  <c r="N47" i="3"/>
  <c r="N48" i="3"/>
  <c r="N49" i="3"/>
  <c r="N50" i="3"/>
  <c r="N51" i="3"/>
  <c r="N52" i="3"/>
  <c r="N53" i="3"/>
  <c r="N54" i="3"/>
  <c r="N55" i="3"/>
  <c r="N57" i="3"/>
  <c r="N58" i="3"/>
  <c r="N59" i="3"/>
  <c r="N60" i="3"/>
  <c r="N62" i="3"/>
  <c r="N39" i="3"/>
  <c r="H95" i="3"/>
  <c r="AB95" i="3"/>
  <c r="AQ68" i="3"/>
  <c r="AR68" i="3"/>
  <c r="AS68" i="3"/>
  <c r="AT68" i="3"/>
  <c r="AU68" i="3"/>
  <c r="AV68" i="3"/>
  <c r="AQ69" i="3"/>
  <c r="AR69" i="3"/>
  <c r="AS69" i="3"/>
  <c r="AT69" i="3"/>
  <c r="AU69" i="3"/>
  <c r="AV69" i="3"/>
  <c r="AQ70" i="3"/>
  <c r="AR70" i="3"/>
  <c r="AS70" i="3"/>
  <c r="AT70" i="3"/>
  <c r="AU70" i="3"/>
  <c r="AV70" i="3"/>
  <c r="AQ71" i="3"/>
  <c r="AR71" i="3"/>
  <c r="AS71" i="3"/>
  <c r="AT71" i="3"/>
  <c r="AU71" i="3"/>
  <c r="AV71" i="3"/>
  <c r="AQ72" i="3"/>
  <c r="AR72" i="3"/>
  <c r="AS72" i="3"/>
  <c r="AT72" i="3"/>
  <c r="AU72" i="3"/>
  <c r="AV72" i="3"/>
  <c r="AQ73" i="3"/>
  <c r="AR73" i="3"/>
  <c r="AS73" i="3"/>
  <c r="AT73" i="3"/>
  <c r="AU73" i="3"/>
  <c r="AV73" i="3"/>
  <c r="AQ74" i="3"/>
  <c r="AR74" i="3"/>
  <c r="AS74" i="3"/>
  <c r="AT74" i="3"/>
  <c r="AU74" i="3"/>
  <c r="AV74" i="3"/>
  <c r="AQ75" i="3"/>
  <c r="AR75" i="3"/>
  <c r="AS75" i="3"/>
  <c r="AT75" i="3"/>
  <c r="AU75" i="3"/>
  <c r="AV75" i="3"/>
  <c r="AQ76" i="3"/>
  <c r="AR76" i="3"/>
  <c r="AS76" i="3"/>
  <c r="AT76" i="3"/>
  <c r="AU76" i="3"/>
  <c r="AV76" i="3"/>
  <c r="AQ77" i="3"/>
  <c r="AR77" i="3"/>
  <c r="AS77" i="3"/>
  <c r="AT77" i="3"/>
  <c r="AU77" i="3"/>
  <c r="AV77" i="3"/>
  <c r="AQ78" i="3"/>
  <c r="AR78" i="3"/>
  <c r="AS78" i="3"/>
  <c r="AT78" i="3"/>
  <c r="AU78" i="3"/>
  <c r="AV78" i="3"/>
  <c r="AQ79" i="3"/>
  <c r="AR79" i="3"/>
  <c r="AS79" i="3"/>
  <c r="AT79" i="3"/>
  <c r="AU79" i="3"/>
  <c r="AV79" i="3"/>
  <c r="AQ80" i="3"/>
  <c r="AR80" i="3"/>
  <c r="AS80" i="3"/>
  <c r="AT80" i="3"/>
  <c r="AU80" i="3"/>
  <c r="AV80" i="3"/>
  <c r="AQ81" i="3"/>
  <c r="AR81" i="3"/>
  <c r="AS81" i="3"/>
  <c r="AT81" i="3"/>
  <c r="AU81" i="3"/>
  <c r="AV81" i="3"/>
  <c r="AQ82" i="3"/>
  <c r="AR82" i="3"/>
  <c r="AS82" i="3"/>
  <c r="AT82" i="3"/>
  <c r="AU82" i="3"/>
  <c r="AV82" i="3"/>
  <c r="AQ83" i="3"/>
  <c r="AR83" i="3"/>
  <c r="AS83" i="3"/>
  <c r="AT83" i="3"/>
  <c r="AU83" i="3"/>
  <c r="AV83" i="3"/>
  <c r="AQ84" i="3"/>
  <c r="AR84" i="3"/>
  <c r="AS84" i="3"/>
  <c r="AT84" i="3"/>
  <c r="AU84" i="3"/>
  <c r="AV84" i="3"/>
  <c r="AQ85" i="3"/>
  <c r="AR85" i="3"/>
  <c r="AS85" i="3"/>
  <c r="AT85" i="3"/>
  <c r="AU85" i="3"/>
  <c r="AV85" i="3"/>
  <c r="AQ86" i="3"/>
  <c r="AR86" i="3"/>
  <c r="AS86" i="3"/>
  <c r="AT86" i="3"/>
  <c r="AU86" i="3"/>
  <c r="AV86" i="3"/>
  <c r="AQ87" i="3"/>
  <c r="AR87" i="3"/>
  <c r="AS87" i="3"/>
  <c r="AT87" i="3"/>
  <c r="AU87" i="3"/>
  <c r="AV87" i="3"/>
  <c r="AQ88" i="3"/>
  <c r="AR88" i="3"/>
  <c r="AS88" i="3"/>
  <c r="AT88" i="3"/>
  <c r="AU88" i="3"/>
  <c r="AV88" i="3"/>
  <c r="AQ89" i="3"/>
  <c r="AR89" i="3"/>
  <c r="AS89" i="3"/>
  <c r="AT89" i="3"/>
  <c r="AU89" i="3"/>
  <c r="AV89" i="3"/>
  <c r="AQ90" i="3"/>
  <c r="AR90" i="3"/>
  <c r="AS90" i="3"/>
  <c r="AT90" i="3"/>
  <c r="AU90" i="3"/>
  <c r="AV90" i="3"/>
  <c r="AQ91" i="3"/>
  <c r="AR91" i="3"/>
  <c r="AS91" i="3"/>
  <c r="AT91" i="3"/>
  <c r="AU91" i="3"/>
  <c r="AV91" i="3"/>
  <c r="AQ92" i="3"/>
  <c r="AR92" i="3"/>
  <c r="AS92" i="3"/>
  <c r="AT92" i="3"/>
  <c r="AU92" i="3"/>
  <c r="AV92" i="3"/>
  <c r="AQ93" i="3"/>
  <c r="AR93" i="3"/>
  <c r="AS93" i="3"/>
  <c r="AT93" i="3"/>
  <c r="AU93" i="3"/>
  <c r="AV93" i="3"/>
  <c r="AQ94" i="3"/>
  <c r="AR94" i="3"/>
  <c r="AS94" i="3"/>
  <c r="AT94" i="3"/>
  <c r="AU94" i="3"/>
  <c r="AV94" i="3"/>
  <c r="AQ96" i="3"/>
  <c r="AR96" i="3"/>
  <c r="AS96" i="3"/>
  <c r="AT96" i="3"/>
  <c r="AU96" i="3"/>
  <c r="AV96" i="3"/>
  <c r="AQ39" i="3"/>
  <c r="AR39" i="3"/>
  <c r="AS39" i="3"/>
  <c r="AT39" i="3"/>
  <c r="AU39" i="3"/>
  <c r="AV39" i="3"/>
  <c r="AZ39" i="3"/>
  <c r="AQ40" i="3"/>
  <c r="AR40" i="3"/>
  <c r="AS40" i="3"/>
  <c r="AT40" i="3"/>
  <c r="AU40" i="3"/>
  <c r="AV40" i="3"/>
  <c r="AZ40" i="3"/>
  <c r="AQ41" i="3"/>
  <c r="AR41" i="3"/>
  <c r="AS41" i="3"/>
  <c r="AT41" i="3"/>
  <c r="AU41" i="3"/>
  <c r="AV41" i="3"/>
  <c r="AZ41" i="3"/>
  <c r="AQ42" i="3"/>
  <c r="AR42" i="3"/>
  <c r="AS42" i="3"/>
  <c r="AT42" i="3"/>
  <c r="AU42" i="3"/>
  <c r="AV42" i="3"/>
  <c r="AZ42" i="3"/>
  <c r="AQ43" i="3"/>
  <c r="AR43" i="3"/>
  <c r="AS43" i="3"/>
  <c r="AT43" i="3"/>
  <c r="AU43" i="3"/>
  <c r="AV43" i="3"/>
  <c r="AZ43" i="3"/>
  <c r="AQ44" i="3"/>
  <c r="AR44" i="3"/>
  <c r="AS44" i="3"/>
  <c r="AT44" i="3"/>
  <c r="AU44" i="3"/>
  <c r="AV44" i="3"/>
  <c r="AZ44" i="3"/>
  <c r="AQ45" i="3"/>
  <c r="AR45" i="3"/>
  <c r="AS45" i="3"/>
  <c r="AT45" i="3"/>
  <c r="AU45" i="3"/>
  <c r="AV45" i="3"/>
  <c r="AZ45" i="3"/>
  <c r="AQ46" i="3"/>
  <c r="AR46" i="3"/>
  <c r="AS46" i="3"/>
  <c r="AT46" i="3"/>
  <c r="AU46" i="3"/>
  <c r="AV46" i="3"/>
  <c r="AZ46" i="3"/>
  <c r="AQ47" i="3"/>
  <c r="AR47" i="3"/>
  <c r="AS47" i="3"/>
  <c r="AT47" i="3"/>
  <c r="AU47" i="3"/>
  <c r="AV47" i="3"/>
  <c r="AZ47" i="3"/>
  <c r="AQ48" i="3"/>
  <c r="AR48" i="3"/>
  <c r="AS48" i="3"/>
  <c r="AT48" i="3"/>
  <c r="AU48" i="3"/>
  <c r="AV48" i="3"/>
  <c r="AZ48" i="3"/>
  <c r="AQ49" i="3"/>
  <c r="AR49" i="3"/>
  <c r="AS49" i="3"/>
  <c r="AT49" i="3"/>
  <c r="AU49" i="3"/>
  <c r="AV49" i="3"/>
  <c r="AZ49" i="3"/>
  <c r="AQ50" i="3"/>
  <c r="AR50" i="3"/>
  <c r="AS50" i="3"/>
  <c r="AT50" i="3"/>
  <c r="AU50" i="3"/>
  <c r="AV50" i="3"/>
  <c r="AZ50" i="3"/>
  <c r="AQ51" i="3"/>
  <c r="AR51" i="3"/>
  <c r="AS51" i="3"/>
  <c r="AT51" i="3"/>
  <c r="AU51" i="3"/>
  <c r="AV51" i="3"/>
  <c r="AZ51" i="3"/>
  <c r="AQ52" i="3"/>
  <c r="AR52" i="3"/>
  <c r="AS52" i="3"/>
  <c r="AT52" i="3"/>
  <c r="AU52" i="3"/>
  <c r="AV52" i="3"/>
  <c r="AZ52" i="3"/>
  <c r="AQ53" i="3"/>
  <c r="AR53" i="3"/>
  <c r="AS53" i="3"/>
  <c r="AT53" i="3"/>
  <c r="AU53" i="3"/>
  <c r="AV53" i="3"/>
  <c r="AZ53" i="3"/>
  <c r="AQ54" i="3"/>
  <c r="AR54" i="3"/>
  <c r="AS54" i="3"/>
  <c r="AT54" i="3"/>
  <c r="AU54" i="3"/>
  <c r="AV54" i="3"/>
  <c r="AZ54" i="3"/>
  <c r="AQ55" i="3"/>
  <c r="AR55" i="3"/>
  <c r="AS55" i="3"/>
  <c r="AT55" i="3"/>
  <c r="AU55" i="3"/>
  <c r="AV55" i="3"/>
  <c r="AZ55" i="3"/>
  <c r="AQ57" i="3"/>
  <c r="AR57" i="3"/>
  <c r="AS57" i="3"/>
  <c r="AT57" i="3"/>
  <c r="AU57" i="3"/>
  <c r="AV57" i="3"/>
  <c r="AZ57" i="3"/>
  <c r="AQ58" i="3"/>
  <c r="AR58" i="3"/>
  <c r="AS58" i="3"/>
  <c r="AT58" i="3"/>
  <c r="AU58" i="3"/>
  <c r="AV58" i="3"/>
  <c r="AZ58" i="3"/>
  <c r="AQ59" i="3"/>
  <c r="AR59" i="3"/>
  <c r="AS59" i="3"/>
  <c r="AT59" i="3"/>
  <c r="AU59" i="3"/>
  <c r="AV59" i="3"/>
  <c r="AZ59" i="3"/>
  <c r="AQ60" i="3"/>
  <c r="AR60" i="3"/>
  <c r="AS60" i="3"/>
  <c r="AT60" i="3"/>
  <c r="AU60" i="3"/>
  <c r="AV60" i="3"/>
  <c r="AZ60" i="3"/>
  <c r="AQ62" i="3"/>
  <c r="AR62" i="3"/>
  <c r="AS62" i="3"/>
  <c r="AT62" i="3"/>
  <c r="AU62" i="3"/>
  <c r="AV62" i="3"/>
  <c r="AZ62" i="3"/>
  <c r="J57" i="45" l="1"/>
  <c r="T31" i="45"/>
  <c r="T32" i="45"/>
  <c r="T33" i="45"/>
  <c r="T34" i="45"/>
  <c r="T35" i="45"/>
  <c r="T28" i="45"/>
  <c r="T36" i="45"/>
  <c r="T29" i="45"/>
  <c r="T27" i="45"/>
  <c r="T30" i="45"/>
  <c r="S33" i="45"/>
  <c r="S28" i="45"/>
  <c r="S36" i="45"/>
  <c r="S35" i="45"/>
  <c r="S31" i="45"/>
  <c r="S30" i="45"/>
  <c r="S27" i="45"/>
  <c r="S32" i="45"/>
  <c r="E57" i="45"/>
  <c r="S34" i="45"/>
  <c r="S29" i="45"/>
  <c r="W35" i="45"/>
  <c r="W30" i="45"/>
  <c r="W32" i="45"/>
  <c r="W33" i="45"/>
  <c r="W28" i="45"/>
  <c r="W36" i="45"/>
  <c r="W31" i="45"/>
  <c r="W27" i="45"/>
  <c r="W29" i="45"/>
  <c r="W34" i="45"/>
  <c r="AV95" i="3"/>
  <c r="AB61" i="3"/>
  <c r="H61" i="3"/>
  <c r="AP37" i="3"/>
  <c r="V37" i="3"/>
  <c r="W32" i="3"/>
  <c r="X32" i="3"/>
  <c r="Y32" i="3"/>
  <c r="Z32" i="3"/>
  <c r="AA32" i="3"/>
  <c r="AK32" i="3" s="1"/>
  <c r="AK33" i="3" s="1"/>
  <c r="AB32" i="3"/>
  <c r="AF32" i="3"/>
  <c r="AM33" i="3" s="1"/>
  <c r="AG32" i="3"/>
  <c r="AN33" i="3" s="1"/>
  <c r="V32" i="3"/>
  <c r="AJ32" i="3" s="1"/>
  <c r="AJ33" i="3" s="1"/>
  <c r="AQ7" i="3"/>
  <c r="AR7" i="3"/>
  <c r="AS7" i="3"/>
  <c r="AT7" i="3"/>
  <c r="AU7" i="3"/>
  <c r="AV7" i="3"/>
  <c r="AQ8" i="3"/>
  <c r="AR8" i="3"/>
  <c r="AS8" i="3"/>
  <c r="AT8" i="3"/>
  <c r="AU8" i="3"/>
  <c r="AV8" i="3"/>
  <c r="AQ9" i="3"/>
  <c r="AR9" i="3"/>
  <c r="AS9" i="3"/>
  <c r="AT9" i="3"/>
  <c r="AU9" i="3"/>
  <c r="AV9" i="3"/>
  <c r="AQ10" i="3"/>
  <c r="AR10" i="3"/>
  <c r="AS10" i="3"/>
  <c r="AT10" i="3"/>
  <c r="AU10" i="3"/>
  <c r="AV10" i="3"/>
  <c r="AQ11" i="3"/>
  <c r="AR11" i="3"/>
  <c r="AS11" i="3"/>
  <c r="AT11" i="3"/>
  <c r="AU11" i="3"/>
  <c r="AV11" i="3"/>
  <c r="AQ12" i="3"/>
  <c r="AR12" i="3"/>
  <c r="AS12" i="3"/>
  <c r="AT12" i="3"/>
  <c r="AU12" i="3"/>
  <c r="AV12" i="3"/>
  <c r="AQ13" i="3"/>
  <c r="AR13" i="3"/>
  <c r="AS13" i="3"/>
  <c r="AT13" i="3"/>
  <c r="AU13" i="3"/>
  <c r="AV13" i="3"/>
  <c r="AQ14" i="3"/>
  <c r="AR14" i="3"/>
  <c r="AS14" i="3"/>
  <c r="AT14" i="3"/>
  <c r="AU14" i="3"/>
  <c r="AV14" i="3"/>
  <c r="AQ15" i="3"/>
  <c r="AR15" i="3"/>
  <c r="AS15" i="3"/>
  <c r="AT15" i="3"/>
  <c r="AU15" i="3"/>
  <c r="AV15" i="3"/>
  <c r="AQ16" i="3"/>
  <c r="AR16" i="3"/>
  <c r="AS16" i="3"/>
  <c r="AT16" i="3"/>
  <c r="AU16" i="3"/>
  <c r="AV16" i="3"/>
  <c r="AQ17" i="3"/>
  <c r="AR17" i="3"/>
  <c r="AS17" i="3"/>
  <c r="AT17" i="3"/>
  <c r="AU17" i="3"/>
  <c r="AV17" i="3"/>
  <c r="AQ18" i="3"/>
  <c r="AR18" i="3"/>
  <c r="AS18" i="3"/>
  <c r="AT18" i="3"/>
  <c r="AU18" i="3"/>
  <c r="AV18" i="3"/>
  <c r="AQ19" i="3"/>
  <c r="AR19" i="3"/>
  <c r="AS19" i="3"/>
  <c r="AT19" i="3"/>
  <c r="AU19" i="3"/>
  <c r="AV19" i="3"/>
  <c r="AQ20" i="3"/>
  <c r="AR20" i="3"/>
  <c r="AS20" i="3"/>
  <c r="AT20" i="3"/>
  <c r="AU20" i="3"/>
  <c r="AV20" i="3"/>
  <c r="AQ21" i="3"/>
  <c r="AR21" i="3"/>
  <c r="AS21" i="3"/>
  <c r="AT21" i="3"/>
  <c r="AU21" i="3"/>
  <c r="AV21" i="3"/>
  <c r="AQ22" i="3"/>
  <c r="AR22" i="3"/>
  <c r="AS22" i="3"/>
  <c r="AT22" i="3"/>
  <c r="AU22" i="3"/>
  <c r="AV22" i="3"/>
  <c r="AQ23" i="3"/>
  <c r="AR23" i="3"/>
  <c r="AS23" i="3"/>
  <c r="AT23" i="3"/>
  <c r="AU23" i="3"/>
  <c r="AV23" i="3"/>
  <c r="AQ24" i="3"/>
  <c r="AR24" i="3"/>
  <c r="AS24" i="3"/>
  <c r="AT24" i="3"/>
  <c r="AU24" i="3"/>
  <c r="AV24" i="3"/>
  <c r="AQ25" i="3"/>
  <c r="AR25" i="3"/>
  <c r="AS25" i="3"/>
  <c r="AT25" i="3"/>
  <c r="AU25" i="3"/>
  <c r="AV25" i="3"/>
  <c r="AQ26" i="3"/>
  <c r="AR26" i="3"/>
  <c r="AS26" i="3"/>
  <c r="AT26" i="3"/>
  <c r="AU26" i="3"/>
  <c r="AV26" i="3"/>
  <c r="AQ27" i="3"/>
  <c r="AR27" i="3"/>
  <c r="AS27" i="3"/>
  <c r="AT27" i="3"/>
  <c r="AU27" i="3"/>
  <c r="AV27" i="3"/>
  <c r="AQ28" i="3"/>
  <c r="AR28" i="3"/>
  <c r="AS28" i="3"/>
  <c r="AT28" i="3"/>
  <c r="AU28" i="3"/>
  <c r="AV28" i="3"/>
  <c r="AQ29" i="3"/>
  <c r="AR29" i="3"/>
  <c r="AS29" i="3"/>
  <c r="AT29" i="3"/>
  <c r="AU29" i="3"/>
  <c r="AV29" i="3"/>
  <c r="AQ30" i="3"/>
  <c r="AR30" i="3"/>
  <c r="AS30" i="3"/>
  <c r="AT30" i="3"/>
  <c r="AU30" i="3"/>
  <c r="AV30" i="3"/>
  <c r="AQ31" i="3"/>
  <c r="AR31" i="3"/>
  <c r="AS31" i="3"/>
  <c r="AT31" i="3"/>
  <c r="AU31" i="3"/>
  <c r="AV31" i="3"/>
  <c r="AQ33" i="3"/>
  <c r="AR33" i="3"/>
  <c r="AS33" i="3"/>
  <c r="AT33" i="3"/>
  <c r="AU33" i="3"/>
  <c r="AV33" i="3"/>
  <c r="AP33" i="3"/>
  <c r="AP8" i="3"/>
  <c r="AP9" i="3"/>
  <c r="AP10" i="3"/>
  <c r="AP11" i="3"/>
  <c r="AP12" i="3"/>
  <c r="AP13" i="3"/>
  <c r="AP14" i="3"/>
  <c r="AP15" i="3"/>
  <c r="AP16" i="3"/>
  <c r="AP17" i="3"/>
  <c r="AP18" i="3"/>
  <c r="AP19" i="3"/>
  <c r="AP20" i="3"/>
  <c r="AP21" i="3"/>
  <c r="AP22" i="3"/>
  <c r="AP23" i="3"/>
  <c r="AP24" i="3"/>
  <c r="AP25" i="3"/>
  <c r="AP26" i="3"/>
  <c r="AP27" i="3"/>
  <c r="AP28" i="3"/>
  <c r="AP29" i="3"/>
  <c r="AP30" i="3"/>
  <c r="AP31" i="3"/>
  <c r="H32" i="3"/>
  <c r="AP5" i="3"/>
  <c r="V5" i="3"/>
  <c r="O49" i="2"/>
  <c r="O51" i="2"/>
  <c r="O52" i="2"/>
  <c r="O54" i="2"/>
  <c r="O55" i="2"/>
  <c r="O56" i="2"/>
  <c r="O57" i="2"/>
  <c r="O58" i="2"/>
  <c r="O59" i="2"/>
  <c r="O48" i="2"/>
  <c r="D53" i="2"/>
  <c r="E53" i="2"/>
  <c r="F53" i="2"/>
  <c r="G53" i="2"/>
  <c r="H53" i="2"/>
  <c r="I53" i="2"/>
  <c r="M53" i="2"/>
  <c r="N53" i="2"/>
  <c r="C53" i="2"/>
  <c r="D50" i="2"/>
  <c r="E50" i="2"/>
  <c r="F50" i="2"/>
  <c r="G50" i="2"/>
  <c r="H50" i="2"/>
  <c r="I50" i="2"/>
  <c r="M50" i="2"/>
  <c r="N50" i="2"/>
  <c r="C50" i="2"/>
  <c r="AR48" i="2"/>
  <c r="AS48" i="2"/>
  <c r="AT48" i="2"/>
  <c r="AU48" i="2"/>
  <c r="AV48" i="2"/>
  <c r="AW48" i="2"/>
  <c r="BB48" i="2"/>
  <c r="AR49" i="2"/>
  <c r="AS49" i="2"/>
  <c r="AT49" i="2"/>
  <c r="AU49" i="2"/>
  <c r="AV49" i="2"/>
  <c r="AW49" i="2"/>
  <c r="BB49" i="2"/>
  <c r="AR51" i="2"/>
  <c r="AS51" i="2"/>
  <c r="AT51" i="2"/>
  <c r="AU51" i="2"/>
  <c r="AV51" i="2"/>
  <c r="AW51" i="2"/>
  <c r="BB51" i="2"/>
  <c r="AR52" i="2"/>
  <c r="AS52" i="2"/>
  <c r="AT52" i="2"/>
  <c r="AU52" i="2"/>
  <c r="AV52" i="2"/>
  <c r="AW52" i="2"/>
  <c r="BB52" i="2"/>
  <c r="AR54" i="2"/>
  <c r="AS54" i="2"/>
  <c r="AT54" i="2"/>
  <c r="AU54" i="2"/>
  <c r="AV54" i="2"/>
  <c r="AW54" i="2"/>
  <c r="BB54" i="2"/>
  <c r="AR55" i="2"/>
  <c r="AS55" i="2"/>
  <c r="AT55" i="2"/>
  <c r="AU55" i="2"/>
  <c r="AV55" i="2"/>
  <c r="AW55" i="2"/>
  <c r="BB55" i="2"/>
  <c r="AR56" i="2"/>
  <c r="AS56" i="2"/>
  <c r="AT56" i="2"/>
  <c r="AU56" i="2"/>
  <c r="AV56" i="2"/>
  <c r="AW56" i="2"/>
  <c r="BB56" i="2"/>
  <c r="AR57" i="2"/>
  <c r="AS57" i="2"/>
  <c r="AT57" i="2"/>
  <c r="AU57" i="2"/>
  <c r="AV57" i="2"/>
  <c r="AW57" i="2"/>
  <c r="BB57" i="2"/>
  <c r="AR58" i="2"/>
  <c r="AS58" i="2"/>
  <c r="AT58" i="2"/>
  <c r="AU58" i="2"/>
  <c r="AV58" i="2"/>
  <c r="AW58" i="2"/>
  <c r="BB58" i="2"/>
  <c r="AR59" i="2"/>
  <c r="AS59" i="2"/>
  <c r="AT59" i="2"/>
  <c r="AU59" i="2"/>
  <c r="AV59" i="2"/>
  <c r="AW59" i="2"/>
  <c r="BB59" i="2"/>
  <c r="AQ49" i="2"/>
  <c r="AQ51" i="2"/>
  <c r="AQ52" i="2"/>
  <c r="AQ54" i="2"/>
  <c r="AQ55" i="2"/>
  <c r="AQ56" i="2"/>
  <c r="AQ57" i="2"/>
  <c r="AQ58" i="2"/>
  <c r="AQ59" i="2"/>
  <c r="X53" i="2"/>
  <c r="Y53" i="2"/>
  <c r="Z53" i="2"/>
  <c r="AA53" i="2"/>
  <c r="AB53" i="2"/>
  <c r="AC53" i="2"/>
  <c r="AG53" i="2"/>
  <c r="AH53" i="2"/>
  <c r="AI49" i="2"/>
  <c r="AI51" i="2"/>
  <c r="AI52" i="2"/>
  <c r="AI54" i="2"/>
  <c r="AI55" i="2"/>
  <c r="AI56" i="2"/>
  <c r="AI57" i="2"/>
  <c r="AI58" i="2"/>
  <c r="AI59" i="2"/>
  <c r="X50" i="2"/>
  <c r="Y50" i="2"/>
  <c r="Z50" i="2"/>
  <c r="AA50" i="2"/>
  <c r="AB50" i="2"/>
  <c r="AC50" i="2"/>
  <c r="AG50" i="2"/>
  <c r="AH50" i="2"/>
  <c r="W50" i="2"/>
  <c r="AR28" i="2"/>
  <c r="AS28" i="2"/>
  <c r="AT28" i="2"/>
  <c r="AU28" i="2"/>
  <c r="AV28" i="2"/>
  <c r="AW28" i="2"/>
  <c r="AR29" i="2"/>
  <c r="AS29" i="2"/>
  <c r="AT29" i="2"/>
  <c r="AU29" i="2"/>
  <c r="AV29" i="2"/>
  <c r="AW29" i="2"/>
  <c r="AR31" i="2"/>
  <c r="AS31" i="2"/>
  <c r="AT31" i="2"/>
  <c r="AU31" i="2"/>
  <c r="AV31" i="2"/>
  <c r="AW31" i="2"/>
  <c r="AR32" i="2"/>
  <c r="AS32" i="2"/>
  <c r="AT32" i="2"/>
  <c r="AU32" i="2"/>
  <c r="AV32" i="2"/>
  <c r="AW32" i="2"/>
  <c r="AR34" i="2"/>
  <c r="AS34" i="2"/>
  <c r="AT34" i="2"/>
  <c r="AU34" i="2"/>
  <c r="AV34" i="2"/>
  <c r="AW34" i="2"/>
  <c r="AR35" i="2"/>
  <c r="AS35" i="2"/>
  <c r="AT35" i="2"/>
  <c r="AU35" i="2"/>
  <c r="AV35" i="2"/>
  <c r="AW35" i="2"/>
  <c r="AR36" i="2"/>
  <c r="AS36" i="2"/>
  <c r="AT36" i="2"/>
  <c r="AU36" i="2"/>
  <c r="AV36" i="2"/>
  <c r="AW36" i="2"/>
  <c r="AR37" i="2"/>
  <c r="AS37" i="2"/>
  <c r="AT37" i="2"/>
  <c r="AU37" i="2"/>
  <c r="AV37" i="2"/>
  <c r="AW37" i="2"/>
  <c r="AR38" i="2"/>
  <c r="AS38" i="2"/>
  <c r="AT38" i="2"/>
  <c r="AU38" i="2"/>
  <c r="AV38" i="2"/>
  <c r="AW38" i="2"/>
  <c r="AR39" i="2"/>
  <c r="AS39" i="2"/>
  <c r="AT39" i="2"/>
  <c r="AU39" i="2"/>
  <c r="AV39" i="2"/>
  <c r="AW39" i="2"/>
  <c r="AQ29" i="2"/>
  <c r="AQ31" i="2"/>
  <c r="AQ32" i="2"/>
  <c r="AQ34" i="2"/>
  <c r="AQ35" i="2"/>
  <c r="AQ36" i="2"/>
  <c r="AQ37" i="2"/>
  <c r="AQ38" i="2"/>
  <c r="AQ39" i="2"/>
  <c r="AI29" i="2"/>
  <c r="AI31" i="2"/>
  <c r="AI32" i="2"/>
  <c r="AI34" i="2"/>
  <c r="AI35" i="2"/>
  <c r="AI36" i="2"/>
  <c r="AI37" i="2"/>
  <c r="AI38" i="2"/>
  <c r="AI39" i="2"/>
  <c r="X33" i="2"/>
  <c r="Y33" i="2"/>
  <c r="Z33" i="2"/>
  <c r="AA33" i="2"/>
  <c r="AB33" i="2"/>
  <c r="AC33" i="2"/>
  <c r="AG33" i="2"/>
  <c r="AH33" i="2"/>
  <c r="W33" i="2"/>
  <c r="X30" i="2"/>
  <c r="Y30" i="2"/>
  <c r="Z30" i="2"/>
  <c r="AA30" i="2"/>
  <c r="AB30" i="2"/>
  <c r="AC30" i="2"/>
  <c r="AG30" i="2"/>
  <c r="AH30" i="2"/>
  <c r="W30" i="2"/>
  <c r="D33" i="2"/>
  <c r="E33" i="2"/>
  <c r="F33" i="2"/>
  <c r="G33" i="2"/>
  <c r="H33" i="2"/>
  <c r="I33" i="2"/>
  <c r="M33" i="2"/>
  <c r="N33" i="2"/>
  <c r="C33" i="2"/>
  <c r="D30" i="2"/>
  <c r="E30" i="2"/>
  <c r="F30" i="2"/>
  <c r="G30" i="2"/>
  <c r="H30" i="2"/>
  <c r="I30" i="2"/>
  <c r="M30" i="2"/>
  <c r="N30" i="2"/>
  <c r="C30" i="2"/>
  <c r="O29" i="2"/>
  <c r="O31" i="2"/>
  <c r="O32" i="2"/>
  <c r="O34" i="2"/>
  <c r="O35" i="2"/>
  <c r="O36" i="2"/>
  <c r="O37" i="2"/>
  <c r="O38" i="2"/>
  <c r="O39" i="2"/>
  <c r="O28" i="2"/>
  <c r="AQ25" i="2"/>
  <c r="W25" i="2"/>
  <c r="AR8" i="2"/>
  <c r="AS8" i="2"/>
  <c r="AT8" i="2"/>
  <c r="AU8" i="2"/>
  <c r="AV8" i="2"/>
  <c r="AW8" i="2"/>
  <c r="AR9" i="2"/>
  <c r="AS9" i="2"/>
  <c r="AT9" i="2"/>
  <c r="AU9" i="2"/>
  <c r="AV9" i="2"/>
  <c r="AW9" i="2"/>
  <c r="AR11" i="2"/>
  <c r="AS11" i="2"/>
  <c r="AT11" i="2"/>
  <c r="AU11" i="2"/>
  <c r="AV11" i="2"/>
  <c r="AW11" i="2"/>
  <c r="AR12" i="2"/>
  <c r="AS12" i="2"/>
  <c r="AT12" i="2"/>
  <c r="AU12" i="2"/>
  <c r="AV12" i="2"/>
  <c r="AW12" i="2"/>
  <c r="AR14" i="2"/>
  <c r="AS14" i="2"/>
  <c r="AT14" i="2"/>
  <c r="AU14" i="2"/>
  <c r="AV14" i="2"/>
  <c r="AW14" i="2"/>
  <c r="AR15" i="2"/>
  <c r="AS15" i="2"/>
  <c r="AT15" i="2"/>
  <c r="AU15" i="2"/>
  <c r="AV15" i="2"/>
  <c r="AW15" i="2"/>
  <c r="BC15" i="2"/>
  <c r="AR16" i="2"/>
  <c r="AS16" i="2"/>
  <c r="AT16" i="2"/>
  <c r="AU16" i="2"/>
  <c r="AV16" i="2"/>
  <c r="AW16" i="2"/>
  <c r="AR17" i="2"/>
  <c r="AS17" i="2"/>
  <c r="AT17" i="2"/>
  <c r="AU17" i="2"/>
  <c r="AV17" i="2"/>
  <c r="AW17" i="2"/>
  <c r="BC17" i="2"/>
  <c r="AR18" i="2"/>
  <c r="AS18" i="2"/>
  <c r="AT18" i="2"/>
  <c r="AU18" i="2"/>
  <c r="AV18" i="2"/>
  <c r="AW18" i="2"/>
  <c r="AR19" i="2"/>
  <c r="AS19" i="2"/>
  <c r="AT19" i="2"/>
  <c r="AU19" i="2"/>
  <c r="AV19" i="2"/>
  <c r="AW19" i="2"/>
  <c r="BC19" i="2"/>
  <c r="AQ9" i="2"/>
  <c r="AQ11" i="2"/>
  <c r="AQ12" i="2"/>
  <c r="AQ14" i="2"/>
  <c r="AQ15" i="2"/>
  <c r="AQ16" i="2"/>
  <c r="AQ17" i="2"/>
  <c r="AQ18" i="2"/>
  <c r="AQ19" i="2"/>
  <c r="AC13" i="2"/>
  <c r="AI9" i="2"/>
  <c r="AI11" i="2"/>
  <c r="AI12" i="2"/>
  <c r="AI14" i="2"/>
  <c r="AI15" i="2"/>
  <c r="AI16" i="2"/>
  <c r="AI17" i="2"/>
  <c r="AI18" i="2"/>
  <c r="AI19" i="2"/>
  <c r="AI8" i="2"/>
  <c r="X10" i="2"/>
  <c r="Y10" i="2"/>
  <c r="Z10" i="2"/>
  <c r="AA10" i="2"/>
  <c r="AB10" i="2"/>
  <c r="AC10" i="2"/>
  <c r="AG10" i="2"/>
  <c r="AH10" i="2"/>
  <c r="W10" i="2"/>
  <c r="O9" i="2"/>
  <c r="O11" i="2"/>
  <c r="O12" i="2"/>
  <c r="O14" i="2"/>
  <c r="O15" i="2"/>
  <c r="O16" i="2"/>
  <c r="O17" i="2"/>
  <c r="O18" i="2"/>
  <c r="O19" i="2"/>
  <c r="O8" i="2"/>
  <c r="M13" i="2"/>
  <c r="D10" i="2"/>
  <c r="E10" i="2"/>
  <c r="F10" i="2"/>
  <c r="G10" i="2"/>
  <c r="H10" i="2"/>
  <c r="I10" i="2"/>
  <c r="M10" i="2"/>
  <c r="N10" i="2"/>
  <c r="C10" i="2"/>
  <c r="W37" i="45" l="1"/>
  <c r="T37" i="45"/>
  <c r="S37" i="45"/>
  <c r="AR10" i="2"/>
  <c r="AT10" i="2"/>
  <c r="BB10" i="2"/>
  <c r="AU53" i="2"/>
  <c r="BB33" i="2"/>
  <c r="AS53" i="2"/>
  <c r="AV10" i="2"/>
  <c r="AW53" i="2"/>
  <c r="AU30" i="2"/>
  <c r="O53" i="2"/>
  <c r="BB30" i="2"/>
  <c r="O33" i="2"/>
  <c r="BC11" i="2"/>
  <c r="AV32" i="3"/>
  <c r="O10" i="2"/>
  <c r="BC9" i="2"/>
  <c r="BC18" i="2"/>
  <c r="BC16" i="2"/>
  <c r="BC14" i="2"/>
  <c r="AQ10" i="2"/>
  <c r="BC12" i="2"/>
  <c r="AV61" i="3"/>
  <c r="AQ50" i="2"/>
  <c r="AV50" i="2"/>
  <c r="AT50" i="2"/>
  <c r="AR50" i="2"/>
  <c r="C40" i="2"/>
  <c r="M40" i="2"/>
  <c r="H40" i="2"/>
  <c r="R30" i="2" s="1"/>
  <c r="F40" i="2"/>
  <c r="D40" i="2"/>
  <c r="BB50" i="2"/>
  <c r="AW50" i="2"/>
  <c r="AU50" i="2"/>
  <c r="AS50" i="2"/>
  <c r="BC39" i="2"/>
  <c r="BC38" i="2"/>
  <c r="BC37" i="2"/>
  <c r="BC36" i="2"/>
  <c r="BC35" i="2"/>
  <c r="BC34" i="2"/>
  <c r="BC32" i="2"/>
  <c r="BC31" i="2"/>
  <c r="BC29" i="2"/>
  <c r="AW10" i="2"/>
  <c r="AC20" i="2"/>
  <c r="AU10" i="2"/>
  <c r="AS10" i="2"/>
  <c r="AQ30" i="2"/>
  <c r="AV30" i="2"/>
  <c r="AT30" i="2"/>
  <c r="AR30" i="2"/>
  <c r="AW33" i="2"/>
  <c r="AU33" i="2"/>
  <c r="AS33" i="2"/>
  <c r="AI10" i="2"/>
  <c r="I40" i="2"/>
  <c r="G40" i="2"/>
  <c r="E40" i="2"/>
  <c r="AI30" i="2"/>
  <c r="AC40" i="2"/>
  <c r="AA40" i="2"/>
  <c r="Y40" i="2"/>
  <c r="AQ33" i="2"/>
  <c r="AV33" i="2"/>
  <c r="AT33" i="2"/>
  <c r="AR33" i="2"/>
  <c r="AW30" i="2"/>
  <c r="AS30" i="2"/>
  <c r="AH60" i="2"/>
  <c r="AC60" i="2"/>
  <c r="AA60" i="2"/>
  <c r="Y60" i="2"/>
  <c r="AV53" i="2"/>
  <c r="AT53" i="2"/>
  <c r="AR53" i="2"/>
  <c r="BC59" i="2"/>
  <c r="BC58" i="2"/>
  <c r="BC57" i="2"/>
  <c r="BC56" i="2"/>
  <c r="BC55" i="2"/>
  <c r="BC54" i="2"/>
  <c r="BC52" i="2"/>
  <c r="BC51" i="2"/>
  <c r="BC49" i="2"/>
  <c r="C60" i="2"/>
  <c r="M60" i="2"/>
  <c r="H60" i="2"/>
  <c r="F60" i="2"/>
  <c r="D60" i="2"/>
  <c r="AI50" i="2"/>
  <c r="AG60" i="2"/>
  <c r="AB60" i="2"/>
  <c r="Z60" i="2"/>
  <c r="X60" i="2"/>
  <c r="BB53" i="2"/>
  <c r="N60" i="2"/>
  <c r="I60" i="2"/>
  <c r="G60" i="2"/>
  <c r="E60" i="2"/>
  <c r="AI53" i="2"/>
  <c r="O50" i="2"/>
  <c r="W40" i="2"/>
  <c r="AB40" i="2"/>
  <c r="Z40" i="2"/>
  <c r="X40" i="2"/>
  <c r="AI33" i="2"/>
  <c r="O30" i="2"/>
  <c r="N40" i="2"/>
  <c r="AH40" i="2"/>
  <c r="M20" i="2"/>
  <c r="AA99" i="38"/>
  <c r="AK99" i="38" s="1"/>
  <c r="AK100" i="38" s="1"/>
  <c r="Q100" i="38"/>
  <c r="AA65" i="38"/>
  <c r="AK65" i="38" s="1"/>
  <c r="AK66" i="38" s="1"/>
  <c r="AA32" i="38"/>
  <c r="AK32" i="38" s="1"/>
  <c r="AK33" i="38" s="1"/>
  <c r="G32" i="38"/>
  <c r="Q32" i="38" s="1"/>
  <c r="Q33" i="38" s="1"/>
  <c r="Q53" i="2" l="1"/>
  <c r="Q47" i="2"/>
  <c r="AL52" i="2"/>
  <c r="AL47" i="2"/>
  <c r="AL54" i="2"/>
  <c r="AL55" i="2"/>
  <c r="AL48" i="2"/>
  <c r="AL56" i="2"/>
  <c r="AL58" i="2"/>
  <c r="AL49" i="2"/>
  <c r="AL57" i="2"/>
  <c r="AL51" i="2"/>
  <c r="AL59" i="2"/>
  <c r="AL50" i="2"/>
  <c r="AL53" i="2"/>
  <c r="R55" i="2"/>
  <c r="R48" i="2"/>
  <c r="R56" i="2"/>
  <c r="R49" i="2"/>
  <c r="R57" i="2"/>
  <c r="R58" i="2"/>
  <c r="R51" i="2"/>
  <c r="R59" i="2"/>
  <c r="R52" i="2"/>
  <c r="R54" i="2"/>
  <c r="R47" i="2"/>
  <c r="R53" i="2"/>
  <c r="R50" i="2"/>
  <c r="R28" i="2"/>
  <c r="R36" i="2"/>
  <c r="R29" i="2"/>
  <c r="R37" i="2"/>
  <c r="R38" i="2"/>
  <c r="R31" i="2"/>
  <c r="R39" i="2"/>
  <c r="R32" i="2"/>
  <c r="R35" i="2"/>
  <c r="R34" i="2"/>
  <c r="R27" i="2"/>
  <c r="Q33" i="2"/>
  <c r="Q27" i="2"/>
  <c r="R33" i="2"/>
  <c r="AL35" i="2"/>
  <c r="AL28" i="2"/>
  <c r="AL36" i="2"/>
  <c r="AL29" i="2"/>
  <c r="AL37" i="2"/>
  <c r="AL38" i="2"/>
  <c r="AL31" i="2"/>
  <c r="AL39" i="2"/>
  <c r="AL32" i="2"/>
  <c r="AL27" i="2"/>
  <c r="AL34" i="2"/>
  <c r="AL30" i="2"/>
  <c r="AK33" i="2"/>
  <c r="AK27" i="2"/>
  <c r="AL33" i="2"/>
  <c r="AK30" i="2"/>
  <c r="AK38" i="2"/>
  <c r="AK28" i="2"/>
  <c r="AK35" i="2"/>
  <c r="AK36" i="2"/>
  <c r="AK31" i="2"/>
  <c r="AK39" i="2"/>
  <c r="AK34" i="2"/>
  <c r="AK29" i="2"/>
  <c r="AK37" i="2"/>
  <c r="AK32" i="2"/>
  <c r="Q50" i="2"/>
  <c r="Q30" i="2"/>
  <c r="Q54" i="2"/>
  <c r="Q49" i="2"/>
  <c r="Q57" i="2"/>
  <c r="Q51" i="2"/>
  <c r="Q52" i="2"/>
  <c r="Q55" i="2"/>
  <c r="Q58" i="2"/>
  <c r="Q48" i="2"/>
  <c r="Q56" i="2"/>
  <c r="Q59" i="2"/>
  <c r="Q29" i="2"/>
  <c r="Q37" i="2"/>
  <c r="Q32" i="2"/>
  <c r="Q35" i="2"/>
  <c r="Q38" i="2"/>
  <c r="Q28" i="2"/>
  <c r="Q34" i="2"/>
  <c r="Q36" i="2"/>
  <c r="Q31" i="2"/>
  <c r="Q39" i="2"/>
  <c r="BC50" i="2"/>
  <c r="BC10" i="2"/>
  <c r="BC30" i="2"/>
  <c r="AQ40" i="2"/>
  <c r="BC53" i="2"/>
  <c r="BB40" i="2"/>
  <c r="AW40" i="2"/>
  <c r="AU40" i="2"/>
  <c r="AR40" i="2"/>
  <c r="AV40" i="2"/>
  <c r="AU32" i="38"/>
  <c r="AT40" i="2"/>
  <c r="BC33" i="2"/>
  <c r="AS40" i="2"/>
  <c r="O60" i="2"/>
  <c r="AI40" i="2"/>
  <c r="R40" i="2" l="1"/>
  <c r="AL60" i="2"/>
  <c r="R60" i="2"/>
  <c r="AL40" i="2"/>
  <c r="AK40" i="2"/>
  <c r="AN40" i="2"/>
  <c r="AN60" i="2"/>
  <c r="AO40" i="2"/>
  <c r="AO60" i="2"/>
  <c r="T40" i="2"/>
  <c r="Q60" i="2"/>
  <c r="U60" i="2"/>
  <c r="Q40" i="2"/>
  <c r="T60" i="2"/>
  <c r="U40" i="2"/>
  <c r="T20" i="2"/>
  <c r="BC40" i="2"/>
  <c r="F38" i="45" l="1"/>
  <c r="G38" i="45"/>
  <c r="H38" i="45"/>
  <c r="I38" i="45"/>
  <c r="J38" i="45"/>
  <c r="T38" i="45" s="1"/>
  <c r="K38" i="45"/>
  <c r="P38" i="45"/>
  <c r="F40" i="45"/>
  <c r="G40" i="45"/>
  <c r="H40" i="45"/>
  <c r="I40" i="45"/>
  <c r="J40" i="45"/>
  <c r="T40" i="45" s="1"/>
  <c r="K40" i="45"/>
  <c r="P40" i="45"/>
  <c r="F41" i="45"/>
  <c r="G41" i="45"/>
  <c r="H41" i="45"/>
  <c r="I41" i="45"/>
  <c r="J41" i="45"/>
  <c r="T41" i="45" s="1"/>
  <c r="K41" i="45"/>
  <c r="P41" i="45"/>
  <c r="E41" i="45"/>
  <c r="E40" i="45"/>
  <c r="S40" i="45" s="1"/>
  <c r="E38" i="45"/>
  <c r="F18" i="45"/>
  <c r="G18" i="45"/>
  <c r="H18" i="45"/>
  <c r="I18" i="45"/>
  <c r="J18" i="45"/>
  <c r="T18" i="45" s="1"/>
  <c r="K18" i="45"/>
  <c r="P18" i="45"/>
  <c r="W18" i="45" s="1"/>
  <c r="F20" i="45"/>
  <c r="G20" i="45"/>
  <c r="H20" i="45"/>
  <c r="I20" i="45"/>
  <c r="J20" i="45"/>
  <c r="T20" i="45" s="1"/>
  <c r="K20" i="45"/>
  <c r="P20" i="45"/>
  <c r="W20" i="45" s="1"/>
  <c r="F21" i="45"/>
  <c r="G21" i="45"/>
  <c r="H21" i="45"/>
  <c r="I21" i="45"/>
  <c r="J21" i="45"/>
  <c r="T21" i="45" s="1"/>
  <c r="K21" i="45"/>
  <c r="P21" i="45"/>
  <c r="W21" i="45" s="1"/>
  <c r="E21" i="45"/>
  <c r="E20" i="45"/>
  <c r="S20" i="45" s="1"/>
  <c r="E18" i="45"/>
  <c r="S18" i="45" s="1"/>
  <c r="Q37" i="45"/>
  <c r="Q17" i="45"/>
  <c r="Q36" i="45"/>
  <c r="Q16" i="45"/>
  <c r="Q35" i="45"/>
  <c r="Q15" i="45"/>
  <c r="Q33" i="45"/>
  <c r="Q13" i="45"/>
  <c r="Q32" i="45"/>
  <c r="Q12" i="45"/>
  <c r="Q31" i="45"/>
  <c r="Q11" i="45"/>
  <c r="Q30" i="45"/>
  <c r="Q10" i="45"/>
  <c r="Q28" i="45"/>
  <c r="Q8" i="45"/>
  <c r="Q27" i="45"/>
  <c r="Q7" i="45"/>
  <c r="E45" i="45"/>
  <c r="S21" i="45" l="1"/>
  <c r="E61" i="45"/>
  <c r="E58" i="45"/>
  <c r="S38" i="45"/>
  <c r="G61" i="45"/>
  <c r="F61" i="45"/>
  <c r="K58" i="45"/>
  <c r="W41" i="45"/>
  <c r="Q61" i="45"/>
  <c r="J58" i="45"/>
  <c r="S41" i="45"/>
  <c r="K61" i="45"/>
  <c r="I58" i="45"/>
  <c r="J61" i="45"/>
  <c r="H58" i="45"/>
  <c r="I61" i="45"/>
  <c r="G58" i="45"/>
  <c r="W38" i="45"/>
  <c r="Q58" i="45"/>
  <c r="W40" i="45"/>
  <c r="H61" i="45"/>
  <c r="F58" i="45"/>
  <c r="Q49" i="45"/>
  <c r="Q14" i="45"/>
  <c r="K19" i="45"/>
  <c r="Q20" i="45"/>
  <c r="Q40" i="45"/>
  <c r="Q38" i="45"/>
  <c r="P39" i="45"/>
  <c r="K39" i="45"/>
  <c r="I39" i="45"/>
  <c r="I59" i="45" s="1"/>
  <c r="G39" i="45"/>
  <c r="Q21" i="45"/>
  <c r="Q9" i="45"/>
  <c r="E19" i="45"/>
  <c r="J19" i="45"/>
  <c r="T19" i="45" s="1"/>
  <c r="H19" i="45"/>
  <c r="F19" i="45"/>
  <c r="Q18" i="45"/>
  <c r="E39" i="45"/>
  <c r="J39" i="45"/>
  <c r="T39" i="45" s="1"/>
  <c r="H39" i="45"/>
  <c r="F39" i="45"/>
  <c r="Q48" i="45"/>
  <c r="Q50" i="45"/>
  <c r="Q52" i="45"/>
  <c r="Q34" i="45"/>
  <c r="Q41" i="45"/>
  <c r="P19" i="45"/>
  <c r="W19" i="45" s="1"/>
  <c r="I19" i="45"/>
  <c r="G19" i="45"/>
  <c r="Q29" i="45"/>
  <c r="Q47" i="45"/>
  <c r="Q51" i="45"/>
  <c r="Q53" i="45"/>
  <c r="Q55" i="45"/>
  <c r="Q56" i="45"/>
  <c r="Q57" i="45"/>
  <c r="K59" i="45" l="1"/>
  <c r="S19" i="45"/>
  <c r="E59" i="45"/>
  <c r="F59" i="45"/>
  <c r="H59" i="45"/>
  <c r="J59" i="45"/>
  <c r="W39" i="45"/>
  <c r="S39" i="45"/>
  <c r="G59" i="45"/>
  <c r="Q54" i="45"/>
  <c r="Q60" i="45"/>
  <c r="Q19" i="45"/>
  <c r="Q39" i="45"/>
  <c r="AQ4" i="24"/>
  <c r="AP66" i="3"/>
  <c r="N68" i="3"/>
  <c r="AH68" i="3"/>
  <c r="AP68" i="3"/>
  <c r="BA68" i="3"/>
  <c r="BB68" i="3" s="1"/>
  <c r="Q59" i="45" l="1"/>
  <c r="H75" i="24" l="1"/>
  <c r="AB75" i="24"/>
  <c r="AG75" i="24"/>
  <c r="AH75" i="24"/>
  <c r="AL12" i="24" l="1"/>
  <c r="AL20" i="24"/>
  <c r="AL28" i="24"/>
  <c r="AL36" i="24"/>
  <c r="AL44" i="24"/>
  <c r="AL52" i="24"/>
  <c r="AL60" i="24"/>
  <c r="AL68" i="24"/>
  <c r="AL13" i="24"/>
  <c r="AL21" i="24"/>
  <c r="AL37" i="24"/>
  <c r="AL45" i="24"/>
  <c r="AL53" i="24"/>
  <c r="AL61" i="24"/>
  <c r="AL69" i="24"/>
  <c r="AL43" i="24"/>
  <c r="AL14" i="24"/>
  <c r="AL22" i="24"/>
  <c r="AL30" i="24"/>
  <c r="AL38" i="24"/>
  <c r="AL46" i="24"/>
  <c r="AL62" i="24"/>
  <c r="AL70" i="24"/>
  <c r="AL51" i="24"/>
  <c r="AL7" i="24"/>
  <c r="AL15" i="24"/>
  <c r="AL23" i="24"/>
  <c r="AL31" i="24"/>
  <c r="AL39" i="24"/>
  <c r="AL47" i="24"/>
  <c r="AL55" i="24"/>
  <c r="AL63" i="24"/>
  <c r="AL6" i="24"/>
  <c r="AL8" i="24"/>
  <c r="AL16" i="24"/>
  <c r="AL24" i="24"/>
  <c r="AL32" i="24"/>
  <c r="AL40" i="24"/>
  <c r="AL48" i="24"/>
  <c r="AL56" i="24"/>
  <c r="AL64" i="24"/>
  <c r="AL72" i="24"/>
  <c r="AL9" i="24"/>
  <c r="AL25" i="24"/>
  <c r="AL33" i="24"/>
  <c r="AL49" i="24"/>
  <c r="AL57" i="24"/>
  <c r="AL65" i="24"/>
  <c r="AL73" i="24"/>
  <c r="AL19" i="24"/>
  <c r="AL27" i="24"/>
  <c r="AL59" i="24"/>
  <c r="AL10" i="24"/>
  <c r="AL18" i="24"/>
  <c r="AL26" i="24"/>
  <c r="AL34" i="24"/>
  <c r="AL42" i="24"/>
  <c r="AL50" i="24"/>
  <c r="AL58" i="24"/>
  <c r="AL74" i="24"/>
  <c r="AL11" i="24"/>
  <c r="AL35" i="24"/>
  <c r="AL67" i="24"/>
  <c r="AL17" i="24"/>
  <c r="AL41" i="24"/>
  <c r="AL29" i="24"/>
  <c r="AL54" i="24"/>
  <c r="AL71" i="24"/>
  <c r="AL66" i="24"/>
  <c r="R14" i="24"/>
  <c r="R22" i="24"/>
  <c r="R30" i="24"/>
  <c r="R7" i="24"/>
  <c r="R15" i="24"/>
  <c r="R23" i="24"/>
  <c r="R8" i="24"/>
  <c r="R16" i="24"/>
  <c r="R24" i="24"/>
  <c r="R9" i="24"/>
  <c r="R25" i="24"/>
  <c r="R10" i="24"/>
  <c r="R18" i="24"/>
  <c r="R26" i="24"/>
  <c r="R13" i="24"/>
  <c r="R11" i="24"/>
  <c r="R19" i="24"/>
  <c r="R27" i="24"/>
  <c r="R6" i="24"/>
  <c r="R12" i="24"/>
  <c r="R20" i="24"/>
  <c r="R28" i="24"/>
  <c r="R21" i="24"/>
  <c r="R17" i="24"/>
  <c r="R29" i="24"/>
  <c r="AV75" i="24"/>
  <c r="AI72" i="24"/>
  <c r="AI73" i="24"/>
  <c r="AI74" i="24"/>
  <c r="R75" i="24" l="1"/>
  <c r="AL75" i="24"/>
  <c r="AO75" i="24"/>
  <c r="AN75" i="24"/>
  <c r="D18" i="19" l="1"/>
  <c r="BA100" i="38" l="1"/>
  <c r="BB100" i="38" s="1"/>
  <c r="AT100" i="38"/>
  <c r="AS100" i="38"/>
  <c r="AR100" i="38"/>
  <c r="AQ100" i="38"/>
  <c r="AP100" i="38"/>
  <c r="AH100" i="38"/>
  <c r="N100" i="38"/>
  <c r="AG99" i="38"/>
  <c r="AN100" i="38" s="1"/>
  <c r="AB99" i="38"/>
  <c r="Z99" i="38"/>
  <c r="Y99" i="38"/>
  <c r="X99" i="38"/>
  <c r="W99" i="38"/>
  <c r="V99" i="38"/>
  <c r="AJ99" i="38" s="1"/>
  <c r="AJ100" i="38" s="1"/>
  <c r="T100" i="38"/>
  <c r="P100" i="38"/>
  <c r="AH98" i="38"/>
  <c r="N98" i="38"/>
  <c r="AH97" i="38"/>
  <c r="N97" i="38"/>
  <c r="AH96" i="38"/>
  <c r="N96" i="38"/>
  <c r="AH95" i="38"/>
  <c r="N95" i="38"/>
  <c r="AH94" i="38"/>
  <c r="N94" i="38"/>
  <c r="AH93" i="38"/>
  <c r="N93" i="38"/>
  <c r="AH92" i="38"/>
  <c r="N92" i="38"/>
  <c r="AH91" i="38"/>
  <c r="N91" i="38"/>
  <c r="AH90" i="38"/>
  <c r="N90" i="38"/>
  <c r="AH89" i="38"/>
  <c r="N89" i="38"/>
  <c r="AH88" i="38"/>
  <c r="N88" i="38"/>
  <c r="AH87" i="38"/>
  <c r="N87" i="38"/>
  <c r="AH86" i="38"/>
  <c r="N86" i="38"/>
  <c r="AH85" i="38"/>
  <c r="N85" i="38"/>
  <c r="AH84" i="38"/>
  <c r="N84" i="38"/>
  <c r="AH83" i="38"/>
  <c r="N83" i="38"/>
  <c r="AH82" i="38"/>
  <c r="N82" i="38"/>
  <c r="AH81" i="38"/>
  <c r="N81" i="38"/>
  <c r="AH80" i="38"/>
  <c r="N80" i="38"/>
  <c r="AH79" i="38"/>
  <c r="N79" i="38"/>
  <c r="AH78" i="38"/>
  <c r="N78" i="38"/>
  <c r="AH77" i="38"/>
  <c r="N77" i="38"/>
  <c r="AH76" i="38"/>
  <c r="N76" i="38"/>
  <c r="AH75" i="38"/>
  <c r="N75" i="38"/>
  <c r="AH73" i="38"/>
  <c r="N73" i="38"/>
  <c r="AT72" i="38"/>
  <c r="AS72" i="38"/>
  <c r="AR72" i="38"/>
  <c r="AQ72" i="38"/>
  <c r="AP72" i="38"/>
  <c r="AH72" i="38"/>
  <c r="N72" i="38"/>
  <c r="AP70" i="38"/>
  <c r="BA66" i="38"/>
  <c r="AT66" i="38"/>
  <c r="AS66" i="38"/>
  <c r="AR66" i="38"/>
  <c r="AQ66" i="38"/>
  <c r="AP66" i="38"/>
  <c r="AH66" i="38"/>
  <c r="AG65" i="38"/>
  <c r="AN66" i="38" s="1"/>
  <c r="AF65" i="38"/>
  <c r="AB65" i="38"/>
  <c r="Z65" i="38"/>
  <c r="Y65" i="38"/>
  <c r="X65" i="38"/>
  <c r="W65" i="38"/>
  <c r="V65" i="38"/>
  <c r="AJ65" i="38" s="1"/>
  <c r="AJ66" i="38" s="1"/>
  <c r="AH64" i="38"/>
  <c r="AH63" i="38"/>
  <c r="AH62" i="38"/>
  <c r="AH61" i="38"/>
  <c r="AH60" i="38"/>
  <c r="AH59" i="38"/>
  <c r="AH58" i="38"/>
  <c r="AH57" i="38"/>
  <c r="AH56" i="38"/>
  <c r="AH54" i="38"/>
  <c r="AH53" i="38"/>
  <c r="AH52" i="38"/>
  <c r="AH51" i="38"/>
  <c r="AH50" i="38"/>
  <c r="AH49" i="38"/>
  <c r="AH48" i="38"/>
  <c r="AH47" i="38"/>
  <c r="AH46" i="38"/>
  <c r="AH45" i="38"/>
  <c r="AH44" i="38"/>
  <c r="AH43" i="38"/>
  <c r="AH42" i="38"/>
  <c r="AH41" i="38"/>
  <c r="AH40" i="38"/>
  <c r="AT39" i="38"/>
  <c r="AS39" i="38"/>
  <c r="AR39" i="38"/>
  <c r="AQ39" i="38"/>
  <c r="AP39" i="38"/>
  <c r="AH39" i="38"/>
  <c r="AP37" i="38"/>
  <c r="BA33" i="38"/>
  <c r="AT33" i="38"/>
  <c r="AS33" i="38"/>
  <c r="AR33" i="38"/>
  <c r="AQ33" i="38"/>
  <c r="AP33" i="38"/>
  <c r="AH33" i="38"/>
  <c r="N33" i="38"/>
  <c r="AG32" i="38"/>
  <c r="AN33" i="38" s="1"/>
  <c r="AF32" i="38"/>
  <c r="AM33" i="38" s="1"/>
  <c r="AB32" i="38"/>
  <c r="Z32" i="38"/>
  <c r="Y32" i="38"/>
  <c r="X32" i="38"/>
  <c r="W32" i="38"/>
  <c r="V32" i="38"/>
  <c r="AJ32" i="38" s="1"/>
  <c r="AJ33" i="38" s="1"/>
  <c r="M32" i="38"/>
  <c r="T33" i="38" s="1"/>
  <c r="L32" i="38"/>
  <c r="H32" i="38"/>
  <c r="AV32" i="38" s="1"/>
  <c r="F32" i="38"/>
  <c r="E32" i="38"/>
  <c r="D32" i="38"/>
  <c r="C32" i="38"/>
  <c r="B32" i="38"/>
  <c r="P32" i="38" s="1"/>
  <c r="P33" i="38" s="1"/>
  <c r="BA31" i="38"/>
  <c r="AT31" i="38"/>
  <c r="AS31" i="38"/>
  <c r="AR31" i="38"/>
  <c r="AQ31" i="38"/>
  <c r="AP31" i="38"/>
  <c r="AH31" i="38"/>
  <c r="N31" i="38"/>
  <c r="BA30" i="38"/>
  <c r="AT30" i="38"/>
  <c r="AS30" i="38"/>
  <c r="AR30" i="38"/>
  <c r="AQ30" i="38"/>
  <c r="AP30" i="38"/>
  <c r="AH30" i="38"/>
  <c r="N30" i="38"/>
  <c r="BA29" i="38"/>
  <c r="AT29" i="38"/>
  <c r="AS29" i="38"/>
  <c r="AR29" i="38"/>
  <c r="AQ29" i="38"/>
  <c r="AP29" i="38"/>
  <c r="AH29" i="38"/>
  <c r="N29" i="38"/>
  <c r="BA28" i="38"/>
  <c r="AT28" i="38"/>
  <c r="AS28" i="38"/>
  <c r="AR28" i="38"/>
  <c r="AQ28" i="38"/>
  <c r="AP28" i="38"/>
  <c r="AH28" i="38"/>
  <c r="N28" i="38"/>
  <c r="BA27" i="38"/>
  <c r="AT27" i="38"/>
  <c r="AS27" i="38"/>
  <c r="AR27" i="38"/>
  <c r="AQ27" i="38"/>
  <c r="AP27" i="38"/>
  <c r="AH27" i="38"/>
  <c r="N27" i="38"/>
  <c r="BA26" i="38"/>
  <c r="AT26" i="38"/>
  <c r="AS26" i="38"/>
  <c r="AR26" i="38"/>
  <c r="AQ26" i="38"/>
  <c r="AP26" i="38"/>
  <c r="AH26" i="38"/>
  <c r="N26" i="38"/>
  <c r="BA25" i="38"/>
  <c r="AT25" i="38"/>
  <c r="AS25" i="38"/>
  <c r="AR25" i="38"/>
  <c r="AQ25" i="38"/>
  <c r="AP25" i="38"/>
  <c r="AH25" i="38"/>
  <c r="N25" i="38"/>
  <c r="BA24" i="38"/>
  <c r="AT24" i="38"/>
  <c r="AS24" i="38"/>
  <c r="AR24" i="38"/>
  <c r="AQ24" i="38"/>
  <c r="AP24" i="38"/>
  <c r="AH24" i="38"/>
  <c r="N24" i="38"/>
  <c r="BA23" i="38"/>
  <c r="AT23" i="38"/>
  <c r="AS23" i="38"/>
  <c r="AR23" i="38"/>
  <c r="AQ23" i="38"/>
  <c r="AP23" i="38"/>
  <c r="AH23" i="38"/>
  <c r="N23" i="38"/>
  <c r="BA22" i="38"/>
  <c r="AT22" i="38"/>
  <c r="AS22" i="38"/>
  <c r="AR22" i="38"/>
  <c r="AQ22" i="38"/>
  <c r="AP22" i="38"/>
  <c r="AH22" i="38"/>
  <c r="N22" i="38"/>
  <c r="BA21" i="38"/>
  <c r="AT21" i="38"/>
  <c r="AS21" i="38"/>
  <c r="AR21" i="38"/>
  <c r="AQ21" i="38"/>
  <c r="AP21" i="38"/>
  <c r="AH21" i="38"/>
  <c r="N21" i="38"/>
  <c r="BA20" i="38"/>
  <c r="AT20" i="38"/>
  <c r="AS20" i="38"/>
  <c r="AR20" i="38"/>
  <c r="AQ20" i="38"/>
  <c r="AP20" i="38"/>
  <c r="AH20" i="38"/>
  <c r="N20" i="38"/>
  <c r="BA19" i="38"/>
  <c r="AT19" i="38"/>
  <c r="AS19" i="38"/>
  <c r="AR19" i="38"/>
  <c r="AQ19" i="38"/>
  <c r="AP19" i="38"/>
  <c r="AH19" i="38"/>
  <c r="N19" i="38"/>
  <c r="BA18" i="38"/>
  <c r="AT18" i="38"/>
  <c r="AS18" i="38"/>
  <c r="AR18" i="38"/>
  <c r="AQ18" i="38"/>
  <c r="AP18" i="38"/>
  <c r="AH18" i="38"/>
  <c r="N18" i="38"/>
  <c r="BA17" i="38"/>
  <c r="AT17" i="38"/>
  <c r="AS17" i="38"/>
  <c r="AR17" i="38"/>
  <c r="AQ17" i="38"/>
  <c r="AP17" i="38"/>
  <c r="AH17" i="38"/>
  <c r="N17" i="38"/>
  <c r="BA16" i="38"/>
  <c r="AT16" i="38"/>
  <c r="AS16" i="38"/>
  <c r="AR16" i="38"/>
  <c r="AQ16" i="38"/>
  <c r="AP16" i="38"/>
  <c r="AH16" i="38"/>
  <c r="N16" i="38"/>
  <c r="BA15" i="38"/>
  <c r="AT15" i="38"/>
  <c r="AS15" i="38"/>
  <c r="AR15" i="38"/>
  <c r="AQ15" i="38"/>
  <c r="AP15" i="38"/>
  <c r="AH15" i="38"/>
  <c r="N15" i="38"/>
  <c r="BA14" i="38"/>
  <c r="AT14" i="38"/>
  <c r="AS14" i="38"/>
  <c r="AR14" i="38"/>
  <c r="AQ14" i="38"/>
  <c r="AP14" i="38"/>
  <c r="AH14" i="38"/>
  <c r="N14" i="38"/>
  <c r="BA13" i="38"/>
  <c r="AT13" i="38"/>
  <c r="AS13" i="38"/>
  <c r="AR13" i="38"/>
  <c r="AQ13" i="38"/>
  <c r="AP13" i="38"/>
  <c r="AH13" i="38"/>
  <c r="N13" i="38"/>
  <c r="BA12" i="38"/>
  <c r="AT12" i="38"/>
  <c r="AS12" i="38"/>
  <c r="AR12" i="38"/>
  <c r="AQ12" i="38"/>
  <c r="AP12" i="38"/>
  <c r="AH12" i="38"/>
  <c r="N12" i="38"/>
  <c r="BA11" i="38"/>
  <c r="AT11" i="38"/>
  <c r="AS11" i="38"/>
  <c r="AR11" i="38"/>
  <c r="AQ11" i="38"/>
  <c r="AP11" i="38"/>
  <c r="AH11" i="38"/>
  <c r="N11" i="38"/>
  <c r="BA10" i="38"/>
  <c r="AT10" i="38"/>
  <c r="AS10" i="38"/>
  <c r="AR10" i="38"/>
  <c r="AQ10" i="38"/>
  <c r="AP10" i="38"/>
  <c r="AH10" i="38"/>
  <c r="N10" i="38"/>
  <c r="BA9" i="38"/>
  <c r="AT9" i="38"/>
  <c r="AS9" i="38"/>
  <c r="AR9" i="38"/>
  <c r="AQ9" i="38"/>
  <c r="AP9" i="38"/>
  <c r="AH9" i="38"/>
  <c r="N9" i="38"/>
  <c r="BA8" i="38"/>
  <c r="AT8" i="38"/>
  <c r="AS8" i="38"/>
  <c r="AR8" i="38"/>
  <c r="AQ8" i="38"/>
  <c r="AP8" i="38"/>
  <c r="AH8" i="38"/>
  <c r="N8" i="38"/>
  <c r="BA7" i="38"/>
  <c r="AT7" i="38"/>
  <c r="AS7" i="38"/>
  <c r="AR7" i="38"/>
  <c r="AQ7" i="38"/>
  <c r="AP7" i="38"/>
  <c r="AH7" i="38"/>
  <c r="N7" i="38"/>
  <c r="AP5" i="38"/>
  <c r="S100" i="38" l="1"/>
  <c r="AM66" i="38"/>
  <c r="S33" i="38"/>
  <c r="N65" i="38"/>
  <c r="BB72" i="38"/>
  <c r="BB74" i="38"/>
  <c r="BB76" i="38"/>
  <c r="BB78" i="38"/>
  <c r="BB80" i="38"/>
  <c r="BB82" i="38"/>
  <c r="BB84" i="38"/>
  <c r="BB86" i="38"/>
  <c r="BB88" i="38"/>
  <c r="BB90" i="38"/>
  <c r="BB73" i="38"/>
  <c r="BB75" i="38"/>
  <c r="BB77" i="38"/>
  <c r="BB79" i="38"/>
  <c r="BB81" i="38"/>
  <c r="BB83" i="38"/>
  <c r="BB85" i="38"/>
  <c r="BB87" i="38"/>
  <c r="BB89" i="38"/>
  <c r="BB91" i="38"/>
  <c r="BB92" i="38"/>
  <c r="BB93" i="38"/>
  <c r="BB94" i="38"/>
  <c r="BB96" i="38"/>
  <c r="BB97" i="38"/>
  <c r="BB40" i="38"/>
  <c r="BB42" i="38"/>
  <c r="BB44" i="38"/>
  <c r="BB46" i="38"/>
  <c r="BB48" i="38"/>
  <c r="BB50" i="38"/>
  <c r="BB52" i="38"/>
  <c r="BB54" i="38"/>
  <c r="BB56" i="38"/>
  <c r="BB58" i="38"/>
  <c r="BB60" i="38"/>
  <c r="BB62" i="38"/>
  <c r="BB64" i="38"/>
  <c r="N32" i="38"/>
  <c r="BB95" i="38"/>
  <c r="BB98" i="38"/>
  <c r="N99" i="38"/>
  <c r="BB66" i="38"/>
  <c r="BB39" i="38"/>
  <c r="BB41" i="38"/>
  <c r="BB43" i="38"/>
  <c r="BB45" i="38"/>
  <c r="BB47" i="38"/>
  <c r="BB49" i="38"/>
  <c r="BB51" i="38"/>
  <c r="BB53" i="38"/>
  <c r="BB57" i="38"/>
  <c r="BB59" i="38"/>
  <c r="BB61" i="38"/>
  <c r="BB63" i="38"/>
  <c r="BB33" i="38"/>
  <c r="BB8" i="38"/>
  <c r="BB10" i="38"/>
  <c r="BB12" i="38"/>
  <c r="BB14" i="38"/>
  <c r="BB16" i="38"/>
  <c r="BB18" i="38"/>
  <c r="BB20" i="38"/>
  <c r="BB22" i="38"/>
  <c r="BB24" i="38"/>
  <c r="BB26" i="38"/>
  <c r="BB28" i="38"/>
  <c r="BB30" i="38"/>
  <c r="AS32" i="38"/>
  <c r="BB7" i="38"/>
  <c r="BB9" i="38"/>
  <c r="BB11" i="38"/>
  <c r="BB13" i="38"/>
  <c r="BB15" i="38"/>
  <c r="BB17" i="38"/>
  <c r="BB19" i="38"/>
  <c r="BB21" i="38"/>
  <c r="BB23" i="38"/>
  <c r="BB25" i="38"/>
  <c r="BB27" i="38"/>
  <c r="BB29" i="38"/>
  <c r="BB31" i="38"/>
  <c r="AQ32" i="38"/>
  <c r="BA32" i="38"/>
  <c r="AP32" i="38"/>
  <c r="AR32" i="38"/>
  <c r="AT32" i="38"/>
  <c r="AH65" i="38"/>
  <c r="AH32" i="38"/>
  <c r="AH99" i="38"/>
  <c r="AA95" i="3"/>
  <c r="AK95" i="3" s="1"/>
  <c r="AK96" i="3" s="1"/>
  <c r="G95" i="3"/>
  <c r="Q95" i="3" s="1"/>
  <c r="Q96" i="3" s="1"/>
  <c r="AA61" i="3"/>
  <c r="AK61" i="3" s="1"/>
  <c r="AK62" i="3" s="1"/>
  <c r="BB99" i="38" l="1"/>
  <c r="BB65" i="38"/>
  <c r="AU95" i="3"/>
  <c r="BB32" i="38"/>
  <c r="G61" i="3"/>
  <c r="G32" i="3"/>
  <c r="AB13" i="2"/>
  <c r="AG13" i="2"/>
  <c r="AH13" i="2"/>
  <c r="AU61" i="3" l="1"/>
  <c r="Q61" i="3"/>
  <c r="AU32" i="3"/>
  <c r="Q32" i="3"/>
  <c r="Q33" i="3" s="1"/>
  <c r="AG20" i="2"/>
  <c r="AH20" i="2"/>
  <c r="AB20" i="2"/>
  <c r="AI13" i="2"/>
  <c r="H13" i="2"/>
  <c r="I13" i="2"/>
  <c r="N13" i="2"/>
  <c r="AV60" i="2"/>
  <c r="AL7" i="2" l="1"/>
  <c r="H20" i="2"/>
  <c r="R13" i="2" s="1"/>
  <c r="BB13" i="2"/>
  <c r="BC13" i="2" s="1"/>
  <c r="I20" i="2"/>
  <c r="AW20" i="2" s="1"/>
  <c r="AW13" i="2"/>
  <c r="AV13" i="2"/>
  <c r="AI20" i="2"/>
  <c r="AO20" i="2"/>
  <c r="N20" i="2"/>
  <c r="O13" i="2"/>
  <c r="AT72" i="24"/>
  <c r="AT73" i="24"/>
  <c r="AT74" i="24"/>
  <c r="AT67" i="24"/>
  <c r="AT68" i="24"/>
  <c r="AT69" i="24"/>
  <c r="AT70" i="24"/>
  <c r="AT57" i="24"/>
  <c r="AT58" i="24"/>
  <c r="AT59" i="24"/>
  <c r="AT60" i="24"/>
  <c r="AT61" i="24"/>
  <c r="AT62" i="24"/>
  <c r="AT63" i="24"/>
  <c r="AT64" i="24"/>
  <c r="AT65" i="24"/>
  <c r="AT55" i="24"/>
  <c r="AT43" i="24"/>
  <c r="AT44" i="24"/>
  <c r="AT45" i="24"/>
  <c r="AT46" i="24"/>
  <c r="AT47" i="24"/>
  <c r="AT48" i="24"/>
  <c r="AT49" i="24"/>
  <c r="AT50" i="24"/>
  <c r="AT51" i="24"/>
  <c r="AT52" i="24"/>
  <c r="AT53" i="24"/>
  <c r="AT42" i="24"/>
  <c r="AT31" i="24"/>
  <c r="AT32" i="24"/>
  <c r="AT33" i="24"/>
  <c r="AT34" i="24"/>
  <c r="AT35" i="24"/>
  <c r="AT36" i="24"/>
  <c r="AT37" i="24"/>
  <c r="AT38" i="24"/>
  <c r="AT39" i="24"/>
  <c r="AT40" i="24"/>
  <c r="AT19" i="24"/>
  <c r="AT20" i="24"/>
  <c r="AT21" i="24"/>
  <c r="AT22" i="24"/>
  <c r="AT23" i="24"/>
  <c r="AT24" i="24"/>
  <c r="AT25" i="24"/>
  <c r="AT30" i="24"/>
  <c r="AT7" i="24"/>
  <c r="AT8" i="24"/>
  <c r="AT9" i="24"/>
  <c r="AT10" i="24"/>
  <c r="AT11" i="24"/>
  <c r="AT12" i="24"/>
  <c r="AT13" i="24"/>
  <c r="AT14" i="24"/>
  <c r="AT15" i="24"/>
  <c r="AT16" i="24"/>
  <c r="AT18" i="24"/>
  <c r="Z75" i="24"/>
  <c r="AA75" i="24"/>
  <c r="D75" i="24"/>
  <c r="E75" i="24"/>
  <c r="F75" i="24"/>
  <c r="G75" i="24"/>
  <c r="N75" i="24"/>
  <c r="AS71" i="24"/>
  <c r="AL20" i="2" l="1"/>
  <c r="AV20" i="2"/>
  <c r="AN20" i="2"/>
  <c r="R12" i="2"/>
  <c r="R14" i="2"/>
  <c r="R15" i="2"/>
  <c r="R8" i="2"/>
  <c r="R16" i="2"/>
  <c r="R9" i="2"/>
  <c r="R17" i="2"/>
  <c r="R19" i="2"/>
  <c r="R18" i="2"/>
  <c r="R11" i="2"/>
  <c r="R7" i="2"/>
  <c r="R10" i="2"/>
  <c r="AU75" i="24"/>
  <c r="BB20" i="2"/>
  <c r="BC20" i="2" s="1"/>
  <c r="O20" i="2"/>
  <c r="BC71" i="24"/>
  <c r="AR71" i="24"/>
  <c r="AT66" i="24"/>
  <c r="O75" i="24"/>
  <c r="AT41" i="24"/>
  <c r="AT75" i="24"/>
  <c r="AT54" i="24"/>
  <c r="R20" i="2" l="1"/>
  <c r="T75" i="24"/>
  <c r="U75" i="24"/>
  <c r="U20" i="2"/>
  <c r="AT17" i="24"/>
  <c r="BA96" i="3"/>
  <c r="BA62" i="3"/>
  <c r="Y95" i="3"/>
  <c r="E95" i="3"/>
  <c r="Y61" i="3"/>
  <c r="E61" i="3"/>
  <c r="F61" i="3"/>
  <c r="E32" i="3"/>
  <c r="AS32" i="3" s="1"/>
  <c r="AT60" i="2"/>
  <c r="AU60" i="2"/>
  <c r="AS95" i="3" l="1"/>
  <c r="AS61" i="3"/>
  <c r="Z13" i="2"/>
  <c r="AA13" i="2"/>
  <c r="F13" i="2"/>
  <c r="F20" i="2" s="1"/>
  <c r="G13" i="2"/>
  <c r="G20" i="2" s="1"/>
  <c r="AT6" i="24"/>
  <c r="AT13" i="2" l="1"/>
  <c r="Z20" i="2"/>
  <c r="AT20" i="2" s="1"/>
  <c r="AU13" i="2"/>
  <c r="AA20" i="2"/>
  <c r="AU20" i="2" s="1"/>
  <c r="Z95" i="3"/>
  <c r="F95" i="3"/>
  <c r="Z61" i="3"/>
  <c r="AT61" i="3" s="1"/>
  <c r="V61" i="3"/>
  <c r="AJ61" i="3" s="1"/>
  <c r="AJ62" i="3" s="1"/>
  <c r="W61" i="3"/>
  <c r="X61" i="3"/>
  <c r="AF61" i="3"/>
  <c r="AM62" i="3" s="1"/>
  <c r="AG61" i="3"/>
  <c r="AN62" i="3" s="1"/>
  <c r="F32" i="3"/>
  <c r="AT32" i="3" s="1"/>
  <c r="AT95" i="3" l="1"/>
  <c r="D13" i="2"/>
  <c r="D20" i="2" s="1"/>
  <c r="E13" i="2"/>
  <c r="E20" i="2" s="1"/>
  <c r="AQ61" i="24" l="1"/>
  <c r="AR61" i="24"/>
  <c r="AS61" i="24"/>
  <c r="AQ62" i="24"/>
  <c r="AR62" i="24"/>
  <c r="AS62" i="24"/>
  <c r="AQ63" i="24"/>
  <c r="AR63" i="24"/>
  <c r="AS63" i="24"/>
  <c r="AI7" i="24"/>
  <c r="AI8" i="24"/>
  <c r="AI9" i="24"/>
  <c r="AI10" i="24"/>
  <c r="AI11" i="24"/>
  <c r="AI12" i="24"/>
  <c r="AI13" i="24"/>
  <c r="AI14" i="24"/>
  <c r="AI15" i="24"/>
  <c r="AI16" i="24"/>
  <c r="AI18" i="24"/>
  <c r="AI19" i="24"/>
  <c r="AI20" i="24"/>
  <c r="AI21" i="24"/>
  <c r="AI22" i="24"/>
  <c r="AI23" i="24"/>
  <c r="AI24" i="24"/>
  <c r="AI25" i="24"/>
  <c r="AI26" i="24"/>
  <c r="AI27" i="24"/>
  <c r="AI28" i="24"/>
  <c r="AI30" i="24"/>
  <c r="AI31" i="24"/>
  <c r="AI32" i="24"/>
  <c r="AI33" i="24"/>
  <c r="AI34" i="24"/>
  <c r="AI35" i="24"/>
  <c r="AI36" i="24"/>
  <c r="AI37" i="24"/>
  <c r="AI38" i="24"/>
  <c r="AI39" i="24"/>
  <c r="AI40" i="24"/>
  <c r="AI42" i="24"/>
  <c r="AI43" i="24"/>
  <c r="AI44" i="24"/>
  <c r="AI45" i="24"/>
  <c r="AI46" i="24"/>
  <c r="AI47" i="24"/>
  <c r="AI48" i="24"/>
  <c r="AI49" i="24"/>
  <c r="AI50" i="24"/>
  <c r="AI51" i="24"/>
  <c r="AI52" i="24"/>
  <c r="AI53" i="24"/>
  <c r="AI55" i="24"/>
  <c r="AI57" i="24"/>
  <c r="AI58" i="24"/>
  <c r="AI59" i="24"/>
  <c r="AI60" i="24"/>
  <c r="AI61" i="24"/>
  <c r="AI62" i="24"/>
  <c r="AI63" i="24"/>
  <c r="AI64" i="24"/>
  <c r="AI65" i="24"/>
  <c r="AI67" i="24"/>
  <c r="AI68" i="24"/>
  <c r="AI69" i="24"/>
  <c r="AI70" i="24"/>
  <c r="AI6" i="24"/>
  <c r="AI41" i="24"/>
  <c r="O18" i="24"/>
  <c r="O19" i="24"/>
  <c r="O20" i="24"/>
  <c r="O21" i="24"/>
  <c r="O22" i="24"/>
  <c r="O23" i="24"/>
  <c r="O24" i="24"/>
  <c r="O25" i="24"/>
  <c r="O26" i="24"/>
  <c r="O27" i="24"/>
  <c r="O28" i="24"/>
  <c r="O30" i="24"/>
  <c r="O31" i="24"/>
  <c r="O32" i="24"/>
  <c r="O33" i="24"/>
  <c r="O34" i="24"/>
  <c r="O35" i="24"/>
  <c r="O36" i="24"/>
  <c r="O37" i="24"/>
  <c r="O38" i="24"/>
  <c r="O39" i="24"/>
  <c r="O40" i="24"/>
  <c r="O42" i="24"/>
  <c r="O43" i="24"/>
  <c r="O44" i="24"/>
  <c r="O45" i="24"/>
  <c r="O46" i="24"/>
  <c r="O47" i="24"/>
  <c r="O48" i="24"/>
  <c r="O49" i="24"/>
  <c r="O50" i="24"/>
  <c r="O51" i="24"/>
  <c r="O52" i="24"/>
  <c r="O53" i="24"/>
  <c r="O55" i="24"/>
  <c r="O57" i="24"/>
  <c r="O58" i="24"/>
  <c r="O59" i="24"/>
  <c r="O60" i="24"/>
  <c r="O61" i="24"/>
  <c r="O62" i="24"/>
  <c r="O63" i="24"/>
  <c r="O64" i="24"/>
  <c r="O65" i="24"/>
  <c r="O67" i="24"/>
  <c r="O68" i="24"/>
  <c r="O69" i="24"/>
  <c r="O70" i="24"/>
  <c r="O72" i="24"/>
  <c r="O73" i="24"/>
  <c r="O74" i="24"/>
  <c r="O6" i="24"/>
  <c r="BC29" i="24" l="1"/>
  <c r="BC41" i="24"/>
  <c r="BC66" i="24"/>
  <c r="AI54" i="24"/>
  <c r="BC60" i="24"/>
  <c r="BC59" i="24"/>
  <c r="BC58" i="24"/>
  <c r="BC57" i="24"/>
  <c r="BC55" i="24"/>
  <c r="BC42" i="24"/>
  <c r="BC40" i="24"/>
  <c r="BC39" i="24"/>
  <c r="BC38" i="24"/>
  <c r="BC37" i="24"/>
  <c r="BC36" i="24"/>
  <c r="BC35" i="24"/>
  <c r="BC34" i="24"/>
  <c r="BC33" i="24"/>
  <c r="BC32" i="24"/>
  <c r="BC31" i="24"/>
  <c r="BC30" i="24"/>
  <c r="BC28" i="24"/>
  <c r="BC27" i="24"/>
  <c r="BC26" i="24"/>
  <c r="BC25" i="24"/>
  <c r="BC24" i="24"/>
  <c r="BC23" i="24"/>
  <c r="BC22" i="24"/>
  <c r="BC21" i="24"/>
  <c r="BC20" i="24"/>
  <c r="BC19" i="24"/>
  <c r="BC18" i="24"/>
  <c r="BC6" i="24"/>
  <c r="BC63" i="24"/>
  <c r="BC61" i="24"/>
  <c r="BC53" i="24"/>
  <c r="BC52" i="24"/>
  <c r="BC51" i="24"/>
  <c r="BC50" i="24"/>
  <c r="BC49" i="24"/>
  <c r="BC48" i="24"/>
  <c r="BC47" i="24"/>
  <c r="BC46" i="24"/>
  <c r="BC45" i="24"/>
  <c r="BC44" i="24"/>
  <c r="BC43" i="24"/>
  <c r="BC16" i="24"/>
  <c r="BC15" i="24"/>
  <c r="BC14" i="24"/>
  <c r="BC13" i="24"/>
  <c r="BC12" i="24"/>
  <c r="BC11" i="24"/>
  <c r="BC10" i="24"/>
  <c r="BC9" i="24"/>
  <c r="BC8" i="24"/>
  <c r="BC7" i="24"/>
  <c r="AI66" i="24"/>
  <c r="BC70" i="24"/>
  <c r="BC69" i="24"/>
  <c r="BC68" i="24"/>
  <c r="BC67" i="24"/>
  <c r="BC65" i="24"/>
  <c r="BC64" i="24"/>
  <c r="BC62" i="24"/>
  <c r="AI29" i="24"/>
  <c r="AI75" i="24"/>
  <c r="AI17" i="24"/>
  <c r="BC74" i="24"/>
  <c r="BC73" i="24"/>
  <c r="BC72" i="24"/>
  <c r="BC17" i="24"/>
  <c r="O66" i="24"/>
  <c r="O54" i="24"/>
  <c r="O41" i="24"/>
  <c r="O29" i="24"/>
  <c r="BC54" i="24" l="1"/>
  <c r="BC75" i="24"/>
  <c r="D20" i="19" l="1"/>
  <c r="D21" i="19"/>
  <c r="D22" i="19"/>
  <c r="AF95" i="3" l="1"/>
  <c r="AG95" i="3"/>
  <c r="C61" i="3"/>
  <c r="AQ61" i="3" s="1"/>
  <c r="D61" i="3"/>
  <c r="AR61" i="3" s="1"/>
  <c r="L61" i="3"/>
  <c r="M61" i="3"/>
  <c r="B61" i="3"/>
  <c r="P61" i="3" s="1"/>
  <c r="M32" i="3"/>
  <c r="AW60" i="2"/>
  <c r="BB60" i="2"/>
  <c r="BC60" i="2" s="1"/>
  <c r="O40" i="2"/>
  <c r="AZ61" i="3" l="1"/>
  <c r="BA32" i="3"/>
  <c r="T33" i="3"/>
  <c r="S33" i="3"/>
  <c r="N61" i="3"/>
  <c r="AI60" i="2" l="1"/>
  <c r="BA69" i="3" l="1"/>
  <c r="BA70" i="3"/>
  <c r="BA71" i="3"/>
  <c r="BA72" i="3"/>
  <c r="BA73" i="3"/>
  <c r="BA74" i="3"/>
  <c r="BA75" i="3"/>
  <c r="BA76" i="3"/>
  <c r="BA77" i="3"/>
  <c r="BA78" i="3"/>
  <c r="BA79" i="3"/>
  <c r="BA80" i="3"/>
  <c r="BA81" i="3"/>
  <c r="BA82" i="3"/>
  <c r="BA83" i="3"/>
  <c r="BA84" i="3"/>
  <c r="BA85" i="3"/>
  <c r="BA86" i="3"/>
  <c r="BA87" i="3"/>
  <c r="BA88" i="3"/>
  <c r="BA89" i="3"/>
  <c r="BA90" i="3"/>
  <c r="BA91" i="3"/>
  <c r="BA92" i="3"/>
  <c r="BA93" i="3"/>
  <c r="BA94" i="3"/>
  <c r="AH96" i="3"/>
  <c r="AH69" i="3"/>
  <c r="AH70" i="3"/>
  <c r="AH71" i="3"/>
  <c r="AH72" i="3"/>
  <c r="AH73" i="3"/>
  <c r="AH74" i="3"/>
  <c r="AH75" i="3"/>
  <c r="AH76" i="3"/>
  <c r="AH77" i="3"/>
  <c r="AH78" i="3"/>
  <c r="AH79" i="3"/>
  <c r="AH80" i="3"/>
  <c r="AH81" i="3"/>
  <c r="AH82" i="3"/>
  <c r="AH83" i="3"/>
  <c r="AH84" i="3"/>
  <c r="AH85" i="3"/>
  <c r="AH86" i="3"/>
  <c r="AH87" i="3"/>
  <c r="AH88" i="3"/>
  <c r="AH89" i="3"/>
  <c r="AH90" i="3"/>
  <c r="AH91" i="3"/>
  <c r="AH92" i="3"/>
  <c r="AH93" i="3"/>
  <c r="AH94" i="3"/>
  <c r="AH95" i="3"/>
  <c r="L95" i="3"/>
  <c r="M95" i="3"/>
  <c r="T95" i="3" s="1"/>
  <c r="T96" i="3" s="1"/>
  <c r="N69" i="3"/>
  <c r="N70" i="3"/>
  <c r="N71" i="3"/>
  <c r="N72" i="3"/>
  <c r="N73" i="3"/>
  <c r="N74" i="3"/>
  <c r="N75" i="3"/>
  <c r="N76" i="3"/>
  <c r="N77" i="3"/>
  <c r="N78" i="3"/>
  <c r="N79" i="3"/>
  <c r="N80" i="3"/>
  <c r="N81" i="3"/>
  <c r="N82" i="3"/>
  <c r="N83" i="3"/>
  <c r="N84" i="3"/>
  <c r="N85" i="3"/>
  <c r="N86" i="3"/>
  <c r="N87" i="3"/>
  <c r="N88" i="3"/>
  <c r="N89" i="3"/>
  <c r="N90" i="3"/>
  <c r="N91" i="3"/>
  <c r="N92" i="3"/>
  <c r="N93" i="3"/>
  <c r="N94" i="3"/>
  <c r="N96" i="3"/>
  <c r="BA40" i="3"/>
  <c r="BB40" i="3" s="1"/>
  <c r="BA41" i="3"/>
  <c r="BB41" i="3" s="1"/>
  <c r="BA42" i="3"/>
  <c r="BB42" i="3" s="1"/>
  <c r="BA43" i="3"/>
  <c r="BB43" i="3" s="1"/>
  <c r="BA44" i="3"/>
  <c r="BB44" i="3" s="1"/>
  <c r="BA45" i="3"/>
  <c r="BB45" i="3" s="1"/>
  <c r="BA46" i="3"/>
  <c r="BB46" i="3" s="1"/>
  <c r="BA47" i="3"/>
  <c r="BB47" i="3" s="1"/>
  <c r="BA48" i="3"/>
  <c r="BB48" i="3" s="1"/>
  <c r="BA49" i="3"/>
  <c r="BB49" i="3" s="1"/>
  <c r="BA50" i="3"/>
  <c r="BB50" i="3" s="1"/>
  <c r="BA51" i="3"/>
  <c r="BB51" i="3" s="1"/>
  <c r="BA52" i="3"/>
  <c r="BB52" i="3" s="1"/>
  <c r="BA53" i="3"/>
  <c r="BB53" i="3" s="1"/>
  <c r="BA54" i="3"/>
  <c r="BB54" i="3" s="1"/>
  <c r="BA55" i="3"/>
  <c r="BB55" i="3" s="1"/>
  <c r="BA56" i="3"/>
  <c r="BA57" i="3"/>
  <c r="BB57" i="3" s="1"/>
  <c r="BA58" i="3"/>
  <c r="BB58" i="3" s="1"/>
  <c r="BA59" i="3"/>
  <c r="BB59" i="3" s="1"/>
  <c r="BA60" i="3"/>
  <c r="BB60" i="3" s="1"/>
  <c r="BA61" i="3"/>
  <c r="BB62" i="3"/>
  <c r="BA39" i="3"/>
  <c r="AH40" i="3"/>
  <c r="AH41" i="3"/>
  <c r="AH42" i="3"/>
  <c r="AH43" i="3"/>
  <c r="AH44" i="3"/>
  <c r="AH45" i="3"/>
  <c r="AH46" i="3"/>
  <c r="AH47" i="3"/>
  <c r="AH48" i="3"/>
  <c r="AH49" i="3"/>
  <c r="AH50" i="3"/>
  <c r="AH51" i="3"/>
  <c r="AH52" i="3"/>
  <c r="AH53" i="3"/>
  <c r="AH54" i="3"/>
  <c r="AH55" i="3"/>
  <c r="AH57" i="3"/>
  <c r="AH58" i="3"/>
  <c r="AH59" i="3"/>
  <c r="AH60" i="3"/>
  <c r="AH61" i="3"/>
  <c r="AH62" i="3"/>
  <c r="AH39" i="3"/>
  <c r="AZ95" i="3" l="1"/>
  <c r="S95" i="3"/>
  <c r="S96" i="3" s="1"/>
  <c r="BA95" i="3"/>
  <c r="BB94" i="3"/>
  <c r="BB93" i="3"/>
  <c r="BB92" i="3"/>
  <c r="BB91" i="3"/>
  <c r="BB90" i="3"/>
  <c r="BB89" i="3"/>
  <c r="BB88" i="3"/>
  <c r="BB87" i="3"/>
  <c r="BB86" i="3"/>
  <c r="BB85" i="3"/>
  <c r="BB84" i="3"/>
  <c r="BB83" i="3"/>
  <c r="BB82" i="3"/>
  <c r="BB81" i="3"/>
  <c r="BB80" i="3"/>
  <c r="BB79" i="3"/>
  <c r="BB78" i="3"/>
  <c r="BB77" i="3"/>
  <c r="BB76" i="3"/>
  <c r="BB75" i="3"/>
  <c r="BB74" i="3"/>
  <c r="BB73" i="3"/>
  <c r="BB72" i="3"/>
  <c r="BB71" i="3"/>
  <c r="BB70" i="3"/>
  <c r="BB69" i="3"/>
  <c r="BB39" i="3"/>
  <c r="N95" i="3"/>
  <c r="BB96" i="3"/>
  <c r="BB61" i="3"/>
  <c r="AH8" i="3"/>
  <c r="AH9" i="3"/>
  <c r="AH10" i="3"/>
  <c r="AH11" i="3"/>
  <c r="AH12" i="3"/>
  <c r="AH13" i="3"/>
  <c r="AH14" i="3"/>
  <c r="AH15" i="3"/>
  <c r="AH16" i="3"/>
  <c r="AH17" i="3"/>
  <c r="AH18" i="3"/>
  <c r="AH19" i="3"/>
  <c r="AH20" i="3"/>
  <c r="AH21" i="3"/>
  <c r="AH22" i="3"/>
  <c r="AH23" i="3"/>
  <c r="AH24" i="3"/>
  <c r="AH25" i="3"/>
  <c r="AH26" i="3"/>
  <c r="AH27" i="3"/>
  <c r="AH28" i="3"/>
  <c r="AH29" i="3"/>
  <c r="AH30" i="3"/>
  <c r="AH31" i="3"/>
  <c r="AH33" i="3"/>
  <c r="AH7" i="3"/>
  <c r="N8" i="3"/>
  <c r="N9" i="3"/>
  <c r="N10" i="3"/>
  <c r="N11" i="3"/>
  <c r="N12" i="3"/>
  <c r="N13" i="3"/>
  <c r="N14" i="3"/>
  <c r="N15" i="3"/>
  <c r="N16" i="3"/>
  <c r="N17" i="3"/>
  <c r="N18" i="3"/>
  <c r="N19" i="3"/>
  <c r="N20" i="3"/>
  <c r="N21" i="3"/>
  <c r="N22" i="3"/>
  <c r="N23" i="3"/>
  <c r="N24" i="3"/>
  <c r="N25" i="3"/>
  <c r="N26" i="3"/>
  <c r="N27" i="3"/>
  <c r="N28" i="3"/>
  <c r="N29" i="3"/>
  <c r="N30" i="3"/>
  <c r="N31" i="3"/>
  <c r="N32" i="3"/>
  <c r="N33" i="3"/>
  <c r="N7" i="3"/>
  <c r="BC48" i="2"/>
  <c r="AI48" i="2"/>
  <c r="AI28" i="2"/>
  <c r="AR66" i="24"/>
  <c r="AR54" i="24"/>
  <c r="AS54" i="24"/>
  <c r="W75" i="24"/>
  <c r="X75" i="24"/>
  <c r="AR75" i="24" s="1"/>
  <c r="Y75" i="24"/>
  <c r="C75" i="24"/>
  <c r="V95" i="3"/>
  <c r="AJ95" i="3" s="1"/>
  <c r="AJ96" i="3" s="1"/>
  <c r="AP69" i="3"/>
  <c r="AP70" i="3"/>
  <c r="AP71" i="3"/>
  <c r="AP72" i="3"/>
  <c r="AP73" i="3"/>
  <c r="AP74" i="3"/>
  <c r="AP75" i="3"/>
  <c r="AP76" i="3"/>
  <c r="AP77" i="3"/>
  <c r="AP78" i="3"/>
  <c r="AP79" i="3"/>
  <c r="AP80" i="3"/>
  <c r="AP81" i="3"/>
  <c r="AP82" i="3"/>
  <c r="AP83" i="3"/>
  <c r="AP84" i="3"/>
  <c r="AP85" i="3"/>
  <c r="AP86" i="3"/>
  <c r="AP87" i="3"/>
  <c r="AP88" i="3"/>
  <c r="AP89" i="3"/>
  <c r="AP90" i="3"/>
  <c r="AP91" i="3"/>
  <c r="AP92" i="3"/>
  <c r="AP93" i="3"/>
  <c r="AP94" i="3"/>
  <c r="AP96" i="3"/>
  <c r="AP57" i="3"/>
  <c r="AP58" i="3"/>
  <c r="AP59" i="3"/>
  <c r="AP60" i="3"/>
  <c r="AQ48" i="2"/>
  <c r="W53" i="2"/>
  <c r="AQ28" i="2"/>
  <c r="AQ8" i="2"/>
  <c r="W13" i="2"/>
  <c r="C13" i="2"/>
  <c r="AQ7" i="24"/>
  <c r="AQ8" i="24"/>
  <c r="AQ9" i="24"/>
  <c r="AQ10" i="24"/>
  <c r="AQ11" i="24"/>
  <c r="AQ12" i="24"/>
  <c r="AQ13" i="24"/>
  <c r="AQ14" i="24"/>
  <c r="AQ15" i="24"/>
  <c r="AQ16" i="24"/>
  <c r="AQ17" i="24"/>
  <c r="AQ18" i="24"/>
  <c r="AQ19" i="24"/>
  <c r="AQ20" i="24"/>
  <c r="AQ21" i="24"/>
  <c r="AQ22" i="24"/>
  <c r="AQ23" i="24"/>
  <c r="AQ24" i="24"/>
  <c r="AQ25" i="24"/>
  <c r="AQ30" i="24"/>
  <c r="AQ31" i="24"/>
  <c r="AQ32" i="24"/>
  <c r="AQ33" i="24"/>
  <c r="AQ34" i="24"/>
  <c r="AQ35" i="24"/>
  <c r="AQ36" i="24"/>
  <c r="AQ37" i="24"/>
  <c r="AQ38" i="24"/>
  <c r="AQ39" i="24"/>
  <c r="AQ40" i="24"/>
  <c r="AQ41" i="24"/>
  <c r="AQ42" i="24"/>
  <c r="AQ43" i="24"/>
  <c r="AQ44" i="24"/>
  <c r="AQ45" i="24"/>
  <c r="AQ46" i="24"/>
  <c r="AQ47" i="24"/>
  <c r="AQ48" i="24"/>
  <c r="AQ49" i="24"/>
  <c r="AQ50" i="24"/>
  <c r="AQ51" i="24"/>
  <c r="AQ52" i="24"/>
  <c r="AQ53" i="24"/>
  <c r="AQ54" i="24"/>
  <c r="AQ55" i="24"/>
  <c r="AQ57" i="24"/>
  <c r="AQ58" i="24"/>
  <c r="AQ59" i="24"/>
  <c r="AQ60" i="24"/>
  <c r="AQ64" i="24"/>
  <c r="AQ66" i="24"/>
  <c r="AQ67" i="24"/>
  <c r="AQ68" i="24"/>
  <c r="AQ69" i="24"/>
  <c r="AQ70" i="24"/>
  <c r="AQ72" i="24"/>
  <c r="AQ73" i="24"/>
  <c r="AQ74" i="24"/>
  <c r="AQ6" i="24"/>
  <c r="B95" i="3"/>
  <c r="P95" i="3" s="1"/>
  <c r="P96" i="3" s="1"/>
  <c r="AP40" i="3"/>
  <c r="AP41" i="3"/>
  <c r="AP42" i="3"/>
  <c r="AP43" i="3"/>
  <c r="AP44" i="3"/>
  <c r="AP45" i="3"/>
  <c r="AP46" i="3"/>
  <c r="AP47" i="3"/>
  <c r="AP48" i="3"/>
  <c r="AP49" i="3"/>
  <c r="AP50" i="3"/>
  <c r="AP51" i="3"/>
  <c r="AP52" i="3"/>
  <c r="AP53" i="3"/>
  <c r="AP54" i="3"/>
  <c r="AP55" i="3"/>
  <c r="AP61" i="3"/>
  <c r="AP62" i="3"/>
  <c r="AP39" i="3"/>
  <c r="AP7" i="3"/>
  <c r="B32" i="3"/>
  <c r="AQ5" i="2"/>
  <c r="W5" i="2"/>
  <c r="AR7" i="24"/>
  <c r="AS7" i="24"/>
  <c r="AR8" i="24"/>
  <c r="AS8" i="24"/>
  <c r="AR9" i="24"/>
  <c r="AS9" i="24"/>
  <c r="AR10" i="24"/>
  <c r="AS10" i="24"/>
  <c r="AR11" i="24"/>
  <c r="AS11" i="24"/>
  <c r="AR12" i="24"/>
  <c r="AS12" i="24"/>
  <c r="AR13" i="24"/>
  <c r="AS13" i="24"/>
  <c r="AR14" i="24"/>
  <c r="AS14" i="24"/>
  <c r="AR15" i="24"/>
  <c r="AS15" i="24"/>
  <c r="AR16" i="24"/>
  <c r="AS16" i="24"/>
  <c r="AR17" i="24"/>
  <c r="AS17" i="24"/>
  <c r="AR18" i="24"/>
  <c r="AS18" i="24"/>
  <c r="AR19" i="24"/>
  <c r="AS19" i="24"/>
  <c r="AR20" i="24"/>
  <c r="AS20" i="24"/>
  <c r="AR21" i="24"/>
  <c r="AS21" i="24"/>
  <c r="AR22" i="24"/>
  <c r="AS22" i="24"/>
  <c r="AR23" i="24"/>
  <c r="AS23" i="24"/>
  <c r="AR24" i="24"/>
  <c r="AS24" i="24"/>
  <c r="AR25" i="24"/>
  <c r="AS25" i="24"/>
  <c r="AR30" i="24"/>
  <c r="AS30" i="24"/>
  <c r="AR31" i="24"/>
  <c r="AS31" i="24"/>
  <c r="AR32" i="24"/>
  <c r="AS32" i="24"/>
  <c r="AR33" i="24"/>
  <c r="AS33" i="24"/>
  <c r="AR34" i="24"/>
  <c r="AS34" i="24"/>
  <c r="AR35" i="24"/>
  <c r="AS35" i="24"/>
  <c r="AR36" i="24"/>
  <c r="AS36" i="24"/>
  <c r="AR37" i="24"/>
  <c r="AS37" i="24"/>
  <c r="AR38" i="24"/>
  <c r="AS38" i="24"/>
  <c r="AR39" i="24"/>
  <c r="AS39" i="24"/>
  <c r="AR40" i="24"/>
  <c r="AS40" i="24"/>
  <c r="AR41" i="24"/>
  <c r="AS41" i="24"/>
  <c r="AR42" i="24"/>
  <c r="AS42" i="24"/>
  <c r="AR43" i="24"/>
  <c r="AS43" i="24"/>
  <c r="AR44" i="24"/>
  <c r="AS44" i="24"/>
  <c r="AR45" i="24"/>
  <c r="AS45" i="24"/>
  <c r="AR46" i="24"/>
  <c r="AS46" i="24"/>
  <c r="AR47" i="24"/>
  <c r="AS47" i="24"/>
  <c r="AR48" i="24"/>
  <c r="AS48" i="24"/>
  <c r="AR49" i="24"/>
  <c r="AS49" i="24"/>
  <c r="AR50" i="24"/>
  <c r="AS50" i="24"/>
  <c r="AR51" i="24"/>
  <c r="AS51" i="24"/>
  <c r="AR52" i="24"/>
  <c r="AS52" i="24"/>
  <c r="AR53" i="24"/>
  <c r="AS53" i="24"/>
  <c r="AR55" i="24"/>
  <c r="AS55" i="24"/>
  <c r="AR57" i="24"/>
  <c r="AS57" i="24"/>
  <c r="AR58" i="24"/>
  <c r="AS58" i="24"/>
  <c r="AR59" i="24"/>
  <c r="AS59" i="24"/>
  <c r="AR60" i="24"/>
  <c r="AS60" i="24"/>
  <c r="AR64" i="24"/>
  <c r="AS64" i="24"/>
  <c r="AS66" i="24"/>
  <c r="AR67" i="24"/>
  <c r="AS67" i="24"/>
  <c r="AR68" i="24"/>
  <c r="AS68" i="24"/>
  <c r="AR69" i="24"/>
  <c r="AS69" i="24"/>
  <c r="AR70" i="24"/>
  <c r="AS70" i="24"/>
  <c r="AR72" i="24"/>
  <c r="AS72" i="24"/>
  <c r="AR73" i="24"/>
  <c r="AS73" i="24"/>
  <c r="AR74" i="24"/>
  <c r="AS74" i="24"/>
  <c r="AS6" i="24"/>
  <c r="AR6" i="24"/>
  <c r="P21" i="19"/>
  <c r="P14" i="19"/>
  <c r="P15" i="19"/>
  <c r="P7" i="19"/>
  <c r="P8" i="19"/>
  <c r="P13" i="19"/>
  <c r="P6" i="19"/>
  <c r="X95" i="3"/>
  <c r="W95" i="3"/>
  <c r="D95" i="3"/>
  <c r="C95" i="3"/>
  <c r="D32" i="3"/>
  <c r="AR32" i="3" s="1"/>
  <c r="C32" i="3"/>
  <c r="AQ32" i="3" s="1"/>
  <c r="AS60" i="2"/>
  <c r="AR60" i="2"/>
  <c r="Y13" i="2"/>
  <c r="X13" i="2"/>
  <c r="AK14" i="24" l="1"/>
  <c r="AK22" i="24"/>
  <c r="AK30" i="24"/>
  <c r="AK38" i="24"/>
  <c r="AK46" i="24"/>
  <c r="AK62" i="24"/>
  <c r="AK70" i="24"/>
  <c r="AK9" i="24"/>
  <c r="AK25" i="24"/>
  <c r="AK33" i="24"/>
  <c r="AK49" i="24"/>
  <c r="AK57" i="24"/>
  <c r="AK65" i="24"/>
  <c r="AK73" i="24"/>
  <c r="AK6" i="24"/>
  <c r="AK12" i="24"/>
  <c r="AK20" i="24"/>
  <c r="AK28" i="24"/>
  <c r="AK36" i="24"/>
  <c r="AK44" i="24"/>
  <c r="AK52" i="24"/>
  <c r="AK60" i="24"/>
  <c r="AK68" i="24"/>
  <c r="AK7" i="24"/>
  <c r="AK15" i="24"/>
  <c r="AK23" i="24"/>
  <c r="AK31" i="24"/>
  <c r="AK39" i="24"/>
  <c r="AK47" i="24"/>
  <c r="AK55" i="24"/>
  <c r="AK63" i="24"/>
  <c r="AK10" i="24"/>
  <c r="AK18" i="24"/>
  <c r="AK26" i="24"/>
  <c r="AK34" i="24"/>
  <c r="AK42" i="24"/>
  <c r="AK50" i="24"/>
  <c r="AK58" i="24"/>
  <c r="AK74" i="24"/>
  <c r="AK13" i="24"/>
  <c r="AK21" i="24"/>
  <c r="AK37" i="24"/>
  <c r="AK45" i="24"/>
  <c r="AK53" i="24"/>
  <c r="AK61" i="24"/>
  <c r="AK69" i="24"/>
  <c r="AK8" i="24"/>
  <c r="AK16" i="24"/>
  <c r="AK24" i="24"/>
  <c r="AK32" i="24"/>
  <c r="AK40" i="24"/>
  <c r="AK48" i="24"/>
  <c r="AK56" i="24"/>
  <c r="AK64" i="24"/>
  <c r="AK72" i="24"/>
  <c r="AK11" i="24"/>
  <c r="AK19" i="24"/>
  <c r="AK27" i="24"/>
  <c r="AK35" i="24"/>
  <c r="AK43" i="24"/>
  <c r="AK51" i="24"/>
  <c r="AK59" i="24"/>
  <c r="AK67" i="24"/>
  <c r="AK17" i="24"/>
  <c r="AK66" i="24"/>
  <c r="AK54" i="24"/>
  <c r="AK41" i="24"/>
  <c r="AK29" i="24"/>
  <c r="AK71" i="24"/>
  <c r="Q14" i="24"/>
  <c r="Q22" i="24"/>
  <c r="Q30" i="24"/>
  <c r="Q9" i="24"/>
  <c r="Q25" i="24"/>
  <c r="Q6" i="24"/>
  <c r="Q12" i="24"/>
  <c r="Q20" i="24"/>
  <c r="Q28" i="24"/>
  <c r="Q19" i="24"/>
  <c r="Q7" i="24"/>
  <c r="Q15" i="24"/>
  <c r="Q23" i="24"/>
  <c r="Q10" i="24"/>
  <c r="Q18" i="24"/>
  <c r="Q26" i="24"/>
  <c r="Q11" i="24"/>
  <c r="Q13" i="24"/>
  <c r="Q21" i="24"/>
  <c r="Q8" i="24"/>
  <c r="Q16" i="24"/>
  <c r="Q24" i="24"/>
  <c r="Q27" i="24"/>
  <c r="Q17" i="24"/>
  <c r="Q29" i="24"/>
  <c r="BB95" i="3"/>
  <c r="AP32" i="3"/>
  <c r="P32" i="3"/>
  <c r="P33" i="3" s="1"/>
  <c r="AR95" i="3"/>
  <c r="AQ95" i="3"/>
  <c r="C20" i="2"/>
  <c r="AR13" i="2"/>
  <c r="X20" i="2"/>
  <c r="AR20" i="2" s="1"/>
  <c r="W20" i="2"/>
  <c r="AQ13" i="2"/>
  <c r="AS13" i="2"/>
  <c r="Y20" i="2"/>
  <c r="AS20" i="2" s="1"/>
  <c r="AQ53" i="2"/>
  <c r="W60" i="2"/>
  <c r="AK47" i="2" s="1"/>
  <c r="AQ75" i="24"/>
  <c r="BC28" i="2"/>
  <c r="BC8" i="2"/>
  <c r="BB7" i="3"/>
  <c r="BB33" i="3"/>
  <c r="BB31" i="3"/>
  <c r="BB30" i="3"/>
  <c r="BB29" i="3"/>
  <c r="BB28" i="3"/>
  <c r="BB27" i="3"/>
  <c r="BB26" i="3"/>
  <c r="BB25" i="3"/>
  <c r="BB24" i="3"/>
  <c r="BB23" i="3"/>
  <c r="BB22" i="3"/>
  <c r="BB21" i="3"/>
  <c r="BB20" i="3"/>
  <c r="BB19" i="3"/>
  <c r="BB18" i="3"/>
  <c r="BB17" i="3"/>
  <c r="BB16" i="3"/>
  <c r="BB15" i="3"/>
  <c r="BB14" i="3"/>
  <c r="BB13" i="3"/>
  <c r="BB12" i="3"/>
  <c r="BB11" i="3"/>
  <c r="BB10" i="3"/>
  <c r="BB9" i="3"/>
  <c r="BB8" i="3"/>
  <c r="AS75" i="24"/>
  <c r="P22" i="19"/>
  <c r="P20" i="19"/>
  <c r="BB32" i="3"/>
  <c r="AH32" i="3"/>
  <c r="AP95" i="3"/>
  <c r="Q13" i="2" l="1"/>
  <c r="Q7" i="2"/>
  <c r="AQ60" i="2"/>
  <c r="AK51" i="2"/>
  <c r="AK59" i="2"/>
  <c r="AK54" i="2"/>
  <c r="AK49" i="2"/>
  <c r="AK57" i="2"/>
  <c r="AK52" i="2"/>
  <c r="AK55" i="2"/>
  <c r="AK58" i="2"/>
  <c r="AK48" i="2"/>
  <c r="AK56" i="2"/>
  <c r="AK50" i="2"/>
  <c r="AK53" i="2"/>
  <c r="AK75" i="24"/>
  <c r="Q75" i="24"/>
  <c r="AQ20" i="2"/>
  <c r="Q16" i="2"/>
  <c r="Q11" i="2"/>
  <c r="Q19" i="2"/>
  <c r="Q14" i="2"/>
  <c r="Q9" i="2"/>
  <c r="Q17" i="2"/>
  <c r="Q12" i="2"/>
  <c r="Q15" i="2"/>
  <c r="Q18" i="2"/>
  <c r="Q8" i="2"/>
  <c r="Q10" i="2"/>
  <c r="AK60" i="2" l="1"/>
  <c r="Q20" i="2"/>
  <c r="R60" i="3"/>
  <c r="R57" i="3"/>
  <c r="R49" i="3"/>
  <c r="R41" i="3"/>
  <c r="R44" i="3"/>
  <c r="R54" i="3"/>
  <c r="R46" i="3"/>
  <c r="R59" i="3"/>
  <c r="R51" i="3"/>
  <c r="R43" i="3"/>
  <c r="R56" i="3"/>
  <c r="R48" i="3"/>
  <c r="R40" i="3"/>
  <c r="R52" i="3"/>
  <c r="R53" i="3"/>
  <c r="R45" i="3"/>
  <c r="R39" i="3"/>
  <c r="R58" i="3"/>
  <c r="R50" i="3"/>
  <c r="R42" i="3"/>
  <c r="R55" i="3"/>
  <c r="R47" i="3"/>
  <c r="K61" i="3"/>
  <c r="R61" i="3" s="1"/>
</calcChain>
</file>

<file path=xl/sharedStrings.xml><?xml version="1.0" encoding="utf-8"?>
<sst xmlns="http://schemas.openxmlformats.org/spreadsheetml/2006/main" count="3129" uniqueCount="259">
  <si>
    <t>Importação</t>
  </si>
  <si>
    <t>janeiro</t>
  </si>
  <si>
    <t>fevereiro</t>
  </si>
  <si>
    <t>março</t>
  </si>
  <si>
    <t>abril</t>
  </si>
  <si>
    <t>maio</t>
  </si>
  <si>
    <t>junho</t>
  </si>
  <si>
    <t>julho</t>
  </si>
  <si>
    <t>agosto</t>
  </si>
  <si>
    <t>setembro</t>
  </si>
  <si>
    <t>outubro</t>
  </si>
  <si>
    <t>novembro</t>
  </si>
  <si>
    <t>dezembro</t>
  </si>
  <si>
    <t>Exportação</t>
  </si>
  <si>
    <t>D</t>
  </si>
  <si>
    <t>1ª Trim</t>
  </si>
  <si>
    <t>2º Trim</t>
  </si>
  <si>
    <t>3º Trim</t>
  </si>
  <si>
    <t>4º Trim</t>
  </si>
  <si>
    <t>HL</t>
  </si>
  <si>
    <t>Intra UE</t>
  </si>
  <si>
    <t>Intra + Extra UE</t>
  </si>
  <si>
    <t>Vinho com DO</t>
  </si>
  <si>
    <t>Vinho com IG</t>
  </si>
  <si>
    <t>Vinho</t>
  </si>
  <si>
    <t>Porto</t>
  </si>
  <si>
    <t>Madeira</t>
  </si>
  <si>
    <t>Outros</t>
  </si>
  <si>
    <t>Vinhos Espumantes e Espumosos</t>
  </si>
  <si>
    <t>Outros Vinhos e Mostos</t>
  </si>
  <si>
    <t>Total</t>
  </si>
  <si>
    <t>Extra UE</t>
  </si>
  <si>
    <t>Destino</t>
  </si>
  <si>
    <t>OUTROS DESTINOS</t>
  </si>
  <si>
    <t>TOTAL</t>
  </si>
  <si>
    <t>1.000 €</t>
  </si>
  <si>
    <t>Europa Comunitária</t>
  </si>
  <si>
    <t>Branco</t>
  </si>
  <si>
    <t>Tinto</t>
  </si>
  <si>
    <t>Países Terceiros</t>
  </si>
  <si>
    <t>Evolução das Exportações de Espumantes e Espumosos</t>
  </si>
  <si>
    <t>Preço Médio (€ / l)</t>
  </si>
  <si>
    <t>%</t>
  </si>
  <si>
    <t>€ / Litro</t>
  </si>
  <si>
    <t>Exportações (1)</t>
  </si>
  <si>
    <t>TVH</t>
  </si>
  <si>
    <t>Importações (2)</t>
  </si>
  <si>
    <t>Saldo [ (1)-(2) ]</t>
  </si>
  <si>
    <t>Cobertura [ (1) / (2) ]</t>
  </si>
  <si>
    <t xml:space="preserve">Evolução anual </t>
  </si>
  <si>
    <t>ÁFRICA</t>
  </si>
  <si>
    <t>AMÉRICA</t>
  </si>
  <si>
    <t>ÁSIA</t>
  </si>
  <si>
    <t>OCEANIA</t>
  </si>
  <si>
    <t>EUROPA NÃO COMUNITÁRIA</t>
  </si>
  <si>
    <t>EUROPA COMUNITÁRIA</t>
  </si>
  <si>
    <t>1 - Evolução Recente da Balança Comercial</t>
  </si>
  <si>
    <t>Evolução das Exportações por Continente</t>
  </si>
  <si>
    <t>Espumantes e Espumosos - Evolução das Exportações com Destino a uma Seleção de Mercados</t>
  </si>
  <si>
    <t>Exportações por Tipo de Produto</t>
  </si>
  <si>
    <t>Evolução Recente da Balança Comercial (1.000 €)</t>
  </si>
  <si>
    <t>mês</t>
  </si>
  <si>
    <t>Mês</t>
  </si>
  <si>
    <t>TVH - Taxa de Variação Homóloga</t>
  </si>
  <si>
    <t>Análise Estatistica do Comércio Internacional de Vinho</t>
  </si>
  <si>
    <t>0 - Nota Introdutória</t>
  </si>
  <si>
    <t>Nota</t>
  </si>
  <si>
    <t>Todos os dados constantes no ficheiro têm como Fonte o Instituto Nacional de Estatistica (INE), pelo que os dados relativos ao Vinho com DOP Porto e Madeira podem diferir dos dados divulgados pelo Instituto dos Vinhos Douro e Porto, IP (IVDP, IP) e Instituto do Vinho, Bordado e do Artesanato da Madeira, IP (IVBAM, IP).</t>
  </si>
  <si>
    <t xml:space="preserve">             </t>
  </si>
  <si>
    <t>jan-dez</t>
  </si>
  <si>
    <t>Intra+ Extra</t>
  </si>
  <si>
    <t>INTA</t>
  </si>
  <si>
    <t>Extra</t>
  </si>
  <si>
    <t>jan</t>
  </si>
  <si>
    <t>fev</t>
  </si>
  <si>
    <t>mar</t>
  </si>
  <si>
    <t>abr</t>
  </si>
  <si>
    <t>mai</t>
  </si>
  <si>
    <t>jun</t>
  </si>
  <si>
    <t>jul</t>
  </si>
  <si>
    <t>ago</t>
  </si>
  <si>
    <t>set</t>
  </si>
  <si>
    <t>out</t>
  </si>
  <si>
    <t>nov</t>
  </si>
  <si>
    <t>dez</t>
  </si>
  <si>
    <t>2014 - Dados Definitivos</t>
  </si>
  <si>
    <t>Evolução das Exportações com Destino a uma Seleção de Mercados (NC 2204)</t>
  </si>
  <si>
    <t>Superior a 2 Litros</t>
  </si>
  <si>
    <t>Vinho Branco, Capacidade até 2 litros - Evolução das Exportações com destino a uma selecção de Mercados</t>
  </si>
  <si>
    <t>Vinho Branco, Capacidade superior a 2 litros - Evolução das Exportações com Destino a uma Seleção de Mercados</t>
  </si>
  <si>
    <t>Vinho Tinto, Capacidade superior a 2 litros - Evolução das Exportações com Destino a uma Seleção de Mercados</t>
  </si>
  <si>
    <t>2016 -  Dados Definitivos</t>
  </si>
  <si>
    <t>Vinho (ex-mesa)</t>
  </si>
  <si>
    <t>Vinho com Indicação de Casta</t>
  </si>
  <si>
    <t>Vinho Licoroso com DOP / IGP</t>
  </si>
  <si>
    <t>Vinho Licoroso sem DOP / IGP</t>
  </si>
  <si>
    <t>Até 2 Litros</t>
  </si>
  <si>
    <t>Superior a 2 até 10 Litros</t>
  </si>
  <si>
    <t>Superior a 10 Litros</t>
  </si>
  <si>
    <t>Evolução das Exportações de Vinho (NC 2204) por Mercado / Acondicionamento</t>
  </si>
  <si>
    <t>2 - Evolução  Mensal e Trimestral das Exportações Nacionais (NC 2204)</t>
  </si>
  <si>
    <t>3 - Evolução  Mensal e Trimestral das Importações Nacionais (NC 2204)</t>
  </si>
  <si>
    <t>4- Exportações por Tipo de Produto</t>
  </si>
  <si>
    <t>2017 - Dados Definitivos</t>
  </si>
  <si>
    <t>Quota 2019</t>
  </si>
  <si>
    <t>2015 - Ddados Definitivos Revistos</t>
  </si>
  <si>
    <t>2018 - Dados Definitivos</t>
  </si>
  <si>
    <t>2019 - Dados Definitivos</t>
  </si>
  <si>
    <t>2020 - Dados Definitivos - 9 de setembro</t>
  </si>
  <si>
    <t>Evolução  Mensal e Trimestral das Exportações</t>
  </si>
  <si>
    <t>Evolução  Mensal e Trimestral das Importações</t>
  </si>
  <si>
    <r>
      <rPr>
        <b/>
        <sz val="11"/>
        <color theme="0"/>
        <rFont val="Symbol"/>
        <family val="1"/>
        <charset val="2"/>
      </rPr>
      <t xml:space="preserve">D                  </t>
    </r>
    <r>
      <rPr>
        <b/>
        <sz val="11"/>
        <color theme="0"/>
        <rFont val="Calibri"/>
        <family val="2"/>
      </rPr>
      <t>2020 /2019</t>
    </r>
  </si>
  <si>
    <t>Quota</t>
  </si>
  <si>
    <t>Até 2 litros</t>
  </si>
  <si>
    <t>Vinho Certificado</t>
  </si>
  <si>
    <t xml:space="preserve">Evolução das Exportações de Vinho Tranquilo sem DO / IG (ex-mesa) com Destino a uma Seleção de Mercados </t>
  </si>
  <si>
    <t>Vinho Tinto, Capacidade até 2 litros - Evolução das Exportações com destino a uma selecção de Mercados</t>
  </si>
  <si>
    <t>FRANCA</t>
  </si>
  <si>
    <t>REINO UNIDO</t>
  </si>
  <si>
    <t>E.U.AMERICA</t>
  </si>
  <si>
    <t>BRASIL</t>
  </si>
  <si>
    <t>CANADA</t>
  </si>
  <si>
    <t>ALEMANHA</t>
  </si>
  <si>
    <t>PAISES BAIXOS</t>
  </si>
  <si>
    <t>BELGICA</t>
  </si>
  <si>
    <t>SUICA</t>
  </si>
  <si>
    <t>SUECIA</t>
  </si>
  <si>
    <t>ANGOLA</t>
  </si>
  <si>
    <t>POLONIA</t>
  </si>
  <si>
    <t>DINAMARCA</t>
  </si>
  <si>
    <t>ESPANHA</t>
  </si>
  <si>
    <t>NORUEGA</t>
  </si>
  <si>
    <t>CHINA</t>
  </si>
  <si>
    <t>LUXEMBURGO</t>
  </si>
  <si>
    <t>FINLANDIA</t>
  </si>
  <si>
    <t>FEDERAÇÃO RUSSA</t>
  </si>
  <si>
    <t>ITALIA</t>
  </si>
  <si>
    <t>JAPAO</t>
  </si>
  <si>
    <t>MACAU</t>
  </si>
  <si>
    <t>GUINE BISSAU</t>
  </si>
  <si>
    <t>IRLANDA</t>
  </si>
  <si>
    <t>AUSTRALIA</t>
  </si>
  <si>
    <t>LETONIA</t>
  </si>
  <si>
    <t>AUSTRIA</t>
  </si>
  <si>
    <t>REP. CHECA</t>
  </si>
  <si>
    <t>LITUANIA</t>
  </si>
  <si>
    <t>ESTONIA</t>
  </si>
  <si>
    <t>ROMENIA</t>
  </si>
  <si>
    <t>CHIPRE</t>
  </si>
  <si>
    <t>REP. ESLOVACA</t>
  </si>
  <si>
    <t>MALTA</t>
  </si>
  <si>
    <t>COREIA DO SUL</t>
  </si>
  <si>
    <t>S.TOME PRINCIPE</t>
  </si>
  <si>
    <t>MOCAMBIQUE</t>
  </si>
  <si>
    <t>PAISES PT N/ DETERM.</t>
  </si>
  <si>
    <t>UCRANIA</t>
  </si>
  <si>
    <t>CABO VERDE</t>
  </si>
  <si>
    <t>SUAZILANDIA</t>
  </si>
  <si>
    <t>SINGAPURA</t>
  </si>
  <si>
    <t>COLOMBIA</t>
  </si>
  <si>
    <t>MEXICO</t>
  </si>
  <si>
    <t>NOVA ZELANDIA</t>
  </si>
  <si>
    <t>BIELORRUSSIA</t>
  </si>
  <si>
    <t>HONG-KONG</t>
  </si>
  <si>
    <t>EMIRATOS ARABES</t>
  </si>
  <si>
    <t>COSTA DO MARFIM</t>
  </si>
  <si>
    <t>ISRAEL</t>
  </si>
  <si>
    <t>AFRICA DO SUL</t>
  </si>
  <si>
    <t>ANDORRA</t>
  </si>
  <si>
    <t>URUGUAI</t>
  </si>
  <si>
    <t>PARAGUAI</t>
  </si>
  <si>
    <t>TAIWAN</t>
  </si>
  <si>
    <t>ISLANDIA</t>
  </si>
  <si>
    <t>SERVIA</t>
  </si>
  <si>
    <t>TURQUIA</t>
  </si>
  <si>
    <t>MARROCOS</t>
  </si>
  <si>
    <t>NIGERIA</t>
  </si>
  <si>
    <t>TIMOR LESTE</t>
  </si>
  <si>
    <t>VENEZUELA</t>
  </si>
  <si>
    <t>REP.DOMINICANA</t>
  </si>
  <si>
    <t>BERMUDAS</t>
  </si>
  <si>
    <t>NOVA CALEDONIA</t>
  </si>
  <si>
    <t>PROV/ABAST.BORDO PT</t>
  </si>
  <si>
    <t xml:space="preserve">Evolução das Exportações de Vinho Tranquilo com DOP com Destino a uma Seleção de Mercados </t>
  </si>
  <si>
    <t>28 - Espumantes e Espumosos - Evolução das Exportações com Destino a uma Seleção de Mercados</t>
  </si>
  <si>
    <t>27 - Evolução das Exportações de Espumantes e Espumosos</t>
  </si>
  <si>
    <t>26 - Vinho Tinto, Capacidade superior a 2 litros - Evolução das Exportações com Destino a uma Seleção de Mercados</t>
  </si>
  <si>
    <t>25 - Vinho Branco, Capacidade superior a 2 litros - Evolução das Exportações com Destino a uma Seleção de Mercados</t>
  </si>
  <si>
    <t>24 - Vinho Tinto, Capacidade até 2 litros - Evolução das Exportações com destino a uma selecção de Mercados</t>
  </si>
  <si>
    <t>23 - Vinho Branco, Capacidade até 2 litros - Evolução das Exportações com destino a uma selecção de Mercados</t>
  </si>
  <si>
    <t xml:space="preserve">22 - Evolução das Exportações de Vinho Tranquilo sem DO / IG (ex-mesa) com Destino a uma Seleção de Mercados </t>
  </si>
  <si>
    <t>21 - Evolução das Exportações de Vinho Tranquilo sem Certificação</t>
  </si>
  <si>
    <t>7 - Evolução das Exportações com Destino a uma Selecção de Mercados</t>
  </si>
  <si>
    <t>6 - Evolução das Exportações de Vinho (NC 2204) por Mercado / Acondicionamento</t>
  </si>
  <si>
    <t>5- Evolução das Exportações por Continente</t>
  </si>
  <si>
    <t>2010 a 2021</t>
  </si>
  <si>
    <r>
      <rPr>
        <b/>
        <sz val="11"/>
        <color theme="0"/>
        <rFont val="Symbol"/>
        <family val="1"/>
        <charset val="2"/>
      </rPr>
      <t xml:space="preserve">D                  </t>
    </r>
    <r>
      <rPr>
        <b/>
        <sz val="11"/>
        <color theme="0"/>
        <rFont val="Calibri"/>
        <family val="2"/>
      </rPr>
      <t>2021 /2020</t>
    </r>
  </si>
  <si>
    <r>
      <rPr>
        <b/>
        <sz val="11"/>
        <color theme="0"/>
        <rFont val="Symbol"/>
        <family val="1"/>
        <charset val="2"/>
      </rPr>
      <t xml:space="preserve">D                  </t>
    </r>
    <r>
      <rPr>
        <b/>
        <sz val="11"/>
        <color theme="0"/>
        <rFont val="Calibri"/>
        <family val="2"/>
      </rPr>
      <t>2021/2020</t>
    </r>
  </si>
  <si>
    <t>2021/2020</t>
  </si>
  <si>
    <t>Evolução das Exportações de Vinhos Tranquilos com DO + Vinho com IG + Vinho (ex-mesa)</t>
  </si>
  <si>
    <t xml:space="preserve">Evolução das Exportações de Vinhos Tranquilos  com DO + Vinho com IG + Vinho (ex-mesa)com Destino a uma Seleção de Mercados </t>
  </si>
  <si>
    <r>
      <rPr>
        <b/>
        <sz val="11"/>
        <color theme="0"/>
        <rFont val="Symbol"/>
        <family val="1"/>
        <charset val="2"/>
      </rPr>
      <t xml:space="preserve">D                  </t>
    </r>
    <r>
      <rPr>
        <b/>
        <sz val="11"/>
        <color theme="0"/>
        <rFont val="Calibri"/>
        <family val="2"/>
      </rPr>
      <t>2021 /2019</t>
    </r>
  </si>
  <si>
    <t>Evolução das Exportações de Vinhos Tranquilos com DO + Vinho com IG</t>
  </si>
  <si>
    <r>
      <rPr>
        <b/>
        <sz val="11"/>
        <color theme="0"/>
        <rFont val="Symbol"/>
        <family val="1"/>
        <charset val="2"/>
      </rPr>
      <t xml:space="preserve">D                  </t>
    </r>
    <r>
      <rPr>
        <b/>
        <sz val="11"/>
        <color theme="0"/>
        <rFont val="Calibri"/>
        <family val="2"/>
      </rPr>
      <t>20201/2020</t>
    </r>
  </si>
  <si>
    <t>Evolução das Exportações de Vinho Tranquilo com DO</t>
  </si>
  <si>
    <r>
      <rPr>
        <b/>
        <sz val="11"/>
        <color theme="0"/>
        <rFont val="Symbol"/>
        <family val="1"/>
        <charset val="2"/>
      </rPr>
      <t xml:space="preserve">D                  </t>
    </r>
    <r>
      <rPr>
        <b/>
        <sz val="11"/>
        <color theme="0"/>
        <rFont val="Calibri"/>
        <family val="2"/>
      </rPr>
      <t>2021 /2022</t>
    </r>
  </si>
  <si>
    <t>DO Tinto - Evolução das Exportações com Destino a uma Seleção de Mercados</t>
  </si>
  <si>
    <t>Evolução das Exportações de Vinho Tranquilo com IG</t>
  </si>
  <si>
    <t xml:space="preserve">Evolução das Exportações de Vinho Tranquilo com IG com Destino a uma Seleção de Mercados </t>
  </si>
  <si>
    <t>IG  Tinto - Evolução das Exportações com Destino a uma Selecção de Mercados</t>
  </si>
  <si>
    <t>IG  Branco - Evolução das Exportações com Destino a uma Selecção de Mercados</t>
  </si>
  <si>
    <t>Evolução das Exportações de Vinho Tranquilo sem DO / IG</t>
  </si>
  <si>
    <t>Evolução das Exportações do Vinho Licoroso DO Porto</t>
  </si>
  <si>
    <t>Evolução das Exportações do Vinho Licoroso DO Madeira</t>
  </si>
  <si>
    <t>DO Madeira  - Evolução das Exportações com Destino a uma Seleção de Mercados</t>
  </si>
  <si>
    <t>8- Evolução das Exportações de Vinhos Tranquilos com DO + Vinho com IG + Vinho</t>
  </si>
  <si>
    <t>9 - Evolução das Exportações de Vinhos Tranquilos com DO + Vinho com IG + Vinho com Destino a uma Seleção de Mercados</t>
  </si>
  <si>
    <t>10 - Evolução das Exportações de Vinhos Tranquilos com DO + Vinho com IG</t>
  </si>
  <si>
    <t>11 - Evolução das Exportações de Vinhos Tranquilos com DO + Vinho com IG com Destino a uma Seleção de Mercados</t>
  </si>
  <si>
    <t>12 - Evolução das Exportações de Vinho Tranquilo com DO</t>
  </si>
  <si>
    <t>13 - Evolução das Exportações de Vinho Tranquilo com DO com Destino a uma Selecção de Mercados</t>
  </si>
  <si>
    <t>14- DO Branco  - Evolução das Exportações com Destino a uma Seleção de Mercados</t>
  </si>
  <si>
    <t>15 - Evolução das Exportações de Vinho com DO Vinho Verde -  Branco e Acondicionamento até 2 litros - com Destino a uma Seleção de Mercados</t>
  </si>
  <si>
    <t>16 - DO Tinto - Evolução das Exportações com Destino a uma Seleção de Mercados</t>
  </si>
  <si>
    <t>17 - Evolução das Exportações de Vinho Tranquilo com IG</t>
  </si>
  <si>
    <t xml:space="preserve">18 - Evolução das Exportações de Vinho Tranquilo com IG com Destino a uma Seleção de Mercados  </t>
  </si>
  <si>
    <t>19 - IG  Branco - Evolução das Exportações com Destino a uma Selecção de Mercados</t>
  </si>
  <si>
    <t>20 - IG  Tinto - Evolução das Exportações com Destino a uma Selecção de Mercados</t>
  </si>
  <si>
    <t>29 - Evolução das Exportações do Vinho Licoroso DO Porto</t>
  </si>
  <si>
    <t>30 - DO Porto  - Evolução das Exportações com Destino a uma Seleção de Mercados</t>
  </si>
  <si>
    <t>31 - Evolução das Exportações do Vinho Licoroso DO Madeira</t>
  </si>
  <si>
    <t>32 - DO Madeira  - Evolução das Exportações com Destino a uma Seleção de Mercados</t>
  </si>
  <si>
    <t>2021  - Dados Preliminares - 09-05-2022</t>
  </si>
  <si>
    <t>2007/2021</t>
  </si>
  <si>
    <t>REINO UNIDO (IRLANDA DO NORTE)</t>
  </si>
  <si>
    <t>DO Branco  - Evolução das Exportações com Destino a uma Seleção de Mercados</t>
  </si>
  <si>
    <r>
      <rPr>
        <b/>
        <sz val="11"/>
        <color theme="0"/>
        <rFont val="Symbol"/>
        <family val="1"/>
        <charset val="2"/>
      </rPr>
      <t xml:space="preserve">D                  </t>
    </r>
    <r>
      <rPr>
        <b/>
        <sz val="11"/>
        <color theme="0"/>
        <rFont val="Calibri"/>
        <family val="2"/>
      </rPr>
      <t>2021 /2010</t>
    </r>
  </si>
  <si>
    <t>DO Porto  - Evolução das Exportações com Destino a uma Seleção de Mercados</t>
  </si>
  <si>
    <t>PROV/ABAST.BORDO UE</t>
  </si>
  <si>
    <t>GRECIA</t>
  </si>
  <si>
    <t>HUNGRIA</t>
  </si>
  <si>
    <t>BULGARIA</t>
  </si>
  <si>
    <t>INDONESIA</t>
  </si>
  <si>
    <t>TAILANDIA</t>
  </si>
  <si>
    <t>INDIA</t>
  </si>
  <si>
    <t>ESLOVENIA</t>
  </si>
  <si>
    <t>Evolução das Exportações de Vinhos Tranquilos com DO + Vinho com IG com Destino a uma Seleção de Mercados</t>
  </si>
  <si>
    <t>CROACIA</t>
  </si>
  <si>
    <t>NAMIBIA</t>
  </si>
  <si>
    <t>Evolução das Exportações de Vinho com DO Vinho Verde -  Branco e Acondicionamento até 2 litros - com Destino a uma Seleção de Mercados</t>
  </si>
  <si>
    <t>RUANDA</t>
  </si>
  <si>
    <t>GANA</t>
  </si>
  <si>
    <t>FILIPINAS</t>
  </si>
  <si>
    <t>SENEGAL</t>
  </si>
  <si>
    <t>ZAIRE</t>
  </si>
  <si>
    <t>PERU</t>
  </si>
  <si>
    <t>QUENIA</t>
  </si>
  <si>
    <t>UGANDA</t>
  </si>
  <si>
    <t>D       2021/2020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</si>
</sst>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6" formatCode="#,##0\ &quot;€&quot;;[Red]\-#,##0\ &quot;€&quot;"/>
    <numFmt numFmtId="164" formatCode="0.0%"/>
  </numFmts>
  <fonts count="19">
    <font>
      <sz val="11"/>
      <color theme="1"/>
      <name val="Calibri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</font>
    <font>
      <b/>
      <sz val="11"/>
      <color theme="0"/>
      <name val="Calibri"/>
      <family val="2"/>
    </font>
    <font>
      <b/>
      <sz val="11"/>
      <color theme="1"/>
      <name val="Calibri"/>
      <family val="2"/>
    </font>
    <font>
      <sz val="11"/>
      <color theme="0"/>
      <name val="Calibri"/>
      <family val="2"/>
    </font>
    <font>
      <i/>
      <sz val="11"/>
      <color theme="1"/>
      <name val="Calibri"/>
      <family val="2"/>
    </font>
    <font>
      <b/>
      <sz val="11"/>
      <color theme="0"/>
      <name val="Symbol"/>
      <family val="1"/>
      <charset val="2"/>
    </font>
    <font>
      <b/>
      <sz val="12"/>
      <color theme="1"/>
      <name val="Calibri"/>
      <family val="2"/>
    </font>
    <font>
      <b/>
      <sz val="14"/>
      <color theme="1"/>
      <name val="Calibri"/>
      <family val="2"/>
    </font>
    <font>
      <b/>
      <sz val="9"/>
      <color theme="0"/>
      <name val="Symbol"/>
      <family val="1"/>
      <charset val="2"/>
    </font>
    <font>
      <b/>
      <sz val="11"/>
      <name val="Calibri"/>
      <family val="2"/>
    </font>
    <font>
      <b/>
      <sz val="12"/>
      <color theme="4" tint="-0.249977111117893"/>
      <name val="Calibri"/>
      <family val="2"/>
    </font>
    <font>
      <b/>
      <i/>
      <sz val="11"/>
      <color theme="1"/>
      <name val="Calibri"/>
      <family val="2"/>
    </font>
    <font>
      <b/>
      <sz val="12"/>
      <name val="Calibri"/>
      <family val="2"/>
    </font>
    <font>
      <sz val="11"/>
      <name val="Calibri"/>
      <family val="2"/>
    </font>
    <font>
      <i/>
      <sz val="11"/>
      <name val="Calibri"/>
      <family val="2"/>
    </font>
    <font>
      <b/>
      <sz val="12"/>
      <color rgb="FF000000"/>
      <name val="Calibri"/>
      <family val="2"/>
    </font>
    <font>
      <b/>
      <sz val="11"/>
      <color theme="0"/>
      <name val="Calibri"/>
      <family val="1"/>
      <charset val="2"/>
    </font>
  </fonts>
  <fills count="5">
    <fill>
      <patternFill patternType="none"/>
    </fill>
    <fill>
      <patternFill patternType="gray125"/>
    </fill>
    <fill>
      <patternFill patternType="solid">
        <fgColor theme="5" tint="-0.249977111117893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8" tint="0.79998168889431442"/>
        <bgColor indexed="64"/>
      </patternFill>
    </fill>
  </fills>
  <borders count="130">
    <border>
      <left/>
      <right/>
      <top/>
      <bottom/>
      <diagonal/>
    </border>
    <border>
      <left style="medium">
        <color theme="5" tint="-0.24994659260841701"/>
      </left>
      <right/>
      <top/>
      <bottom/>
      <diagonal/>
    </border>
    <border>
      <left style="medium">
        <color theme="5" tint="-0.24994659260841701"/>
      </left>
      <right/>
      <top/>
      <bottom style="medium">
        <color theme="5" tint="-0.24994659260841701"/>
      </bottom>
      <diagonal/>
    </border>
    <border>
      <left style="medium">
        <color theme="5" tint="-0.24994659260841701"/>
      </left>
      <right/>
      <top style="medium">
        <color theme="5" tint="-0.24994659260841701"/>
      </top>
      <bottom/>
      <diagonal/>
    </border>
    <border>
      <left/>
      <right/>
      <top/>
      <bottom style="medium">
        <color theme="5" tint="-0.24994659260841701"/>
      </bottom>
      <diagonal/>
    </border>
    <border>
      <left style="medium">
        <color theme="5" tint="-0.24994659260841701"/>
      </left>
      <right style="medium">
        <color theme="5" tint="-0.24994659260841701"/>
      </right>
      <top/>
      <bottom style="medium">
        <color theme="5" tint="-0.24994659260841701"/>
      </bottom>
      <diagonal/>
    </border>
    <border>
      <left style="thin">
        <color theme="5" tint="-0.24994659260841701"/>
      </left>
      <right style="thin">
        <color theme="5" tint="-0.24994659260841701"/>
      </right>
      <top/>
      <bottom style="medium">
        <color theme="5" tint="-0.24994659260841701"/>
      </bottom>
      <diagonal/>
    </border>
    <border>
      <left style="medium">
        <color theme="8" tint="-0.24994659260841701"/>
      </left>
      <right/>
      <top/>
      <bottom/>
      <diagonal/>
    </border>
    <border>
      <left style="medium">
        <color theme="8" tint="-0.24994659260841701"/>
      </left>
      <right style="medium">
        <color theme="8" tint="-0.24994659260841701"/>
      </right>
      <top style="medium">
        <color theme="8" tint="-0.24994659260841701"/>
      </top>
      <bottom style="medium">
        <color theme="8" tint="-0.24994659260841701"/>
      </bottom>
      <diagonal/>
    </border>
    <border>
      <left style="medium">
        <color theme="8" tint="-0.24994659260841701"/>
      </left>
      <right/>
      <top style="medium">
        <color theme="8" tint="-0.24994659260841701"/>
      </top>
      <bottom/>
      <diagonal/>
    </border>
    <border>
      <left/>
      <right/>
      <top style="medium">
        <color theme="8" tint="-0.24994659260841701"/>
      </top>
      <bottom/>
      <diagonal/>
    </border>
    <border>
      <left style="medium">
        <color theme="0"/>
      </left>
      <right/>
      <top style="medium">
        <color theme="8" tint="-0.24994659260841701"/>
      </top>
      <bottom/>
      <diagonal/>
    </border>
    <border>
      <left/>
      <right style="medium">
        <color theme="0"/>
      </right>
      <top style="medium">
        <color theme="8" tint="-0.24994659260841701"/>
      </top>
      <bottom/>
      <diagonal/>
    </border>
    <border>
      <left/>
      <right style="medium">
        <color theme="8" tint="-0.24994659260841701"/>
      </right>
      <top style="medium">
        <color theme="8" tint="-0.24994659260841701"/>
      </top>
      <bottom/>
      <diagonal/>
    </border>
    <border>
      <left/>
      <right style="medium">
        <color theme="8" tint="-0.24994659260841701"/>
      </right>
      <top/>
      <bottom/>
      <diagonal/>
    </border>
    <border>
      <left style="medium">
        <color theme="8" tint="-0.24994659260841701"/>
      </left>
      <right/>
      <top/>
      <bottom style="medium">
        <color theme="8" tint="-0.24994659260841701"/>
      </bottom>
      <diagonal/>
    </border>
    <border>
      <left/>
      <right/>
      <top/>
      <bottom style="medium">
        <color theme="8" tint="-0.24994659260841701"/>
      </bottom>
      <diagonal/>
    </border>
    <border>
      <left style="medium">
        <color theme="0"/>
      </left>
      <right/>
      <top/>
      <bottom style="medium">
        <color theme="8" tint="-0.24994659260841701"/>
      </bottom>
      <diagonal/>
    </border>
    <border>
      <left/>
      <right style="medium">
        <color theme="0"/>
      </right>
      <top/>
      <bottom style="medium">
        <color theme="8" tint="-0.24994659260841701"/>
      </bottom>
      <diagonal/>
    </border>
    <border>
      <left/>
      <right style="medium">
        <color theme="8" tint="-0.24994659260841701"/>
      </right>
      <top/>
      <bottom style="medium">
        <color theme="8" tint="-0.24994659260841701"/>
      </bottom>
      <diagonal/>
    </border>
    <border>
      <left style="medium">
        <color theme="8" tint="-0.24994659260841701"/>
      </left>
      <right/>
      <top style="medium">
        <color theme="8" tint="-0.24994659260841701"/>
      </top>
      <bottom style="medium">
        <color theme="8" tint="-0.24994659260841701"/>
      </bottom>
      <diagonal/>
    </border>
    <border>
      <left/>
      <right/>
      <top style="medium">
        <color theme="8" tint="-0.24994659260841701"/>
      </top>
      <bottom style="medium">
        <color theme="8" tint="-0.24994659260841701"/>
      </bottom>
      <diagonal/>
    </border>
    <border>
      <left/>
      <right style="medium">
        <color theme="8" tint="-0.24994659260841701"/>
      </right>
      <top style="medium">
        <color theme="8" tint="-0.24994659260841701"/>
      </top>
      <bottom style="medium">
        <color theme="8" tint="-0.24994659260841701"/>
      </bottom>
      <diagonal/>
    </border>
    <border>
      <left style="medium">
        <color theme="8" tint="-0.24994659260841701"/>
      </left>
      <right style="medium">
        <color theme="8" tint="-0.24994659260841701"/>
      </right>
      <top/>
      <bottom/>
      <diagonal/>
    </border>
    <border>
      <left/>
      <right/>
      <top style="thin">
        <color theme="8" tint="-0.24994659260841701"/>
      </top>
      <bottom style="thin">
        <color theme="8" tint="-0.24994659260841701"/>
      </bottom>
      <diagonal/>
    </border>
    <border>
      <left style="medium">
        <color theme="8" tint="-0.24994659260841701"/>
      </left>
      <right/>
      <top style="thin">
        <color theme="8" tint="-0.24994659260841701"/>
      </top>
      <bottom style="thin">
        <color theme="8" tint="-0.24994659260841701"/>
      </bottom>
      <diagonal/>
    </border>
    <border>
      <left/>
      <right style="medium">
        <color theme="8" tint="-0.24994659260841701"/>
      </right>
      <top style="thin">
        <color theme="8" tint="-0.24994659260841701"/>
      </top>
      <bottom style="thin">
        <color theme="8" tint="-0.24994659260841701"/>
      </bottom>
      <diagonal/>
    </border>
    <border>
      <left style="medium">
        <color theme="8" tint="-0.24994659260841701"/>
      </left>
      <right style="medium">
        <color theme="8" tint="-0.24994659260841701"/>
      </right>
      <top style="thin">
        <color theme="8" tint="-0.24994659260841701"/>
      </top>
      <bottom style="thin">
        <color theme="8" tint="-0.24994659260841701"/>
      </bottom>
      <diagonal/>
    </border>
    <border>
      <left style="medium">
        <color theme="0"/>
      </left>
      <right style="medium">
        <color theme="8" tint="-0.24994659260841701"/>
      </right>
      <top style="medium">
        <color theme="8" tint="-0.24994659260841701"/>
      </top>
      <bottom/>
      <diagonal/>
    </border>
    <border>
      <left style="medium">
        <color theme="0"/>
      </left>
      <right style="medium">
        <color theme="8" tint="-0.24994659260841701"/>
      </right>
      <top/>
      <bottom/>
      <diagonal/>
    </border>
    <border>
      <left style="medium">
        <color theme="0"/>
      </left>
      <right style="medium">
        <color theme="8" tint="-0.24994659260841701"/>
      </right>
      <top/>
      <bottom style="medium">
        <color theme="8" tint="-0.24994659260841701"/>
      </bottom>
      <diagonal/>
    </border>
    <border>
      <left style="medium">
        <color theme="8" tint="-0.24994659260841701"/>
      </left>
      <right style="medium">
        <color theme="8" tint="-0.24994659260841701"/>
      </right>
      <top/>
      <bottom style="medium">
        <color theme="8" tint="-0.24994659260841701"/>
      </bottom>
      <diagonal/>
    </border>
    <border>
      <left style="medium">
        <color theme="0"/>
      </left>
      <right/>
      <top style="medium">
        <color theme="8" tint="-0.24994659260841701"/>
      </top>
      <bottom style="medium">
        <color theme="8" tint="-0.24994659260841701"/>
      </bottom>
      <diagonal/>
    </border>
    <border>
      <left/>
      <right style="medium">
        <color theme="0"/>
      </right>
      <top style="medium">
        <color theme="8" tint="-0.24994659260841701"/>
      </top>
      <bottom style="medium">
        <color theme="8" tint="-0.24994659260841701"/>
      </bottom>
      <diagonal/>
    </border>
    <border>
      <left style="thin">
        <color theme="8" tint="-0.24994659260841701"/>
      </left>
      <right style="thin">
        <color theme="8" tint="-0.24994659260841701"/>
      </right>
      <top style="medium">
        <color theme="8" tint="-0.24994659260841701"/>
      </top>
      <bottom style="medium">
        <color theme="8" tint="-0.24994659260841701"/>
      </bottom>
      <diagonal/>
    </border>
    <border>
      <left style="thin">
        <color theme="8" tint="-0.24994659260841701"/>
      </left>
      <right style="thin">
        <color theme="8" tint="-0.24994659260841701"/>
      </right>
      <top style="medium">
        <color theme="8" tint="-0.24994659260841701"/>
      </top>
      <bottom/>
      <diagonal/>
    </border>
    <border>
      <left style="thin">
        <color theme="8" tint="-0.24994659260841701"/>
      </left>
      <right style="thin">
        <color theme="8" tint="-0.24994659260841701"/>
      </right>
      <top/>
      <bottom/>
      <diagonal/>
    </border>
    <border>
      <left style="thin">
        <color theme="8" tint="-0.24994659260841701"/>
      </left>
      <right style="thin">
        <color theme="8" tint="-0.24994659260841701"/>
      </right>
      <top style="thin">
        <color theme="8" tint="-0.24994659260841701"/>
      </top>
      <bottom style="thin">
        <color theme="8" tint="-0.24994659260841701"/>
      </bottom>
      <diagonal/>
    </border>
    <border>
      <left style="thin">
        <color theme="8" tint="-0.24994659260841701"/>
      </left>
      <right style="thin">
        <color theme="8" tint="-0.24994659260841701"/>
      </right>
      <top/>
      <bottom style="medium">
        <color theme="8" tint="-0.24994659260841701"/>
      </bottom>
      <diagonal/>
    </border>
    <border>
      <left style="thin">
        <color theme="0"/>
      </left>
      <right style="thin">
        <color theme="0"/>
      </right>
      <top style="medium">
        <color theme="8" tint="-0.24994659260841701"/>
      </top>
      <bottom style="medium">
        <color theme="8" tint="-0.24994659260841701"/>
      </bottom>
      <diagonal/>
    </border>
    <border>
      <left style="medium">
        <color theme="0"/>
      </left>
      <right/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 style="thin">
        <color theme="0"/>
      </left>
      <right style="thin">
        <color theme="0"/>
      </right>
      <top style="medium">
        <color theme="0"/>
      </top>
      <bottom style="medium">
        <color theme="8" tint="-0.24994659260841701"/>
      </bottom>
      <diagonal/>
    </border>
    <border>
      <left style="thin">
        <color theme="8" tint="-0.24994659260841701"/>
      </left>
      <right style="medium">
        <color theme="8" tint="-0.24994659260841701"/>
      </right>
      <top style="medium">
        <color theme="8" tint="-0.24994659260841701"/>
      </top>
      <bottom style="medium">
        <color theme="8" tint="-0.24994659260841701"/>
      </bottom>
      <diagonal/>
    </border>
    <border>
      <left style="thin">
        <color theme="8" tint="-0.24994659260841701"/>
      </left>
      <right style="medium">
        <color theme="8" tint="-0.24994659260841701"/>
      </right>
      <top style="medium">
        <color theme="8" tint="-0.24994659260841701"/>
      </top>
      <bottom/>
      <diagonal/>
    </border>
    <border>
      <left style="thin">
        <color theme="8" tint="-0.24994659260841701"/>
      </left>
      <right style="medium">
        <color theme="8" tint="-0.24994659260841701"/>
      </right>
      <top/>
      <bottom/>
      <diagonal/>
    </border>
    <border>
      <left style="thin">
        <color theme="8" tint="-0.24994659260841701"/>
      </left>
      <right style="medium">
        <color theme="8" tint="-0.24994659260841701"/>
      </right>
      <top style="thin">
        <color theme="8" tint="-0.24994659260841701"/>
      </top>
      <bottom style="thin">
        <color theme="8" tint="-0.24994659260841701"/>
      </bottom>
      <diagonal/>
    </border>
    <border>
      <left style="thin">
        <color theme="8" tint="-0.24994659260841701"/>
      </left>
      <right style="medium">
        <color theme="8" tint="-0.24994659260841701"/>
      </right>
      <top/>
      <bottom style="medium">
        <color theme="8" tint="-0.24994659260841701"/>
      </bottom>
      <diagonal/>
    </border>
    <border>
      <left style="medium">
        <color theme="8" tint="-0.24994659260841701"/>
      </left>
      <right/>
      <top/>
      <bottom style="medium">
        <color theme="0"/>
      </bottom>
      <diagonal/>
    </border>
    <border>
      <left style="thin">
        <color theme="0"/>
      </left>
      <right style="thin">
        <color theme="0"/>
      </right>
      <top/>
      <bottom style="medium">
        <color theme="8" tint="-0.24994659260841701"/>
      </bottom>
      <diagonal/>
    </border>
    <border>
      <left style="medium">
        <color theme="8" tint="-0.24994659260841701"/>
      </left>
      <right style="thin">
        <color theme="8" tint="-0.24994659260841701"/>
      </right>
      <top style="medium">
        <color theme="8" tint="-0.24994659260841701"/>
      </top>
      <bottom/>
      <diagonal/>
    </border>
    <border>
      <left style="medium">
        <color theme="8" tint="-0.24994659260841701"/>
      </left>
      <right style="thin">
        <color theme="8" tint="-0.24994659260841701"/>
      </right>
      <top/>
      <bottom/>
      <diagonal/>
    </border>
    <border>
      <left style="medium">
        <color theme="0"/>
      </left>
      <right style="thin">
        <color theme="0"/>
      </right>
      <top style="medium">
        <color theme="8" tint="-0.24994659260841701"/>
      </top>
      <bottom style="medium">
        <color theme="8" tint="-0.24994659260841701"/>
      </bottom>
      <diagonal/>
    </border>
    <border>
      <left style="thin">
        <color theme="0"/>
      </left>
      <right style="medium">
        <color theme="0"/>
      </right>
      <top style="medium">
        <color theme="8" tint="-0.24994659260841701"/>
      </top>
      <bottom style="medium">
        <color theme="8" tint="-0.24994659260841701"/>
      </bottom>
      <diagonal/>
    </border>
    <border>
      <left style="thin">
        <color theme="0"/>
      </left>
      <right style="thin">
        <color theme="0"/>
      </right>
      <top style="medium">
        <color theme="8" tint="-0.24994659260841701"/>
      </top>
      <bottom/>
      <diagonal/>
    </border>
    <border>
      <left style="medium">
        <color theme="8" tint="-0.24994659260841701"/>
      </left>
      <right style="thin">
        <color theme="8" tint="-0.24994659260841701"/>
      </right>
      <top/>
      <bottom style="medium">
        <color theme="8" tint="-0.24994659260841701"/>
      </bottom>
      <diagonal/>
    </border>
    <border>
      <left style="medium">
        <color theme="0"/>
      </left>
      <right style="thin">
        <color theme="0"/>
      </right>
      <top/>
      <bottom style="medium">
        <color theme="8" tint="-0.24994659260841701"/>
      </bottom>
      <diagonal/>
    </border>
    <border>
      <left style="thin">
        <color theme="0"/>
      </left>
      <right style="medium">
        <color theme="0"/>
      </right>
      <top/>
      <bottom style="medium">
        <color theme="8" tint="-0.24994659260841701"/>
      </bottom>
      <diagonal/>
    </border>
    <border>
      <left style="medium">
        <color theme="8" tint="-0.24994659260841701"/>
      </left>
      <right style="thin">
        <color theme="0"/>
      </right>
      <top style="medium">
        <color theme="8" tint="-0.24994659260841701"/>
      </top>
      <bottom style="medium">
        <color theme="8" tint="-0.24994659260841701"/>
      </bottom>
      <diagonal/>
    </border>
    <border>
      <left style="thin">
        <color theme="0"/>
      </left>
      <right/>
      <top style="medium">
        <color theme="8" tint="-0.24994659260841701"/>
      </top>
      <bottom style="medium">
        <color theme="8" tint="-0.24994659260841701"/>
      </bottom>
      <diagonal/>
    </border>
    <border>
      <left style="medium">
        <color theme="8" tint="-0.24994659260841701"/>
      </left>
      <right style="medium">
        <color theme="8" tint="-0.24994659260841701"/>
      </right>
      <top style="medium">
        <color theme="8" tint="-0.24994659260841701"/>
      </top>
      <bottom/>
      <diagonal/>
    </border>
    <border>
      <left/>
      <right style="medium">
        <color theme="8" tint="-0.24994659260841701"/>
      </right>
      <top style="medium">
        <color theme="8" tint="-0.24994659260841701"/>
      </top>
      <bottom style="thin">
        <color theme="8" tint="-0.24994659260841701"/>
      </bottom>
      <diagonal/>
    </border>
    <border>
      <left/>
      <right/>
      <top style="medium">
        <color theme="8" tint="-0.24994659260841701"/>
      </top>
      <bottom style="thin">
        <color theme="8" tint="-0.24994659260841701"/>
      </bottom>
      <diagonal/>
    </border>
    <border>
      <left style="medium">
        <color theme="8" tint="-0.24994659260841701"/>
      </left>
      <right/>
      <top style="medium">
        <color theme="8" tint="-0.24994659260841701"/>
      </top>
      <bottom style="thin">
        <color theme="8" tint="-0.24994659260841701"/>
      </bottom>
      <diagonal/>
    </border>
    <border>
      <left style="medium">
        <color theme="8" tint="-0.24994659260841701"/>
      </left>
      <right style="medium">
        <color theme="8" tint="-0.24994659260841701"/>
      </right>
      <top style="medium">
        <color theme="8" tint="-0.24994659260841701"/>
      </top>
      <bottom style="thin">
        <color theme="8" tint="-0.24994659260841701"/>
      </bottom>
      <diagonal/>
    </border>
    <border>
      <left style="medium">
        <color theme="0"/>
      </left>
      <right style="thin">
        <color theme="0"/>
      </right>
      <top style="medium">
        <color theme="8" tint="-0.24994659260841701"/>
      </top>
      <bottom/>
      <diagonal/>
    </border>
    <border>
      <left style="thin">
        <color theme="0"/>
      </left>
      <right style="medium">
        <color theme="0"/>
      </right>
      <top style="medium">
        <color theme="8" tint="-0.24994659260841701"/>
      </top>
      <bottom/>
      <diagonal/>
    </border>
    <border>
      <left style="thin">
        <color theme="0"/>
      </left>
      <right style="thin">
        <color theme="0"/>
      </right>
      <top/>
      <bottom style="medium">
        <color theme="0"/>
      </bottom>
      <diagonal/>
    </border>
    <border>
      <left style="thin">
        <color theme="0"/>
      </left>
      <right style="medium">
        <color theme="0"/>
      </right>
      <top/>
      <bottom style="medium">
        <color theme="0"/>
      </bottom>
      <diagonal/>
    </border>
    <border>
      <left style="thin">
        <color theme="8" tint="-0.24994659260841701"/>
      </left>
      <right style="thin">
        <color theme="8" tint="-0.24994659260841701"/>
      </right>
      <top style="medium">
        <color theme="8" tint="-0.24994659260841701"/>
      </top>
      <bottom style="thin">
        <color theme="8" tint="-0.24994659260841701"/>
      </bottom>
      <diagonal/>
    </border>
    <border>
      <left style="medium">
        <color theme="8" tint="-0.24994659260841701"/>
      </left>
      <right style="thin">
        <color theme="0"/>
      </right>
      <top/>
      <bottom style="medium">
        <color theme="8" tint="-0.24994659260841701"/>
      </bottom>
      <diagonal/>
    </border>
    <border>
      <left style="thin">
        <color theme="8" tint="-0.24994659260841701"/>
      </left>
      <right/>
      <top style="medium">
        <color theme="8" tint="-0.24994659260841701"/>
      </top>
      <bottom/>
      <diagonal/>
    </border>
    <border>
      <left style="thin">
        <color theme="8" tint="-0.24994659260841701"/>
      </left>
      <right/>
      <top/>
      <bottom/>
      <diagonal/>
    </border>
    <border>
      <left style="thin">
        <color theme="0"/>
      </left>
      <right style="thin">
        <color theme="0"/>
      </right>
      <top style="medium">
        <color theme="0"/>
      </top>
      <bottom/>
      <diagonal/>
    </border>
    <border>
      <left/>
      <right style="medium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 style="medium">
        <color theme="0"/>
      </right>
      <top style="medium">
        <color theme="0"/>
      </top>
      <bottom/>
      <diagonal/>
    </border>
    <border>
      <left style="medium">
        <color theme="8" tint="-0.24994659260841701"/>
      </left>
      <right style="thin">
        <color theme="0"/>
      </right>
      <top style="medium">
        <color theme="0"/>
      </top>
      <bottom/>
      <diagonal/>
    </border>
    <border>
      <left/>
      <right style="thin">
        <color theme="8" tint="-0.24994659260841701"/>
      </right>
      <top/>
      <bottom/>
      <diagonal/>
    </border>
    <border>
      <left style="thin">
        <color theme="8" tint="-0.24994659260841701"/>
      </left>
      <right/>
      <top/>
      <bottom style="medium">
        <color theme="8" tint="-0.24994659260841701"/>
      </bottom>
      <diagonal/>
    </border>
    <border>
      <left style="thin">
        <color theme="8" tint="-0.24994659260841701"/>
      </left>
      <right style="thin">
        <color theme="8" tint="-0.24994659260841701"/>
      </right>
      <top/>
      <bottom style="medium">
        <color theme="0"/>
      </bottom>
      <diagonal/>
    </border>
    <border>
      <left style="thin">
        <color theme="8" tint="-0.24994659260841701"/>
      </left>
      <right style="medium">
        <color theme="0"/>
      </right>
      <top style="medium">
        <color theme="8" tint="-0.24994659260841701"/>
      </top>
      <bottom/>
      <diagonal/>
    </border>
    <border>
      <left style="thin">
        <color theme="8" tint="-0.24994659260841701"/>
      </left>
      <right style="medium">
        <color theme="0"/>
      </right>
      <top/>
      <bottom style="medium">
        <color theme="0"/>
      </bottom>
      <diagonal/>
    </border>
    <border>
      <left style="medium">
        <color theme="5" tint="-0.24994659260841701"/>
      </left>
      <right/>
      <top style="medium">
        <color theme="8" tint="-0.24994659260841701"/>
      </top>
      <bottom style="medium">
        <color theme="8" tint="-0.24994659260841701"/>
      </bottom>
      <diagonal/>
    </border>
    <border>
      <left style="medium">
        <color theme="0"/>
      </left>
      <right/>
      <top style="medium">
        <color theme="8" tint="-0.24994659260841701"/>
      </top>
      <bottom style="thin">
        <color theme="0"/>
      </bottom>
      <diagonal/>
    </border>
    <border>
      <left/>
      <right/>
      <top style="medium">
        <color theme="8" tint="-0.24994659260841701"/>
      </top>
      <bottom style="thin">
        <color theme="0"/>
      </bottom>
      <diagonal/>
    </border>
    <border>
      <left style="medium">
        <color theme="8" tint="-0.24994659260841701"/>
      </left>
      <right/>
      <top style="medium">
        <color theme="8" tint="-0.2499465926084170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medium">
        <color theme="8" tint="-0.24994659260841701"/>
      </bottom>
      <diagonal/>
    </border>
    <border>
      <left style="medium">
        <color theme="8" tint="-0.24994659260841701"/>
      </left>
      <right style="thin">
        <color theme="8" tint="-0.24994659260841701"/>
      </right>
      <top style="medium">
        <color theme="8" tint="-0.24994659260841701"/>
      </top>
      <bottom style="medium">
        <color theme="8" tint="-0.24994659260841701"/>
      </bottom>
      <diagonal/>
    </border>
    <border>
      <left style="medium">
        <color theme="8" tint="-0.24994659260841701"/>
      </left>
      <right/>
      <top/>
      <bottom style="thin">
        <color theme="8" tint="-0.24994659260841701"/>
      </bottom>
      <diagonal/>
    </border>
    <border>
      <left/>
      <right/>
      <top/>
      <bottom style="thin">
        <color theme="8" tint="-0.24994659260841701"/>
      </bottom>
      <diagonal/>
    </border>
    <border>
      <left/>
      <right/>
      <top style="thin">
        <color theme="8" tint="-0.24994659260841701"/>
      </top>
      <bottom/>
      <diagonal/>
    </border>
    <border>
      <left style="thin">
        <color theme="8" tint="-0.24994659260841701"/>
      </left>
      <right/>
      <top style="thin">
        <color theme="8" tint="-0.24994659260841701"/>
      </top>
      <bottom style="thin">
        <color theme="8" tint="-0.24994659260841701"/>
      </bottom>
      <diagonal/>
    </border>
    <border>
      <left style="medium">
        <color theme="8" tint="-0.24994659260841701"/>
      </left>
      <right style="thin">
        <color theme="8" tint="-0.24994659260841701"/>
      </right>
      <top style="medium">
        <color theme="8" tint="-0.24994659260841701"/>
      </top>
      <bottom style="thin">
        <color theme="8" tint="-0.24994659260841701"/>
      </bottom>
      <diagonal/>
    </border>
    <border>
      <left style="medium">
        <color theme="8" tint="-0.24994659260841701"/>
      </left>
      <right style="thin">
        <color theme="8" tint="-0.24994659260841701"/>
      </right>
      <top style="thin">
        <color theme="8" tint="-0.24994659260841701"/>
      </top>
      <bottom style="thin">
        <color theme="8" tint="-0.24994659260841701"/>
      </bottom>
      <diagonal/>
    </border>
    <border>
      <left style="thin">
        <color theme="8" tint="-0.24994659260841701"/>
      </left>
      <right style="thin">
        <color theme="8" tint="-0.24994659260841701"/>
      </right>
      <top/>
      <bottom style="thin">
        <color theme="8" tint="-0.24994659260841701"/>
      </bottom>
      <diagonal/>
    </border>
    <border>
      <left style="medium">
        <color theme="8" tint="-0.24994659260841701"/>
      </left>
      <right style="medium">
        <color theme="8" tint="-0.24994659260841701"/>
      </right>
      <top/>
      <bottom style="thin">
        <color theme="8" tint="-0.24994659260841701"/>
      </bottom>
      <diagonal/>
    </border>
    <border>
      <left/>
      <right style="medium">
        <color theme="8" tint="-0.24994659260841701"/>
      </right>
      <top/>
      <bottom style="thin">
        <color theme="8" tint="-0.24994659260841701"/>
      </bottom>
      <diagonal/>
    </border>
    <border>
      <left style="medium">
        <color theme="8" tint="-0.24994659260841701"/>
      </left>
      <right style="medium">
        <color theme="0"/>
      </right>
      <top style="medium">
        <color theme="8" tint="-0.24994659260841701"/>
      </top>
      <bottom/>
      <diagonal/>
    </border>
    <border>
      <left style="medium">
        <color theme="8" tint="-0.24994659260841701"/>
      </left>
      <right style="medium">
        <color theme="0"/>
      </right>
      <top/>
      <bottom/>
      <diagonal/>
    </border>
    <border>
      <left style="medium">
        <color theme="8" tint="-0.24994659260841701"/>
      </left>
      <right style="medium">
        <color theme="0"/>
      </right>
      <top/>
      <bottom style="medium">
        <color theme="8" tint="-0.24994659260841701"/>
      </bottom>
      <diagonal/>
    </border>
    <border>
      <left style="medium">
        <color theme="8" tint="-0.24994659260841701"/>
      </left>
      <right style="medium">
        <color theme="8" tint="-0.24994659260841701"/>
      </right>
      <top style="thin">
        <color theme="8" tint="-0.24994659260841701"/>
      </top>
      <bottom/>
      <diagonal/>
    </border>
    <border>
      <left/>
      <right style="thin">
        <color theme="0"/>
      </right>
      <top style="thin">
        <color theme="0"/>
      </top>
      <bottom style="medium">
        <color theme="8" tint="-0.24994659260841701"/>
      </bottom>
      <diagonal/>
    </border>
    <border>
      <left style="thin">
        <color theme="0"/>
      </left>
      <right/>
      <top style="thin">
        <color theme="0"/>
      </top>
      <bottom style="medium">
        <color theme="8" tint="-0.24994659260841701"/>
      </bottom>
      <diagonal/>
    </border>
    <border>
      <left/>
      <right style="thin">
        <color theme="8" tint="-0.24994659260841701"/>
      </right>
      <top/>
      <bottom style="medium">
        <color theme="8" tint="-0.24994659260841701"/>
      </bottom>
      <diagonal/>
    </border>
    <border>
      <left/>
      <right style="thin">
        <color theme="8" tint="-0.24994659260841701"/>
      </right>
      <top style="medium">
        <color theme="8" tint="-0.24994659260841701"/>
      </top>
      <bottom/>
      <diagonal/>
    </border>
    <border>
      <left style="medium">
        <color theme="0"/>
      </left>
      <right style="medium">
        <color theme="0"/>
      </right>
      <top style="medium">
        <color theme="8" tint="-0.24994659260841701"/>
      </top>
      <bottom/>
      <diagonal/>
    </border>
    <border>
      <left style="medium">
        <color theme="0"/>
      </left>
      <right style="medium">
        <color theme="0"/>
      </right>
      <top/>
      <bottom style="medium">
        <color theme="8" tint="-0.24994659260841701"/>
      </bottom>
      <diagonal/>
    </border>
    <border>
      <left style="thin">
        <color theme="5" tint="-0.24994659260841701"/>
      </left>
      <right style="medium">
        <color theme="5" tint="-0.24994659260841701"/>
      </right>
      <top/>
      <bottom style="medium">
        <color theme="5" tint="-0.24994659260841701"/>
      </bottom>
      <diagonal/>
    </border>
    <border>
      <left/>
      <right style="medium">
        <color theme="8" tint="-0.24994659260841701"/>
      </right>
      <top/>
      <bottom style="medium">
        <color theme="0"/>
      </bottom>
      <diagonal/>
    </border>
    <border>
      <left style="thin">
        <color theme="0"/>
      </left>
      <right style="medium">
        <color theme="8" tint="-0.24994659260841701"/>
      </right>
      <top style="medium">
        <color theme="8" tint="-0.24994659260841701"/>
      </top>
      <bottom style="medium">
        <color theme="8" tint="-0.24994659260841701"/>
      </bottom>
      <diagonal/>
    </border>
    <border>
      <left/>
      <right style="thin">
        <color theme="0"/>
      </right>
      <top style="medium">
        <color theme="0"/>
      </top>
      <bottom style="medium">
        <color theme="8" tint="-0.24994659260841701"/>
      </bottom>
      <diagonal/>
    </border>
    <border>
      <left/>
      <right style="thin">
        <color theme="0"/>
      </right>
      <top style="medium">
        <color theme="0"/>
      </top>
      <bottom/>
      <diagonal/>
    </border>
    <border>
      <left style="medium">
        <color theme="0"/>
      </left>
      <right/>
      <top/>
      <bottom/>
      <diagonal/>
    </border>
    <border>
      <left style="thin">
        <color theme="0"/>
      </left>
      <right style="thin">
        <color theme="0"/>
      </right>
      <top style="medium">
        <color theme="0"/>
      </top>
      <bottom style="thin">
        <color theme="8" tint="-0.24994659260841701"/>
      </bottom>
      <diagonal/>
    </border>
    <border>
      <left/>
      <right style="medium">
        <color theme="0"/>
      </right>
      <top/>
      <bottom style="thin">
        <color theme="8" tint="-0.24994659260841701"/>
      </bottom>
      <diagonal/>
    </border>
    <border>
      <left/>
      <right style="thin">
        <color theme="0"/>
      </right>
      <top style="medium">
        <color theme="8" tint="-0.24994659260841701"/>
      </top>
      <bottom style="medium">
        <color theme="8" tint="-0.24994659260841701"/>
      </bottom>
      <diagonal/>
    </border>
    <border>
      <left/>
      <right style="thin">
        <color theme="8" tint="-0.24994659260841701"/>
      </right>
      <top/>
      <bottom style="medium">
        <color theme="0"/>
      </bottom>
      <diagonal/>
    </border>
    <border>
      <left/>
      <right style="thin">
        <color theme="0"/>
      </right>
      <top/>
      <bottom style="medium">
        <color theme="8" tint="-0.24994659260841701"/>
      </bottom>
      <diagonal/>
    </border>
    <border>
      <left/>
      <right style="thin">
        <color theme="0"/>
      </right>
      <top style="medium">
        <color theme="8" tint="-0.24994659260841701"/>
      </top>
      <bottom/>
      <diagonal/>
    </border>
    <border>
      <left/>
      <right style="thin">
        <color theme="0"/>
      </right>
      <top/>
      <bottom style="medium">
        <color theme="0"/>
      </bottom>
      <diagonal/>
    </border>
    <border>
      <left/>
      <right style="thin">
        <color theme="8" tint="-0.24994659260841701"/>
      </right>
      <top style="thin">
        <color theme="8" tint="-0.24994659260841701"/>
      </top>
      <bottom style="thin">
        <color theme="8" tint="-0.24994659260841701"/>
      </bottom>
      <diagonal/>
    </border>
    <border>
      <left style="medium">
        <color theme="8" tint="-0.24994659260841701"/>
      </left>
      <right style="medium">
        <color theme="0"/>
      </right>
      <top style="medium">
        <color theme="8" tint="-0.24994659260841701"/>
      </top>
      <bottom style="medium">
        <color theme="8" tint="-0.24994659260841701"/>
      </bottom>
      <diagonal/>
    </border>
    <border>
      <left style="thin">
        <color theme="0"/>
      </left>
      <right/>
      <top style="medium">
        <color theme="0"/>
      </top>
      <bottom/>
      <diagonal/>
    </border>
    <border>
      <left style="thin">
        <color theme="0"/>
      </left>
      <right/>
      <top style="medium">
        <color theme="8" tint="-0.24994659260841701"/>
      </top>
      <bottom/>
      <diagonal/>
    </border>
    <border>
      <left style="thin">
        <color theme="0"/>
      </left>
      <right/>
      <top/>
      <bottom style="medium">
        <color theme="8" tint="-0.24994659260841701"/>
      </bottom>
      <diagonal/>
    </border>
    <border>
      <left style="medium">
        <color theme="8" tint="-0.24994659260841701"/>
      </left>
      <right style="thin">
        <color theme="8" tint="-0.24994659260841701"/>
      </right>
      <top/>
      <bottom style="thin">
        <color theme="8" tint="-0.24994659260841701"/>
      </bottom>
      <diagonal/>
    </border>
    <border>
      <left style="thin">
        <color auto="1"/>
      </left>
      <right style="thin">
        <color auto="1"/>
      </right>
      <top/>
      <bottom style="medium">
        <color theme="8" tint="-0.24994659260841701"/>
      </bottom>
      <diagonal/>
    </border>
    <border>
      <left style="thin">
        <color auto="1"/>
      </left>
      <right style="thin">
        <color auto="1"/>
      </right>
      <top style="medium">
        <color theme="8" tint="-0.24994659260841701"/>
      </top>
      <bottom/>
      <diagonal/>
    </border>
  </borders>
  <cellStyleXfs count="3">
    <xf numFmtId="0" fontId="0" fillId="0" borderId="0"/>
    <xf numFmtId="0" fontId="2" fillId="0" borderId="0" applyNumberFormat="0" applyFill="0" applyBorder="0" applyAlignment="0" applyProtection="0"/>
    <xf numFmtId="0" fontId="1" fillId="0" borderId="0"/>
  </cellStyleXfs>
  <cellXfs count="579">
    <xf numFmtId="0" fontId="0" fillId="0" borderId="0" xfId="0"/>
    <xf numFmtId="0" fontId="0" fillId="0" borderId="0" xfId="0" applyBorder="1"/>
    <xf numFmtId="0" fontId="0" fillId="0" borderId="1" xfId="0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6" fontId="4" fillId="0" borderId="0" xfId="0" applyNumberFormat="1" applyFont="1" applyAlignment="1">
      <alignment horizontal="right"/>
    </xf>
    <xf numFmtId="0" fontId="4" fillId="0" borderId="0" xfId="0" applyFont="1"/>
    <xf numFmtId="3" fontId="0" fillId="0" borderId="0" xfId="0" applyNumberFormat="1" applyBorder="1"/>
    <xf numFmtId="164" fontId="0" fillId="0" borderId="0" xfId="0" applyNumberFormat="1" applyBorder="1"/>
    <xf numFmtId="0" fontId="6" fillId="0" borderId="0" xfId="0" applyFont="1" applyBorder="1"/>
    <xf numFmtId="0" fontId="4" fillId="0" borderId="1" xfId="0" applyFont="1" applyBorder="1"/>
    <xf numFmtId="0" fontId="4" fillId="0" borderId="0" xfId="0" applyFont="1" applyBorder="1"/>
    <xf numFmtId="3" fontId="4" fillId="0" borderId="0" xfId="0" applyNumberFormat="1" applyFont="1" applyBorder="1"/>
    <xf numFmtId="164" fontId="4" fillId="0" borderId="0" xfId="0" applyNumberFormat="1" applyFont="1" applyBorder="1"/>
    <xf numFmtId="0" fontId="0" fillId="0" borderId="2" xfId="0" applyBorder="1"/>
    <xf numFmtId="3" fontId="0" fillId="0" borderId="0" xfId="0" applyNumberFormat="1"/>
    <xf numFmtId="0" fontId="0" fillId="0" borderId="0" xfId="0" applyBorder="1" applyAlignment="1">
      <alignment horizontal="left" indent="1"/>
    </xf>
    <xf numFmtId="2" fontId="0" fillId="0" borderId="0" xfId="0" applyNumberFormat="1" applyBorder="1"/>
    <xf numFmtId="0" fontId="8" fillId="0" borderId="0" xfId="0" applyFont="1"/>
    <xf numFmtId="4" fontId="0" fillId="0" borderId="0" xfId="0" applyNumberFormat="1" applyBorder="1"/>
    <xf numFmtId="0" fontId="0" fillId="0" borderId="0" xfId="0" applyBorder="1" applyAlignment="1"/>
    <xf numFmtId="0" fontId="2" fillId="0" borderId="0" xfId="1"/>
    <xf numFmtId="0" fontId="0" fillId="0" borderId="5" xfId="0" applyBorder="1"/>
    <xf numFmtId="0" fontId="5" fillId="0" borderId="0" xfId="0" applyFont="1"/>
    <xf numFmtId="0" fontId="6" fillId="0" borderId="0" xfId="0" applyFont="1"/>
    <xf numFmtId="0" fontId="9" fillId="0" borderId="0" xfId="0" applyFont="1"/>
    <xf numFmtId="0" fontId="0" fillId="0" borderId="0" xfId="0" applyAlignment="1">
      <alignment vertical="top" wrapText="1"/>
    </xf>
    <xf numFmtId="3" fontId="5" fillId="0" borderId="0" xfId="0" applyNumberFormat="1" applyFont="1"/>
    <xf numFmtId="0" fontId="3" fillId="3" borderId="17" xfId="0" applyFont="1" applyFill="1" applyBorder="1" applyAlignment="1">
      <alignment horizontal="center" vertical="center"/>
    </xf>
    <xf numFmtId="0" fontId="3" fillId="3" borderId="16" xfId="0" applyFont="1" applyFill="1" applyBorder="1" applyAlignment="1">
      <alignment horizontal="center"/>
    </xf>
    <xf numFmtId="0" fontId="3" fillId="3" borderId="18" xfId="0" applyFont="1" applyFill="1" applyBorder="1" applyAlignment="1">
      <alignment horizontal="center"/>
    </xf>
    <xf numFmtId="0" fontId="3" fillId="3" borderId="17" xfId="0" applyFont="1" applyFill="1" applyBorder="1" applyAlignment="1">
      <alignment horizontal="center"/>
    </xf>
    <xf numFmtId="0" fontId="4" fillId="0" borderId="20" xfId="0" applyFont="1" applyBorder="1"/>
    <xf numFmtId="3" fontId="4" fillId="0" borderId="21" xfId="0" applyNumberFormat="1" applyFont="1" applyBorder="1"/>
    <xf numFmtId="164" fontId="11" fillId="0" borderId="8" xfId="0" applyNumberFormat="1" applyFont="1" applyFill="1" applyBorder="1" applyAlignment="1"/>
    <xf numFmtId="3" fontId="0" fillId="0" borderId="9" xfId="0" applyNumberFormat="1" applyBorder="1"/>
    <xf numFmtId="3" fontId="0" fillId="0" borderId="13" xfId="0" applyNumberFormat="1" applyBorder="1"/>
    <xf numFmtId="3" fontId="0" fillId="0" borderId="7" xfId="0" applyNumberFormat="1" applyBorder="1"/>
    <xf numFmtId="3" fontId="0" fillId="0" borderId="14" xfId="0" applyNumberFormat="1" applyBorder="1"/>
    <xf numFmtId="3" fontId="6" fillId="0" borderId="7" xfId="0" applyNumberFormat="1" applyFont="1" applyBorder="1"/>
    <xf numFmtId="3" fontId="6" fillId="0" borderId="14" xfId="0" applyNumberFormat="1" applyFont="1" applyBorder="1"/>
    <xf numFmtId="3" fontId="4" fillId="0" borderId="20" xfId="0" applyNumberFormat="1" applyFont="1" applyBorder="1"/>
    <xf numFmtId="164" fontId="11" fillId="0" borderId="23" xfId="0" applyNumberFormat="1" applyFont="1" applyFill="1" applyBorder="1" applyAlignment="1"/>
    <xf numFmtId="3" fontId="0" fillId="0" borderId="25" xfId="0" applyNumberFormat="1" applyBorder="1"/>
    <xf numFmtId="3" fontId="0" fillId="0" borderId="24" xfId="0" applyNumberFormat="1" applyBorder="1"/>
    <xf numFmtId="3" fontId="0" fillId="0" borderId="26" xfId="0" applyNumberFormat="1" applyBorder="1" applyProtection="1"/>
    <xf numFmtId="164" fontId="11" fillId="0" borderId="27" xfId="0" applyNumberFormat="1" applyFont="1" applyFill="1" applyBorder="1" applyAlignment="1"/>
    <xf numFmtId="0" fontId="0" fillId="0" borderId="7" xfId="0" applyBorder="1"/>
    <xf numFmtId="0" fontId="0" fillId="0" borderId="15" xfId="0" applyBorder="1"/>
    <xf numFmtId="0" fontId="7" fillId="3" borderId="28" xfId="0" applyFont="1" applyFill="1" applyBorder="1" applyAlignment="1">
      <alignment horizontal="center"/>
    </xf>
    <xf numFmtId="0" fontId="3" fillId="3" borderId="29" xfId="0" applyFont="1" applyFill="1" applyBorder="1" applyAlignment="1">
      <alignment horizontal="center"/>
    </xf>
    <xf numFmtId="0" fontId="3" fillId="3" borderId="15" xfId="0" applyFont="1" applyFill="1" applyBorder="1" applyAlignment="1">
      <alignment horizontal="center"/>
    </xf>
    <xf numFmtId="2" fontId="0" fillId="0" borderId="7" xfId="0" applyNumberFormat="1" applyBorder="1"/>
    <xf numFmtId="0" fontId="3" fillId="3" borderId="30" xfId="0" applyFont="1" applyFill="1" applyBorder="1" applyAlignment="1">
      <alignment horizontal="center"/>
    </xf>
    <xf numFmtId="164" fontId="11" fillId="0" borderId="31" xfId="0" applyNumberFormat="1" applyFont="1" applyFill="1" applyBorder="1" applyAlignment="1"/>
    <xf numFmtId="2" fontId="0" fillId="0" borderId="25" xfId="0" applyNumberFormat="1" applyBorder="1"/>
    <xf numFmtId="0" fontId="3" fillId="3" borderId="20" xfId="0" applyFont="1" applyFill="1" applyBorder="1"/>
    <xf numFmtId="3" fontId="3" fillId="3" borderId="20" xfId="0" applyNumberFormat="1" applyFont="1" applyFill="1" applyBorder="1"/>
    <xf numFmtId="0" fontId="3" fillId="3" borderId="15" xfId="0" applyFont="1" applyFill="1" applyBorder="1"/>
    <xf numFmtId="3" fontId="3" fillId="3" borderId="32" xfId="0" applyNumberFormat="1" applyFont="1" applyFill="1" applyBorder="1"/>
    <xf numFmtId="3" fontId="0" fillId="0" borderId="35" xfId="0" applyNumberFormat="1" applyBorder="1"/>
    <xf numFmtId="3" fontId="0" fillId="0" borderId="36" xfId="0" applyNumberFormat="1" applyBorder="1"/>
    <xf numFmtId="3" fontId="0" fillId="0" borderId="36" xfId="0" applyNumberFormat="1" applyBorder="1" applyProtection="1"/>
    <xf numFmtId="3" fontId="0" fillId="0" borderId="37" xfId="0" applyNumberFormat="1" applyBorder="1"/>
    <xf numFmtId="3" fontId="0" fillId="0" borderId="37" xfId="0" applyNumberFormat="1" applyBorder="1" applyProtection="1"/>
    <xf numFmtId="3" fontId="6" fillId="0" borderId="36" xfId="0" applyNumberFormat="1" applyFont="1" applyBorder="1"/>
    <xf numFmtId="3" fontId="6" fillId="0" borderId="36" xfId="0" applyNumberFormat="1" applyFont="1" applyBorder="1" applyProtection="1"/>
    <xf numFmtId="3" fontId="0" fillId="0" borderId="38" xfId="0" applyNumberFormat="1" applyBorder="1"/>
    <xf numFmtId="3" fontId="0" fillId="0" borderId="38" xfId="0" applyNumberFormat="1" applyBorder="1" applyProtection="1"/>
    <xf numFmtId="3" fontId="3" fillId="3" borderId="39" xfId="0" applyNumberFormat="1" applyFont="1" applyFill="1" applyBorder="1"/>
    <xf numFmtId="0" fontId="3" fillId="3" borderId="43" xfId="0" applyFont="1" applyFill="1" applyBorder="1" applyAlignment="1">
      <alignment horizontal="center"/>
    </xf>
    <xf numFmtId="0" fontId="3" fillId="0" borderId="0" xfId="0" applyFont="1" applyFill="1"/>
    <xf numFmtId="2" fontId="3" fillId="3" borderId="20" xfId="0" applyNumberFormat="1" applyFont="1" applyFill="1" applyBorder="1"/>
    <xf numFmtId="2" fontId="0" fillId="0" borderId="35" xfId="0" applyNumberFormat="1" applyBorder="1"/>
    <xf numFmtId="2" fontId="0" fillId="0" borderId="36" xfId="0" applyNumberFormat="1" applyBorder="1"/>
    <xf numFmtId="2" fontId="0" fillId="0" borderId="37" xfId="0" applyNumberFormat="1" applyBorder="1"/>
    <xf numFmtId="2" fontId="0" fillId="0" borderId="38" xfId="0" applyNumberFormat="1" applyBorder="1"/>
    <xf numFmtId="2" fontId="3" fillId="3" borderId="39" xfId="0" applyNumberFormat="1" applyFont="1" applyFill="1" applyBorder="1"/>
    <xf numFmtId="0" fontId="3" fillId="3" borderId="50" xfId="0" applyFont="1" applyFill="1" applyBorder="1" applyAlignment="1">
      <alignment horizontal="center"/>
    </xf>
    <xf numFmtId="3" fontId="0" fillId="0" borderId="51" xfId="0" applyNumberFormat="1" applyBorder="1"/>
    <xf numFmtId="3" fontId="0" fillId="0" borderId="45" xfId="0" applyNumberFormat="1" applyBorder="1"/>
    <xf numFmtId="3" fontId="0" fillId="0" borderId="52" xfId="0" applyNumberFormat="1" applyBorder="1"/>
    <xf numFmtId="3" fontId="0" fillId="0" borderId="46" xfId="0" applyNumberFormat="1" applyBorder="1"/>
    <xf numFmtId="3" fontId="4" fillId="0" borderId="34" xfId="0" applyNumberFormat="1" applyFont="1" applyBorder="1"/>
    <xf numFmtId="3" fontId="3" fillId="3" borderId="53" xfId="0" applyNumberFormat="1" applyFont="1" applyFill="1" applyBorder="1"/>
    <xf numFmtId="3" fontId="3" fillId="3" borderId="54" xfId="0" applyNumberFormat="1" applyFont="1" applyFill="1" applyBorder="1"/>
    <xf numFmtId="164" fontId="3" fillId="3" borderId="22" xfId="0" applyNumberFormat="1" applyFont="1" applyFill="1" applyBorder="1" applyAlignment="1"/>
    <xf numFmtId="2" fontId="3" fillId="3" borderId="54" xfId="0" applyNumberFormat="1" applyFont="1" applyFill="1" applyBorder="1"/>
    <xf numFmtId="0" fontId="0" fillId="0" borderId="7" xfId="0" applyBorder="1" applyAlignment="1">
      <alignment horizontal="left"/>
    </xf>
    <xf numFmtId="3" fontId="0" fillId="0" borderId="51" xfId="0" applyNumberFormat="1" applyBorder="1" applyAlignment="1">
      <alignment horizontal="right"/>
    </xf>
    <xf numFmtId="3" fontId="0" fillId="0" borderId="52" xfId="0" applyNumberFormat="1" applyBorder="1" applyAlignment="1">
      <alignment horizontal="right"/>
    </xf>
    <xf numFmtId="3" fontId="0" fillId="0" borderId="56" xfId="0" applyNumberFormat="1" applyBorder="1" applyAlignment="1">
      <alignment horizontal="right"/>
    </xf>
    <xf numFmtId="3" fontId="0" fillId="0" borderId="38" xfId="0" applyNumberFormat="1" applyBorder="1" applyAlignment="1">
      <alignment horizontal="right"/>
    </xf>
    <xf numFmtId="3" fontId="0" fillId="0" borderId="48" xfId="0" applyNumberFormat="1" applyBorder="1" applyAlignment="1">
      <alignment horizontal="right"/>
    </xf>
    <xf numFmtId="3" fontId="3" fillId="3" borderId="57" xfId="0" applyNumberFormat="1" applyFont="1" applyFill="1" applyBorder="1"/>
    <xf numFmtId="3" fontId="3" fillId="3" borderId="50" xfId="0" applyNumberFormat="1" applyFont="1" applyFill="1" applyBorder="1"/>
    <xf numFmtId="3" fontId="3" fillId="3" borderId="58" xfId="0" applyNumberFormat="1" applyFont="1" applyFill="1" applyBorder="1"/>
    <xf numFmtId="3" fontId="0" fillId="0" borderId="7" xfId="0" applyNumberFormat="1" applyBorder="1" applyAlignment="1">
      <alignment horizontal="right"/>
    </xf>
    <xf numFmtId="3" fontId="0" fillId="0" borderId="15" xfId="0" applyNumberFormat="1" applyBorder="1" applyAlignment="1">
      <alignment horizontal="right"/>
    </xf>
    <xf numFmtId="3" fontId="3" fillId="3" borderId="59" xfId="0" applyNumberFormat="1" applyFont="1" applyFill="1" applyBorder="1"/>
    <xf numFmtId="2" fontId="0" fillId="0" borderId="51" xfId="0" applyNumberFormat="1" applyBorder="1"/>
    <xf numFmtId="2" fontId="0" fillId="0" borderId="45" xfId="0" applyNumberFormat="1" applyBorder="1"/>
    <xf numFmtId="2" fontId="0" fillId="0" borderId="52" xfId="0" applyNumberFormat="1" applyBorder="1"/>
    <xf numFmtId="2" fontId="0" fillId="0" borderId="46" xfId="0" applyNumberFormat="1" applyBorder="1"/>
    <xf numFmtId="2" fontId="0" fillId="0" borderId="56" xfId="0" applyNumberFormat="1" applyBorder="1"/>
    <xf numFmtId="2" fontId="0" fillId="0" borderId="48" xfId="0" applyNumberFormat="1" applyBorder="1"/>
    <xf numFmtId="3" fontId="0" fillId="0" borderId="16" xfId="0" applyNumberFormat="1" applyBorder="1"/>
    <xf numFmtId="3" fontId="0" fillId="0" borderId="48" xfId="0" applyNumberFormat="1" applyBorder="1"/>
    <xf numFmtId="3" fontId="3" fillId="3" borderId="60" xfId="0" applyNumberFormat="1" applyFont="1" applyFill="1" applyBorder="1"/>
    <xf numFmtId="2" fontId="0" fillId="0" borderId="9" xfId="0" applyNumberFormat="1" applyBorder="1"/>
    <xf numFmtId="2" fontId="0" fillId="0" borderId="13" xfId="0" applyNumberFormat="1" applyBorder="1"/>
    <xf numFmtId="2" fontId="0" fillId="0" borderId="14" xfId="0" applyNumberFormat="1" applyBorder="1"/>
    <xf numFmtId="2" fontId="0" fillId="0" borderId="15" xfId="0" applyNumberFormat="1" applyBorder="1"/>
    <xf numFmtId="2" fontId="0" fillId="0" borderId="19" xfId="0" applyNumberFormat="1" applyBorder="1"/>
    <xf numFmtId="0" fontId="0" fillId="0" borderId="16" xfId="0" applyBorder="1"/>
    <xf numFmtId="0" fontId="4" fillId="0" borderId="21" xfId="0" applyFont="1" applyBorder="1"/>
    <xf numFmtId="164" fontId="11" fillId="0" borderId="61" xfId="0" applyNumberFormat="1" applyFont="1" applyFill="1" applyBorder="1" applyAlignment="1"/>
    <xf numFmtId="3" fontId="0" fillId="0" borderId="15" xfId="0" applyNumberFormat="1" applyBorder="1"/>
    <xf numFmtId="4" fontId="4" fillId="0" borderId="20" xfId="0" applyNumberFormat="1" applyFont="1" applyBorder="1"/>
    <xf numFmtId="4" fontId="4" fillId="0" borderId="34" xfId="0" applyNumberFormat="1" applyFont="1" applyBorder="1"/>
    <xf numFmtId="4" fontId="4" fillId="0" borderId="21" xfId="0" applyNumberFormat="1" applyFont="1" applyBorder="1"/>
    <xf numFmtId="4" fontId="0" fillId="0" borderId="7" xfId="0" applyNumberFormat="1" applyBorder="1"/>
    <xf numFmtId="4" fontId="0" fillId="0" borderId="36" xfId="0" applyNumberFormat="1" applyBorder="1"/>
    <xf numFmtId="4" fontId="0" fillId="0" borderId="25" xfId="0" applyNumberFormat="1" applyBorder="1"/>
    <xf numFmtId="4" fontId="0" fillId="0" borderId="37" xfId="0" applyNumberFormat="1" applyBorder="1"/>
    <xf numFmtId="4" fontId="0" fillId="0" borderId="15" xfId="0" applyNumberFormat="1" applyBorder="1"/>
    <xf numFmtId="4" fontId="0" fillId="0" borderId="38" xfId="0" applyNumberFormat="1" applyBorder="1"/>
    <xf numFmtId="3" fontId="0" fillId="0" borderId="56" xfId="0" applyNumberFormat="1" applyBorder="1"/>
    <xf numFmtId="3" fontId="0" fillId="0" borderId="72" xfId="0" applyNumberFormat="1" applyBorder="1"/>
    <xf numFmtId="3" fontId="0" fillId="0" borderId="73" xfId="0" applyNumberFormat="1" applyBorder="1"/>
    <xf numFmtId="164" fontId="11" fillId="0" borderId="14" xfId="0" applyNumberFormat="1" applyFont="1" applyFill="1" applyBorder="1" applyAlignment="1"/>
    <xf numFmtId="0" fontId="3" fillId="3" borderId="74" xfId="0" applyFont="1" applyFill="1" applyBorder="1" applyAlignment="1">
      <alignment horizontal="center"/>
    </xf>
    <xf numFmtId="0" fontId="3" fillId="3" borderId="0" xfId="0" applyFont="1" applyFill="1" applyBorder="1" applyAlignment="1">
      <alignment horizontal="center"/>
    </xf>
    <xf numFmtId="0" fontId="0" fillId="0" borderId="9" xfId="0" applyBorder="1"/>
    <xf numFmtId="3" fontId="0" fillId="0" borderId="38" xfId="0" applyNumberFormat="1" applyBorder="1" applyProtection="1">
      <protection locked="0"/>
    </xf>
    <xf numFmtId="0" fontId="0" fillId="0" borderId="48" xfId="0" applyBorder="1" applyProtection="1">
      <protection locked="0"/>
    </xf>
    <xf numFmtId="0" fontId="3" fillId="3" borderId="75" xfId="0" applyFont="1" applyFill="1" applyBorder="1" applyAlignment="1">
      <alignment horizontal="center"/>
    </xf>
    <xf numFmtId="0" fontId="3" fillId="3" borderId="77" xfId="0" applyFont="1" applyFill="1" applyBorder="1" applyAlignment="1">
      <alignment horizontal="center"/>
    </xf>
    <xf numFmtId="2" fontId="3" fillId="3" borderId="59" xfId="0" applyNumberFormat="1" applyFont="1" applyFill="1" applyBorder="1"/>
    <xf numFmtId="164" fontId="3" fillId="3" borderId="19" xfId="0" applyNumberFormat="1" applyFont="1" applyFill="1" applyBorder="1" applyAlignment="1"/>
    <xf numFmtId="0" fontId="0" fillId="0" borderId="23" xfId="0" applyBorder="1"/>
    <xf numFmtId="2" fontId="0" fillId="0" borderId="72" xfId="0" applyNumberFormat="1" applyBorder="1"/>
    <xf numFmtId="2" fontId="0" fillId="0" borderId="73" xfId="0" applyNumberFormat="1" applyBorder="1"/>
    <xf numFmtId="2" fontId="0" fillId="0" borderId="80" xfId="0" applyNumberFormat="1" applyBorder="1"/>
    <xf numFmtId="3" fontId="0" fillId="0" borderId="51" xfId="0" applyNumberFormat="1" applyFont="1" applyBorder="1"/>
    <xf numFmtId="3" fontId="0" fillId="0" borderId="35" xfId="0" applyNumberFormat="1" applyFont="1" applyBorder="1"/>
    <xf numFmtId="3" fontId="0" fillId="0" borderId="45" xfId="0" applyNumberFormat="1" applyFont="1" applyBorder="1"/>
    <xf numFmtId="3" fontId="0" fillId="0" borderId="56" xfId="0" applyNumberFormat="1" applyFont="1" applyBorder="1"/>
    <xf numFmtId="3" fontId="0" fillId="0" borderId="38" xfId="0" applyNumberFormat="1" applyFont="1" applyBorder="1"/>
    <xf numFmtId="3" fontId="0" fillId="0" borderId="48" xfId="0" applyNumberFormat="1" applyFont="1" applyBorder="1"/>
    <xf numFmtId="3" fontId="3" fillId="3" borderId="84" xfId="0" applyNumberFormat="1" applyFont="1" applyFill="1" applyBorder="1"/>
    <xf numFmtId="3" fontId="3" fillId="3" borderId="33" xfId="0" applyNumberFormat="1" applyFont="1" applyFill="1" applyBorder="1"/>
    <xf numFmtId="3" fontId="0" fillId="0" borderId="36" xfId="0" applyNumberFormat="1" applyFont="1" applyBorder="1"/>
    <xf numFmtId="3" fontId="0" fillId="0" borderId="46" xfId="0" applyNumberFormat="1" applyFont="1" applyBorder="1"/>
    <xf numFmtId="3" fontId="0" fillId="0" borderId="20" xfId="0" applyNumberFormat="1" applyBorder="1"/>
    <xf numFmtId="3" fontId="0" fillId="0" borderId="34" xfId="0" applyNumberFormat="1" applyBorder="1"/>
    <xf numFmtId="3" fontId="0" fillId="0" borderId="22" xfId="0" applyNumberFormat="1" applyBorder="1"/>
    <xf numFmtId="164" fontId="3" fillId="3" borderId="29" xfId="0" applyNumberFormat="1" applyFont="1" applyFill="1" applyBorder="1" applyAlignment="1"/>
    <xf numFmtId="4" fontId="0" fillId="0" borderId="20" xfId="0" applyNumberFormat="1" applyBorder="1"/>
    <xf numFmtId="4" fontId="0" fillId="0" borderId="34" xfId="0" applyNumberFormat="1" applyBorder="1"/>
    <xf numFmtId="4" fontId="0" fillId="0" borderId="35" xfId="0" applyNumberFormat="1" applyBorder="1"/>
    <xf numFmtId="3" fontId="0" fillId="0" borderId="38" xfId="0" applyNumberFormat="1" applyBorder="1" applyAlignment="1"/>
    <xf numFmtId="3" fontId="0" fillId="0" borderId="48" xfId="0" applyNumberFormat="1" applyBorder="1" applyAlignment="1"/>
    <xf numFmtId="0" fontId="3" fillId="3" borderId="88" xfId="0" applyFont="1" applyFill="1" applyBorder="1" applyAlignment="1">
      <alignment horizontal="center"/>
    </xf>
    <xf numFmtId="0" fontId="0" fillId="0" borderId="9" xfId="0" applyBorder="1" applyAlignment="1">
      <alignment horizontal="center"/>
    </xf>
    <xf numFmtId="3" fontId="0" fillId="0" borderId="10" xfId="0" applyNumberFormat="1" applyBorder="1"/>
    <xf numFmtId="4" fontId="0" fillId="0" borderId="9" xfId="0" applyNumberFormat="1" applyBorder="1"/>
    <xf numFmtId="0" fontId="0" fillId="0" borderId="7" xfId="0" applyBorder="1" applyAlignment="1">
      <alignment horizontal="center"/>
    </xf>
    <xf numFmtId="0" fontId="0" fillId="0" borderId="21" xfId="0" applyBorder="1" applyAlignment="1">
      <alignment horizontal="center"/>
    </xf>
    <xf numFmtId="4" fontId="0" fillId="0" borderId="22" xfId="0" applyNumberFormat="1" applyBorder="1"/>
    <xf numFmtId="0" fontId="0" fillId="0" borderId="15" xfId="0" applyBorder="1" applyAlignment="1">
      <alignment horizontal="center"/>
    </xf>
    <xf numFmtId="0" fontId="3" fillId="3" borderId="15" xfId="0" applyFont="1" applyFill="1" applyBorder="1" applyAlignment="1">
      <alignment horizontal="center" vertical="center"/>
    </xf>
    <xf numFmtId="0" fontId="3" fillId="3" borderId="16" xfId="0" applyFont="1" applyFill="1" applyBorder="1" applyAlignment="1">
      <alignment horizontal="center" vertical="center"/>
    </xf>
    <xf numFmtId="0" fontId="3" fillId="3" borderId="18" xfId="0" applyFont="1" applyFill="1" applyBorder="1" applyAlignment="1">
      <alignment horizontal="center" vertical="center"/>
    </xf>
    <xf numFmtId="2" fontId="0" fillId="0" borderId="20" xfId="0" applyNumberFormat="1" applyBorder="1"/>
    <xf numFmtId="0" fontId="0" fillId="0" borderId="7" xfId="0" applyBorder="1" applyAlignment="1">
      <alignment horizontal="left" indent="1"/>
    </xf>
    <xf numFmtId="0" fontId="0" fillId="0" borderId="0" xfId="0" applyBorder="1" applyAlignment="1">
      <alignment horizontal="left"/>
    </xf>
    <xf numFmtId="3" fontId="0" fillId="0" borderId="46" xfId="0" applyNumberFormat="1" applyBorder="1" applyAlignment="1"/>
    <xf numFmtId="3" fontId="4" fillId="0" borderId="44" xfId="0" applyNumberFormat="1" applyFont="1" applyBorder="1"/>
    <xf numFmtId="3" fontId="0" fillId="0" borderId="36" xfId="0" applyNumberFormat="1" applyBorder="1" applyAlignment="1"/>
    <xf numFmtId="3" fontId="4" fillId="0" borderId="89" xfId="0" applyNumberFormat="1" applyFont="1" applyBorder="1" applyAlignment="1">
      <alignment horizontal="right"/>
    </xf>
    <xf numFmtId="164" fontId="3" fillId="3" borderId="14" xfId="0" applyNumberFormat="1" applyFont="1" applyFill="1" applyBorder="1" applyAlignment="1"/>
    <xf numFmtId="2" fontId="4" fillId="0" borderId="34" xfId="0" applyNumberFormat="1" applyFont="1" applyBorder="1"/>
    <xf numFmtId="2" fontId="3" fillId="3" borderId="60" xfId="0" applyNumberFormat="1" applyFont="1" applyFill="1" applyBorder="1"/>
    <xf numFmtId="164" fontId="3" fillId="3" borderId="30" xfId="0" applyNumberFormat="1" applyFont="1" applyFill="1" applyBorder="1" applyAlignment="1"/>
    <xf numFmtId="0" fontId="5" fillId="0" borderId="21" xfId="0" applyFont="1" applyBorder="1" applyAlignment="1">
      <alignment horizontal="center"/>
    </xf>
    <xf numFmtId="0" fontId="0" fillId="0" borderId="7" xfId="0" applyBorder="1" applyAlignment="1">
      <alignment horizontal="right"/>
    </xf>
    <xf numFmtId="0" fontId="0" fillId="0" borderId="15" xfId="0" applyBorder="1" applyAlignment="1">
      <alignment horizontal="right"/>
    </xf>
    <xf numFmtId="3" fontId="0" fillId="0" borderId="7" xfId="0" applyNumberFormat="1" applyBorder="1" applyAlignment="1"/>
    <xf numFmtId="0" fontId="3" fillId="3" borderId="18" xfId="0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6" fillId="0" borderId="25" xfId="0" applyFont="1" applyBorder="1"/>
    <xf numFmtId="0" fontId="6" fillId="0" borderId="24" xfId="0" applyFont="1" applyBorder="1"/>
    <xf numFmtId="0" fontId="0" fillId="0" borderId="90" xfId="0" applyBorder="1"/>
    <xf numFmtId="0" fontId="6" fillId="0" borderId="91" xfId="0" applyFont="1" applyBorder="1"/>
    <xf numFmtId="3" fontId="6" fillId="0" borderId="0" xfId="0" applyNumberFormat="1" applyFont="1" applyBorder="1"/>
    <xf numFmtId="0" fontId="3" fillId="3" borderId="50" xfId="0" applyFont="1" applyFill="1" applyBorder="1" applyAlignment="1">
      <alignment horizontal="center" vertical="center"/>
    </xf>
    <xf numFmtId="0" fontId="3" fillId="3" borderId="43" xfId="0" applyFont="1" applyFill="1" applyBorder="1" applyAlignment="1">
      <alignment horizontal="center" vertical="center"/>
    </xf>
    <xf numFmtId="0" fontId="6" fillId="0" borderId="7" xfId="0" applyFont="1" applyBorder="1"/>
    <xf numFmtId="0" fontId="6" fillId="0" borderId="63" xfId="0" applyFont="1" applyBorder="1"/>
    <xf numFmtId="0" fontId="13" fillId="0" borderId="7" xfId="0" applyFont="1" applyBorder="1"/>
    <xf numFmtId="0" fontId="0" fillId="0" borderId="92" xfId="0" applyBorder="1"/>
    <xf numFmtId="0" fontId="14" fillId="0" borderId="0" xfId="0" applyFont="1"/>
    <xf numFmtId="0" fontId="4" fillId="0" borderId="7" xfId="0" applyFont="1" applyBorder="1"/>
    <xf numFmtId="0" fontId="4" fillId="0" borderId="10" xfId="0" applyFont="1" applyBorder="1"/>
    <xf numFmtId="4" fontId="4" fillId="0" borderId="35" xfId="0" applyNumberFormat="1" applyFont="1" applyBorder="1"/>
    <xf numFmtId="0" fontId="0" fillId="0" borderId="91" xfId="0" applyFont="1" applyBorder="1"/>
    <xf numFmtId="0" fontId="0" fillId="0" borderId="24" xfId="0" applyFont="1" applyBorder="1"/>
    <xf numFmtId="3" fontId="0" fillId="0" borderId="37" xfId="0" applyNumberFormat="1" applyFont="1" applyBorder="1"/>
    <xf numFmtId="3" fontId="4" fillId="0" borderId="22" xfId="0" applyNumberFormat="1" applyFont="1" applyBorder="1"/>
    <xf numFmtId="3" fontId="0" fillId="0" borderId="47" xfId="0" applyNumberFormat="1" applyBorder="1"/>
    <xf numFmtId="0" fontId="0" fillId="0" borderId="0" xfId="0" applyFont="1" applyBorder="1"/>
    <xf numFmtId="0" fontId="3" fillId="3" borderId="21" xfId="0" applyFont="1" applyFill="1" applyBorder="1"/>
    <xf numFmtId="0" fontId="6" fillId="0" borderId="16" xfId="0" applyFont="1" applyBorder="1"/>
    <xf numFmtId="3" fontId="6" fillId="0" borderId="38" xfId="0" applyNumberFormat="1" applyFont="1" applyBorder="1"/>
    <xf numFmtId="3" fontId="4" fillId="0" borderId="89" xfId="0" applyNumberFormat="1" applyFont="1" applyBorder="1"/>
    <xf numFmtId="3" fontId="6" fillId="0" borderId="52" xfId="0" applyNumberFormat="1" applyFont="1" applyBorder="1"/>
    <xf numFmtId="3" fontId="0" fillId="0" borderId="89" xfId="0" applyNumberFormat="1" applyBorder="1"/>
    <xf numFmtId="0" fontId="3" fillId="3" borderId="15" xfId="0" applyFont="1" applyFill="1" applyBorder="1" applyAlignment="1">
      <alignment horizontal="center" vertical="center"/>
    </xf>
    <xf numFmtId="0" fontId="3" fillId="3" borderId="16" xfId="0" applyFont="1" applyFill="1" applyBorder="1" applyAlignment="1">
      <alignment horizontal="center" vertical="center"/>
    </xf>
    <xf numFmtId="0" fontId="3" fillId="3" borderId="18" xfId="0" applyFont="1" applyFill="1" applyBorder="1" applyAlignment="1">
      <alignment horizontal="center" vertical="center"/>
    </xf>
    <xf numFmtId="3" fontId="0" fillId="0" borderId="25" xfId="0" applyNumberFormat="1" applyFont="1" applyBorder="1"/>
    <xf numFmtId="3" fontId="6" fillId="0" borderId="15" xfId="0" applyNumberFormat="1" applyFont="1" applyBorder="1"/>
    <xf numFmtId="3" fontId="4" fillId="0" borderId="35" xfId="0" applyNumberFormat="1" applyFont="1" applyBorder="1"/>
    <xf numFmtId="4" fontId="4" fillId="0" borderId="89" xfId="0" applyNumberFormat="1" applyFont="1" applyBorder="1"/>
    <xf numFmtId="4" fontId="4" fillId="0" borderId="22" xfId="0" applyNumberFormat="1" applyFont="1" applyBorder="1"/>
    <xf numFmtId="4" fontId="0" fillId="0" borderId="37" xfId="0" applyNumberFormat="1" applyFont="1" applyBorder="1"/>
    <xf numFmtId="4" fontId="6" fillId="0" borderId="52" xfId="0" applyNumberFormat="1" applyFont="1" applyBorder="1"/>
    <xf numFmtId="4" fontId="6" fillId="0" borderId="36" xfId="0" applyNumberFormat="1" applyFont="1" applyBorder="1"/>
    <xf numFmtId="4" fontId="6" fillId="0" borderId="14" xfId="0" applyNumberFormat="1" applyFont="1" applyBorder="1"/>
    <xf numFmtId="4" fontId="0" fillId="0" borderId="89" xfId="0" applyNumberFormat="1" applyBorder="1"/>
    <xf numFmtId="4" fontId="0" fillId="0" borderId="36" xfId="0" applyNumberFormat="1" applyFont="1" applyBorder="1"/>
    <xf numFmtId="4" fontId="0" fillId="0" borderId="25" xfId="0" applyNumberFormat="1" applyFont="1" applyBorder="1"/>
    <xf numFmtId="4" fontId="6" fillId="0" borderId="7" xfId="0" applyNumberFormat="1" applyFont="1" applyBorder="1"/>
    <xf numFmtId="4" fontId="6" fillId="0" borderId="15" xfId="0" applyNumberFormat="1" applyFont="1" applyBorder="1"/>
    <xf numFmtId="4" fontId="6" fillId="0" borderId="38" xfId="0" applyNumberFormat="1" applyFont="1" applyBorder="1"/>
    <xf numFmtId="164" fontId="15" fillId="0" borderId="23" xfId="0" applyNumberFormat="1" applyFont="1" applyFill="1" applyBorder="1" applyAlignment="1"/>
    <xf numFmtId="164" fontId="15" fillId="0" borderId="27" xfId="0" applyNumberFormat="1" applyFont="1" applyFill="1" applyBorder="1" applyAlignment="1"/>
    <xf numFmtId="4" fontId="3" fillId="3" borderId="39" xfId="0" applyNumberFormat="1" applyFont="1" applyFill="1" applyBorder="1"/>
    <xf numFmtId="3" fontId="0" fillId="0" borderId="91" xfId="0" applyNumberFormat="1" applyBorder="1"/>
    <xf numFmtId="3" fontId="0" fillId="0" borderId="96" xfId="0" applyNumberFormat="1" applyBorder="1"/>
    <xf numFmtId="3" fontId="0" fillId="0" borderId="90" xfId="0" applyNumberFormat="1" applyBorder="1"/>
    <xf numFmtId="3" fontId="0" fillId="0" borderId="24" xfId="0" applyNumberFormat="1" applyFont="1" applyBorder="1"/>
    <xf numFmtId="3" fontId="0" fillId="0" borderId="7" xfId="0" applyNumberFormat="1" applyFont="1" applyBorder="1"/>
    <xf numFmtId="3" fontId="0" fillId="0" borderId="0" xfId="0" applyNumberFormat="1" applyFont="1" applyBorder="1"/>
    <xf numFmtId="0" fontId="0" fillId="0" borderId="63" xfId="0" applyFont="1" applyBorder="1"/>
    <xf numFmtId="3" fontId="6" fillId="0" borderId="16" xfId="0" applyNumberFormat="1" applyFont="1" applyBorder="1"/>
    <xf numFmtId="0" fontId="3" fillId="3" borderId="18" xfId="0" applyFont="1" applyFill="1" applyBorder="1" applyAlignment="1">
      <alignment horizontal="center" vertical="center"/>
    </xf>
    <xf numFmtId="3" fontId="6" fillId="0" borderId="90" xfId="0" applyNumberFormat="1" applyFont="1" applyBorder="1"/>
    <xf numFmtId="3" fontId="6" fillId="0" borderId="96" xfId="0" applyNumberFormat="1" applyFont="1" applyBorder="1"/>
    <xf numFmtId="3" fontId="6" fillId="0" borderId="96" xfId="0" applyNumberFormat="1" applyFont="1" applyBorder="1" applyProtection="1"/>
    <xf numFmtId="3" fontId="6" fillId="0" borderId="98" xfId="0" applyNumberFormat="1" applyFont="1" applyBorder="1"/>
    <xf numFmtId="164" fontId="11" fillId="0" borderId="97" xfId="0" applyNumberFormat="1" applyFont="1" applyFill="1" applyBorder="1" applyAlignment="1"/>
    <xf numFmtId="2" fontId="3" fillId="3" borderId="7" xfId="0" applyNumberFormat="1" applyFont="1" applyFill="1" applyBorder="1"/>
    <xf numFmtId="2" fontId="3" fillId="3" borderId="76" xfId="0" applyNumberFormat="1" applyFont="1" applyFill="1" applyBorder="1"/>
    <xf numFmtId="2" fontId="0" fillId="0" borderId="90" xfId="0" applyNumberFormat="1" applyBorder="1"/>
    <xf numFmtId="2" fontId="0" fillId="0" borderId="96" xfId="0" applyNumberFormat="1" applyBorder="1"/>
    <xf numFmtId="164" fontId="15" fillId="4" borderId="23" xfId="0" applyNumberFormat="1" applyFont="1" applyFill="1" applyBorder="1" applyAlignment="1"/>
    <xf numFmtId="2" fontId="3" fillId="3" borderId="33" xfId="0" applyNumberFormat="1" applyFont="1" applyFill="1" applyBorder="1"/>
    <xf numFmtId="164" fontId="15" fillId="0" borderId="97" xfId="0" applyNumberFormat="1" applyFont="1" applyFill="1" applyBorder="1" applyAlignment="1"/>
    <xf numFmtId="164" fontId="16" fillId="0" borderId="102" xfId="0" applyNumberFormat="1" applyFont="1" applyFill="1" applyBorder="1" applyAlignment="1"/>
    <xf numFmtId="164" fontId="16" fillId="0" borderId="23" xfId="0" applyNumberFormat="1" applyFont="1" applyFill="1" applyBorder="1" applyAlignment="1"/>
    <xf numFmtId="164" fontId="15" fillId="0" borderId="102" xfId="0" applyNumberFormat="1" applyFont="1" applyFill="1" applyBorder="1" applyAlignment="1"/>
    <xf numFmtId="164" fontId="16" fillId="0" borderId="31" xfId="0" applyNumberFormat="1" applyFont="1" applyFill="1" applyBorder="1" applyAlignment="1"/>
    <xf numFmtId="4" fontId="0" fillId="0" borderId="90" xfId="0" applyNumberFormat="1" applyBorder="1"/>
    <xf numFmtId="4" fontId="0" fillId="0" borderId="96" xfId="0" applyNumberFormat="1" applyBorder="1"/>
    <xf numFmtId="4" fontId="0" fillId="0" borderId="7" xfId="0" applyNumberFormat="1" applyFont="1" applyBorder="1"/>
    <xf numFmtId="164" fontId="3" fillId="3" borderId="31" xfId="0" applyNumberFormat="1" applyFont="1" applyFill="1" applyBorder="1" applyAlignment="1"/>
    <xf numFmtId="0" fontId="17" fillId="0" borderId="0" xfId="0" applyFont="1" applyAlignment="1">
      <alignment vertical="center"/>
    </xf>
    <xf numFmtId="0" fontId="17" fillId="0" borderId="0" xfId="0" applyFont="1"/>
    <xf numFmtId="3" fontId="0" fillId="0" borderId="52" xfId="0" applyNumberFormat="1" applyBorder="1" applyAlignment="1"/>
    <xf numFmtId="3" fontId="0" fillId="0" borderId="79" xfId="0" applyNumberFormat="1" applyBorder="1" applyAlignment="1"/>
    <xf numFmtId="3" fontId="0" fillId="0" borderId="80" xfId="0" applyNumberFormat="1" applyBorder="1" applyAlignment="1"/>
    <xf numFmtId="3" fontId="0" fillId="0" borderId="79" xfId="0" applyNumberFormat="1" applyBorder="1" applyAlignment="1">
      <alignment horizontal="right"/>
    </xf>
    <xf numFmtId="164" fontId="11" fillId="0" borderId="22" xfId="0" applyNumberFormat="1" applyFont="1" applyFill="1" applyBorder="1" applyAlignment="1"/>
    <xf numFmtId="0" fontId="0" fillId="0" borderId="0" xfId="0" applyAlignment="1">
      <alignment horizontal="right"/>
    </xf>
    <xf numFmtId="2" fontId="4" fillId="0" borderId="20" xfId="0" applyNumberFormat="1" applyFont="1" applyBorder="1"/>
    <xf numFmtId="0" fontId="3" fillId="3" borderId="103" xfId="0" applyFont="1" applyFill="1" applyBorder="1" applyAlignment="1">
      <alignment horizontal="center"/>
    </xf>
    <xf numFmtId="3" fontId="0" fillId="0" borderId="79" xfId="0" applyNumberFormat="1" applyBorder="1"/>
    <xf numFmtId="3" fontId="0" fillId="0" borderId="105" xfId="0" applyNumberFormat="1" applyBorder="1"/>
    <xf numFmtId="3" fontId="0" fillId="0" borderId="106" xfId="0" applyNumberFormat="1" applyBorder="1"/>
    <xf numFmtId="4" fontId="3" fillId="3" borderId="20" xfId="0" applyNumberFormat="1" applyFont="1" applyFill="1" applyBorder="1"/>
    <xf numFmtId="4" fontId="3" fillId="3" borderId="54" xfId="0" applyNumberFormat="1" applyFont="1" applyFill="1" applyBorder="1"/>
    <xf numFmtId="0" fontId="3" fillId="3" borderId="15" xfId="0" applyFont="1" applyFill="1" applyBorder="1" applyAlignment="1">
      <alignment horizontal="center" vertical="center"/>
    </xf>
    <xf numFmtId="0" fontId="3" fillId="3" borderId="7" xfId="0" applyFont="1" applyFill="1" applyBorder="1" applyAlignment="1">
      <alignment horizontal="center" vertical="center"/>
    </xf>
    <xf numFmtId="0" fontId="3" fillId="3" borderId="0" xfId="0" applyFont="1" applyFill="1" applyBorder="1" applyAlignment="1">
      <alignment horizontal="center" vertical="center"/>
    </xf>
    <xf numFmtId="0" fontId="3" fillId="3" borderId="16" xfId="0" applyFont="1" applyFill="1" applyBorder="1" applyAlignment="1">
      <alignment horizontal="center" vertical="center"/>
    </xf>
    <xf numFmtId="0" fontId="3" fillId="3" borderId="18" xfId="0" applyFont="1" applyFill="1" applyBorder="1" applyAlignment="1">
      <alignment horizontal="center" vertical="center"/>
    </xf>
    <xf numFmtId="0" fontId="3" fillId="3" borderId="14" xfId="0" applyFont="1" applyFill="1" applyBorder="1" applyAlignment="1">
      <alignment horizontal="center" vertical="center" wrapText="1"/>
    </xf>
    <xf numFmtId="3" fontId="0" fillId="0" borderId="21" xfId="0" applyNumberFormat="1" applyBorder="1"/>
    <xf numFmtId="0" fontId="3" fillId="3" borderId="7" xfId="0" applyFont="1" applyFill="1" applyBorder="1" applyAlignment="1">
      <alignment horizontal="center" vertical="center"/>
    </xf>
    <xf numFmtId="0" fontId="3" fillId="3" borderId="16" xfId="0" applyFont="1" applyFill="1" applyBorder="1" applyAlignment="1">
      <alignment horizontal="center" vertical="center"/>
    </xf>
    <xf numFmtId="0" fontId="3" fillId="3" borderId="104" xfId="0" applyFont="1" applyFill="1" applyBorder="1" applyAlignment="1">
      <alignment horizontal="center" vertical="center"/>
    </xf>
    <xf numFmtId="0" fontId="0" fillId="0" borderId="10" xfId="0" applyBorder="1"/>
    <xf numFmtId="164" fontId="0" fillId="0" borderId="52" xfId="0" applyNumberFormat="1" applyBorder="1"/>
    <xf numFmtId="164" fontId="11" fillId="0" borderId="36" xfId="0" applyNumberFormat="1" applyFont="1" applyBorder="1"/>
    <xf numFmtId="164" fontId="11" fillId="0" borderId="73" xfId="0" applyNumberFormat="1" applyFont="1" applyBorder="1"/>
    <xf numFmtId="164" fontId="11" fillId="0" borderId="46" xfId="0" applyNumberFormat="1" applyFont="1" applyBorder="1"/>
    <xf numFmtId="0" fontId="0" fillId="0" borderId="52" xfId="0" applyBorder="1"/>
    <xf numFmtId="0" fontId="0" fillId="0" borderId="56" xfId="0" applyBorder="1"/>
    <xf numFmtId="164" fontId="11" fillId="0" borderId="38" xfId="0" applyNumberFormat="1" applyFont="1" applyBorder="1"/>
    <xf numFmtId="164" fontId="11" fillId="0" borderId="80" xfId="0" applyNumberFormat="1" applyFont="1" applyBorder="1"/>
    <xf numFmtId="164" fontId="11" fillId="0" borderId="48" xfId="0" applyNumberFormat="1" applyFont="1" applyBorder="1"/>
    <xf numFmtId="164" fontId="0" fillId="0" borderId="2" xfId="0" applyNumberFormat="1" applyBorder="1"/>
    <xf numFmtId="164" fontId="0" fillId="0" borderId="6" xfId="0" applyNumberFormat="1" applyBorder="1"/>
    <xf numFmtId="164" fontId="0" fillId="0" borderId="4" xfId="0" applyNumberFormat="1" applyBorder="1"/>
    <xf numFmtId="164" fontId="0" fillId="0" borderId="109" xfId="0" applyNumberFormat="1" applyBorder="1"/>
    <xf numFmtId="0" fontId="3" fillId="3" borderId="107" xfId="0" applyFont="1" applyFill="1" applyBorder="1" applyAlignment="1">
      <alignment horizontal="center"/>
    </xf>
    <xf numFmtId="0" fontId="3" fillId="3" borderId="108" xfId="0" applyFont="1" applyFill="1" applyBorder="1" applyAlignment="1">
      <alignment horizontal="center" vertical="center"/>
    </xf>
    <xf numFmtId="0" fontId="5" fillId="0" borderId="0" xfId="0" applyFont="1" applyAlignment="1">
      <alignment horizontal="center"/>
    </xf>
    <xf numFmtId="164" fontId="11" fillId="0" borderId="0" xfId="0" applyNumberFormat="1" applyFont="1"/>
    <xf numFmtId="164" fontId="11" fillId="0" borderId="16" xfId="0" applyNumberFormat="1" applyFont="1" applyBorder="1"/>
    <xf numFmtId="6" fontId="4" fillId="0" borderId="0" xfId="0" applyNumberFormat="1" applyFont="1"/>
    <xf numFmtId="0" fontId="3" fillId="0" borderId="0" xfId="0" applyFont="1" applyAlignment="1">
      <alignment horizontal="center"/>
    </xf>
    <xf numFmtId="0" fontId="3" fillId="0" borderId="0" xfId="0" applyFont="1" applyAlignment="1">
      <alignment horizontal="center" vertical="center"/>
    </xf>
    <xf numFmtId="0" fontId="7" fillId="0" borderId="0" xfId="0" applyFont="1"/>
    <xf numFmtId="0" fontId="3" fillId="0" borderId="21" xfId="0" applyFont="1" applyBorder="1" applyAlignment="1">
      <alignment horizontal="center"/>
    </xf>
    <xf numFmtId="0" fontId="7" fillId="0" borderId="21" xfId="0" applyFont="1" applyBorder="1"/>
    <xf numFmtId="164" fontId="11" fillId="0" borderId="61" xfId="0" applyNumberFormat="1" applyFont="1" applyBorder="1"/>
    <xf numFmtId="164" fontId="11" fillId="0" borderId="23" xfId="0" applyNumberFormat="1" applyFont="1" applyBorder="1"/>
    <xf numFmtId="0" fontId="11" fillId="0" borderId="20" xfId="0" applyFont="1" applyBorder="1" applyAlignment="1">
      <alignment horizontal="center"/>
    </xf>
    <xf numFmtId="164" fontId="11" fillId="0" borderId="31" xfId="0" applyNumberFormat="1" applyFont="1" applyBorder="1"/>
    <xf numFmtId="4" fontId="0" fillId="0" borderId="16" xfId="0" applyNumberFormat="1" applyBorder="1"/>
    <xf numFmtId="4" fontId="0" fillId="0" borderId="51" xfId="0" applyNumberFormat="1" applyBorder="1"/>
    <xf numFmtId="4" fontId="0" fillId="0" borderId="52" xfId="0" applyNumberFormat="1" applyBorder="1"/>
    <xf numFmtId="0" fontId="4" fillId="0" borderId="20" xfId="0" applyFont="1" applyBorder="1" applyAlignment="1">
      <alignment horizontal="center"/>
    </xf>
    <xf numFmtId="164" fontId="11" fillId="0" borderId="8" xfId="0" applyNumberFormat="1" applyFont="1" applyBorder="1"/>
    <xf numFmtId="4" fontId="0" fillId="0" borderId="56" xfId="0" applyNumberFormat="1" applyBorder="1"/>
    <xf numFmtId="0" fontId="3" fillId="0" borderId="79" xfId="0" applyFont="1" applyBorder="1" applyAlignment="1">
      <alignment horizontal="center"/>
    </xf>
    <xf numFmtId="0" fontId="4" fillId="0" borderId="0" xfId="0" applyFont="1" applyAlignment="1">
      <alignment horizontal="right"/>
    </xf>
    <xf numFmtId="0" fontId="0" fillId="0" borderId="14" xfId="0" applyBorder="1"/>
    <xf numFmtId="0" fontId="0" fillId="0" borderId="19" xfId="0" applyBorder="1"/>
    <xf numFmtId="164" fontId="0" fillId="0" borderId="7" xfId="0" applyNumberFormat="1" applyBorder="1"/>
    <xf numFmtId="164" fontId="0" fillId="0" borderId="14" xfId="0" applyNumberFormat="1" applyBorder="1"/>
    <xf numFmtId="164" fontId="3" fillId="3" borderId="20" xfId="0" applyNumberFormat="1" applyFont="1" applyFill="1" applyBorder="1"/>
    <xf numFmtId="164" fontId="3" fillId="3" borderId="22" xfId="0" applyNumberFormat="1" applyFont="1" applyFill="1" applyBorder="1"/>
    <xf numFmtId="164" fontId="0" fillId="0" borderId="36" xfId="0" applyNumberFormat="1" applyBorder="1"/>
    <xf numFmtId="164" fontId="0" fillId="0" borderId="38" xfId="0" applyNumberFormat="1" applyBorder="1"/>
    <xf numFmtId="164" fontId="3" fillId="3" borderId="39" xfId="0" applyNumberFormat="1" applyFont="1" applyFill="1" applyBorder="1"/>
    <xf numFmtId="0" fontId="3" fillId="3" borderId="74" xfId="0" applyFont="1" applyFill="1" applyBorder="1" applyAlignment="1">
      <alignment horizontal="center" vertical="center"/>
    </xf>
    <xf numFmtId="164" fontId="0" fillId="4" borderId="7" xfId="0" applyNumberFormat="1" applyFill="1" applyBorder="1"/>
    <xf numFmtId="164" fontId="0" fillId="4" borderId="36" xfId="0" applyNumberFormat="1" applyFill="1" applyBorder="1"/>
    <xf numFmtId="164" fontId="0" fillId="4" borderId="14" xfId="0" applyNumberFormat="1" applyFill="1" applyBorder="1"/>
    <xf numFmtId="164" fontId="0" fillId="4" borderId="25" xfId="0" applyNumberFormat="1" applyFill="1" applyBorder="1"/>
    <xf numFmtId="164" fontId="0" fillId="4" borderId="37" xfId="0" applyNumberFormat="1" applyFill="1" applyBorder="1"/>
    <xf numFmtId="164" fontId="0" fillId="4" borderId="26" xfId="0" applyNumberFormat="1" applyFill="1" applyBorder="1"/>
    <xf numFmtId="164" fontId="0" fillId="4" borderId="90" xfId="0" applyNumberFormat="1" applyFill="1" applyBorder="1"/>
    <xf numFmtId="164" fontId="0" fillId="4" borderId="96" xfId="0" applyNumberFormat="1" applyFill="1" applyBorder="1"/>
    <xf numFmtId="164" fontId="0" fillId="4" borderId="98" xfId="0" applyNumberFormat="1" applyFill="1" applyBorder="1"/>
    <xf numFmtId="164" fontId="0" fillId="4" borderId="38" xfId="0" applyNumberFormat="1" applyFill="1" applyBorder="1"/>
    <xf numFmtId="164" fontId="5" fillId="3" borderId="50" xfId="0" applyNumberFormat="1" applyFont="1" applyFill="1" applyBorder="1"/>
    <xf numFmtId="164" fontId="5" fillId="3" borderId="19" xfId="0" applyNumberFormat="1" applyFont="1" applyFill="1" applyBorder="1"/>
    <xf numFmtId="164" fontId="15" fillId="4" borderId="14" xfId="0" applyNumberFormat="1" applyFont="1" applyFill="1" applyBorder="1" applyAlignment="1"/>
    <xf numFmtId="164" fontId="3" fillId="3" borderId="59" xfId="0" applyNumberFormat="1" applyFont="1" applyFill="1" applyBorder="1"/>
    <xf numFmtId="164" fontId="3" fillId="3" borderId="111" xfId="0" applyNumberFormat="1" applyFont="1" applyFill="1" applyBorder="1"/>
    <xf numFmtId="164" fontId="3" fillId="3" borderId="15" xfId="0" applyNumberFormat="1" applyFont="1" applyFill="1" applyBorder="1"/>
    <xf numFmtId="164" fontId="3" fillId="3" borderId="50" xfId="0" applyNumberFormat="1" applyFont="1" applyFill="1" applyBorder="1"/>
    <xf numFmtId="164" fontId="3" fillId="3" borderId="19" xfId="0" applyNumberFormat="1" applyFont="1" applyFill="1" applyBorder="1"/>
    <xf numFmtId="0" fontId="3" fillId="3" borderId="112" xfId="0" applyFont="1" applyFill="1" applyBorder="1" applyAlignment="1">
      <alignment horizontal="center"/>
    </xf>
    <xf numFmtId="164" fontId="5" fillId="3" borderId="16" xfId="0" applyNumberFormat="1" applyFont="1" applyFill="1" applyBorder="1"/>
    <xf numFmtId="164" fontId="0" fillId="4" borderId="15" xfId="0" applyNumberFormat="1" applyFill="1" applyBorder="1"/>
    <xf numFmtId="164" fontId="0" fillId="4" borderId="19" xfId="0" applyNumberFormat="1" applyFill="1" applyBorder="1"/>
    <xf numFmtId="164" fontId="0" fillId="4" borderId="20" xfId="0" applyNumberFormat="1" applyFill="1" applyBorder="1"/>
    <xf numFmtId="164" fontId="0" fillId="4" borderId="34" xfId="0" applyNumberFormat="1" applyFill="1" applyBorder="1"/>
    <xf numFmtId="164" fontId="3" fillId="3" borderId="28" xfId="0" applyNumberFormat="1" applyFont="1" applyFill="1" applyBorder="1" applyAlignment="1"/>
    <xf numFmtId="164" fontId="3" fillId="3" borderId="7" xfId="0" applyNumberFormat="1" applyFont="1" applyFill="1" applyBorder="1"/>
    <xf numFmtId="164" fontId="3" fillId="3" borderId="14" xfId="0" applyNumberFormat="1" applyFont="1" applyFill="1" applyBorder="1"/>
    <xf numFmtId="164" fontId="3" fillId="3" borderId="76" xfId="0" applyNumberFormat="1" applyFont="1" applyFill="1" applyBorder="1"/>
    <xf numFmtId="164" fontId="15" fillId="0" borderId="8" xfId="0" applyNumberFormat="1" applyFont="1" applyBorder="1"/>
    <xf numFmtId="4" fontId="0" fillId="0" borderId="13" xfId="0" applyNumberFormat="1" applyBorder="1"/>
    <xf numFmtId="0" fontId="0" fillId="0" borderId="91" xfId="0" applyBorder="1"/>
    <xf numFmtId="3" fontId="0" fillId="0" borderId="94" xfId="0" applyNumberFormat="1" applyBorder="1"/>
    <xf numFmtId="3" fontId="0" fillId="0" borderId="70" xfId="0" applyNumberFormat="1" applyBorder="1"/>
    <xf numFmtId="3" fontId="0" fillId="0" borderId="62" xfId="0" applyNumberFormat="1" applyBorder="1"/>
    <xf numFmtId="164" fontId="15" fillId="0" borderId="23" xfId="0" applyNumberFormat="1" applyFont="1" applyBorder="1"/>
    <xf numFmtId="4" fontId="0" fillId="0" borderId="94" xfId="0" applyNumberFormat="1" applyBorder="1"/>
    <xf numFmtId="4" fontId="0" fillId="0" borderId="70" xfId="0" applyNumberFormat="1" applyBorder="1"/>
    <xf numFmtId="4" fontId="0" fillId="0" borderId="62" xfId="0" applyNumberFormat="1" applyBorder="1"/>
    <xf numFmtId="0" fontId="0" fillId="0" borderId="24" xfId="0" applyBorder="1"/>
    <xf numFmtId="164" fontId="15" fillId="0" borderId="27" xfId="0" applyNumberFormat="1" applyFont="1" applyBorder="1"/>
    <xf numFmtId="4" fontId="0" fillId="0" borderId="95" xfId="0" applyNumberFormat="1" applyBorder="1"/>
    <xf numFmtId="4" fontId="0" fillId="0" borderId="93" xfId="0" applyNumberFormat="1" applyBorder="1"/>
    <xf numFmtId="4" fontId="0" fillId="0" borderId="14" xfId="0" applyNumberFormat="1" applyBorder="1"/>
    <xf numFmtId="164" fontId="15" fillId="0" borderId="31" xfId="0" applyNumberFormat="1" applyFont="1" applyBorder="1"/>
    <xf numFmtId="164" fontId="15" fillId="0" borderId="61" xfId="0" applyNumberFormat="1" applyFont="1" applyBorder="1"/>
    <xf numFmtId="0" fontId="4" fillId="0" borderId="9" xfId="0" applyFont="1" applyBorder="1"/>
    <xf numFmtId="0" fontId="3" fillId="3" borderId="113" xfId="0" applyFont="1" applyFill="1" applyBorder="1" applyAlignment="1">
      <alignment horizontal="center" vertical="center"/>
    </xf>
    <xf numFmtId="164" fontId="6" fillId="4" borderId="7" xfId="0" applyNumberFormat="1" applyFont="1" applyFill="1" applyBorder="1"/>
    <xf numFmtId="164" fontId="6" fillId="4" borderId="36" xfId="0" applyNumberFormat="1" applyFont="1" applyFill="1" applyBorder="1"/>
    <xf numFmtId="164" fontId="6" fillId="4" borderId="14" xfId="0" applyNumberFormat="1" applyFont="1" applyFill="1" applyBorder="1"/>
    <xf numFmtId="164" fontId="4" fillId="4" borderId="7" xfId="0" applyNumberFormat="1" applyFont="1" applyFill="1" applyBorder="1"/>
    <xf numFmtId="164" fontId="4" fillId="4" borderId="36" xfId="0" applyNumberFormat="1" applyFont="1" applyFill="1" applyBorder="1"/>
    <xf numFmtId="164" fontId="4" fillId="4" borderId="14" xfId="0" applyNumberFormat="1" applyFont="1" applyFill="1" applyBorder="1"/>
    <xf numFmtId="164" fontId="4" fillId="4" borderId="20" xfId="0" applyNumberFormat="1" applyFont="1" applyFill="1" applyBorder="1"/>
    <xf numFmtId="164" fontId="4" fillId="4" borderId="34" xfId="0" applyNumberFormat="1" applyFont="1" applyFill="1" applyBorder="1"/>
    <xf numFmtId="164" fontId="4" fillId="4" borderId="22" xfId="0" applyNumberFormat="1" applyFont="1" applyFill="1" applyBorder="1"/>
    <xf numFmtId="3" fontId="4" fillId="0" borderId="51" xfId="0" applyNumberFormat="1" applyFont="1" applyBorder="1"/>
    <xf numFmtId="3" fontId="4" fillId="0" borderId="13" xfId="0" applyNumberFormat="1" applyFont="1" applyBorder="1"/>
    <xf numFmtId="0" fontId="4" fillId="0" borderId="22" xfId="0" applyFont="1" applyBorder="1"/>
    <xf numFmtId="164" fontId="4" fillId="4" borderId="15" xfId="0" applyNumberFormat="1" applyFont="1" applyFill="1" applyBorder="1"/>
    <xf numFmtId="164" fontId="4" fillId="4" borderId="38" xfId="0" applyNumberFormat="1" applyFont="1" applyFill="1" applyBorder="1"/>
    <xf numFmtId="164" fontId="4" fillId="4" borderId="19" xfId="0" applyNumberFormat="1" applyFont="1" applyFill="1" applyBorder="1"/>
    <xf numFmtId="4" fontId="4" fillId="0" borderId="51" xfId="0" applyNumberFormat="1" applyFont="1" applyBorder="1"/>
    <xf numFmtId="4" fontId="4" fillId="0" borderId="13" xfId="0" applyNumberFormat="1" applyFont="1" applyBorder="1"/>
    <xf numFmtId="4" fontId="3" fillId="3" borderId="53" xfId="0" applyNumberFormat="1" applyFont="1" applyFill="1" applyBorder="1"/>
    <xf numFmtId="0" fontId="0" fillId="0" borderId="98" xfId="0" applyBorder="1"/>
    <xf numFmtId="0" fontId="3" fillId="3" borderId="114" xfId="0" applyFont="1" applyFill="1" applyBorder="1" applyAlignment="1">
      <alignment horizontal="center"/>
    </xf>
    <xf numFmtId="3" fontId="0" fillId="0" borderId="26" xfId="0" applyNumberFormat="1" applyBorder="1"/>
    <xf numFmtId="164" fontId="11" fillId="0" borderId="65" xfId="0" applyNumberFormat="1" applyFont="1" applyFill="1" applyBorder="1" applyAlignment="1"/>
    <xf numFmtId="0" fontId="0" fillId="0" borderId="64" xfId="0" applyBorder="1"/>
    <xf numFmtId="0" fontId="3" fillId="3" borderId="90" xfId="0" applyFont="1" applyFill="1" applyBorder="1" applyAlignment="1">
      <alignment horizontal="center"/>
    </xf>
    <xf numFmtId="0" fontId="3" fillId="3" borderId="115" xfId="0" applyFont="1" applyFill="1" applyBorder="1" applyAlignment="1">
      <alignment horizontal="center"/>
    </xf>
    <xf numFmtId="0" fontId="3" fillId="3" borderId="91" xfId="0" applyFont="1" applyFill="1" applyBorder="1" applyAlignment="1">
      <alignment horizontal="center"/>
    </xf>
    <xf numFmtId="0" fontId="3" fillId="3" borderId="116" xfId="0" applyFont="1" applyFill="1" applyBorder="1" applyAlignment="1">
      <alignment horizontal="center"/>
    </xf>
    <xf numFmtId="2" fontId="0" fillId="0" borderId="64" xfId="0" applyNumberFormat="1" applyBorder="1"/>
    <xf numFmtId="2" fontId="0" fillId="0" borderId="70" xfId="0" applyNumberFormat="1" applyBorder="1"/>
    <xf numFmtId="164" fontId="3" fillId="3" borderId="117" xfId="0" applyNumberFormat="1" applyFont="1" applyFill="1" applyBorder="1"/>
    <xf numFmtId="164" fontId="5" fillId="3" borderId="71" xfId="0" applyNumberFormat="1" applyFont="1" applyFill="1" applyBorder="1"/>
    <xf numFmtId="0" fontId="3" fillId="3" borderId="78" xfId="0" applyFont="1" applyFill="1" applyBorder="1" applyAlignment="1">
      <alignment horizontal="center" vertical="center"/>
    </xf>
    <xf numFmtId="164" fontId="0" fillId="0" borderId="36" xfId="0" applyNumberFormat="1" applyFont="1" applyBorder="1"/>
    <xf numFmtId="3" fontId="3" fillId="3" borderId="119" xfId="0" applyNumberFormat="1" applyFont="1" applyFill="1" applyBorder="1"/>
    <xf numFmtId="0" fontId="3" fillId="3" borderId="113" xfId="0" applyFont="1" applyFill="1" applyBorder="1" applyAlignment="1">
      <alignment horizontal="center"/>
    </xf>
    <xf numFmtId="2" fontId="3" fillId="3" borderId="119" xfId="0" applyNumberFormat="1" applyFont="1" applyFill="1" applyBorder="1"/>
    <xf numFmtId="3" fontId="0" fillId="0" borderId="122" xfId="0" applyNumberFormat="1" applyBorder="1"/>
    <xf numFmtId="3" fontId="0" fillId="0" borderId="37" xfId="0" applyNumberFormat="1" applyBorder="1" applyProtection="1">
      <protection locked="0"/>
    </xf>
    <xf numFmtId="0" fontId="3" fillId="3" borderId="123" xfId="0" applyFont="1" applyFill="1" applyBorder="1"/>
    <xf numFmtId="164" fontId="15" fillId="4" borderId="9" xfId="0" applyNumberFormat="1" applyFont="1" applyFill="1" applyBorder="1" applyAlignment="1"/>
    <xf numFmtId="164" fontId="15" fillId="4" borderId="7" xfId="0" applyNumberFormat="1" applyFont="1" applyFill="1" applyBorder="1" applyAlignment="1"/>
    <xf numFmtId="164" fontId="3" fillId="3" borderId="20" xfId="0" applyNumberFormat="1" applyFont="1" applyFill="1" applyBorder="1" applyAlignment="1"/>
    <xf numFmtId="164" fontId="3" fillId="3" borderId="39" xfId="0" applyNumberFormat="1" applyFont="1" applyFill="1" applyBorder="1" applyAlignment="1"/>
    <xf numFmtId="0" fontId="6" fillId="0" borderId="26" xfId="0" applyFont="1" applyBorder="1"/>
    <xf numFmtId="3" fontId="3" fillId="3" borderId="21" xfId="0" applyNumberFormat="1" applyFont="1" applyFill="1" applyBorder="1"/>
    <xf numFmtId="0" fontId="3" fillId="3" borderId="15" xfId="0" applyFont="1" applyFill="1" applyBorder="1" applyAlignment="1">
      <alignment horizontal="center" vertical="center"/>
    </xf>
    <xf numFmtId="0" fontId="3" fillId="3" borderId="7" xfId="0" applyFont="1" applyFill="1" applyBorder="1" applyAlignment="1">
      <alignment horizontal="center" vertical="center"/>
    </xf>
    <xf numFmtId="0" fontId="3" fillId="3" borderId="18" xfId="0" applyFont="1" applyFill="1" applyBorder="1" applyAlignment="1">
      <alignment horizontal="center" vertical="center"/>
    </xf>
    <xf numFmtId="0" fontId="3" fillId="3" borderId="16" xfId="0" applyFont="1" applyFill="1" applyBorder="1" applyAlignment="1">
      <alignment horizontal="center" vertical="center"/>
    </xf>
    <xf numFmtId="4" fontId="0" fillId="0" borderId="45" xfId="0" applyNumberFormat="1" applyBorder="1"/>
    <xf numFmtId="4" fontId="0" fillId="0" borderId="46" xfId="0" applyNumberFormat="1" applyBorder="1"/>
    <xf numFmtId="4" fontId="0" fillId="0" borderId="48" xfId="0" applyNumberFormat="1" applyBorder="1"/>
    <xf numFmtId="4" fontId="3" fillId="3" borderId="50" xfId="0" applyNumberFormat="1" applyFont="1" applyFill="1" applyBorder="1"/>
    <xf numFmtId="4" fontId="3" fillId="3" borderId="119" xfId="0" applyNumberFormat="1" applyFont="1" applyFill="1" applyBorder="1"/>
    <xf numFmtId="0" fontId="3" fillId="3" borderId="0" xfId="0" applyFont="1" applyFill="1" applyBorder="1" applyAlignment="1">
      <alignment horizontal="center" vertical="center"/>
    </xf>
    <xf numFmtId="0" fontId="3" fillId="3" borderId="0" xfId="0" applyFont="1" applyFill="1" applyBorder="1" applyAlignment="1">
      <alignment horizontal="center" vertical="center"/>
    </xf>
    <xf numFmtId="164" fontId="3" fillId="3" borderId="21" xfId="0" applyNumberFormat="1" applyFont="1" applyFill="1" applyBorder="1"/>
    <xf numFmtId="0" fontId="3" fillId="3" borderId="0" xfId="0" applyFont="1" applyFill="1" applyBorder="1" applyAlignment="1">
      <alignment horizontal="center" vertical="center"/>
    </xf>
    <xf numFmtId="0" fontId="3" fillId="3" borderId="124" xfId="0" applyFont="1" applyFill="1" applyBorder="1" applyAlignment="1">
      <alignment horizontal="center" vertical="center"/>
    </xf>
    <xf numFmtId="3" fontId="11" fillId="0" borderId="7" xfId="0" applyNumberFormat="1" applyFont="1" applyBorder="1" applyAlignment="1">
      <alignment horizontal="right"/>
    </xf>
    <xf numFmtId="0" fontId="3" fillId="3" borderId="0" xfId="0" applyFont="1" applyFill="1" applyBorder="1" applyAlignment="1">
      <alignment horizontal="center" vertical="center"/>
    </xf>
    <xf numFmtId="0" fontId="3" fillId="3" borderId="12" xfId="0" applyFont="1" applyFill="1" applyBorder="1" applyAlignment="1">
      <alignment horizontal="center"/>
    </xf>
    <xf numFmtId="0" fontId="3" fillId="3" borderId="18" xfId="0" applyFont="1" applyFill="1" applyBorder="1" applyAlignment="1">
      <alignment horizontal="center" vertical="center"/>
    </xf>
    <xf numFmtId="164" fontId="0" fillId="4" borderId="0" xfId="0" applyNumberFormat="1" applyFill="1" applyBorder="1"/>
    <xf numFmtId="0" fontId="3" fillId="3" borderId="7" xfId="0" applyFont="1" applyFill="1" applyBorder="1" applyAlignment="1">
      <alignment horizontal="center" vertical="center"/>
    </xf>
    <xf numFmtId="0" fontId="3" fillId="3" borderId="0" xfId="0" applyFont="1" applyFill="1" applyBorder="1" applyAlignment="1">
      <alignment horizontal="center" vertical="center"/>
    </xf>
    <xf numFmtId="0" fontId="3" fillId="0" borderId="108" xfId="0" applyFont="1" applyBorder="1" applyAlignment="1">
      <alignment vertical="center"/>
    </xf>
    <xf numFmtId="164" fontId="11" fillId="0" borderId="14" xfId="0" applyNumberFormat="1" applyFont="1" applyBorder="1"/>
    <xf numFmtId="164" fontId="11" fillId="0" borderId="19" xfId="0" applyNumberFormat="1" applyFont="1" applyBorder="1"/>
    <xf numFmtId="3" fontId="0" fillId="0" borderId="44" xfId="0" applyNumberFormat="1" applyBorder="1"/>
    <xf numFmtId="0" fontId="3" fillId="3" borderId="7" xfId="0" applyFont="1" applyFill="1" applyBorder="1" applyAlignment="1">
      <alignment horizontal="center" vertical="center"/>
    </xf>
    <xf numFmtId="3" fontId="0" fillId="0" borderId="34" xfId="0" applyNumberFormat="1" applyBorder="1" applyProtection="1">
      <protection locked="0"/>
    </xf>
    <xf numFmtId="164" fontId="0" fillId="4" borderId="127" xfId="0" applyNumberFormat="1" applyFill="1" applyBorder="1"/>
    <xf numFmtId="164" fontId="0" fillId="4" borderId="52" xfId="0" applyNumberFormat="1" applyFill="1" applyBorder="1"/>
    <xf numFmtId="164" fontId="0" fillId="4" borderId="95" xfId="0" applyNumberFormat="1" applyFill="1" applyBorder="1"/>
    <xf numFmtId="164" fontId="0" fillId="4" borderId="56" xfId="0" applyNumberFormat="1" applyFill="1" applyBorder="1"/>
    <xf numFmtId="3" fontId="3" fillId="3" borderId="59" xfId="0" applyNumberFormat="1" applyFont="1" applyFill="1" applyBorder="1" applyProtection="1">
      <protection locked="0"/>
    </xf>
    <xf numFmtId="164" fontId="5" fillId="3" borderId="15" xfId="0" applyNumberFormat="1" applyFont="1" applyFill="1" applyBorder="1"/>
    <xf numFmtId="164" fontId="5" fillId="3" borderId="119" xfId="0" applyNumberFormat="1" applyFont="1" applyFill="1" applyBorder="1"/>
    <xf numFmtId="164" fontId="5" fillId="3" borderId="126" xfId="0" applyNumberFormat="1" applyFont="1" applyFill="1" applyBorder="1"/>
    <xf numFmtId="164" fontId="5" fillId="3" borderId="38" xfId="0" applyNumberFormat="1" applyFont="1" applyFill="1" applyBorder="1"/>
    <xf numFmtId="164" fontId="4" fillId="4" borderId="37" xfId="0" applyNumberFormat="1" applyFont="1" applyFill="1" applyBorder="1"/>
    <xf numFmtId="164" fontId="0" fillId="4" borderId="36" xfId="0" applyNumberFormat="1" applyFont="1" applyFill="1" applyBorder="1"/>
    <xf numFmtId="164" fontId="0" fillId="4" borderId="37" xfId="0" applyNumberFormat="1" applyFont="1" applyFill="1" applyBorder="1"/>
    <xf numFmtId="164" fontId="0" fillId="4" borderId="20" xfId="0" applyNumberFormat="1" applyFont="1" applyFill="1" applyBorder="1"/>
    <xf numFmtId="164" fontId="0" fillId="4" borderId="34" xfId="0" applyNumberFormat="1" applyFont="1" applyFill="1" applyBorder="1"/>
    <xf numFmtId="164" fontId="0" fillId="4" borderId="7" xfId="0" applyNumberFormat="1" applyFont="1" applyFill="1" applyBorder="1"/>
    <xf numFmtId="164" fontId="0" fillId="4" borderId="25" xfId="0" applyNumberFormat="1" applyFont="1" applyFill="1" applyBorder="1"/>
    <xf numFmtId="164" fontId="0" fillId="4" borderId="64" xfId="0" applyNumberFormat="1" applyFont="1" applyFill="1" applyBorder="1"/>
    <xf numFmtId="164" fontId="0" fillId="4" borderId="70" xfId="0" applyNumberFormat="1" applyFont="1" applyFill="1" applyBorder="1"/>
    <xf numFmtId="2" fontId="0" fillId="0" borderId="95" xfId="0" applyNumberFormat="1" applyBorder="1"/>
    <xf numFmtId="2" fontId="0" fillId="0" borderId="47" xfId="0" applyNumberFormat="1" applyBorder="1"/>
    <xf numFmtId="4" fontId="3" fillId="3" borderId="58" xfId="0" applyNumberFormat="1" applyFont="1" applyFill="1" applyBorder="1"/>
    <xf numFmtId="164" fontId="0" fillId="4" borderId="46" xfId="0" applyNumberFormat="1" applyFill="1" applyBorder="1"/>
    <xf numFmtId="164" fontId="0" fillId="4" borderId="48" xfId="0" applyNumberFormat="1" applyFill="1" applyBorder="1"/>
    <xf numFmtId="0" fontId="3" fillId="3" borderId="7" xfId="0" applyFont="1" applyFill="1" applyBorder="1" applyAlignment="1">
      <alignment horizontal="center" vertical="center"/>
    </xf>
    <xf numFmtId="0" fontId="3" fillId="3" borderId="0" xfId="0" applyFont="1" applyFill="1" applyBorder="1" applyAlignment="1">
      <alignment horizontal="center" vertical="center"/>
    </xf>
    <xf numFmtId="0" fontId="3" fillId="3" borderId="18" xfId="0" applyFont="1" applyFill="1" applyBorder="1" applyAlignment="1">
      <alignment horizontal="center" vertical="center"/>
    </xf>
    <xf numFmtId="2" fontId="0" fillId="0" borderId="10" xfId="0" applyNumberFormat="1" applyBorder="1"/>
    <xf numFmtId="0" fontId="12" fillId="0" borderId="0" xfId="0" applyFont="1" applyAlignment="1">
      <alignment horizontal="center"/>
    </xf>
    <xf numFmtId="0" fontId="3" fillId="3" borderId="85" xfId="0" applyFont="1" applyFill="1" applyBorder="1" applyAlignment="1">
      <alignment horizontal="center" vertical="center" wrapText="1"/>
    </xf>
    <xf numFmtId="0" fontId="3" fillId="3" borderId="86" xfId="0" applyFont="1" applyFill="1" applyBorder="1" applyAlignment="1">
      <alignment horizontal="center" vertical="center" wrapText="1"/>
    </xf>
    <xf numFmtId="0" fontId="3" fillId="3" borderId="9" xfId="0" applyFont="1" applyFill="1" applyBorder="1" applyAlignment="1">
      <alignment horizontal="center" vertical="center" wrapText="1"/>
    </xf>
    <xf numFmtId="0" fontId="3" fillId="3" borderId="15" xfId="0" applyFont="1" applyFill="1" applyBorder="1" applyAlignment="1">
      <alignment horizontal="center" vertical="center" wrapText="1"/>
    </xf>
    <xf numFmtId="0" fontId="3" fillId="3" borderId="66" xfId="0" applyFont="1" applyFill="1" applyBorder="1" applyAlignment="1">
      <alignment horizontal="center" vertical="center" wrapText="1"/>
    </xf>
    <xf numFmtId="0" fontId="3" fillId="3" borderId="57" xfId="0" applyFont="1" applyFill="1" applyBorder="1" applyAlignment="1">
      <alignment horizontal="center" vertical="center" wrapText="1"/>
    </xf>
    <xf numFmtId="0" fontId="3" fillId="3" borderId="55" xfId="0" applyFont="1" applyFill="1" applyBorder="1" applyAlignment="1">
      <alignment horizontal="center" vertical="center" wrapText="1"/>
    </xf>
    <xf numFmtId="0" fontId="3" fillId="3" borderId="50" xfId="0" applyFont="1" applyFill="1" applyBorder="1" applyAlignment="1">
      <alignment horizontal="center" vertical="center" wrapText="1"/>
    </xf>
    <xf numFmtId="0" fontId="3" fillId="3" borderId="10" xfId="0" applyFont="1" applyFill="1" applyBorder="1" applyAlignment="1">
      <alignment horizontal="center" vertical="center" wrapText="1"/>
    </xf>
    <xf numFmtId="0" fontId="3" fillId="3" borderId="16" xfId="0" applyFont="1" applyFill="1" applyBorder="1" applyAlignment="1">
      <alignment horizontal="center" vertical="center" wrapText="1"/>
    </xf>
    <xf numFmtId="0" fontId="3" fillId="3" borderId="125" xfId="0" applyFont="1" applyFill="1" applyBorder="1" applyAlignment="1">
      <alignment horizontal="center" vertical="center" wrapText="1"/>
    </xf>
    <xf numFmtId="0" fontId="3" fillId="3" borderId="126" xfId="0" applyFont="1" applyFill="1" applyBorder="1" applyAlignment="1">
      <alignment horizontal="center" vertical="center" wrapText="1"/>
    </xf>
    <xf numFmtId="0" fontId="3" fillId="3" borderId="12" xfId="0" applyFont="1" applyFill="1" applyBorder="1" applyAlignment="1">
      <alignment horizontal="center" vertical="center"/>
    </xf>
    <xf numFmtId="0" fontId="3" fillId="3" borderId="75" xfId="0" applyFont="1" applyFill="1" applyBorder="1" applyAlignment="1">
      <alignment horizontal="center" vertical="center"/>
    </xf>
    <xf numFmtId="0" fontId="3" fillId="3" borderId="107" xfId="0" applyFont="1" applyFill="1" applyBorder="1" applyAlignment="1">
      <alignment horizontal="center" vertical="center" wrapText="1"/>
    </xf>
    <xf numFmtId="0" fontId="3" fillId="3" borderId="108" xfId="0" applyFont="1" applyFill="1" applyBorder="1" applyAlignment="1">
      <alignment horizontal="center" vertical="center" wrapText="1"/>
    </xf>
    <xf numFmtId="0" fontId="10" fillId="3" borderId="11" xfId="0" applyFont="1" applyFill="1" applyBorder="1" applyAlignment="1">
      <alignment horizontal="center" vertical="center" wrapText="1"/>
    </xf>
    <xf numFmtId="0" fontId="10" fillId="3" borderId="17" xfId="0" applyFont="1" applyFill="1" applyBorder="1" applyAlignment="1">
      <alignment horizontal="center" vertical="center" wrapText="1"/>
    </xf>
    <xf numFmtId="0" fontId="3" fillId="3" borderId="87" xfId="0" applyFont="1" applyFill="1" applyBorder="1" applyAlignment="1">
      <alignment horizontal="center"/>
    </xf>
    <xf numFmtId="0" fontId="3" fillId="3" borderId="86" xfId="0" applyFont="1" applyFill="1" applyBorder="1" applyAlignment="1">
      <alignment horizontal="center"/>
    </xf>
    <xf numFmtId="0" fontId="3" fillId="3" borderId="9" xfId="0" applyFont="1" applyFill="1" applyBorder="1" applyAlignment="1">
      <alignment horizontal="center" vertical="center"/>
    </xf>
    <xf numFmtId="0" fontId="3" fillId="3" borderId="15" xfId="0" applyFont="1" applyFill="1" applyBorder="1" applyAlignment="1">
      <alignment horizontal="center" vertical="center"/>
    </xf>
    <xf numFmtId="0" fontId="3" fillId="3" borderId="85" xfId="0" applyFont="1" applyFill="1" applyBorder="1" applyAlignment="1">
      <alignment horizontal="center"/>
    </xf>
    <xf numFmtId="0" fontId="3" fillId="2" borderId="3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10" fillId="3" borderId="28" xfId="0" applyFont="1" applyFill="1" applyBorder="1" applyAlignment="1">
      <alignment horizontal="center" vertical="center" wrapText="1"/>
    </xf>
    <xf numFmtId="0" fontId="10" fillId="3" borderId="30" xfId="0" applyFont="1" applyFill="1" applyBorder="1" applyAlignment="1">
      <alignment horizontal="center" vertical="center" wrapText="1"/>
    </xf>
    <xf numFmtId="0" fontId="10" fillId="3" borderId="107" xfId="0" applyFont="1" applyFill="1" applyBorder="1" applyAlignment="1">
      <alignment horizontal="center" vertical="center" wrapText="1"/>
    </xf>
    <xf numFmtId="0" fontId="10" fillId="3" borderId="108" xfId="0" applyFont="1" applyFill="1" applyBorder="1" applyAlignment="1">
      <alignment horizontal="center" vertical="center" wrapText="1"/>
    </xf>
    <xf numFmtId="0" fontId="3" fillId="3" borderId="10" xfId="0" applyFont="1" applyFill="1" applyBorder="1" applyAlignment="1">
      <alignment horizontal="center" vertical="center"/>
    </xf>
    <xf numFmtId="0" fontId="3" fillId="3" borderId="7" xfId="0" applyFont="1" applyFill="1" applyBorder="1" applyAlignment="1">
      <alignment horizontal="center" vertical="center"/>
    </xf>
    <xf numFmtId="0" fontId="3" fillId="3" borderId="0" xfId="0" applyFont="1" applyFill="1" applyBorder="1" applyAlignment="1">
      <alignment horizontal="center" vertical="center"/>
    </xf>
    <xf numFmtId="0" fontId="18" fillId="3" borderId="28" xfId="0" applyFont="1" applyFill="1" applyBorder="1" applyAlignment="1">
      <alignment horizontal="center" vertical="center" wrapText="1"/>
    </xf>
    <xf numFmtId="0" fontId="3" fillId="3" borderId="29" xfId="0" applyFont="1" applyFill="1" applyBorder="1" applyAlignment="1">
      <alignment horizontal="center" vertical="center" wrapText="1"/>
    </xf>
    <xf numFmtId="0" fontId="3" fillId="3" borderId="30" xfId="0" applyFont="1" applyFill="1" applyBorder="1" applyAlignment="1">
      <alignment horizontal="center" vertical="center" wrapText="1"/>
    </xf>
    <xf numFmtId="0" fontId="3" fillId="3" borderId="13" xfId="0" applyFont="1" applyFill="1" applyBorder="1" applyAlignment="1">
      <alignment horizontal="center" vertical="center" wrapText="1"/>
    </xf>
    <xf numFmtId="0" fontId="3" fillId="3" borderId="49" xfId="0" applyFont="1" applyFill="1" applyBorder="1" applyAlignment="1">
      <alignment horizontal="center" vertical="center" wrapText="1"/>
    </xf>
    <xf numFmtId="0" fontId="3" fillId="3" borderId="41" xfId="0" applyFont="1" applyFill="1" applyBorder="1" applyAlignment="1">
      <alignment horizontal="center" vertical="center" wrapText="1"/>
    </xf>
    <xf numFmtId="0" fontId="3" fillId="3" borderId="110" xfId="0" applyFont="1" applyFill="1" applyBorder="1" applyAlignment="1">
      <alignment horizontal="center" vertical="center" wrapText="1"/>
    </xf>
    <xf numFmtId="0" fontId="3" fillId="3" borderId="40" xfId="0" applyFont="1" applyFill="1" applyBorder="1" applyAlignment="1">
      <alignment horizontal="center"/>
    </xf>
    <xf numFmtId="0" fontId="3" fillId="3" borderId="41" xfId="0" applyFont="1" applyFill="1" applyBorder="1" applyAlignment="1">
      <alignment horizontal="center"/>
    </xf>
    <xf numFmtId="0" fontId="3" fillId="3" borderId="42" xfId="0" applyFont="1" applyFill="1" applyBorder="1" applyAlignment="1">
      <alignment horizontal="center"/>
    </xf>
    <xf numFmtId="0" fontId="3" fillId="3" borderId="9" xfId="0" applyFont="1" applyFill="1" applyBorder="1" applyAlignment="1">
      <alignment horizontal="center"/>
    </xf>
    <xf numFmtId="0" fontId="3" fillId="3" borderId="10" xfId="0" applyFont="1" applyFill="1" applyBorder="1" applyAlignment="1">
      <alignment horizontal="center"/>
    </xf>
    <xf numFmtId="0" fontId="3" fillId="3" borderId="12" xfId="0" applyFont="1" applyFill="1" applyBorder="1" applyAlignment="1">
      <alignment horizontal="center"/>
    </xf>
    <xf numFmtId="0" fontId="3" fillId="3" borderId="49" xfId="0" applyFont="1" applyFill="1" applyBorder="1" applyAlignment="1">
      <alignment horizontal="center"/>
    </xf>
    <xf numFmtId="0" fontId="3" fillId="3" borderId="11" xfId="0" applyFont="1" applyFill="1" applyBorder="1" applyAlignment="1">
      <alignment horizontal="center"/>
    </xf>
    <xf numFmtId="6" fontId="3" fillId="3" borderId="9" xfId="0" applyNumberFormat="1" applyFont="1" applyFill="1" applyBorder="1" applyAlignment="1">
      <alignment horizontal="center"/>
    </xf>
    <xf numFmtId="0" fontId="4" fillId="0" borderId="20" xfId="0" applyFont="1" applyBorder="1" applyAlignment="1">
      <alignment horizontal="left"/>
    </xf>
    <xf numFmtId="0" fontId="4" fillId="0" borderId="21" xfId="0" applyFont="1" applyBorder="1" applyAlignment="1">
      <alignment horizontal="left"/>
    </xf>
    <xf numFmtId="0" fontId="3" fillId="3" borderId="18" xfId="0" applyFont="1" applyFill="1" applyBorder="1" applyAlignment="1">
      <alignment horizontal="center" vertical="center"/>
    </xf>
    <xf numFmtId="0" fontId="3" fillId="3" borderId="16" xfId="0" applyFont="1" applyFill="1" applyBorder="1" applyAlignment="1">
      <alignment horizontal="center" vertical="center"/>
    </xf>
    <xf numFmtId="6" fontId="3" fillId="3" borderId="10" xfId="0" applyNumberFormat="1" applyFont="1" applyFill="1" applyBorder="1" applyAlignment="1">
      <alignment horizontal="center"/>
    </xf>
    <xf numFmtId="0" fontId="3" fillId="3" borderId="99" xfId="0" applyFont="1" applyFill="1" applyBorder="1" applyAlignment="1">
      <alignment horizontal="center" vertical="center"/>
    </xf>
    <xf numFmtId="0" fontId="3" fillId="3" borderId="100" xfId="0" applyFont="1" applyFill="1" applyBorder="1" applyAlignment="1">
      <alignment horizontal="center" vertical="center"/>
    </xf>
    <xf numFmtId="0" fontId="3" fillId="3" borderId="101" xfId="0" applyFont="1" applyFill="1" applyBorder="1" applyAlignment="1">
      <alignment horizontal="center" vertical="center"/>
    </xf>
    <xf numFmtId="0" fontId="3" fillId="3" borderId="0" xfId="0" applyFont="1" applyFill="1" applyAlignment="1">
      <alignment horizontal="center" vertical="center"/>
    </xf>
    <xf numFmtId="0" fontId="3" fillId="3" borderId="61" xfId="0" applyFont="1" applyFill="1" applyBorder="1" applyAlignment="1">
      <alignment horizontal="center" vertical="center" wrapText="1"/>
    </xf>
    <xf numFmtId="0" fontId="3" fillId="3" borderId="23" xfId="0" applyFont="1" applyFill="1" applyBorder="1" applyAlignment="1">
      <alignment horizontal="center" vertical="center" wrapText="1"/>
    </xf>
    <xf numFmtId="0" fontId="3" fillId="3" borderId="118" xfId="0" applyFont="1" applyFill="1" applyBorder="1" applyAlignment="1">
      <alignment horizontal="center"/>
    </xf>
    <xf numFmtId="0" fontId="3" fillId="3" borderId="81" xfId="0" applyFont="1" applyFill="1" applyBorder="1" applyAlignment="1">
      <alignment horizontal="center"/>
    </xf>
    <xf numFmtId="0" fontId="3" fillId="3" borderId="83" xfId="0" applyFont="1" applyFill="1" applyBorder="1" applyAlignment="1">
      <alignment horizontal="center"/>
    </xf>
    <xf numFmtId="0" fontId="3" fillId="3" borderId="121" xfId="0" applyFont="1" applyFill="1" applyBorder="1" applyAlignment="1">
      <alignment horizontal="center"/>
    </xf>
    <xf numFmtId="0" fontId="3" fillId="3" borderId="68" xfId="0" applyFont="1" applyFill="1" applyBorder="1" applyAlignment="1">
      <alignment horizontal="center"/>
    </xf>
    <xf numFmtId="0" fontId="3" fillId="3" borderId="69" xfId="0" applyFont="1" applyFill="1" applyBorder="1" applyAlignment="1">
      <alignment horizontal="center"/>
    </xf>
    <xf numFmtId="0" fontId="3" fillId="3" borderId="106" xfId="0" applyFont="1" applyFill="1" applyBorder="1" applyAlignment="1">
      <alignment horizontal="center"/>
    </xf>
    <xf numFmtId="0" fontId="3" fillId="3" borderId="35" xfId="0" applyFont="1" applyFill="1" applyBorder="1" applyAlignment="1">
      <alignment horizontal="center"/>
    </xf>
    <xf numFmtId="0" fontId="3" fillId="3" borderId="82" xfId="0" applyFont="1" applyFill="1" applyBorder="1" applyAlignment="1">
      <alignment horizontal="center"/>
    </xf>
    <xf numFmtId="0" fontId="3" fillId="3" borderId="120" xfId="0" applyFont="1" applyFill="1" applyBorder="1" applyAlignment="1">
      <alignment horizontal="center"/>
    </xf>
    <xf numFmtId="0" fontId="3" fillId="3" borderId="55" xfId="0" applyFont="1" applyFill="1" applyBorder="1" applyAlignment="1">
      <alignment horizontal="center"/>
    </xf>
    <xf numFmtId="0" fontId="3" fillId="3" borderId="67" xfId="0" applyFont="1" applyFill="1" applyBorder="1" applyAlignment="1">
      <alignment horizontal="center"/>
    </xf>
    <xf numFmtId="164" fontId="0" fillId="0" borderId="20" xfId="0" applyNumberFormat="1" applyBorder="1"/>
    <xf numFmtId="164" fontId="0" fillId="0" borderId="22" xfId="0" applyNumberFormat="1" applyBorder="1"/>
    <xf numFmtId="164" fontId="0" fillId="0" borderId="34" xfId="0" applyNumberFormat="1" applyBorder="1"/>
    <xf numFmtId="164" fontId="0" fillId="0" borderId="36" xfId="0" applyNumberFormat="1" applyFill="1" applyBorder="1"/>
    <xf numFmtId="164" fontId="0" fillId="0" borderId="38" xfId="0" applyNumberFormat="1" applyFill="1" applyBorder="1"/>
    <xf numFmtId="164" fontId="0" fillId="4" borderId="35" xfId="0" applyNumberFormat="1" applyFill="1" applyBorder="1"/>
    <xf numFmtId="164" fontId="4" fillId="0" borderId="15" xfId="0" applyNumberFormat="1" applyFont="1" applyBorder="1" applyProtection="1">
      <protection locked="0"/>
    </xf>
    <xf numFmtId="164" fontId="4" fillId="0" borderId="128" xfId="0" applyNumberFormat="1" applyFont="1" applyBorder="1" applyProtection="1">
      <protection locked="0"/>
    </xf>
    <xf numFmtId="164" fontId="4" fillId="0" borderId="19" xfId="0" applyNumberFormat="1" applyFont="1" applyBorder="1" applyProtection="1">
      <protection locked="0"/>
    </xf>
    <xf numFmtId="164" fontId="0" fillId="0" borderId="129" xfId="0" applyNumberFormat="1" applyBorder="1"/>
    <xf numFmtId="164" fontId="4" fillId="0" borderId="20" xfId="0" applyNumberFormat="1" applyFont="1" applyBorder="1" applyProtection="1">
      <protection locked="0"/>
    </xf>
    <xf numFmtId="164" fontId="4" fillId="0" borderId="34" xfId="0" applyNumberFormat="1" applyFont="1" applyBorder="1" applyProtection="1">
      <protection locked="0"/>
    </xf>
    <xf numFmtId="164" fontId="4" fillId="0" borderId="22" xfId="0" applyNumberFormat="1" applyFont="1" applyBorder="1" applyProtection="1">
      <protection locked="0"/>
    </xf>
    <xf numFmtId="164" fontId="13" fillId="0" borderId="20" xfId="0" applyNumberFormat="1" applyFont="1" applyBorder="1" applyProtection="1">
      <protection locked="0"/>
    </xf>
    <xf numFmtId="164" fontId="13" fillId="0" borderId="34" xfId="0" applyNumberFormat="1" applyFont="1" applyBorder="1" applyProtection="1">
      <protection locked="0"/>
    </xf>
    <xf numFmtId="164" fontId="13" fillId="0" borderId="22" xfId="0" applyNumberFormat="1" applyFont="1" applyBorder="1" applyProtection="1">
      <protection locked="0"/>
    </xf>
    <xf numFmtId="164" fontId="4" fillId="0" borderId="20" xfId="0" applyNumberFormat="1" applyFont="1" applyBorder="1"/>
    <xf numFmtId="164" fontId="4" fillId="0" borderId="34" xfId="0" applyNumberFormat="1" applyFont="1" applyBorder="1"/>
    <xf numFmtId="164" fontId="4" fillId="0" borderId="22" xfId="0" applyNumberFormat="1" applyFont="1" applyBorder="1"/>
    <xf numFmtId="164" fontId="4" fillId="0" borderId="89" xfId="0" applyNumberFormat="1" applyFont="1" applyBorder="1"/>
    <xf numFmtId="164" fontId="4" fillId="0" borderId="44" xfId="0" applyNumberFormat="1" applyFont="1" applyBorder="1"/>
  </cellXfs>
  <cellStyles count="3">
    <cellStyle name="Hiperligação" xfId="1" builtinId="8"/>
    <cellStyle name="Normal" xfId="0" builtinId="0"/>
    <cellStyle name="Normal 2" xfId="2" xr:uid="{00000000-0005-0000-0000-000002000000}"/>
  </cellStyles>
  <dxfs count="48"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114993438320208E-2"/>
          <c:y val="5.0027523508481213E-2"/>
          <c:w val="0.84112270341207351"/>
          <c:h val="0.832619568387284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'1'!$A$6</c:f>
              <c:strCache>
                <c:ptCount val="1"/>
                <c:pt idx="0">
                  <c:v>Exportações (1)</c:v>
                </c:pt>
              </c:strCache>
            </c:strRef>
          </c:tx>
          <c:invertIfNegative val="0"/>
          <c:val>
            <c:numRef>
              <c:f>'1'!$B$6:$P$6</c:f>
              <c:numCache>
                <c:formatCode>#,##0</c:formatCode>
                <c:ptCount val="15"/>
                <c:pt idx="0">
                  <c:v>595986.61599999934</c:v>
                </c:pt>
                <c:pt idx="1">
                  <c:v>575965.5770000004</c:v>
                </c:pt>
                <c:pt idx="2">
                  <c:v>544011.29100000043</c:v>
                </c:pt>
                <c:pt idx="3">
                  <c:v>614380.20499999926</c:v>
                </c:pt>
                <c:pt idx="4">
                  <c:v>656918.26000000106</c:v>
                </c:pt>
                <c:pt idx="5">
                  <c:v>703504.83500000078</c:v>
                </c:pt>
                <c:pt idx="6">
                  <c:v>720793.56200000143</c:v>
                </c:pt>
                <c:pt idx="7">
                  <c:v>726284.80299999879</c:v>
                </c:pt>
                <c:pt idx="8">
                  <c:v>735533.90500000014</c:v>
                </c:pt>
                <c:pt idx="9">
                  <c:v>723973.625</c:v>
                </c:pt>
                <c:pt idx="10">
                  <c:v>778040.99999999534</c:v>
                </c:pt>
                <c:pt idx="11">
                  <c:v>800341.53700000001</c:v>
                </c:pt>
                <c:pt idx="12">
                  <c:v>819402.33799999987</c:v>
                </c:pt>
                <c:pt idx="13">
                  <c:v>856189.67600000137</c:v>
                </c:pt>
                <c:pt idx="14">
                  <c:v>925984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EF-40CE-A6F0-ABEB3B3079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684352"/>
        <c:axId val="39690240"/>
      </c:barChart>
      <c:catAx>
        <c:axId val="39684352"/>
        <c:scaling>
          <c:orientation val="minMax"/>
        </c:scaling>
        <c:delete val="1"/>
        <c:axPos val="b"/>
        <c:majorTickMark val="out"/>
        <c:minorTickMark val="none"/>
        <c:tickLblPos val="nextTo"/>
        <c:crossAx val="39690240"/>
        <c:crosses val="autoZero"/>
        <c:auto val="1"/>
        <c:lblAlgn val="ctr"/>
        <c:lblOffset val="100"/>
        <c:noMultiLvlLbl val="0"/>
      </c:catAx>
      <c:valAx>
        <c:axId val="39690240"/>
        <c:scaling>
          <c:orientation val="minMax"/>
        </c:scaling>
        <c:delete val="1"/>
        <c:axPos val="l"/>
        <c:numFmt formatCode="#,##0" sourceLinked="1"/>
        <c:majorTickMark val="out"/>
        <c:minorTickMark val="none"/>
        <c:tickLblPos val="nextTo"/>
        <c:crossAx val="396843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pt-PT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114993438320208E-2"/>
          <c:y val="0.15259236826165959"/>
          <c:w val="0.84112270341207351"/>
          <c:h val="0.832619568387284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'1'!$A$30</c:f>
              <c:strCache>
                <c:ptCount val="1"/>
                <c:pt idx="0">
                  <c:v>Importações (2)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val>
            <c:numRef>
              <c:f>'1'!$B$30:$P$30</c:f>
              <c:numCache>
                <c:formatCode>#,##0</c:formatCode>
                <c:ptCount val="15"/>
                <c:pt idx="0">
                  <c:v>575.60500000000002</c:v>
                </c:pt>
                <c:pt idx="1">
                  <c:v>741.03499999999963</c:v>
                </c:pt>
                <c:pt idx="2">
                  <c:v>1388.8809999999992</c:v>
                </c:pt>
                <c:pt idx="3">
                  <c:v>899.43600000000015</c:v>
                </c:pt>
                <c:pt idx="4">
                  <c:v>1170.3490000000002</c:v>
                </c:pt>
                <c:pt idx="5">
                  <c:v>1022.7370000000001</c:v>
                </c:pt>
                <c:pt idx="6">
                  <c:v>1030.066</c:v>
                </c:pt>
                <c:pt idx="7">
                  <c:v>1010.02</c:v>
                </c:pt>
                <c:pt idx="8">
                  <c:v>1183.202</c:v>
                </c:pt>
                <c:pt idx="9">
                  <c:v>1121.55</c:v>
                </c:pt>
                <c:pt idx="10">
                  <c:v>1027.2</c:v>
                </c:pt>
                <c:pt idx="11">
                  <c:v>1322.664</c:v>
                </c:pt>
                <c:pt idx="12">
                  <c:v>1463.875</c:v>
                </c:pt>
                <c:pt idx="13">
                  <c:v>1908.0899999999986</c:v>
                </c:pt>
                <c:pt idx="14">
                  <c:v>2403.679000000001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DB-42E3-A92E-9E55284E27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2939392"/>
        <c:axId val="72940928"/>
      </c:barChart>
      <c:catAx>
        <c:axId val="729393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72940928"/>
        <c:crosses val="autoZero"/>
        <c:auto val="1"/>
        <c:lblAlgn val="ctr"/>
        <c:lblOffset val="100"/>
        <c:noMultiLvlLbl val="0"/>
      </c:catAx>
      <c:valAx>
        <c:axId val="72940928"/>
        <c:scaling>
          <c:orientation val="minMax"/>
        </c:scaling>
        <c:delete val="1"/>
        <c:axPos val="l"/>
        <c:numFmt formatCode="#,##0" sourceLinked="1"/>
        <c:majorTickMark val="out"/>
        <c:minorTickMark val="none"/>
        <c:tickLblPos val="nextTo"/>
        <c:crossAx val="729393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pt-PT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114993438320208E-2"/>
          <c:y val="5.0027523508481213E-2"/>
          <c:w val="0.84112270341207351"/>
          <c:h val="0.832619568387284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'1'!$A$32</c:f>
              <c:strCache>
                <c:ptCount val="1"/>
                <c:pt idx="0">
                  <c:v>Saldo [ (1)-(2) ]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val>
            <c:numRef>
              <c:f>'1'!$B$32:$P$32</c:f>
              <c:numCache>
                <c:formatCode>#,##0</c:formatCode>
                <c:ptCount val="15"/>
                <c:pt idx="0">
                  <c:v>203117.0239999998</c:v>
                </c:pt>
                <c:pt idx="1">
                  <c:v>204244.86400000018</c:v>
                </c:pt>
                <c:pt idx="2">
                  <c:v>198400.41200000027</c:v>
                </c:pt>
                <c:pt idx="3">
                  <c:v>227324.11700000009</c:v>
                </c:pt>
                <c:pt idx="4">
                  <c:v>264760.33899999998</c:v>
                </c:pt>
                <c:pt idx="5">
                  <c:v>296419.00400000002</c:v>
                </c:pt>
                <c:pt idx="6">
                  <c:v>312165.44199999998</c:v>
                </c:pt>
                <c:pt idx="7">
                  <c:v>318321.61400000006</c:v>
                </c:pt>
                <c:pt idx="8">
                  <c:v>312463.31199999998</c:v>
                </c:pt>
                <c:pt idx="9">
                  <c:v>291587.27400000009</c:v>
                </c:pt>
                <c:pt idx="10">
                  <c:v>334649.34799999959</c:v>
                </c:pt>
                <c:pt idx="11">
                  <c:v>344816.77799999999</c:v>
                </c:pt>
                <c:pt idx="12">
                  <c:v>363008.511</c:v>
                </c:pt>
                <c:pt idx="13">
                  <c:v>460327.44400000002</c:v>
                </c:pt>
                <c:pt idx="14">
                  <c:v>495580.34200000018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CC8-43C1-988F-4FC57D0324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2952448"/>
        <c:axId val="72974720"/>
      </c:barChart>
      <c:catAx>
        <c:axId val="729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72974720"/>
        <c:crosses val="autoZero"/>
        <c:auto val="1"/>
        <c:lblAlgn val="ctr"/>
        <c:lblOffset val="100"/>
        <c:noMultiLvlLbl val="0"/>
      </c:catAx>
      <c:valAx>
        <c:axId val="72974720"/>
        <c:scaling>
          <c:orientation val="minMax"/>
        </c:scaling>
        <c:delete val="1"/>
        <c:axPos val="l"/>
        <c:numFmt formatCode="#,##0" sourceLinked="1"/>
        <c:majorTickMark val="out"/>
        <c:minorTickMark val="none"/>
        <c:tickLblPos val="nextTo"/>
        <c:crossAx val="729524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pt-PT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114993438320208E-2"/>
          <c:y val="5.0027523508481213E-2"/>
          <c:w val="0.84112270341207351"/>
          <c:h val="0.8326195683872849"/>
        </c:manualLayout>
      </c:layout>
      <c:lineChart>
        <c:grouping val="stacked"/>
        <c:varyColors val="0"/>
        <c:ser>
          <c:idx val="0"/>
          <c:order val="0"/>
          <c:tx>
            <c:strRef>
              <c:f>'[2]1'!$A$12</c:f>
              <c:strCache>
                <c:ptCount val="1"/>
                <c:pt idx="0">
                  <c:v>Cobertura [ (1) / (2) ]</c:v>
                </c:pt>
              </c:strCache>
            </c:strRef>
          </c:tx>
          <c:marker>
            <c:symbol val="none"/>
          </c:marker>
          <c:cat>
            <c:numRef>
              <c:f>'[2]1'!$B$5:$F$5</c:f>
              <c:numCache>
                <c:formatCode>General</c:formatCode>
                <c:ptCount val="5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</c:numCache>
            </c:numRef>
          </c:cat>
          <c:val>
            <c:numRef>
              <c:f>'[2]1'!$B$12:$F$12</c:f>
              <c:numCache>
                <c:formatCode>General</c:formatCode>
                <c:ptCount val="5"/>
                <c:pt idx="0">
                  <c:v>9.4217210737695982</c:v>
                </c:pt>
                <c:pt idx="1">
                  <c:v>7.1670824030294336</c:v>
                </c:pt>
                <c:pt idx="2">
                  <c:v>6.8776220200097287</c:v>
                </c:pt>
                <c:pt idx="3">
                  <c:v>6.8650922333739492</c:v>
                </c:pt>
                <c:pt idx="4">
                  <c:v>7.8787262635609423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A10-42AC-B4A7-2F9305099B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2994176"/>
        <c:axId val="72995968"/>
      </c:lineChart>
      <c:catAx>
        <c:axId val="729941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72995968"/>
        <c:crosses val="autoZero"/>
        <c:auto val="1"/>
        <c:lblAlgn val="ctr"/>
        <c:lblOffset val="100"/>
        <c:noMultiLvlLbl val="0"/>
      </c:catAx>
      <c:valAx>
        <c:axId val="7299596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729941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pt-PT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8281660104986879E-2"/>
          <c:y val="0.15813532486252432"/>
          <c:w val="0.84112270341207351"/>
          <c:h val="0.832619568387284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'1'!$A$8</c:f>
              <c:strCache>
                <c:ptCount val="1"/>
                <c:pt idx="0">
                  <c:v>Importações (2)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val>
            <c:numRef>
              <c:f>'1'!$B$8:$P$8</c:f>
              <c:numCache>
                <c:formatCode>#,##0</c:formatCode>
                <c:ptCount val="15"/>
                <c:pt idx="0">
                  <c:v>63256.660999999986</c:v>
                </c:pt>
                <c:pt idx="1">
                  <c:v>80362.627999999997</c:v>
                </c:pt>
                <c:pt idx="2">
                  <c:v>79098.747999999992</c:v>
                </c:pt>
                <c:pt idx="3">
                  <c:v>89493.365000000005</c:v>
                </c:pt>
                <c:pt idx="4">
                  <c:v>81914.569000000003</c:v>
                </c:pt>
                <c:pt idx="5">
                  <c:v>86371.3</c:v>
                </c:pt>
                <c:pt idx="6">
                  <c:v>122399.001</c:v>
                </c:pt>
                <c:pt idx="7">
                  <c:v>125153.99099999999</c:v>
                </c:pt>
                <c:pt idx="8">
                  <c:v>116754.90900000001</c:v>
                </c:pt>
                <c:pt idx="9">
                  <c:v>110190.53600000002</c:v>
                </c:pt>
                <c:pt idx="10">
                  <c:v>137205.92600000018</c:v>
                </c:pt>
                <c:pt idx="11">
                  <c:v>154727.05100000001</c:v>
                </c:pt>
                <c:pt idx="12">
                  <c:v>169208.33799999999</c:v>
                </c:pt>
                <c:pt idx="13">
                  <c:v>166254.71300000002</c:v>
                </c:pt>
                <c:pt idx="14">
                  <c:v>167758.87899999999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44-4D8A-85F7-19BEB229C3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701504"/>
        <c:axId val="71389952"/>
      </c:barChart>
      <c:catAx>
        <c:axId val="39701504"/>
        <c:scaling>
          <c:orientation val="minMax"/>
        </c:scaling>
        <c:delete val="1"/>
        <c:axPos val="b"/>
        <c:majorTickMark val="out"/>
        <c:minorTickMark val="none"/>
        <c:tickLblPos val="nextTo"/>
        <c:crossAx val="71389952"/>
        <c:crosses val="autoZero"/>
        <c:auto val="1"/>
        <c:lblAlgn val="ctr"/>
        <c:lblOffset val="100"/>
        <c:noMultiLvlLbl val="0"/>
      </c:catAx>
      <c:valAx>
        <c:axId val="71389952"/>
        <c:scaling>
          <c:orientation val="minMax"/>
        </c:scaling>
        <c:delete val="1"/>
        <c:axPos val="l"/>
        <c:numFmt formatCode="#,##0" sourceLinked="1"/>
        <c:majorTickMark val="out"/>
        <c:minorTickMark val="none"/>
        <c:tickLblPos val="nextTo"/>
        <c:crossAx val="397015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pt-PT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114993438320208E-2"/>
          <c:y val="5.0027523508481213E-2"/>
          <c:w val="0.84112270341207351"/>
          <c:h val="0.832619568387284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'1'!$A$10</c:f>
              <c:strCache>
                <c:ptCount val="1"/>
                <c:pt idx="0">
                  <c:v>Saldo [ (1)-(2) ]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val>
            <c:numRef>
              <c:f>'1'!$B$10:$P$10</c:f>
              <c:numCache>
                <c:formatCode>#,##0</c:formatCode>
                <c:ptCount val="15"/>
                <c:pt idx="0">
                  <c:v>532729.95499999938</c:v>
                </c:pt>
                <c:pt idx="1">
                  <c:v>495602.94900000037</c:v>
                </c:pt>
                <c:pt idx="2">
                  <c:v>464912.54300000041</c:v>
                </c:pt>
                <c:pt idx="3">
                  <c:v>524886.83999999927</c:v>
                </c:pt>
                <c:pt idx="4">
                  <c:v>575003.69100000104</c:v>
                </c:pt>
                <c:pt idx="5">
                  <c:v>617133.53500000073</c:v>
                </c:pt>
                <c:pt idx="6">
                  <c:v>598394.56100000138</c:v>
                </c:pt>
                <c:pt idx="7">
                  <c:v>601130.81199999875</c:v>
                </c:pt>
                <c:pt idx="8">
                  <c:v>618778.99600000016</c:v>
                </c:pt>
                <c:pt idx="9">
                  <c:v>613783.08899999992</c:v>
                </c:pt>
                <c:pt idx="10">
                  <c:v>640835.07399999513</c:v>
                </c:pt>
                <c:pt idx="11">
                  <c:v>645614.48600000003</c:v>
                </c:pt>
                <c:pt idx="12">
                  <c:v>650193.99999999988</c:v>
                </c:pt>
                <c:pt idx="13">
                  <c:v>689934.96300000139</c:v>
                </c:pt>
                <c:pt idx="14">
                  <c:v>758225.12100000004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3A-40A2-ADB3-A4B888E1B5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173568"/>
        <c:axId val="40175104"/>
      </c:barChart>
      <c:catAx>
        <c:axId val="401735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0175104"/>
        <c:crosses val="autoZero"/>
        <c:auto val="1"/>
        <c:lblAlgn val="ctr"/>
        <c:lblOffset val="100"/>
        <c:noMultiLvlLbl val="0"/>
      </c:catAx>
      <c:valAx>
        <c:axId val="40175104"/>
        <c:scaling>
          <c:orientation val="minMax"/>
        </c:scaling>
        <c:delete val="1"/>
        <c:axPos val="l"/>
        <c:numFmt formatCode="#,##0" sourceLinked="1"/>
        <c:majorTickMark val="out"/>
        <c:minorTickMark val="none"/>
        <c:tickLblPos val="nextTo"/>
        <c:crossAx val="401735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pt-PT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114993438320208E-2"/>
          <c:y val="5.0027523508481213E-2"/>
          <c:w val="0.84112270341207351"/>
          <c:h val="0.8326195683872849"/>
        </c:manualLayout>
      </c:layout>
      <c:lineChart>
        <c:grouping val="stacked"/>
        <c:varyColors val="0"/>
        <c:ser>
          <c:idx val="0"/>
          <c:order val="0"/>
          <c:tx>
            <c:strRef>
              <c:f>'[2]1'!$A$12</c:f>
              <c:strCache>
                <c:ptCount val="1"/>
                <c:pt idx="0">
                  <c:v>Cobertura [ (1) / (2) ]</c:v>
                </c:pt>
              </c:strCache>
            </c:strRef>
          </c:tx>
          <c:marker>
            <c:symbol val="none"/>
          </c:marker>
          <c:cat>
            <c:numRef>
              <c:f>'[2]1'!$B$5:$F$5</c:f>
              <c:numCache>
                <c:formatCode>General</c:formatCode>
                <c:ptCount val="5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</c:numCache>
            </c:numRef>
          </c:cat>
          <c:val>
            <c:numRef>
              <c:f>'[2]1'!$B$12:$F$12</c:f>
              <c:numCache>
                <c:formatCode>General</c:formatCode>
                <c:ptCount val="5"/>
                <c:pt idx="0">
                  <c:v>9.4217210737695982</c:v>
                </c:pt>
                <c:pt idx="1">
                  <c:v>7.1670824030294336</c:v>
                </c:pt>
                <c:pt idx="2">
                  <c:v>6.8776220200097287</c:v>
                </c:pt>
                <c:pt idx="3">
                  <c:v>6.8650922333739492</c:v>
                </c:pt>
                <c:pt idx="4">
                  <c:v>7.8787262635609423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E17-4857-8F1B-A4E10D97E9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198912"/>
        <c:axId val="40200448"/>
      </c:lineChart>
      <c:catAx>
        <c:axId val="401989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0200448"/>
        <c:crosses val="autoZero"/>
        <c:auto val="1"/>
        <c:lblAlgn val="ctr"/>
        <c:lblOffset val="100"/>
        <c:noMultiLvlLbl val="0"/>
      </c:catAx>
      <c:valAx>
        <c:axId val="4020044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401989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pt-PT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114993438320208E-2"/>
          <c:y val="5.0027523508481213E-2"/>
          <c:w val="0.84112270341207351"/>
          <c:h val="0.832619568387284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'1'!$A$17</c:f>
              <c:strCache>
                <c:ptCount val="1"/>
                <c:pt idx="0">
                  <c:v>Exportações (1)</c:v>
                </c:pt>
              </c:strCache>
            </c:strRef>
          </c:tx>
          <c:invertIfNegative val="0"/>
          <c:val>
            <c:numRef>
              <c:f>'1'!$B$17:$P$17</c:f>
              <c:numCache>
                <c:formatCode>#,##0</c:formatCode>
                <c:ptCount val="15"/>
                <c:pt idx="0">
                  <c:v>392293.98699999956</c:v>
                </c:pt>
                <c:pt idx="1">
                  <c:v>370979.67800000019</c:v>
                </c:pt>
                <c:pt idx="2">
                  <c:v>344221.9980000002</c:v>
                </c:pt>
                <c:pt idx="3">
                  <c:v>386156.65199999994</c:v>
                </c:pt>
                <c:pt idx="4">
                  <c:v>390987.57200000004</c:v>
                </c:pt>
                <c:pt idx="5">
                  <c:v>406063.09400000004</c:v>
                </c:pt>
                <c:pt idx="6">
                  <c:v>407598.05399999983</c:v>
                </c:pt>
                <c:pt idx="7">
                  <c:v>406953.16900000011</c:v>
                </c:pt>
                <c:pt idx="8">
                  <c:v>421887.39099999977</c:v>
                </c:pt>
                <c:pt idx="9">
                  <c:v>431264.80099999998</c:v>
                </c:pt>
                <c:pt idx="10">
                  <c:v>442364.451999999</c:v>
                </c:pt>
                <c:pt idx="11">
                  <c:v>454202.09499999997</c:v>
                </c:pt>
                <c:pt idx="12">
                  <c:v>454929.95199999987</c:v>
                </c:pt>
                <c:pt idx="13">
                  <c:v>393954.14199999906</c:v>
                </c:pt>
                <c:pt idx="14">
                  <c:v>428000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F38-46E7-94E3-1C59B6A266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217600"/>
        <c:axId val="40231680"/>
      </c:barChart>
      <c:catAx>
        <c:axId val="402176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0231680"/>
        <c:crosses val="autoZero"/>
        <c:auto val="1"/>
        <c:lblAlgn val="ctr"/>
        <c:lblOffset val="100"/>
        <c:noMultiLvlLbl val="0"/>
      </c:catAx>
      <c:valAx>
        <c:axId val="40231680"/>
        <c:scaling>
          <c:orientation val="minMax"/>
        </c:scaling>
        <c:delete val="1"/>
        <c:axPos val="l"/>
        <c:numFmt formatCode="#,##0" sourceLinked="1"/>
        <c:majorTickMark val="out"/>
        <c:minorTickMark val="none"/>
        <c:tickLblPos val="nextTo"/>
        <c:crossAx val="402176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pt-PT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114993438320208E-2"/>
          <c:y val="5.0027523508481213E-2"/>
          <c:w val="0.84112270341207351"/>
          <c:h val="0.832619568387284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'1'!$A$19</c:f>
              <c:strCache>
                <c:ptCount val="1"/>
                <c:pt idx="0">
                  <c:v>Importações (2)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val>
            <c:numRef>
              <c:f>'1'!$B$19:$P$19</c:f>
              <c:numCache>
                <c:formatCode>#,##0</c:formatCode>
                <c:ptCount val="15"/>
                <c:pt idx="0">
                  <c:v>62681.055999999982</c:v>
                </c:pt>
                <c:pt idx="1">
                  <c:v>79621.592999999993</c:v>
                </c:pt>
                <c:pt idx="2">
                  <c:v>77709.866999999998</c:v>
                </c:pt>
                <c:pt idx="3">
                  <c:v>88593.928999999989</c:v>
                </c:pt>
                <c:pt idx="4">
                  <c:v>80744.22</c:v>
                </c:pt>
                <c:pt idx="5">
                  <c:v>85348.562999999995</c:v>
                </c:pt>
                <c:pt idx="6">
                  <c:v>121368.935</c:v>
                </c:pt>
                <c:pt idx="7">
                  <c:v>124143.97100000001</c:v>
                </c:pt>
                <c:pt idx="8">
                  <c:v>115571.70700000001</c:v>
                </c:pt>
                <c:pt idx="9">
                  <c:v>109068.98599999999</c:v>
                </c:pt>
                <c:pt idx="10">
                  <c:v>136178.72600000011</c:v>
                </c:pt>
                <c:pt idx="11">
                  <c:v>153404.38699999999</c:v>
                </c:pt>
                <c:pt idx="12">
                  <c:v>167744.46300000002</c:v>
                </c:pt>
                <c:pt idx="13">
                  <c:v>164346.62300000008</c:v>
                </c:pt>
                <c:pt idx="14">
                  <c:v>165355.20000000004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2E6-4A62-9848-22EC9582A8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2823168"/>
        <c:axId val="72824704"/>
      </c:barChart>
      <c:catAx>
        <c:axId val="728231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72824704"/>
        <c:crosses val="autoZero"/>
        <c:auto val="1"/>
        <c:lblAlgn val="ctr"/>
        <c:lblOffset val="100"/>
        <c:noMultiLvlLbl val="0"/>
      </c:catAx>
      <c:valAx>
        <c:axId val="72824704"/>
        <c:scaling>
          <c:orientation val="minMax"/>
        </c:scaling>
        <c:delete val="1"/>
        <c:axPos val="l"/>
        <c:numFmt formatCode="#,##0" sourceLinked="1"/>
        <c:majorTickMark val="out"/>
        <c:minorTickMark val="none"/>
        <c:tickLblPos val="nextTo"/>
        <c:crossAx val="728231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pt-PT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161499343832021"/>
          <c:y val="7.6990376202974642E-3"/>
          <c:w val="0.84112270341207351"/>
          <c:h val="0.832619568387284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'1'!$A$21</c:f>
              <c:strCache>
                <c:ptCount val="1"/>
                <c:pt idx="0">
                  <c:v>Saldo [ (1)-(2) ]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val>
            <c:numRef>
              <c:f>'1'!$B$21:$P$21</c:f>
              <c:numCache>
                <c:formatCode>#,##0</c:formatCode>
                <c:ptCount val="15"/>
                <c:pt idx="0">
                  <c:v>329612.93099999957</c:v>
                </c:pt>
                <c:pt idx="1">
                  <c:v>291358.0850000002</c:v>
                </c:pt>
                <c:pt idx="2">
                  <c:v>266512.13100000017</c:v>
                </c:pt>
                <c:pt idx="3">
                  <c:v>297562.72299999994</c:v>
                </c:pt>
                <c:pt idx="4">
                  <c:v>310243.35200000007</c:v>
                </c:pt>
                <c:pt idx="5">
                  <c:v>320714.53100000008</c:v>
                </c:pt>
                <c:pt idx="6">
                  <c:v>286229.11899999983</c:v>
                </c:pt>
                <c:pt idx="7">
                  <c:v>282809.19800000009</c:v>
                </c:pt>
                <c:pt idx="8">
                  <c:v>306315.68399999978</c:v>
                </c:pt>
                <c:pt idx="9">
                  <c:v>322195.815</c:v>
                </c:pt>
                <c:pt idx="10">
                  <c:v>306185.72599999886</c:v>
                </c:pt>
                <c:pt idx="11">
                  <c:v>300797.70799999998</c:v>
                </c:pt>
                <c:pt idx="12">
                  <c:v>287185.48899999983</c:v>
                </c:pt>
                <c:pt idx="13">
                  <c:v>229607.51899999898</c:v>
                </c:pt>
                <c:pt idx="14">
                  <c:v>262644.79999999993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0D-48B2-8AB2-E90C934D66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2830336"/>
        <c:axId val="72860800"/>
      </c:barChart>
      <c:catAx>
        <c:axId val="7283033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72860800"/>
        <c:crosses val="autoZero"/>
        <c:auto val="1"/>
        <c:lblAlgn val="ctr"/>
        <c:lblOffset val="100"/>
        <c:noMultiLvlLbl val="0"/>
      </c:catAx>
      <c:valAx>
        <c:axId val="72860800"/>
        <c:scaling>
          <c:orientation val="minMax"/>
        </c:scaling>
        <c:delete val="1"/>
        <c:axPos val="l"/>
        <c:numFmt formatCode="#,##0" sourceLinked="1"/>
        <c:majorTickMark val="out"/>
        <c:minorTickMark val="none"/>
        <c:tickLblPos val="nextTo"/>
        <c:crossAx val="728303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pt-PT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114993438320208E-2"/>
          <c:y val="5.0027523508481213E-2"/>
          <c:w val="0.84112270341207351"/>
          <c:h val="0.8326195683872849"/>
        </c:manualLayout>
      </c:layout>
      <c:lineChart>
        <c:grouping val="stacked"/>
        <c:varyColors val="0"/>
        <c:ser>
          <c:idx val="0"/>
          <c:order val="0"/>
          <c:tx>
            <c:strRef>
              <c:f>'[2]1'!$A$12</c:f>
              <c:strCache>
                <c:ptCount val="1"/>
                <c:pt idx="0">
                  <c:v>Cobertura [ (1) / (2) ]</c:v>
                </c:pt>
              </c:strCache>
            </c:strRef>
          </c:tx>
          <c:marker>
            <c:symbol val="none"/>
          </c:marker>
          <c:cat>
            <c:numRef>
              <c:f>'[2]1'!$B$5:$F$5</c:f>
              <c:numCache>
                <c:formatCode>General</c:formatCode>
                <c:ptCount val="5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</c:numCache>
            </c:numRef>
          </c:cat>
          <c:val>
            <c:numRef>
              <c:f>'[2]1'!$B$12:$F$12</c:f>
              <c:numCache>
                <c:formatCode>General</c:formatCode>
                <c:ptCount val="5"/>
                <c:pt idx="0">
                  <c:v>9.4217210737695982</c:v>
                </c:pt>
                <c:pt idx="1">
                  <c:v>7.1670824030294336</c:v>
                </c:pt>
                <c:pt idx="2">
                  <c:v>6.8776220200097287</c:v>
                </c:pt>
                <c:pt idx="3">
                  <c:v>6.8650922333739492</c:v>
                </c:pt>
                <c:pt idx="4">
                  <c:v>7.8787262635609423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6F2-4EEE-9909-94E1D6C147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2892800"/>
        <c:axId val="72894336"/>
      </c:lineChart>
      <c:catAx>
        <c:axId val="728928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72894336"/>
        <c:crosses val="autoZero"/>
        <c:auto val="1"/>
        <c:lblAlgn val="ctr"/>
        <c:lblOffset val="100"/>
        <c:noMultiLvlLbl val="0"/>
      </c:catAx>
      <c:valAx>
        <c:axId val="72894336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728928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pt-PT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114993438320208E-2"/>
          <c:y val="5.0027523508481213E-2"/>
          <c:w val="0.84112270341207351"/>
          <c:h val="0.832619568387284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'1'!$A$28</c:f>
              <c:strCache>
                <c:ptCount val="1"/>
                <c:pt idx="0">
                  <c:v>Exportações (1)</c:v>
                </c:pt>
              </c:strCache>
            </c:strRef>
          </c:tx>
          <c:invertIfNegative val="0"/>
          <c:val>
            <c:numRef>
              <c:f>'1'!$B$28:$P$28</c:f>
              <c:numCache>
                <c:formatCode>#,##0</c:formatCode>
                <c:ptCount val="15"/>
                <c:pt idx="0">
                  <c:v>203692.62899999981</c:v>
                </c:pt>
                <c:pt idx="1">
                  <c:v>204985.89900000018</c:v>
                </c:pt>
                <c:pt idx="2">
                  <c:v>199789.29300000027</c:v>
                </c:pt>
                <c:pt idx="3">
                  <c:v>228223.55300000007</c:v>
                </c:pt>
                <c:pt idx="4">
                  <c:v>265930.68799999997</c:v>
                </c:pt>
                <c:pt idx="5">
                  <c:v>297441.74100000004</c:v>
                </c:pt>
                <c:pt idx="6">
                  <c:v>313195.50799999997</c:v>
                </c:pt>
                <c:pt idx="7">
                  <c:v>319331.63400000008</c:v>
                </c:pt>
                <c:pt idx="8">
                  <c:v>313646.51399999997</c:v>
                </c:pt>
                <c:pt idx="9">
                  <c:v>292708.82400000008</c:v>
                </c:pt>
                <c:pt idx="10">
                  <c:v>335676.5479999996</c:v>
                </c:pt>
                <c:pt idx="11">
                  <c:v>346139.44199999998</c:v>
                </c:pt>
                <c:pt idx="12">
                  <c:v>364472.386</c:v>
                </c:pt>
                <c:pt idx="13">
                  <c:v>462235.53400000004</c:v>
                </c:pt>
                <c:pt idx="14">
                  <c:v>497984.02100000018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42-4A86-96E3-2C989EA760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2914048"/>
        <c:axId val="72915584"/>
      </c:barChart>
      <c:catAx>
        <c:axId val="729140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72915584"/>
        <c:crosses val="autoZero"/>
        <c:auto val="1"/>
        <c:lblAlgn val="ctr"/>
        <c:lblOffset val="100"/>
        <c:noMultiLvlLbl val="0"/>
      </c:catAx>
      <c:valAx>
        <c:axId val="72915584"/>
        <c:scaling>
          <c:orientation val="minMax"/>
        </c:scaling>
        <c:delete val="1"/>
        <c:axPos val="l"/>
        <c:numFmt formatCode="#,##0" sourceLinked="1"/>
        <c:majorTickMark val="out"/>
        <c:minorTickMark val="none"/>
        <c:tickLblPos val="nextTo"/>
        <c:crossAx val="729140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pt-PT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984777" cy="828675"/>
    <xdr:pic>
      <xdr:nvPicPr>
        <xdr:cNvPr id="2" name="Imagem 1">
          <a:extLst>
            <a:ext uri="{FF2B5EF4-FFF2-40B4-BE49-F238E27FC236}">
              <a16:creationId xmlns:a16="http://schemas.microsoft.com/office/drawing/2014/main" id="{20F65A37-C83D-4E2A-A1AE-8D17ED7DC6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984777" cy="828675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76200</xdr:colOff>
      <xdr:row>5</xdr:row>
      <xdr:rowOff>76200</xdr:rowOff>
    </xdr:from>
    <xdr:to>
      <xdr:col>17</xdr:col>
      <xdr:colOff>57150</xdr:colOff>
      <xdr:row>6</xdr:row>
      <xdr:rowOff>257175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49CAD66F-B16B-4547-9CCC-89567492AB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76200</xdr:colOff>
      <xdr:row>7</xdr:row>
      <xdr:rowOff>0</xdr:rowOff>
    </xdr:from>
    <xdr:to>
      <xdr:col>17</xdr:col>
      <xdr:colOff>57150</xdr:colOff>
      <xdr:row>8</xdr:row>
      <xdr:rowOff>200025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8663ED9B-EFB5-4A13-83D3-91B36D6932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76200</xdr:colOff>
      <xdr:row>9</xdr:row>
      <xdr:rowOff>0</xdr:rowOff>
    </xdr:from>
    <xdr:to>
      <xdr:col>17</xdr:col>
      <xdr:colOff>57150</xdr:colOff>
      <xdr:row>10</xdr:row>
      <xdr:rowOff>257175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CBCDA65C-9396-4289-BD09-889E86E4ED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16</xdr:col>
      <xdr:colOff>0</xdr:colOff>
      <xdr:row>11</xdr:row>
      <xdr:rowOff>0</xdr:rowOff>
    </xdr:from>
    <xdr:to>
      <xdr:col>16</xdr:col>
      <xdr:colOff>1219200</xdr:colOff>
      <xdr:row>12</xdr:row>
      <xdr:rowOff>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87025D08-72F1-417D-A12F-F51D397275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16</xdr:col>
      <xdr:colOff>0</xdr:colOff>
      <xdr:row>16</xdr:row>
      <xdr:rowOff>28575</xdr:rowOff>
    </xdr:from>
    <xdr:to>
      <xdr:col>16</xdr:col>
      <xdr:colOff>1219200</xdr:colOff>
      <xdr:row>17</xdr:row>
      <xdr:rowOff>219075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357E3927-F02A-4284-9AC2-E2C5D8505C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16</xdr:col>
      <xdr:colOff>0</xdr:colOff>
      <xdr:row>18</xdr:row>
      <xdr:rowOff>76200</xdr:rowOff>
    </xdr:from>
    <xdr:to>
      <xdr:col>16</xdr:col>
      <xdr:colOff>1219200</xdr:colOff>
      <xdr:row>19</xdr:row>
      <xdr:rowOff>200025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9FFB0A97-59DF-4860-8174-42FC6F4E2A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0</xdr:colOff>
      <xdr:row>20</xdr:row>
      <xdr:rowOff>0</xdr:rowOff>
    </xdr:from>
    <xdr:to>
      <xdr:col>16</xdr:col>
      <xdr:colOff>1219200</xdr:colOff>
      <xdr:row>21</xdr:row>
      <xdr:rowOff>247650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C8974FF6-042F-49D9-9987-E85E1B049B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0</xdr:colOff>
      <xdr:row>22</xdr:row>
      <xdr:rowOff>0</xdr:rowOff>
    </xdr:from>
    <xdr:to>
      <xdr:col>16</xdr:col>
      <xdr:colOff>1219200</xdr:colOff>
      <xdr:row>23</xdr:row>
      <xdr:rowOff>0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B2E86A5B-15E9-49AD-B0B9-2084705D5F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16</xdr:col>
      <xdr:colOff>47625</xdr:colOff>
      <xdr:row>27</xdr:row>
      <xdr:rowOff>104775</xdr:rowOff>
    </xdr:from>
    <xdr:to>
      <xdr:col>17</xdr:col>
      <xdr:colOff>28575</xdr:colOff>
      <xdr:row>28</xdr:row>
      <xdr:rowOff>228600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46CADC5E-AC16-49D4-8146-4CAE5848D7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16</xdr:col>
      <xdr:colOff>47625</xdr:colOff>
      <xdr:row>28</xdr:row>
      <xdr:rowOff>352424</xdr:rowOff>
    </xdr:from>
    <xdr:to>
      <xdr:col>17</xdr:col>
      <xdr:colOff>28575</xdr:colOff>
      <xdr:row>30</xdr:row>
      <xdr:rowOff>266699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13FDAA41-B28A-4EF1-954E-72352BF949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16</xdr:col>
      <xdr:colOff>57150</xdr:colOff>
      <xdr:row>31</xdr:row>
      <xdr:rowOff>95250</xdr:rowOff>
    </xdr:from>
    <xdr:to>
      <xdr:col>17</xdr:col>
      <xdr:colOff>38100</xdr:colOff>
      <xdr:row>32</xdr:row>
      <xdr:rowOff>228600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24B2FE99-E4A1-44EE-81C6-360DFF16FA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16</xdr:col>
      <xdr:colOff>0</xdr:colOff>
      <xdr:row>33</xdr:row>
      <xdr:rowOff>0</xdr:rowOff>
    </xdr:from>
    <xdr:to>
      <xdr:col>16</xdr:col>
      <xdr:colOff>1219200</xdr:colOff>
      <xdr:row>34</xdr:row>
      <xdr:rowOff>0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067B2B7D-69F5-45D0-BF3A-A9AAC22A1E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16.0.2\cachos\Users\mjoao%20lima\Documents\COM&#201;RCIO%20EXTERNO\S&#237;ntese%20Estatistica\75.%20Novembro%202019\Sintese%20Estatistica%20Novembro%202019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16.0.2\cachos\Users\MJL\Dropbox\IVV\S&#237;ntese%20Estatistica\Mar&#231;o%202013\Sintese%20Estatistica%20Jan_201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"/>
      <sheetName val="0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1 (2)"/>
    </sheetNames>
    <sheetDataSet>
      <sheetData sheetId="0"/>
      <sheetData sheetId="1"/>
      <sheetData sheetId="2">
        <row r="6">
          <cell r="A6" t="str">
            <v>Exportações (1)</v>
          </cell>
        </row>
      </sheetData>
      <sheetData sheetId="3">
        <row r="7">
          <cell r="T7">
            <v>44866.651000000042</v>
          </cell>
        </row>
        <row r="8">
          <cell r="T8">
            <v>46937.144999999968</v>
          </cell>
        </row>
        <row r="9">
          <cell r="T9">
            <v>62257.105999999985</v>
          </cell>
        </row>
        <row r="10">
          <cell r="T10">
            <v>62171.204999999944</v>
          </cell>
        </row>
        <row r="11">
          <cell r="T11">
            <v>55267.650999999962</v>
          </cell>
        </row>
        <row r="12">
          <cell r="T12">
            <v>56091.163000000008</v>
          </cell>
        </row>
        <row r="13">
          <cell r="T13">
            <v>69013.110000000117</v>
          </cell>
        </row>
        <row r="14">
          <cell r="T14">
            <v>45062.92500000001</v>
          </cell>
        </row>
        <row r="15">
          <cell r="T15">
            <v>70793.574000000022</v>
          </cell>
        </row>
        <row r="16">
          <cell r="T16">
            <v>82030.592000000048</v>
          </cell>
        </row>
        <row r="17">
          <cell r="T17">
            <v>82936.982000000047</v>
          </cell>
        </row>
        <row r="18">
          <cell r="T18">
            <v>58105.801000000007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"/>
      <sheetName val="0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</sheetNames>
    <sheetDataSet>
      <sheetData sheetId="0" refreshError="1"/>
      <sheetData sheetId="1" refreshError="1"/>
      <sheetData sheetId="2">
        <row r="5">
          <cell r="B5">
            <v>2007</v>
          </cell>
          <cell r="C5">
            <v>2008</v>
          </cell>
          <cell r="D5">
            <v>2009</v>
          </cell>
          <cell r="E5">
            <v>2010</v>
          </cell>
          <cell r="F5">
            <v>2011</v>
          </cell>
        </row>
        <row r="12">
          <cell r="A12" t="str">
            <v>Cobertura [ (1) / (2) ]</v>
          </cell>
          <cell r="B12">
            <v>9.4217210737695982</v>
          </cell>
          <cell r="C12">
            <v>7.1670824030294336</v>
          </cell>
          <cell r="D12">
            <v>6.8776220200097287</v>
          </cell>
          <cell r="E12">
            <v>6.8650922333739492</v>
          </cell>
          <cell r="F12">
            <v>7.8787262635609423</v>
          </cell>
        </row>
      </sheetData>
      <sheetData sheetId="3">
        <row r="5">
          <cell r="AD5">
            <v>2011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5F581F-4D8B-4968-8A2A-CB89C0A63742}">
  <sheetPr>
    <pageSetUpPr fitToPage="1"/>
  </sheetPr>
  <dimension ref="A2:J71"/>
  <sheetViews>
    <sheetView showGridLines="0" showRowColHeaders="0" tabSelected="1" zoomScaleNormal="100" workbookViewId="0">
      <selection activeCell="N16" sqref="N16"/>
    </sheetView>
  </sheetViews>
  <sheetFormatPr defaultRowHeight="15"/>
  <sheetData>
    <row r="2" spans="1:10" ht="15.75">
      <c r="D2" s="486" t="s">
        <v>64</v>
      </c>
      <c r="E2" s="486"/>
      <c r="F2" s="486"/>
      <c r="G2" s="486"/>
      <c r="H2" s="486"/>
      <c r="I2" s="486"/>
      <c r="J2" s="486"/>
    </row>
    <row r="3" spans="1:10" ht="15.75">
      <c r="D3" s="486" t="s">
        <v>195</v>
      </c>
      <c r="E3" s="486"/>
      <c r="F3" s="486"/>
      <c r="G3" s="486"/>
      <c r="H3" s="486"/>
      <c r="I3" s="486"/>
      <c r="J3" s="486"/>
    </row>
    <row r="7" spans="1:10">
      <c r="A7" s="21" t="s">
        <v>65</v>
      </c>
    </row>
    <row r="8" spans="1:10" ht="9" customHeight="1"/>
    <row r="9" spans="1:10">
      <c r="A9" s="21" t="s">
        <v>56</v>
      </c>
      <c r="F9" t="s">
        <v>68</v>
      </c>
    </row>
    <row r="10" spans="1:10" ht="9" customHeight="1"/>
    <row r="11" spans="1:10">
      <c r="A11" s="21" t="s">
        <v>100</v>
      </c>
    </row>
    <row r="12" spans="1:10" ht="9" customHeight="1"/>
    <row r="13" spans="1:10">
      <c r="A13" s="21" t="s">
        <v>101</v>
      </c>
    </row>
    <row r="14" spans="1:10" ht="9" customHeight="1"/>
    <row r="15" spans="1:10">
      <c r="A15" s="21" t="s">
        <v>102</v>
      </c>
    </row>
    <row r="16" spans="1:10" ht="9" customHeight="1">
      <c r="A16" s="21"/>
    </row>
    <row r="17" spans="1:1">
      <c r="A17" s="21" t="s">
        <v>194</v>
      </c>
    </row>
    <row r="18" spans="1:1" ht="9" customHeight="1"/>
    <row r="19" spans="1:1">
      <c r="A19" s="21" t="s">
        <v>193</v>
      </c>
    </row>
    <row r="20" spans="1:1" ht="9" customHeight="1"/>
    <row r="21" spans="1:1" ht="15" customHeight="1">
      <c r="A21" s="21" t="s">
        <v>192</v>
      </c>
    </row>
    <row r="22" spans="1:1" ht="9" customHeight="1"/>
    <row r="23" spans="1:1">
      <c r="A23" s="21" t="s">
        <v>215</v>
      </c>
    </row>
    <row r="24" spans="1:1" ht="9" customHeight="1"/>
    <row r="25" spans="1:1">
      <c r="A25" s="21" t="s">
        <v>216</v>
      </c>
    </row>
    <row r="26" spans="1:1" ht="9" customHeight="1"/>
    <row r="27" spans="1:1">
      <c r="A27" s="21" t="s">
        <v>217</v>
      </c>
    </row>
    <row r="28" spans="1:1" ht="9" customHeight="1"/>
    <row r="29" spans="1:1">
      <c r="A29" s="21" t="s">
        <v>218</v>
      </c>
    </row>
    <row r="30" spans="1:1" ht="9" customHeight="1"/>
    <row r="31" spans="1:1">
      <c r="A31" s="21" t="s">
        <v>219</v>
      </c>
    </row>
    <row r="32" spans="1:1" ht="9" customHeight="1"/>
    <row r="33" spans="1:1">
      <c r="A33" s="21" t="s">
        <v>220</v>
      </c>
    </row>
    <row r="34" spans="1:1" ht="9" customHeight="1"/>
    <row r="35" spans="1:1">
      <c r="A35" s="21" t="s">
        <v>221</v>
      </c>
    </row>
    <row r="36" spans="1:1" ht="9" customHeight="1"/>
    <row r="37" spans="1:1">
      <c r="A37" s="21" t="s">
        <v>222</v>
      </c>
    </row>
    <row r="38" spans="1:1" ht="9" customHeight="1"/>
    <row r="39" spans="1:1">
      <c r="A39" s="21" t="s">
        <v>223</v>
      </c>
    </row>
    <row r="40" spans="1:1" ht="9" customHeight="1"/>
    <row r="41" spans="1:1">
      <c r="A41" s="21" t="s">
        <v>224</v>
      </c>
    </row>
    <row r="42" spans="1:1" ht="9" customHeight="1"/>
    <row r="43" spans="1:1">
      <c r="A43" s="21" t="s">
        <v>225</v>
      </c>
    </row>
    <row r="44" spans="1:1" ht="9" customHeight="1"/>
    <row r="45" spans="1:1">
      <c r="A45" s="21" t="s">
        <v>226</v>
      </c>
    </row>
    <row r="46" spans="1:1" ht="9" customHeight="1"/>
    <row r="47" spans="1:1">
      <c r="A47" s="21" t="s">
        <v>227</v>
      </c>
    </row>
    <row r="48" spans="1:1" ht="9" customHeight="1"/>
    <row r="49" spans="1:1">
      <c r="A49" s="21" t="s">
        <v>191</v>
      </c>
    </row>
    <row r="50" spans="1:1" ht="9" customHeight="1"/>
    <row r="51" spans="1:1">
      <c r="A51" s="21" t="s">
        <v>190</v>
      </c>
    </row>
    <row r="52" spans="1:1" ht="9" customHeight="1"/>
    <row r="53" spans="1:1">
      <c r="A53" s="21" t="s">
        <v>189</v>
      </c>
    </row>
    <row r="54" spans="1:1" ht="9" customHeight="1"/>
    <row r="55" spans="1:1">
      <c r="A55" s="21" t="s">
        <v>188</v>
      </c>
    </row>
    <row r="56" spans="1:1" ht="9" customHeight="1"/>
    <row r="57" spans="1:1">
      <c r="A57" s="21" t="s">
        <v>187</v>
      </c>
    </row>
    <row r="58" spans="1:1" ht="9" customHeight="1"/>
    <row r="59" spans="1:1">
      <c r="A59" s="21" t="s">
        <v>186</v>
      </c>
    </row>
    <row r="60" spans="1:1" ht="9" customHeight="1"/>
    <row r="61" spans="1:1">
      <c r="A61" s="21" t="s">
        <v>185</v>
      </c>
    </row>
    <row r="62" spans="1:1" ht="9" customHeight="1"/>
    <row r="63" spans="1:1">
      <c r="A63" s="21" t="s">
        <v>184</v>
      </c>
    </row>
    <row r="64" spans="1:1" ht="9" customHeight="1"/>
    <row r="65" spans="1:1">
      <c r="A65" s="21" t="s">
        <v>228</v>
      </c>
    </row>
    <row r="66" spans="1:1" ht="9" customHeight="1"/>
    <row r="67" spans="1:1">
      <c r="A67" s="21" t="s">
        <v>229</v>
      </c>
    </row>
    <row r="68" spans="1:1" ht="9" customHeight="1"/>
    <row r="69" spans="1:1">
      <c r="A69" s="21" t="s">
        <v>230</v>
      </c>
    </row>
    <row r="70" spans="1:1" ht="9" customHeight="1"/>
    <row r="71" spans="1:1">
      <c r="A71" s="21" t="s">
        <v>231</v>
      </c>
    </row>
  </sheetData>
  <mergeCells count="2">
    <mergeCell ref="D2:J2"/>
    <mergeCell ref="D3:J3"/>
  </mergeCells>
  <hyperlinks>
    <hyperlink ref="A9" location="'1'!A1" display="1 - Evolução Recente da Balança Comercial" xr:uid="{FD3A86BC-C3C1-44F5-AB0F-9483916739A2}"/>
    <hyperlink ref="A7" location="'0'!A1" display="0 - Nota Introdutória" xr:uid="{D24FACE8-3051-4215-8DF4-A8A241F4FEA5}"/>
    <hyperlink ref="A11" location="'2'!A1" display="2 - Evolução  Mensal e Trimestral das Exportações Nacionais (NC 2204)" xr:uid="{8E7C7303-543E-4557-B1AB-71176CAC2B01}"/>
    <hyperlink ref="A13" location="'3'!A1" display="3 - Evolução  Mensal e Trimestral das Importações Nacionais (NC 2204)" xr:uid="{045C7F59-5DB8-4CB2-8CD0-3BCCD3048686}"/>
    <hyperlink ref="A15" location="'4'!A1" display="4- Exportações por Tipo de Produto" xr:uid="{BAA5448C-B1CC-497C-93D2-5BE639724332}"/>
    <hyperlink ref="A17" location="'5'!A1" display="5- Evolução das Exportações por Continente" xr:uid="{04EF4E36-A293-4041-AC2B-00852331CFF3}"/>
    <hyperlink ref="A19" location="'6'!A1" display="6 - Evolução das Exportações de Vinho (NC 2204) por Mercado / Acondicionamento" xr:uid="{EF7793A0-E203-4A5C-8010-45FE8B0B5E22}"/>
    <hyperlink ref="A21" location="'7'!A1" display="7 - Evolução das Exportações com Destino a uma Selecção de Mercados" xr:uid="{E737D972-8B2D-4820-AAC3-EB60C9EA5676}"/>
    <hyperlink ref="A23" location="'8'!A1" display="8- Evolução das Exportações de Vinhos Tranquilos com DOP + Vinho com IGP + Vinho" xr:uid="{530CFF25-56C8-49F3-B8E0-D958D0C823BF}"/>
    <hyperlink ref="A25" location="'9'!A1" display="9 - Evolução das Exportações de Vinhos Tranquilos com DOP + Vinho com IGP + Vinho com Destino a uma Seleção de Mercados" xr:uid="{1A3E8426-36B0-46C9-B9DC-0EC752B35BC1}"/>
    <hyperlink ref="A27" location="'10'!A1" display="10 - Evolução das Exportações de Vinhos Tranquilos com DOP + Vinho com IGP " xr:uid="{0FCE622B-D231-4DA9-BE63-5014771572B8}"/>
    <hyperlink ref="A29" location="'11'!A1" display="11 - Evolução das Exportações de Vinhos Tranquilos com DOP + Vinho com IGP com Destino a uma Seleção de Mercados" xr:uid="{CF926809-2AB9-411E-BD73-530BCD43C6F7}"/>
    <hyperlink ref="A31" location="'12'!A1" display="12 - Evolução das Exportações de Vinho Tranquilo com DOP " xr:uid="{104C932E-33EC-4E39-BA3E-1784BF8C978D}"/>
    <hyperlink ref="A33" location="'13'!A1" display="13 - Evolução das Exportações de Vinho Tranquilo com DOP com Destino a uma Selecção de Mercados" xr:uid="{98C9955D-7468-462E-A2E5-073BF59B1675}"/>
    <hyperlink ref="A35" location="'14'!A1" display="14- DOP Branco  - Evolução das Exportações com Destino a uma Seleção de Mercados" xr:uid="{A7951876-A126-48B8-A969-4F3AD995F462}"/>
    <hyperlink ref="A37" location="'15'!A1" display="15 - Evolução das Exportações de Vinho com DOP Vinho Verde -  Branco e Acondicionamento até 2 litros - com Destino a uma Seleção de Mercados" xr:uid="{17E5B979-C3BC-4862-8E5C-41B0BBC6D49F}"/>
    <hyperlink ref="A39" location="'16'!A1" display="16 - DOP Tinto - Evolução das Exportações com Destino a uma Seleção de Mercados" xr:uid="{D155244D-9D78-4473-8630-F7CE0FDD418F}"/>
    <hyperlink ref="A41" location="'17'!A1" display="17 - Evolução das Exportações de Vinho Tranquilo com IGP" xr:uid="{22990CFA-BE02-4E64-9998-1224E15FB642}"/>
    <hyperlink ref="A43" location="'18'!A1" display="18 - Evolução das Exportações de Vinho Tranquilo com IGP com Destino a uma Seleção de Mercados  " xr:uid="{1250F122-83D6-4459-B9B3-6784EA7CFCFE}"/>
    <hyperlink ref="A45" location="'19'!A1" display="19 - IGP  Branco - Evolução das Exportações com Destino a uma Selecção de Mercados" xr:uid="{EA904797-CE7F-47A6-92EF-F1BA39090A25}"/>
    <hyperlink ref="A47" location="'20'!A1" display="20 - IGP  Tinto - Evolução das Exportações com Destino a uma Selecção de Mercados" xr:uid="{61768BC4-B8D1-43C0-B4F1-BDF9A769F539}"/>
    <hyperlink ref="A49" location="'21'!A1" display="21 - Evolução das Exportações de Vinho Tranquilo sem Certificação" xr:uid="{4117D3BB-4912-4329-A437-44A494B0AF9F}"/>
    <hyperlink ref="A51" location="'22'!A1" display="22 - Evolução das Exportações de Vinho Tranquilo sem DO / IG (ex-mesa) com Destino a uma Seleção de Mercados " xr:uid="{CCC30EF2-7972-4718-9519-A0661A02458A}"/>
    <hyperlink ref="A53" location="'23'!A1" display="23 - Vinho Branco, Capacidade até 2 litros - Evolução das Exportações com destino a uma selecção de Mercados" xr:uid="{EA2E9235-67F3-4C44-9C3B-E423324B814F}"/>
    <hyperlink ref="A55" location="'24'!A1" display="24 - Vinho Tinto, Capacidade até 2 litros - Evolução das Exportações com destino a uma selecção de Mercados" xr:uid="{FCD8F1C1-62FD-452A-8F35-B580E44A97FF}"/>
    <hyperlink ref="A57" location="'25'!A1" display="25 - Vinho Branco, Capacidade superior a 2 litros - Evolução das Exportações com Destino a uma Seleção de Mercados" xr:uid="{B44FFE69-F7F1-4278-A80A-6BB4AE5824B4}"/>
    <hyperlink ref="A59" location="'26'!A1" display="26 - Vinho Tinto, Capacidade superior a 2 litros - Evolução das Exportações com Destino a uma Seleção de Mercados" xr:uid="{C9E100E2-DB94-4700-9C19-5494F3A70EBD}"/>
    <hyperlink ref="A61" location="'27'!A1" display="27 - Evolução das Exportações de Espumantes e Espumosos" xr:uid="{633C27CE-C40D-40F0-B172-2AC8B5B1728F}"/>
    <hyperlink ref="A63" location="'28'!A1" display="28 - Espumantes e Espumosos - Evolução das Exportações com Destino a uma Seleção de Mercados" xr:uid="{B109D9A6-5B0B-4EC3-8344-E04790626BEA}"/>
    <hyperlink ref="A65" location="'29'!A1" display="29 - Evolução das Exportações do Vinho Licoroso DOP Porto" xr:uid="{5AA9BB03-6C85-4AD9-8F3E-F908B0DCB8AA}"/>
    <hyperlink ref="A67" location="'30'!A1" display="30 - DOP Porto  - Evolução das Exportações com Destino a uma Seleção de Mercados" xr:uid="{1186F714-C8DA-43E3-8392-911B68C969D2}"/>
    <hyperlink ref="A69" location="'31'!A1" display="31 - Evolução das Exportações do Vinho Licoroso DOP Madeira" xr:uid="{26F7A89A-D388-4AC2-A0B6-79D18EE406A2}"/>
    <hyperlink ref="A71" location="'32'!A1" display="32 - DOP Madeira  - Evolução das Exportações com Destino a uma Seleção de Mercados" xr:uid="{6D0881B2-41D4-449C-AB83-A0967E8383B0}"/>
  </hyperlinks>
  <pageMargins left="0.31496062992125984" right="0.31496062992125984" top="0.35433070866141736" bottom="0.35433070866141736" header="0.31496062992125984" footer="0.31496062992125984"/>
  <pageSetup paperSize="9" scale="82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BAC96E-CA38-43F9-9FF4-7ACB6B74613A}">
  <sheetPr>
    <pageSetUpPr fitToPage="1"/>
  </sheetPr>
  <dimension ref="A1:AL111"/>
  <sheetViews>
    <sheetView showGridLines="0" topLeftCell="E1" workbookViewId="0">
      <selection activeCell="R106" sqref="R106"/>
    </sheetView>
  </sheetViews>
  <sheetFormatPr defaultRowHeight="15"/>
  <cols>
    <col min="1" max="2" width="2.85546875" customWidth="1"/>
    <col min="3" max="4" width="2.28515625" customWidth="1"/>
    <col min="5" max="5" width="22" customWidth="1"/>
    <col min="6" max="6" width="9.140625" customWidth="1"/>
    <col min="18" max="18" width="10.5703125" customWidth="1"/>
    <col min="19" max="19" width="1.140625" customWidth="1"/>
    <col min="20" max="24" width="9.140625" customWidth="1"/>
    <col min="35" max="35" width="10.5703125" customWidth="1"/>
    <col min="36" max="36" width="1.140625" customWidth="1"/>
    <col min="37" max="37" width="10.5703125" customWidth="1"/>
    <col min="38" max="38" width="2" customWidth="1"/>
    <col min="39" max="39" width="9.140625" customWidth="1"/>
    <col min="50" max="50" width="10.42578125" customWidth="1"/>
  </cols>
  <sheetData>
    <row r="1" spans="1:38" ht="15.75">
      <c r="A1" s="18" t="s">
        <v>199</v>
      </c>
      <c r="B1" s="202"/>
    </row>
    <row r="3" spans="1:38" ht="15.75" thickBot="1"/>
    <row r="4" spans="1:38" ht="15" customHeight="1">
      <c r="A4" s="507" t="s">
        <v>32</v>
      </c>
      <c r="B4" s="516"/>
      <c r="C4" s="516"/>
      <c r="D4" s="516"/>
      <c r="E4" s="516"/>
      <c r="F4" s="533" t="s">
        <v>19</v>
      </c>
      <c r="G4" s="530"/>
      <c r="H4" s="530"/>
      <c r="I4" s="530"/>
      <c r="J4" s="530"/>
      <c r="K4" s="530"/>
      <c r="L4" s="530"/>
      <c r="M4" s="530"/>
      <c r="N4" s="530"/>
      <c r="O4" s="530"/>
      <c r="P4" s="530"/>
      <c r="Q4" s="531"/>
      <c r="R4" s="519" t="s">
        <v>196</v>
      </c>
      <c r="T4" s="489" t="s">
        <v>112</v>
      </c>
      <c r="U4" s="495"/>
      <c r="V4" s="495"/>
      <c r="W4" s="495"/>
      <c r="X4" s="522"/>
    </row>
    <row r="5" spans="1:38" ht="15.75" thickBot="1">
      <c r="A5" s="517"/>
      <c r="B5" s="543"/>
      <c r="C5" s="543"/>
      <c r="D5" s="543"/>
      <c r="E5" s="543"/>
      <c r="F5" s="526" t="s">
        <v>69</v>
      </c>
      <c r="G5" s="527"/>
      <c r="H5" s="527"/>
      <c r="I5" s="527"/>
      <c r="J5" s="527"/>
      <c r="K5" s="527"/>
      <c r="L5" s="527"/>
      <c r="M5" s="527"/>
      <c r="N5" s="527"/>
      <c r="O5" s="527"/>
      <c r="P5" s="527"/>
      <c r="Q5" s="528"/>
      <c r="R5" s="520"/>
      <c r="T5" s="523"/>
      <c r="U5" s="524"/>
      <c r="V5" s="524"/>
      <c r="W5" s="524"/>
      <c r="X5" s="525"/>
    </row>
    <row r="6" spans="1:38" ht="23.25" customHeight="1" thickBot="1">
      <c r="A6" s="517"/>
      <c r="B6" s="543"/>
      <c r="C6" s="543"/>
      <c r="D6" s="543"/>
      <c r="E6" s="543"/>
      <c r="F6" s="28">
        <v>2010</v>
      </c>
      <c r="G6" s="196">
        <v>2011</v>
      </c>
      <c r="H6" s="196">
        <v>2012</v>
      </c>
      <c r="I6" s="196">
        <v>2013</v>
      </c>
      <c r="J6" s="196">
        <v>2014</v>
      </c>
      <c r="K6" s="196">
        <v>2015</v>
      </c>
      <c r="L6" s="196">
        <v>2016</v>
      </c>
      <c r="M6" s="196">
        <v>2017</v>
      </c>
      <c r="N6" s="196">
        <v>2018</v>
      </c>
      <c r="O6" s="196">
        <v>2019</v>
      </c>
      <c r="P6" s="196">
        <v>2020</v>
      </c>
      <c r="Q6" s="287">
        <v>2021</v>
      </c>
      <c r="R6" s="521"/>
      <c r="T6" s="284">
        <v>2010</v>
      </c>
      <c r="U6" s="339">
        <v>2015</v>
      </c>
      <c r="V6" s="386">
        <v>2019</v>
      </c>
      <c r="W6" s="386">
        <v>2020</v>
      </c>
      <c r="X6" s="288">
        <v>2021</v>
      </c>
      <c r="AL6" s="190"/>
    </row>
    <row r="7" spans="1:38" ht="20.100000000000001" customHeight="1" thickBot="1">
      <c r="A7" s="32" t="s">
        <v>36</v>
      </c>
      <c r="B7" s="115"/>
      <c r="C7" s="115"/>
      <c r="D7" s="115"/>
      <c r="E7" s="115"/>
      <c r="F7" s="215">
        <v>869407.8</v>
      </c>
      <c r="G7" s="83">
        <v>965110.20999999973</v>
      </c>
      <c r="H7" s="83">
        <v>1134335.0600000003</v>
      </c>
      <c r="I7" s="83">
        <v>973385.89</v>
      </c>
      <c r="J7" s="83">
        <v>752150.07</v>
      </c>
      <c r="K7" s="83">
        <v>763071.92</v>
      </c>
      <c r="L7" s="83">
        <v>1026161.45</v>
      </c>
      <c r="M7" s="83">
        <v>1069996.6599999999</v>
      </c>
      <c r="N7" s="83">
        <v>1099389.18</v>
      </c>
      <c r="O7" s="83">
        <v>972319.69</v>
      </c>
      <c r="P7" s="83">
        <v>904785.39000000013</v>
      </c>
      <c r="Q7" s="209">
        <v>978781.9700000002</v>
      </c>
      <c r="R7" s="318">
        <f t="shared" ref="R7:R38" si="0">(Q7-P7)/P7</f>
        <v>8.1783570797932609E-2</v>
      </c>
      <c r="T7" s="390">
        <f>F7/$F$29</f>
        <v>0.44891009773001161</v>
      </c>
      <c r="U7" s="391">
        <f>K7/$K$29</f>
        <v>0.37100854793142035</v>
      </c>
      <c r="V7" s="391">
        <f>O7/$O$29</f>
        <v>0.43070705086386929</v>
      </c>
      <c r="W7" s="391">
        <f>P7/$P$29</f>
        <v>0.37066645996188213</v>
      </c>
      <c r="X7" s="392">
        <f>Q7/$Q$29</f>
        <v>0.38572357244664296</v>
      </c>
    </row>
    <row r="8" spans="1:38" ht="20.100000000000001" customHeight="1" thickBot="1">
      <c r="A8" s="203"/>
      <c r="B8" s="115" t="s">
        <v>37</v>
      </c>
      <c r="C8" s="115"/>
      <c r="D8" s="115"/>
      <c r="E8" s="204"/>
      <c r="F8" s="79">
        <v>263053.42000000004</v>
      </c>
      <c r="G8" s="60">
        <v>213871.74</v>
      </c>
      <c r="H8" s="60">
        <v>297066.13000000012</v>
      </c>
      <c r="I8" s="60">
        <v>247429.56999999977</v>
      </c>
      <c r="J8" s="60">
        <v>214156.28000000006</v>
      </c>
      <c r="K8" s="60">
        <v>217086.98</v>
      </c>
      <c r="L8" s="60">
        <v>264667.53000000003</v>
      </c>
      <c r="M8" s="60">
        <v>252883.48999999982</v>
      </c>
      <c r="N8" s="60">
        <v>284710.25999999989</v>
      </c>
      <c r="O8" s="60">
        <v>281289.59000000003</v>
      </c>
      <c r="P8" s="60">
        <v>270300.67999999993</v>
      </c>
      <c r="Q8" s="36">
        <v>312529.88</v>
      </c>
      <c r="R8" s="368">
        <f t="shared" si="0"/>
        <v>0.15623046157338591</v>
      </c>
      <c r="T8" s="393">
        <f t="shared" ref="T8:T28" si="1">F8/$F$29</f>
        <v>0.13582502535681623</v>
      </c>
      <c r="U8" s="394">
        <f t="shared" ref="U8:U28" si="2">K8/$K$29</f>
        <v>0.10554853758033357</v>
      </c>
      <c r="V8" s="394">
        <f t="shared" ref="V8:V38" si="3">O8/$O$29</f>
        <v>0.12460244402497593</v>
      </c>
      <c r="W8" s="394">
        <f t="shared" ref="W8:W38" si="4">P8/$P$29</f>
        <v>0.11073498454798157</v>
      </c>
      <c r="X8" s="395">
        <f t="shared" ref="X8:X38" si="5">Q8/$Q$29</f>
        <v>0.12316342710105359</v>
      </c>
    </row>
    <row r="9" spans="1:38" ht="20.100000000000001" customHeight="1">
      <c r="A9" s="198"/>
      <c r="B9" s="24"/>
      <c r="C9" s="370" t="s">
        <v>96</v>
      </c>
      <c r="D9" s="370"/>
      <c r="E9" s="199"/>
      <c r="F9" s="371">
        <v>201676.36000000004</v>
      </c>
      <c r="G9" s="372">
        <v>137632.03000000003</v>
      </c>
      <c r="H9" s="372">
        <v>150443.55000000008</v>
      </c>
      <c r="I9" s="372">
        <v>152618.6599999998</v>
      </c>
      <c r="J9" s="372">
        <v>179857.05000000008</v>
      </c>
      <c r="K9" s="372">
        <v>186867.49000000002</v>
      </c>
      <c r="L9" s="372">
        <v>219388.62000000005</v>
      </c>
      <c r="M9" s="372">
        <v>213260.88999999984</v>
      </c>
      <c r="N9" s="372">
        <v>237714.46999999991</v>
      </c>
      <c r="O9" s="372">
        <v>238710.52000000002</v>
      </c>
      <c r="P9" s="372">
        <v>227301.77999999994</v>
      </c>
      <c r="Q9" s="373">
        <v>269571</v>
      </c>
      <c r="R9" s="374">
        <f t="shared" si="0"/>
        <v>0.18596079625949286</v>
      </c>
      <c r="T9" s="340">
        <f t="shared" si="1"/>
        <v>0.10413358895265608</v>
      </c>
      <c r="U9" s="341">
        <f t="shared" si="2"/>
        <v>9.0855703510213312E-2</v>
      </c>
      <c r="V9" s="341">
        <f t="shared" si="3"/>
        <v>0.10574125479180689</v>
      </c>
      <c r="W9" s="341">
        <f t="shared" si="4"/>
        <v>9.3119481223756836E-2</v>
      </c>
      <c r="X9" s="342">
        <f t="shared" si="5"/>
        <v>0.10623396459582718</v>
      </c>
    </row>
    <row r="10" spans="1:38" ht="20.100000000000001" customHeight="1">
      <c r="A10" s="198"/>
      <c r="B10" s="24"/>
      <c r="C10" s="378" t="s">
        <v>87</v>
      </c>
      <c r="D10" s="370"/>
      <c r="E10" s="194"/>
      <c r="F10" s="43">
        <f>F11+F12</f>
        <v>61377.059999999983</v>
      </c>
      <c r="G10" s="63">
        <f t="shared" ref="G10:Q10" si="6">G11+G12</f>
        <v>76239.709999999977</v>
      </c>
      <c r="H10" s="63">
        <f t="shared" si="6"/>
        <v>146622.58000000002</v>
      </c>
      <c r="I10" s="63">
        <f t="shared" si="6"/>
        <v>94810.909999999974</v>
      </c>
      <c r="J10" s="63">
        <f t="shared" si="6"/>
        <v>34299.229999999989</v>
      </c>
      <c r="K10" s="63">
        <f t="shared" si="6"/>
        <v>30219.49</v>
      </c>
      <c r="L10" s="63">
        <f t="shared" si="6"/>
        <v>45278.91</v>
      </c>
      <c r="M10" s="63">
        <f t="shared" si="6"/>
        <v>39622.6</v>
      </c>
      <c r="N10" s="63">
        <f t="shared" si="6"/>
        <v>46995.789999999994</v>
      </c>
      <c r="O10" s="63">
        <f t="shared" si="6"/>
        <v>42579.07</v>
      </c>
      <c r="P10" s="63">
        <f t="shared" si="6"/>
        <v>42998.9</v>
      </c>
      <c r="Q10" s="423">
        <f t="shared" si="6"/>
        <v>42958.880000000005</v>
      </c>
      <c r="R10" s="379">
        <f t="shared" si="0"/>
        <v>-9.3072148357276107E-4</v>
      </c>
      <c r="T10" s="343">
        <f t="shared" si="1"/>
        <v>3.1691436404160139E-2</v>
      </c>
      <c r="U10" s="344">
        <f t="shared" si="2"/>
        <v>1.4692834070120255E-2</v>
      </c>
      <c r="V10" s="344">
        <f t="shared" si="3"/>
        <v>1.8861189233169033E-2</v>
      </c>
      <c r="W10" s="344">
        <f t="shared" si="4"/>
        <v>1.7615503324224735E-2</v>
      </c>
      <c r="X10" s="345">
        <f t="shared" si="5"/>
        <v>1.6929462505226409E-2</v>
      </c>
    </row>
    <row r="11" spans="1:38" ht="20.100000000000001" customHeight="1">
      <c r="A11" s="47"/>
      <c r="D11" s="24" t="s">
        <v>97</v>
      </c>
      <c r="E11" s="24"/>
      <c r="F11" s="216"/>
      <c r="G11" s="65"/>
      <c r="H11" s="65"/>
      <c r="I11" s="65"/>
      <c r="J11" s="65"/>
      <c r="K11" s="65"/>
      <c r="L11" s="65"/>
      <c r="M11" s="65">
        <v>11263.889999999998</v>
      </c>
      <c r="N11" s="65">
        <v>13847</v>
      </c>
      <c r="O11" s="65">
        <v>16067.330000000002</v>
      </c>
      <c r="P11" s="65">
        <v>22170.680000000004</v>
      </c>
      <c r="Q11" s="40">
        <v>18238.930000000004</v>
      </c>
      <c r="R11" s="374">
        <f t="shared" si="0"/>
        <v>-0.17734007256430562</v>
      </c>
      <c r="T11" s="387">
        <f t="shared" si="1"/>
        <v>0</v>
      </c>
      <c r="U11" s="388">
        <f t="shared" si="2"/>
        <v>0</v>
      </c>
      <c r="V11" s="388">
        <f t="shared" si="3"/>
        <v>7.117321998854691E-3</v>
      </c>
      <c r="W11" s="388">
        <f t="shared" si="4"/>
        <v>9.082736703504575E-3</v>
      </c>
      <c r="X11" s="389">
        <f t="shared" si="5"/>
        <v>7.1876939429158576E-3</v>
      </c>
    </row>
    <row r="12" spans="1:38" ht="20.100000000000001" customHeight="1" thickBot="1">
      <c r="A12" s="47"/>
      <c r="D12" s="24" t="s">
        <v>98</v>
      </c>
      <c r="E12" s="24"/>
      <c r="F12" s="216">
        <v>61377.059999999983</v>
      </c>
      <c r="G12" s="65">
        <v>76239.709999999977</v>
      </c>
      <c r="H12" s="65">
        <v>146622.58000000002</v>
      </c>
      <c r="I12" s="65">
        <v>94810.909999999974</v>
      </c>
      <c r="J12" s="65">
        <v>34299.229999999989</v>
      </c>
      <c r="K12" s="65">
        <v>30219.49</v>
      </c>
      <c r="L12" s="65">
        <v>45278.91</v>
      </c>
      <c r="M12" s="65">
        <v>28358.710000000003</v>
      </c>
      <c r="N12" s="65">
        <v>33148.789999999994</v>
      </c>
      <c r="O12" s="65">
        <v>26511.739999999998</v>
      </c>
      <c r="P12" s="65">
        <v>20828.219999999998</v>
      </c>
      <c r="Q12" s="40">
        <v>24719.95</v>
      </c>
      <c r="R12" s="374">
        <f t="shared" si="0"/>
        <v>0.18684890019406381</v>
      </c>
      <c r="T12" s="387">
        <f t="shared" si="1"/>
        <v>3.1691436404160139E-2</v>
      </c>
      <c r="U12" s="388">
        <f t="shared" si="2"/>
        <v>1.4692834070120255E-2</v>
      </c>
      <c r="V12" s="388">
        <f t="shared" si="3"/>
        <v>1.174386723431434E-2</v>
      </c>
      <c r="W12" s="388">
        <f t="shared" si="4"/>
        <v>8.5327666207201582E-3</v>
      </c>
      <c r="X12" s="389">
        <f t="shared" si="5"/>
        <v>9.7417685623105519E-3</v>
      </c>
    </row>
    <row r="13" spans="1:38" ht="20.100000000000001" customHeight="1" thickBot="1">
      <c r="A13" s="47"/>
      <c r="B13" s="115" t="s">
        <v>38</v>
      </c>
      <c r="C13" s="115"/>
      <c r="D13" s="115"/>
      <c r="E13" s="115"/>
      <c r="F13" s="217">
        <v>606354.37999999989</v>
      </c>
      <c r="G13" s="155">
        <v>751238.46999999986</v>
      </c>
      <c r="H13" s="155">
        <v>837268.93000000017</v>
      </c>
      <c r="I13" s="155">
        <v>725956.3200000003</v>
      </c>
      <c r="J13" s="155">
        <v>537993.78999999992</v>
      </c>
      <c r="K13" s="155">
        <v>545984.94000000006</v>
      </c>
      <c r="L13" s="155">
        <v>761493.91999999993</v>
      </c>
      <c r="M13" s="155">
        <v>817113.16999999993</v>
      </c>
      <c r="N13" s="155">
        <v>814678.92</v>
      </c>
      <c r="O13" s="155">
        <v>691030.10000000009</v>
      </c>
      <c r="P13" s="155">
        <v>634484.71000000008</v>
      </c>
      <c r="Q13" s="156">
        <v>666252.09000000008</v>
      </c>
      <c r="R13" s="368">
        <f t="shared" si="0"/>
        <v>5.0067999274560925E-2</v>
      </c>
      <c r="T13" s="393">
        <f t="shared" si="1"/>
        <v>0.31308507237319533</v>
      </c>
      <c r="U13" s="394">
        <f t="shared" si="2"/>
        <v>0.26546001035108679</v>
      </c>
      <c r="V13" s="394">
        <f t="shared" si="3"/>
        <v>0.3061046068388934</v>
      </c>
      <c r="W13" s="394">
        <f t="shared" si="4"/>
        <v>0.25993147541390055</v>
      </c>
      <c r="X13" s="395">
        <f t="shared" si="5"/>
        <v>0.26256014534558936</v>
      </c>
    </row>
    <row r="14" spans="1:38" ht="20.100000000000001" customHeight="1">
      <c r="A14" s="47"/>
      <c r="B14" s="24"/>
      <c r="C14" t="s">
        <v>96</v>
      </c>
      <c r="D14" s="370"/>
      <c r="F14" s="81">
        <v>325343.82999999996</v>
      </c>
      <c r="G14" s="61">
        <v>333353.31999999989</v>
      </c>
      <c r="H14" s="61">
        <v>337405.76000000013</v>
      </c>
      <c r="I14" s="61">
        <v>344493.6000000005</v>
      </c>
      <c r="J14" s="61">
        <v>368538.89999999991</v>
      </c>
      <c r="K14" s="61">
        <v>380815.15</v>
      </c>
      <c r="L14" s="61">
        <v>412927.78999999992</v>
      </c>
      <c r="M14" s="61">
        <v>445278.62000000005</v>
      </c>
      <c r="N14" s="61">
        <v>477132.83</v>
      </c>
      <c r="O14" s="61">
        <v>499389.82</v>
      </c>
      <c r="P14" s="61">
        <v>428492.20000000013</v>
      </c>
      <c r="Q14" s="38">
        <v>418519.2900000001</v>
      </c>
      <c r="R14" s="374">
        <f t="shared" si="0"/>
        <v>-2.3274425998886395E-2</v>
      </c>
      <c r="T14" s="340">
        <f t="shared" si="1"/>
        <v>0.16798806097800856</v>
      </c>
      <c r="U14" s="341">
        <f t="shared" si="2"/>
        <v>0.18515381332835054</v>
      </c>
      <c r="V14" s="341">
        <f t="shared" si="3"/>
        <v>0.22121398837828588</v>
      </c>
      <c r="W14" s="341">
        <f t="shared" si="4"/>
        <v>0.17554183417492941</v>
      </c>
      <c r="X14" s="342">
        <f t="shared" si="5"/>
        <v>0.16493229403953222</v>
      </c>
    </row>
    <row r="15" spans="1:38" ht="20.100000000000001" customHeight="1">
      <c r="A15" s="47"/>
      <c r="B15" s="24"/>
      <c r="C15" s="378" t="s">
        <v>87</v>
      </c>
      <c r="D15" s="370"/>
      <c r="E15" s="378"/>
      <c r="F15" s="43">
        <f>F16+F17</f>
        <v>281010.55</v>
      </c>
      <c r="G15" s="63">
        <f t="shared" ref="G15:Q15" si="7">G16+G17</f>
        <v>417885.14999999997</v>
      </c>
      <c r="H15" s="63">
        <f t="shared" si="7"/>
        <v>499863.17</v>
      </c>
      <c r="I15" s="63">
        <f t="shared" si="7"/>
        <v>381462.71999999974</v>
      </c>
      <c r="J15" s="63">
        <f t="shared" si="7"/>
        <v>169454.89000000004</v>
      </c>
      <c r="K15" s="63">
        <f t="shared" si="7"/>
        <v>165169.79000000004</v>
      </c>
      <c r="L15" s="63">
        <f t="shared" si="7"/>
        <v>348566.13</v>
      </c>
      <c r="M15" s="63">
        <f t="shared" si="7"/>
        <v>371834.55</v>
      </c>
      <c r="N15" s="63">
        <f t="shared" si="7"/>
        <v>337546.08999999997</v>
      </c>
      <c r="O15" s="63">
        <f t="shared" si="7"/>
        <v>191640.27999999997</v>
      </c>
      <c r="P15" s="63">
        <f t="shared" si="7"/>
        <v>205992.51000000004</v>
      </c>
      <c r="Q15" s="423">
        <f t="shared" si="7"/>
        <v>247732.80000000005</v>
      </c>
      <c r="R15" s="379">
        <f t="shared" si="0"/>
        <v>0.20263013446459777</v>
      </c>
      <c r="T15" s="343">
        <f t="shared" si="1"/>
        <v>0.14509701139518683</v>
      </c>
      <c r="U15" s="344">
        <f t="shared" si="2"/>
        <v>8.0306197022736267E-2</v>
      </c>
      <c r="V15" s="344">
        <f t="shared" si="3"/>
        <v>8.4890618460607484E-2</v>
      </c>
      <c r="W15" s="344">
        <f t="shared" si="4"/>
        <v>8.4389641238971164E-2</v>
      </c>
      <c r="X15" s="345">
        <f t="shared" si="5"/>
        <v>9.7627851306057181E-2</v>
      </c>
    </row>
    <row r="16" spans="1:38" ht="20.100000000000001" customHeight="1">
      <c r="A16" s="47"/>
      <c r="D16" s="24" t="s">
        <v>97</v>
      </c>
      <c r="E16" s="24"/>
      <c r="F16" s="216"/>
      <c r="G16" s="65"/>
      <c r="H16" s="65"/>
      <c r="I16" s="65"/>
      <c r="J16" s="65"/>
      <c r="K16" s="65"/>
      <c r="L16" s="65"/>
      <c r="M16" s="65">
        <v>106095.01</v>
      </c>
      <c r="N16" s="65">
        <v>120918</v>
      </c>
      <c r="O16" s="65">
        <v>107338.07999999997</v>
      </c>
      <c r="P16" s="65">
        <v>163858.42000000004</v>
      </c>
      <c r="Q16" s="40">
        <v>164254.83000000005</v>
      </c>
      <c r="R16" s="374">
        <f t="shared" si="0"/>
        <v>2.4192226435480299E-3</v>
      </c>
      <c r="T16" s="387">
        <f t="shared" si="1"/>
        <v>0</v>
      </c>
      <c r="U16" s="388">
        <f t="shared" si="2"/>
        <v>0</v>
      </c>
      <c r="V16" s="388">
        <f t="shared" si="3"/>
        <v>4.7547394501689107E-2</v>
      </c>
      <c r="W16" s="388">
        <f t="shared" si="4"/>
        <v>6.7128427522848574E-2</v>
      </c>
      <c r="X16" s="389">
        <f t="shared" si="5"/>
        <v>6.4730411635204141E-2</v>
      </c>
    </row>
    <row r="17" spans="1:37" ht="20.100000000000001" customHeight="1" thickBot="1">
      <c r="A17" s="47"/>
      <c r="D17" s="24" t="s">
        <v>98</v>
      </c>
      <c r="E17" s="24"/>
      <c r="F17" s="216">
        <v>281010.55</v>
      </c>
      <c r="G17" s="65">
        <v>417885.14999999997</v>
      </c>
      <c r="H17" s="65">
        <v>499863.17</v>
      </c>
      <c r="I17" s="65">
        <v>381462.71999999974</v>
      </c>
      <c r="J17" s="65">
        <v>169454.89000000004</v>
      </c>
      <c r="K17" s="65">
        <v>165169.79000000004</v>
      </c>
      <c r="L17" s="65">
        <v>348566.13</v>
      </c>
      <c r="M17" s="65">
        <v>265739.53999999998</v>
      </c>
      <c r="N17" s="65">
        <v>216628.09</v>
      </c>
      <c r="O17" s="65">
        <v>84302.200000000012</v>
      </c>
      <c r="P17" s="65">
        <v>42134.089999999989</v>
      </c>
      <c r="Q17" s="40">
        <v>83477.969999999987</v>
      </c>
      <c r="R17" s="374">
        <f t="shared" si="0"/>
        <v>0.98124535263488566</v>
      </c>
      <c r="T17" s="387">
        <f t="shared" si="1"/>
        <v>0.14509701139518683</v>
      </c>
      <c r="U17" s="388">
        <f t="shared" si="2"/>
        <v>8.0306197022736267E-2</v>
      </c>
      <c r="V17" s="388">
        <f t="shared" si="3"/>
        <v>3.7343223958918377E-2</v>
      </c>
      <c r="W17" s="388">
        <f t="shared" si="4"/>
        <v>1.7261213716122596E-2</v>
      </c>
      <c r="X17" s="389">
        <f t="shared" si="5"/>
        <v>3.2897439670853026E-2</v>
      </c>
    </row>
    <row r="18" spans="1:37" s="6" customFormat="1" ht="20.100000000000001" customHeight="1" thickBot="1">
      <c r="A18" s="32" t="s">
        <v>39</v>
      </c>
      <c r="B18" s="115"/>
      <c r="C18" s="115"/>
      <c r="D18" s="115"/>
      <c r="E18" s="115"/>
      <c r="F18" s="215">
        <v>1067300.2499999995</v>
      </c>
      <c r="G18" s="83">
        <v>1289180.1900000004</v>
      </c>
      <c r="H18" s="83">
        <v>1382807.53</v>
      </c>
      <c r="I18" s="83">
        <v>1290963.5000000014</v>
      </c>
      <c r="J18" s="83">
        <v>1343191.7199999997</v>
      </c>
      <c r="K18" s="83">
        <v>1293678.3199999994</v>
      </c>
      <c r="L18" s="83">
        <v>1025528.0000000002</v>
      </c>
      <c r="M18" s="83">
        <v>1190419.8500000006</v>
      </c>
      <c r="N18" s="83">
        <v>1158286.42</v>
      </c>
      <c r="O18" s="83">
        <v>1285176.879999999</v>
      </c>
      <c r="P18" s="83">
        <v>1536183.7500000002</v>
      </c>
      <c r="Q18" s="209">
        <v>1558739.82</v>
      </c>
      <c r="R18" s="326">
        <f t="shared" si="0"/>
        <v>1.4683184872903276E-2</v>
      </c>
      <c r="S18"/>
      <c r="T18" s="393">
        <f t="shared" si="1"/>
        <v>0.55108990226998833</v>
      </c>
      <c r="U18" s="394">
        <f t="shared" si="2"/>
        <v>0.62899145206857976</v>
      </c>
      <c r="V18" s="394">
        <f t="shared" si="3"/>
        <v>0.56929294913613071</v>
      </c>
      <c r="W18" s="394">
        <f t="shared" si="4"/>
        <v>0.6293335400381177</v>
      </c>
      <c r="X18" s="395">
        <f t="shared" si="5"/>
        <v>0.6142764275533571</v>
      </c>
      <c r="Y18"/>
      <c r="Z18"/>
      <c r="AA18"/>
      <c r="AB18"/>
      <c r="AC18"/>
      <c r="AD18"/>
      <c r="AE18"/>
      <c r="AF18"/>
      <c r="AG18"/>
      <c r="AH18"/>
      <c r="AI18"/>
      <c r="AJ18"/>
      <c r="AK18"/>
    </row>
    <row r="19" spans="1:37" ht="20.100000000000001" customHeight="1" thickBot="1">
      <c r="A19" s="203"/>
      <c r="B19" s="115" t="s">
        <v>37</v>
      </c>
      <c r="C19" s="115"/>
      <c r="D19" s="115"/>
      <c r="E19" s="204"/>
      <c r="F19" s="396">
        <v>178290.35</v>
      </c>
      <c r="G19" s="223">
        <v>187318.94000000012</v>
      </c>
      <c r="H19" s="223">
        <v>200305.42999999988</v>
      </c>
      <c r="I19" s="223">
        <v>187496.30999999997</v>
      </c>
      <c r="J19" s="223">
        <v>202196.22000000006</v>
      </c>
      <c r="K19" s="223">
        <v>212018.85999999984</v>
      </c>
      <c r="L19" s="223">
        <v>203516.2699999999</v>
      </c>
      <c r="M19" s="223">
        <v>221636.57</v>
      </c>
      <c r="N19" s="223">
        <v>225954.43999999957</v>
      </c>
      <c r="O19" s="223">
        <v>247089.48999999967</v>
      </c>
      <c r="P19" s="223">
        <v>313450.68000000017</v>
      </c>
      <c r="Q19" s="397">
        <v>332678.15999999963</v>
      </c>
      <c r="R19" s="321">
        <f t="shared" si="0"/>
        <v>6.1341324893598725E-2</v>
      </c>
      <c r="S19" s="6"/>
      <c r="T19" s="393">
        <f t="shared" si="1"/>
        <v>9.2058454551268085E-2</v>
      </c>
      <c r="U19" s="394">
        <f t="shared" si="2"/>
        <v>0.10308439784113015</v>
      </c>
      <c r="V19" s="394">
        <f t="shared" si="3"/>
        <v>0.10945287504910796</v>
      </c>
      <c r="W19" s="394">
        <f t="shared" si="4"/>
        <v>0.1284123895150924</v>
      </c>
      <c r="X19" s="395">
        <f t="shared" si="5"/>
        <v>0.13110356778453502</v>
      </c>
    </row>
    <row r="20" spans="1:37" ht="20.100000000000001" customHeight="1">
      <c r="A20" s="198"/>
      <c r="B20" s="24"/>
      <c r="C20" s="370" t="s">
        <v>96</v>
      </c>
      <c r="D20" s="370"/>
      <c r="E20" s="199"/>
      <c r="F20" s="371">
        <v>137562.09</v>
      </c>
      <c r="G20" s="372">
        <v>143136.1100000001</v>
      </c>
      <c r="H20" s="372">
        <v>156432.25999999986</v>
      </c>
      <c r="I20" s="372">
        <v>162128.85999999996</v>
      </c>
      <c r="J20" s="372">
        <v>179191.89000000007</v>
      </c>
      <c r="K20" s="372">
        <v>192101.72999999984</v>
      </c>
      <c r="L20" s="372">
        <v>188014.5499999999</v>
      </c>
      <c r="M20" s="372">
        <v>202475.79</v>
      </c>
      <c r="N20" s="372">
        <v>208131.63999999958</v>
      </c>
      <c r="O20" s="372">
        <v>226732.83999999965</v>
      </c>
      <c r="P20" s="372">
        <v>289005.00000000017</v>
      </c>
      <c r="Q20" s="373">
        <v>304933.54999999964</v>
      </c>
      <c r="R20" s="374">
        <f t="shared" si="0"/>
        <v>5.5115136416323089E-2</v>
      </c>
      <c r="T20" s="340">
        <f t="shared" si="1"/>
        <v>7.1028821303241868E-2</v>
      </c>
      <c r="U20" s="341">
        <f t="shared" si="2"/>
        <v>9.340061144225266E-2</v>
      </c>
      <c r="V20" s="341">
        <f t="shared" si="3"/>
        <v>0.10043551915562811</v>
      </c>
      <c r="W20" s="341">
        <f t="shared" si="4"/>
        <v>0.1183976459448398</v>
      </c>
      <c r="X20" s="342">
        <f t="shared" si="5"/>
        <v>0.12016982522148101</v>
      </c>
    </row>
    <row r="21" spans="1:37" ht="20.100000000000001" customHeight="1">
      <c r="A21" s="198"/>
      <c r="B21" s="24"/>
      <c r="C21" s="378" t="s">
        <v>87</v>
      </c>
      <c r="D21" s="370"/>
      <c r="E21" s="194"/>
      <c r="F21" s="43">
        <f>F22+F23</f>
        <v>40728.26</v>
      </c>
      <c r="G21" s="63">
        <f t="shared" ref="G21:Q21" si="8">G22+G23</f>
        <v>44182.830000000009</v>
      </c>
      <c r="H21" s="63">
        <f t="shared" si="8"/>
        <v>43873.170000000013</v>
      </c>
      <c r="I21" s="63">
        <f t="shared" si="8"/>
        <v>25367.45</v>
      </c>
      <c r="J21" s="63">
        <f t="shared" si="8"/>
        <v>23004.329999999994</v>
      </c>
      <c r="K21" s="63">
        <f t="shared" si="8"/>
        <v>19917.129999999997</v>
      </c>
      <c r="L21" s="63">
        <f t="shared" si="8"/>
        <v>15501.720000000001</v>
      </c>
      <c r="M21" s="63">
        <f t="shared" si="8"/>
        <v>19160.78</v>
      </c>
      <c r="N21" s="63">
        <f t="shared" si="8"/>
        <v>17822.800000000003</v>
      </c>
      <c r="O21" s="63">
        <f t="shared" si="8"/>
        <v>20356.650000000001</v>
      </c>
      <c r="P21" s="63">
        <f t="shared" si="8"/>
        <v>24445.68</v>
      </c>
      <c r="Q21" s="423">
        <f t="shared" si="8"/>
        <v>27744.609999999993</v>
      </c>
      <c r="R21" s="379">
        <f t="shared" si="0"/>
        <v>0.13494940619365028</v>
      </c>
      <c r="T21" s="343">
        <f t="shared" si="1"/>
        <v>2.1029633248026213E-2</v>
      </c>
      <c r="U21" s="344">
        <f t="shared" si="2"/>
        <v>9.6837863988774864E-3</v>
      </c>
      <c r="V21" s="344">
        <f t="shared" si="3"/>
        <v>9.0173558934798347E-3</v>
      </c>
      <c r="W21" s="344">
        <f t="shared" si="4"/>
        <v>1.001474357025259E-2</v>
      </c>
      <c r="X21" s="345">
        <f t="shared" si="5"/>
        <v>1.0933742563054008E-2</v>
      </c>
    </row>
    <row r="22" spans="1:37" ht="20.100000000000001" customHeight="1">
      <c r="A22" s="47"/>
      <c r="D22" s="24" t="s">
        <v>97</v>
      </c>
      <c r="E22" s="24"/>
      <c r="F22" s="216"/>
      <c r="G22" s="65"/>
      <c r="H22" s="65"/>
      <c r="I22" s="65"/>
      <c r="J22" s="65"/>
      <c r="K22" s="65"/>
      <c r="L22" s="65"/>
      <c r="M22" s="65">
        <v>8437.9499999999989</v>
      </c>
      <c r="N22" s="65">
        <v>7269.7500000000009</v>
      </c>
      <c r="O22" s="65">
        <v>8937.7300000000014</v>
      </c>
      <c r="P22" s="65">
        <v>10103.160000000002</v>
      </c>
      <c r="Q22" s="40">
        <v>10865.969999999996</v>
      </c>
      <c r="R22" s="374">
        <f t="shared" si="0"/>
        <v>7.5502120128751196E-2</v>
      </c>
      <c r="T22" s="387">
        <f t="shared" si="1"/>
        <v>0</v>
      </c>
      <c r="U22" s="388">
        <f t="shared" si="2"/>
        <v>0</v>
      </c>
      <c r="V22" s="388">
        <f t="shared" si="3"/>
        <v>3.9591333686943347E-3</v>
      </c>
      <c r="W22" s="388">
        <f t="shared" si="4"/>
        <v>4.1389953827929175E-3</v>
      </c>
      <c r="X22" s="389">
        <f t="shared" si="5"/>
        <v>4.2821188936470163E-3</v>
      </c>
    </row>
    <row r="23" spans="1:37" ht="20.100000000000001" customHeight="1" thickBot="1">
      <c r="A23" s="47"/>
      <c r="D23" s="24" t="s">
        <v>98</v>
      </c>
      <c r="E23" s="24"/>
      <c r="F23" s="216">
        <v>40728.26</v>
      </c>
      <c r="G23" s="65">
        <v>44182.830000000009</v>
      </c>
      <c r="H23" s="65">
        <v>43873.170000000013</v>
      </c>
      <c r="I23" s="65">
        <v>25367.45</v>
      </c>
      <c r="J23" s="65">
        <v>23004.329999999994</v>
      </c>
      <c r="K23" s="65">
        <v>19917.129999999997</v>
      </c>
      <c r="L23" s="65">
        <v>15501.720000000001</v>
      </c>
      <c r="M23" s="65">
        <v>10722.83</v>
      </c>
      <c r="N23" s="65">
        <v>10553.050000000001</v>
      </c>
      <c r="O23" s="65">
        <v>11418.92</v>
      </c>
      <c r="P23" s="65">
        <v>14342.52</v>
      </c>
      <c r="Q23" s="40">
        <v>16878.639999999996</v>
      </c>
      <c r="R23" s="374">
        <f t="shared" si="0"/>
        <v>0.17682527198846473</v>
      </c>
      <c r="T23" s="387">
        <f t="shared" si="1"/>
        <v>2.1029633248026213E-2</v>
      </c>
      <c r="U23" s="388">
        <f t="shared" si="2"/>
        <v>9.6837863988774864E-3</v>
      </c>
      <c r="V23" s="388">
        <f t="shared" si="3"/>
        <v>5.0582225247855E-3</v>
      </c>
      <c r="W23" s="388">
        <f t="shared" si="4"/>
        <v>5.8757481874596729E-3</v>
      </c>
      <c r="X23" s="389">
        <f t="shared" si="5"/>
        <v>6.6516236694069905E-3</v>
      </c>
    </row>
    <row r="24" spans="1:37" ht="20.100000000000001" customHeight="1" thickBot="1">
      <c r="A24" s="47"/>
      <c r="B24" s="115" t="s">
        <v>38</v>
      </c>
      <c r="C24" s="115"/>
      <c r="D24" s="115"/>
      <c r="E24" s="115"/>
      <c r="F24" s="215">
        <v>889009.89999999967</v>
      </c>
      <c r="G24" s="83">
        <v>1101861.2500000002</v>
      </c>
      <c r="H24" s="83">
        <v>1182502.1000000001</v>
      </c>
      <c r="I24" s="83">
        <v>1103467.1900000016</v>
      </c>
      <c r="J24" s="83">
        <v>1140995.4999999998</v>
      </c>
      <c r="K24" s="83">
        <v>1081659.4599999995</v>
      </c>
      <c r="L24" s="83">
        <v>822011.73000000033</v>
      </c>
      <c r="M24" s="83">
        <v>968783.28000000049</v>
      </c>
      <c r="N24" s="83">
        <v>932331.98000000021</v>
      </c>
      <c r="O24" s="83">
        <v>1038087.3899999992</v>
      </c>
      <c r="P24" s="83">
        <v>1222733.07</v>
      </c>
      <c r="Q24" s="209">
        <v>1226061.6600000004</v>
      </c>
      <c r="R24" s="326">
        <f t="shared" si="0"/>
        <v>2.7222540075736369E-3</v>
      </c>
      <c r="S24" s="6"/>
      <c r="T24" s="393">
        <f t="shared" si="1"/>
        <v>0.45903144771872034</v>
      </c>
      <c r="U24" s="394">
        <f t="shared" si="2"/>
        <v>0.52590705422744954</v>
      </c>
      <c r="V24" s="394">
        <f t="shared" si="3"/>
        <v>0.45984007408702271</v>
      </c>
      <c r="W24" s="394">
        <f t="shared" si="4"/>
        <v>0.50092115052302533</v>
      </c>
      <c r="X24" s="395">
        <f t="shared" si="5"/>
        <v>0.48317285976882207</v>
      </c>
    </row>
    <row r="25" spans="1:37" ht="20.100000000000001" customHeight="1">
      <c r="A25" s="47"/>
      <c r="B25" s="24"/>
      <c r="C25" t="s">
        <v>96</v>
      </c>
      <c r="D25" s="370"/>
      <c r="F25" s="81">
        <v>584662.32999999973</v>
      </c>
      <c r="G25" s="61">
        <v>698096.23000000033</v>
      </c>
      <c r="H25" s="61">
        <v>731358.01</v>
      </c>
      <c r="I25" s="61">
        <v>720090.63000000152</v>
      </c>
      <c r="J25" s="61">
        <v>767623.53999999969</v>
      </c>
      <c r="K25" s="61">
        <v>717158.4299999997</v>
      </c>
      <c r="L25" s="61">
        <v>592768.7100000002</v>
      </c>
      <c r="M25" s="61">
        <v>707276.67000000039</v>
      </c>
      <c r="N25" s="61">
        <v>666714.74000000022</v>
      </c>
      <c r="O25" s="61">
        <v>734316.96999999916</v>
      </c>
      <c r="P25" s="61">
        <v>914873.12000000011</v>
      </c>
      <c r="Q25" s="38">
        <v>906848.85000000033</v>
      </c>
      <c r="R25" s="374">
        <f t="shared" si="0"/>
        <v>-8.7709102219549143E-3</v>
      </c>
      <c r="T25" s="340">
        <f t="shared" si="1"/>
        <v>0.30188459742293106</v>
      </c>
      <c r="U25" s="341">
        <f t="shared" si="2"/>
        <v>0.34868522976324046</v>
      </c>
      <c r="V25" s="341">
        <f t="shared" si="3"/>
        <v>0.3252793292173195</v>
      </c>
      <c r="W25" s="341">
        <f t="shared" si="4"/>
        <v>0.37479913408491511</v>
      </c>
      <c r="X25" s="342">
        <f t="shared" si="5"/>
        <v>0.35737578828830485</v>
      </c>
    </row>
    <row r="26" spans="1:37" ht="20.100000000000001" customHeight="1">
      <c r="A26" s="47"/>
      <c r="B26" s="24"/>
      <c r="C26" s="378" t="s">
        <v>87</v>
      </c>
      <c r="D26" s="370"/>
      <c r="E26" s="378"/>
      <c r="F26" s="43">
        <f>F27+F28</f>
        <v>304347.56999999995</v>
      </c>
      <c r="G26" s="63">
        <f t="shared" ref="G26:Q26" si="9">G27+G28</f>
        <v>403765.01999999996</v>
      </c>
      <c r="H26" s="63">
        <f t="shared" si="9"/>
        <v>451144.09</v>
      </c>
      <c r="I26" s="63">
        <f t="shared" si="9"/>
        <v>383376.56000000006</v>
      </c>
      <c r="J26" s="63">
        <f t="shared" si="9"/>
        <v>373371.96000000008</v>
      </c>
      <c r="K26" s="63">
        <f t="shared" si="9"/>
        <v>364501.0299999998</v>
      </c>
      <c r="L26" s="63">
        <f t="shared" si="9"/>
        <v>229243.02000000011</v>
      </c>
      <c r="M26" s="63">
        <f t="shared" si="9"/>
        <v>261506.61000000004</v>
      </c>
      <c r="N26" s="63">
        <f t="shared" si="9"/>
        <v>265617.24</v>
      </c>
      <c r="O26" s="63">
        <f t="shared" si="9"/>
        <v>303770.42000000004</v>
      </c>
      <c r="P26" s="63">
        <f t="shared" si="9"/>
        <v>307859.94999999995</v>
      </c>
      <c r="Q26" s="423">
        <f t="shared" si="9"/>
        <v>319212.81000000006</v>
      </c>
      <c r="R26" s="379">
        <f t="shared" si="0"/>
        <v>3.6876703189226478E-2</v>
      </c>
      <c r="T26" s="343">
        <f t="shared" si="1"/>
        <v>0.15714685029578929</v>
      </c>
      <c r="U26" s="344">
        <f t="shared" si="2"/>
        <v>0.17722182446420909</v>
      </c>
      <c r="V26" s="344">
        <f t="shared" si="3"/>
        <v>0.13456074486970326</v>
      </c>
      <c r="W26" s="344">
        <f t="shared" si="4"/>
        <v>0.12612201643811027</v>
      </c>
      <c r="X26" s="345">
        <f t="shared" si="5"/>
        <v>0.12579707148051725</v>
      </c>
    </row>
    <row r="27" spans="1:37" ht="20.100000000000001" customHeight="1">
      <c r="A27" s="47"/>
      <c r="D27" s="24" t="s">
        <v>97</v>
      </c>
      <c r="E27" s="24"/>
      <c r="F27" s="216"/>
      <c r="G27" s="65"/>
      <c r="H27" s="65"/>
      <c r="I27" s="65"/>
      <c r="J27" s="65"/>
      <c r="K27" s="65"/>
      <c r="L27" s="65"/>
      <c r="M27" s="65">
        <v>121493.77000000002</v>
      </c>
      <c r="N27" s="65">
        <v>127121.52999999998</v>
      </c>
      <c r="O27" s="65">
        <v>143104.81000000003</v>
      </c>
      <c r="P27" s="65">
        <v>160839.27000000002</v>
      </c>
      <c r="Q27" s="40">
        <v>151728.76</v>
      </c>
      <c r="R27" s="374">
        <f t="shared" si="0"/>
        <v>-5.6643567208431174E-2</v>
      </c>
      <c r="T27" s="340">
        <f t="shared" si="1"/>
        <v>0</v>
      </c>
      <c r="U27" s="341">
        <f t="shared" si="2"/>
        <v>0</v>
      </c>
      <c r="V27" s="341">
        <f t="shared" si="3"/>
        <v>6.3390931309366336E-2</v>
      </c>
      <c r="W27" s="341">
        <f t="shared" si="4"/>
        <v>6.5891562234170642E-2</v>
      </c>
      <c r="X27" s="342">
        <f t="shared" si="5"/>
        <v>5.9794071758493161E-2</v>
      </c>
    </row>
    <row r="28" spans="1:37" ht="20.100000000000001" customHeight="1" thickBot="1">
      <c r="A28" s="47"/>
      <c r="D28" s="24" t="s">
        <v>98</v>
      </c>
      <c r="E28" s="24"/>
      <c r="F28" s="216">
        <v>304347.56999999995</v>
      </c>
      <c r="G28" s="65">
        <v>403765.01999999996</v>
      </c>
      <c r="H28" s="65">
        <v>451144.09</v>
      </c>
      <c r="I28" s="65">
        <v>383376.56000000006</v>
      </c>
      <c r="J28" s="65">
        <v>373371.96000000008</v>
      </c>
      <c r="K28" s="65">
        <v>364501.0299999998</v>
      </c>
      <c r="L28" s="65">
        <v>229243.02000000011</v>
      </c>
      <c r="M28" s="65">
        <v>140012.84000000003</v>
      </c>
      <c r="N28" s="65">
        <v>138495.71</v>
      </c>
      <c r="O28" s="65">
        <v>160665.60999999999</v>
      </c>
      <c r="P28" s="65">
        <v>147020.67999999993</v>
      </c>
      <c r="Q28" s="40">
        <v>167484.05000000008</v>
      </c>
      <c r="R28" s="383">
        <f t="shared" si="0"/>
        <v>0.13918701777192263</v>
      </c>
      <c r="T28" s="340">
        <f t="shared" si="1"/>
        <v>0.15714685029578929</v>
      </c>
      <c r="U28" s="341">
        <f t="shared" si="2"/>
        <v>0.17722182446420909</v>
      </c>
      <c r="V28" s="341">
        <f t="shared" si="3"/>
        <v>7.1169813560336914E-2</v>
      </c>
      <c r="W28" s="341">
        <f t="shared" si="4"/>
        <v>6.0230454203939625E-2</v>
      </c>
      <c r="X28" s="342">
        <f t="shared" si="5"/>
        <v>6.6002999722024086E-2</v>
      </c>
    </row>
    <row r="29" spans="1:37" ht="20.100000000000001" customHeight="1" thickBot="1">
      <c r="A29" s="56" t="s">
        <v>30</v>
      </c>
      <c r="B29" s="212"/>
      <c r="C29" s="212"/>
      <c r="D29" s="212"/>
      <c r="E29" s="212"/>
      <c r="F29" s="59">
        <f>F7+F18</f>
        <v>1936708.0499999996</v>
      </c>
      <c r="G29" s="69">
        <f t="shared" ref="G29:Q29" si="10">G7+G18</f>
        <v>2254290.4000000004</v>
      </c>
      <c r="H29" s="69">
        <f t="shared" si="10"/>
        <v>2517142.5900000003</v>
      </c>
      <c r="I29" s="69">
        <f t="shared" si="10"/>
        <v>2264349.3900000015</v>
      </c>
      <c r="J29" s="69">
        <f t="shared" si="10"/>
        <v>2095341.7899999996</v>
      </c>
      <c r="K29" s="69">
        <f t="shared" si="10"/>
        <v>2056750.2399999993</v>
      </c>
      <c r="L29" s="69">
        <f t="shared" si="10"/>
        <v>2051689.4500000002</v>
      </c>
      <c r="M29" s="69">
        <f t="shared" si="10"/>
        <v>2260416.5100000007</v>
      </c>
      <c r="N29" s="69">
        <f t="shared" si="10"/>
        <v>2257675.5999999996</v>
      </c>
      <c r="O29" s="69">
        <f t="shared" ref="O29" si="11">O7+O18</f>
        <v>2257496.5699999989</v>
      </c>
      <c r="P29" s="69">
        <f t="shared" si="10"/>
        <v>2440969.1400000006</v>
      </c>
      <c r="Q29" s="85">
        <f t="shared" si="10"/>
        <v>2537521.79</v>
      </c>
      <c r="R29" s="335">
        <f t="shared" si="0"/>
        <v>3.9555047385809811E-2</v>
      </c>
      <c r="T29" s="365">
        <f>T7+T18</f>
        <v>1</v>
      </c>
      <c r="U29" s="367">
        <f t="shared" ref="U29" si="12">U7+U18</f>
        <v>1</v>
      </c>
      <c r="V29" s="367">
        <f t="shared" si="3"/>
        <v>1</v>
      </c>
      <c r="W29" s="367">
        <f t="shared" si="4"/>
        <v>1</v>
      </c>
      <c r="X29" s="366">
        <f t="shared" si="5"/>
        <v>1</v>
      </c>
    </row>
    <row r="30" spans="1:37" s="6" customFormat="1" ht="20.100000000000001" customHeight="1" thickBot="1">
      <c r="A30" s="385"/>
      <c r="B30" s="115" t="s">
        <v>113</v>
      </c>
      <c r="C30" s="115"/>
      <c r="D30" s="115"/>
      <c r="E30" s="398"/>
      <c r="F30" s="33">
        <f>F9+F14+F20+F25</f>
        <v>1249244.6099999996</v>
      </c>
      <c r="G30" s="83">
        <f t="shared" ref="G30:Q30" si="13">G9+G14+G20+G25</f>
        <v>1312217.6900000004</v>
      </c>
      <c r="H30" s="83">
        <f t="shared" si="13"/>
        <v>1375639.58</v>
      </c>
      <c r="I30" s="83">
        <f t="shared" si="13"/>
        <v>1379331.7500000019</v>
      </c>
      <c r="J30" s="83">
        <f t="shared" si="13"/>
        <v>1495211.38</v>
      </c>
      <c r="K30" s="83">
        <f t="shared" si="13"/>
        <v>1476942.7999999996</v>
      </c>
      <c r="L30" s="83">
        <f t="shared" si="13"/>
        <v>1413099.67</v>
      </c>
      <c r="M30" s="83">
        <f t="shared" si="13"/>
        <v>1568291.9700000002</v>
      </c>
      <c r="N30" s="83">
        <f t="shared" si="13"/>
        <v>1589693.6799999997</v>
      </c>
      <c r="O30" s="83">
        <f t="shared" ref="O30" si="14">O9+O14+O20+O25</f>
        <v>1699150.149999999</v>
      </c>
      <c r="P30" s="83">
        <f t="shared" si="13"/>
        <v>1859672.1000000003</v>
      </c>
      <c r="Q30" s="209">
        <f t="shared" si="13"/>
        <v>1899872.69</v>
      </c>
      <c r="R30" s="326">
        <f t="shared" si="0"/>
        <v>2.1617031303529054E-2</v>
      </c>
      <c r="T30" s="399">
        <f>F30/$F$29</f>
        <v>0.64503506865683746</v>
      </c>
      <c r="U30" s="400">
        <f>K30/$K$29</f>
        <v>0.718095358044057</v>
      </c>
      <c r="V30" s="400">
        <f t="shared" si="3"/>
        <v>0.75267009154304043</v>
      </c>
      <c r="W30" s="400">
        <f t="shared" si="4"/>
        <v>0.76185809542844107</v>
      </c>
      <c r="X30" s="401">
        <f t="shared" si="5"/>
        <v>0.74871187214514512</v>
      </c>
      <c r="Y30"/>
      <c r="Z30"/>
      <c r="AA30"/>
      <c r="AB30"/>
      <c r="AC30"/>
      <c r="AD30"/>
      <c r="AE30"/>
      <c r="AF30"/>
      <c r="AG30"/>
      <c r="AH30"/>
      <c r="AI30"/>
      <c r="AJ30"/>
      <c r="AK30"/>
    </row>
    <row r="31" spans="1:37" ht="20.100000000000001" customHeight="1">
      <c r="A31" s="198"/>
      <c r="B31" s="1"/>
      <c r="C31" s="1" t="s">
        <v>37</v>
      </c>
      <c r="D31" s="1"/>
      <c r="E31" s="330"/>
      <c r="F31" s="7">
        <f>F9+F20</f>
        <v>339238.45000000007</v>
      </c>
      <c r="G31" s="61">
        <f t="shared" ref="G31:Q31" si="15">G9+G20</f>
        <v>280768.14000000013</v>
      </c>
      <c r="H31" s="61">
        <f t="shared" si="15"/>
        <v>306875.80999999994</v>
      </c>
      <c r="I31" s="61">
        <f t="shared" si="15"/>
        <v>314747.51999999979</v>
      </c>
      <c r="J31" s="61">
        <f t="shared" si="15"/>
        <v>359048.94000000018</v>
      </c>
      <c r="K31" s="61">
        <f t="shared" si="15"/>
        <v>378969.21999999986</v>
      </c>
      <c r="L31" s="61">
        <f t="shared" si="15"/>
        <v>407403.16999999993</v>
      </c>
      <c r="M31" s="61">
        <f t="shared" si="15"/>
        <v>415736.67999999982</v>
      </c>
      <c r="N31" s="61">
        <f t="shared" si="15"/>
        <v>445846.10999999952</v>
      </c>
      <c r="O31" s="61">
        <f t="shared" ref="O31" si="16">O9+O20</f>
        <v>465443.35999999964</v>
      </c>
      <c r="P31" s="61">
        <f t="shared" si="15"/>
        <v>516306.78000000014</v>
      </c>
      <c r="Q31" s="7">
        <f t="shared" si="15"/>
        <v>574504.54999999958</v>
      </c>
      <c r="R31" s="384">
        <f t="shared" si="0"/>
        <v>0.11271936037717618</v>
      </c>
      <c r="T31" s="340">
        <f t="shared" ref="T31:T38" si="17">F31/$F$29</f>
        <v>0.17516241025589796</v>
      </c>
      <c r="U31" s="341">
        <f t="shared" ref="U31:U38" si="18">K31/$K$29</f>
        <v>0.18425631495246597</v>
      </c>
      <c r="V31" s="341">
        <f t="shared" si="3"/>
        <v>0.206176773947435</v>
      </c>
      <c r="W31" s="341">
        <f t="shared" si="4"/>
        <v>0.21151712716859666</v>
      </c>
      <c r="X31" s="342">
        <f t="shared" si="5"/>
        <v>0.22640378981730816</v>
      </c>
    </row>
    <row r="32" spans="1:37" ht="20.100000000000001" customHeight="1" thickBot="1">
      <c r="A32" s="198"/>
      <c r="B32" s="1"/>
      <c r="C32" s="1" t="s">
        <v>38</v>
      </c>
      <c r="D32" s="1"/>
      <c r="E32" s="330"/>
      <c r="F32" s="7">
        <f>F14+F25</f>
        <v>910006.15999999968</v>
      </c>
      <c r="G32" s="61">
        <f t="shared" ref="G32:Q32" si="19">G14+G25</f>
        <v>1031449.5500000003</v>
      </c>
      <c r="H32" s="61">
        <f t="shared" si="19"/>
        <v>1068763.77</v>
      </c>
      <c r="I32" s="61">
        <f t="shared" si="19"/>
        <v>1064584.2300000021</v>
      </c>
      <c r="J32" s="61">
        <f t="shared" si="19"/>
        <v>1136162.4399999995</v>
      </c>
      <c r="K32" s="61">
        <f t="shared" si="19"/>
        <v>1097973.5799999996</v>
      </c>
      <c r="L32" s="61">
        <f t="shared" si="19"/>
        <v>1005696.5000000001</v>
      </c>
      <c r="M32" s="61">
        <f t="shared" si="19"/>
        <v>1152555.2900000005</v>
      </c>
      <c r="N32" s="61">
        <f t="shared" si="19"/>
        <v>1143847.5700000003</v>
      </c>
      <c r="O32" s="61">
        <f t="shared" ref="O32" si="20">O14+O25</f>
        <v>1233706.7899999991</v>
      </c>
      <c r="P32" s="61">
        <f t="shared" si="19"/>
        <v>1343365.3200000003</v>
      </c>
      <c r="Q32" s="7">
        <f t="shared" si="19"/>
        <v>1325368.1400000004</v>
      </c>
      <c r="R32" s="374">
        <f t="shared" si="0"/>
        <v>-1.3397085462947584E-2</v>
      </c>
      <c r="T32" s="340">
        <f t="shared" si="17"/>
        <v>0.46987265840093961</v>
      </c>
      <c r="U32" s="341">
        <f t="shared" si="18"/>
        <v>0.53383904309159091</v>
      </c>
      <c r="V32" s="341">
        <f t="shared" si="3"/>
        <v>0.54649331759560538</v>
      </c>
      <c r="W32" s="341">
        <f t="shared" si="4"/>
        <v>0.55034096825984447</v>
      </c>
      <c r="X32" s="342">
        <f t="shared" si="5"/>
        <v>0.52230808232783699</v>
      </c>
    </row>
    <row r="33" spans="1:37" ht="20.100000000000001" customHeight="1" thickBot="1">
      <c r="A33" s="47"/>
      <c r="B33" s="115" t="s">
        <v>97</v>
      </c>
      <c r="C33" s="115"/>
      <c r="D33" s="115"/>
      <c r="E33" s="398"/>
      <c r="F33" s="33">
        <f>F11+F16+F22+F27</f>
        <v>0</v>
      </c>
      <c r="G33" s="83">
        <f t="shared" ref="G33:Q33" si="21">G11+G16+G22+G27</f>
        <v>0</v>
      </c>
      <c r="H33" s="83">
        <f t="shared" si="21"/>
        <v>0</v>
      </c>
      <c r="I33" s="83">
        <f t="shared" si="21"/>
        <v>0</v>
      </c>
      <c r="J33" s="83">
        <f t="shared" si="21"/>
        <v>0</v>
      </c>
      <c r="K33" s="83">
        <f t="shared" si="21"/>
        <v>0</v>
      </c>
      <c r="L33" s="83">
        <f t="shared" si="21"/>
        <v>0</v>
      </c>
      <c r="M33" s="83">
        <f t="shared" si="21"/>
        <v>247290.62</v>
      </c>
      <c r="N33" s="83">
        <f t="shared" si="21"/>
        <v>269156.27999999997</v>
      </c>
      <c r="O33" s="83">
        <f t="shared" ref="O33" si="22">O11+O16+O22+O27</f>
        <v>275447.95</v>
      </c>
      <c r="P33" s="83">
        <f t="shared" si="21"/>
        <v>356971.53</v>
      </c>
      <c r="Q33" s="33">
        <f t="shared" si="21"/>
        <v>345088.49000000005</v>
      </c>
      <c r="R33" s="326">
        <f t="shared" si="0"/>
        <v>-3.328848101695947E-2</v>
      </c>
      <c r="S33" s="6"/>
      <c r="T33" s="393">
        <f t="shared" si="17"/>
        <v>0</v>
      </c>
      <c r="U33" s="394">
        <f t="shared" si="18"/>
        <v>0</v>
      </c>
      <c r="V33" s="394">
        <f t="shared" si="3"/>
        <v>0.12201478117860447</v>
      </c>
      <c r="W33" s="394">
        <f t="shared" si="4"/>
        <v>0.14624172184331669</v>
      </c>
      <c r="X33" s="395">
        <f t="shared" si="5"/>
        <v>0.13599429623026016</v>
      </c>
    </row>
    <row r="34" spans="1:37" ht="20.100000000000001" customHeight="1">
      <c r="A34" s="47"/>
      <c r="B34" s="1"/>
      <c r="C34" s="1" t="s">
        <v>37</v>
      </c>
      <c r="D34" s="1"/>
      <c r="E34" s="330"/>
      <c r="F34" s="7">
        <f>F11+F22</f>
        <v>0</v>
      </c>
      <c r="G34" s="61">
        <f t="shared" ref="G34:Q34" si="23">G11+G22</f>
        <v>0</v>
      </c>
      <c r="H34" s="61">
        <f t="shared" si="23"/>
        <v>0</v>
      </c>
      <c r="I34" s="61">
        <f t="shared" si="23"/>
        <v>0</v>
      </c>
      <c r="J34" s="61">
        <f t="shared" si="23"/>
        <v>0</v>
      </c>
      <c r="K34" s="61">
        <f t="shared" si="23"/>
        <v>0</v>
      </c>
      <c r="L34" s="61">
        <f t="shared" si="23"/>
        <v>0</v>
      </c>
      <c r="M34" s="61">
        <f t="shared" si="23"/>
        <v>19701.839999999997</v>
      </c>
      <c r="N34" s="61">
        <f t="shared" si="23"/>
        <v>21116.75</v>
      </c>
      <c r="O34" s="61">
        <f t="shared" ref="O34" si="24">O11+O22</f>
        <v>25005.060000000005</v>
      </c>
      <c r="P34" s="61">
        <f t="shared" si="23"/>
        <v>32273.840000000004</v>
      </c>
      <c r="Q34" s="7">
        <f t="shared" si="23"/>
        <v>29104.9</v>
      </c>
      <c r="R34" s="384">
        <f t="shared" si="0"/>
        <v>-9.8189121591976722E-2</v>
      </c>
      <c r="T34" s="340">
        <f t="shared" si="17"/>
        <v>0</v>
      </c>
      <c r="U34" s="341">
        <f t="shared" si="18"/>
        <v>0</v>
      </c>
      <c r="V34" s="341">
        <f t="shared" si="3"/>
        <v>1.1076455367549027E-2</v>
      </c>
      <c r="W34" s="341">
        <f t="shared" si="4"/>
        <v>1.3221732086297492E-2</v>
      </c>
      <c r="X34" s="342">
        <f t="shared" si="5"/>
        <v>1.1469812836562874E-2</v>
      </c>
    </row>
    <row r="35" spans="1:37" s="6" customFormat="1" ht="20.100000000000001" customHeight="1" thickBot="1">
      <c r="A35" s="203"/>
      <c r="B35" s="1"/>
      <c r="C35" s="1" t="s">
        <v>38</v>
      </c>
      <c r="D35" s="1"/>
      <c r="E35" s="330"/>
      <c r="F35" s="7">
        <f>F16+F27</f>
        <v>0</v>
      </c>
      <c r="G35" s="61">
        <f t="shared" ref="G35:Q35" si="25">G16+G27</f>
        <v>0</v>
      </c>
      <c r="H35" s="61">
        <f t="shared" si="25"/>
        <v>0</v>
      </c>
      <c r="I35" s="61">
        <f t="shared" si="25"/>
        <v>0</v>
      </c>
      <c r="J35" s="61">
        <f t="shared" si="25"/>
        <v>0</v>
      </c>
      <c r="K35" s="61">
        <f t="shared" si="25"/>
        <v>0</v>
      </c>
      <c r="L35" s="61">
        <f t="shared" si="25"/>
        <v>0</v>
      </c>
      <c r="M35" s="61">
        <f t="shared" si="25"/>
        <v>227588.78000000003</v>
      </c>
      <c r="N35" s="61">
        <f t="shared" si="25"/>
        <v>248039.52999999997</v>
      </c>
      <c r="O35" s="61">
        <f t="shared" ref="O35" si="26">O16+O27</f>
        <v>250442.89</v>
      </c>
      <c r="P35" s="61">
        <f t="shared" si="25"/>
        <v>324697.69000000006</v>
      </c>
      <c r="Q35" s="7">
        <f t="shared" si="25"/>
        <v>315983.59000000008</v>
      </c>
      <c r="R35" s="321">
        <f t="shared" si="0"/>
        <v>-2.6837579287983155E-2</v>
      </c>
      <c r="S35"/>
      <c r="T35" s="340">
        <f t="shared" si="17"/>
        <v>0</v>
      </c>
      <c r="U35" s="341">
        <f t="shared" si="18"/>
        <v>0</v>
      </c>
      <c r="V35" s="341">
        <f t="shared" si="3"/>
        <v>0.11093832581105545</v>
      </c>
      <c r="W35" s="341">
        <f t="shared" si="4"/>
        <v>0.1330199897570192</v>
      </c>
      <c r="X35" s="342">
        <f t="shared" si="5"/>
        <v>0.12452448339369732</v>
      </c>
      <c r="Y35"/>
      <c r="Z35"/>
      <c r="AA35"/>
      <c r="AB35"/>
      <c r="AC35"/>
      <c r="AD35"/>
      <c r="AE35"/>
      <c r="AF35"/>
      <c r="AG35"/>
      <c r="AH35"/>
      <c r="AI35"/>
      <c r="AJ35"/>
      <c r="AK35"/>
    </row>
    <row r="36" spans="1:37" ht="20.100000000000001" customHeight="1" thickBot="1">
      <c r="A36" s="203"/>
      <c r="B36" s="115" t="s">
        <v>98</v>
      </c>
      <c r="C36" s="115"/>
      <c r="D36" s="115"/>
      <c r="E36" s="398"/>
      <c r="F36" s="33">
        <f>F12+F17+F23+F28</f>
        <v>687463.44</v>
      </c>
      <c r="G36" s="83">
        <f t="shared" ref="G36:Q36" si="27">G12+G17+G23+G28</f>
        <v>942072.71</v>
      </c>
      <c r="H36" s="83">
        <f t="shared" si="27"/>
        <v>1141503.01</v>
      </c>
      <c r="I36" s="83">
        <f t="shared" si="27"/>
        <v>885017.63999999978</v>
      </c>
      <c r="J36" s="83">
        <f t="shared" si="27"/>
        <v>600130.41000000015</v>
      </c>
      <c r="K36" s="83">
        <f t="shared" si="27"/>
        <v>579807.43999999983</v>
      </c>
      <c r="L36" s="83">
        <f t="shared" si="27"/>
        <v>638589.78000000014</v>
      </c>
      <c r="M36" s="83">
        <f t="shared" si="27"/>
        <v>444833.92000000004</v>
      </c>
      <c r="N36" s="83">
        <f t="shared" si="27"/>
        <v>398825.64</v>
      </c>
      <c r="O36" s="83">
        <f t="shared" ref="O36" si="28">O12+O17+O23+O28</f>
        <v>282898.46999999997</v>
      </c>
      <c r="P36" s="83">
        <f t="shared" si="27"/>
        <v>224325.50999999992</v>
      </c>
      <c r="Q36" s="209">
        <f t="shared" si="27"/>
        <v>292560.61000000004</v>
      </c>
      <c r="R36" s="326">
        <f t="shared" si="0"/>
        <v>0.30417895851434884</v>
      </c>
      <c r="S36" s="6"/>
      <c r="T36" s="393">
        <f t="shared" si="17"/>
        <v>0.35496493134316248</v>
      </c>
      <c r="U36" s="394">
        <f t="shared" si="18"/>
        <v>0.28190464195594311</v>
      </c>
      <c r="V36" s="394">
        <f t="shared" si="3"/>
        <v>0.12531512727835512</v>
      </c>
      <c r="W36" s="394">
        <f t="shared" si="4"/>
        <v>9.1900182728242061E-2</v>
      </c>
      <c r="X36" s="395">
        <f t="shared" si="5"/>
        <v>0.11529383162459465</v>
      </c>
    </row>
    <row r="37" spans="1:37" ht="20.100000000000001" customHeight="1">
      <c r="A37" s="47"/>
      <c r="B37" s="9"/>
      <c r="C37" s="1" t="s">
        <v>37</v>
      </c>
      <c r="D37" s="1"/>
      <c r="E37" s="330"/>
      <c r="F37" s="7">
        <f>F12+F23</f>
        <v>102105.31999999998</v>
      </c>
      <c r="G37" s="61">
        <f t="shared" ref="G37:Q37" si="29">G12+G23</f>
        <v>120422.53999999998</v>
      </c>
      <c r="H37" s="61">
        <f t="shared" si="29"/>
        <v>190495.75000000003</v>
      </c>
      <c r="I37" s="61">
        <f t="shared" si="29"/>
        <v>120178.35999999997</v>
      </c>
      <c r="J37" s="61">
        <f t="shared" si="29"/>
        <v>57303.559999999983</v>
      </c>
      <c r="K37" s="61">
        <f t="shared" si="29"/>
        <v>50136.619999999995</v>
      </c>
      <c r="L37" s="61">
        <f t="shared" si="29"/>
        <v>60780.630000000005</v>
      </c>
      <c r="M37" s="61">
        <f t="shared" si="29"/>
        <v>39081.54</v>
      </c>
      <c r="N37" s="61">
        <f t="shared" si="29"/>
        <v>43701.84</v>
      </c>
      <c r="O37" s="61">
        <f t="shared" ref="O37" si="30">O12+O23</f>
        <v>37930.659999999996</v>
      </c>
      <c r="P37" s="61">
        <f t="shared" si="29"/>
        <v>35170.74</v>
      </c>
      <c r="Q37" s="7">
        <f t="shared" si="29"/>
        <v>41598.589999999997</v>
      </c>
      <c r="R37" s="384">
        <f t="shared" si="0"/>
        <v>0.18276129532674032</v>
      </c>
      <c r="T37" s="340">
        <f t="shared" si="17"/>
        <v>5.2721069652186349E-2</v>
      </c>
      <c r="U37" s="341">
        <f t="shared" si="18"/>
        <v>2.4376620468997738E-2</v>
      </c>
      <c r="V37" s="341">
        <f t="shared" si="3"/>
        <v>1.6802089759099841E-2</v>
      </c>
      <c r="W37" s="341">
        <f t="shared" si="4"/>
        <v>1.4408514808179833E-2</v>
      </c>
      <c r="X37" s="342">
        <f t="shared" si="5"/>
        <v>1.6393392231717544E-2</v>
      </c>
    </row>
    <row r="38" spans="1:37" ht="20.100000000000001" customHeight="1" thickBot="1">
      <c r="A38" s="48"/>
      <c r="B38" s="114"/>
      <c r="C38" s="114" t="s">
        <v>38</v>
      </c>
      <c r="D38" s="114"/>
      <c r="E38" s="331"/>
      <c r="F38" s="106">
        <f>F17+F28</f>
        <v>585358.11999999988</v>
      </c>
      <c r="G38" s="67">
        <f t="shared" ref="G38:Q38" si="31">G17+G28</f>
        <v>821650.16999999993</v>
      </c>
      <c r="H38" s="67">
        <f t="shared" si="31"/>
        <v>951007.26</v>
      </c>
      <c r="I38" s="67">
        <f t="shared" si="31"/>
        <v>764839.2799999998</v>
      </c>
      <c r="J38" s="67">
        <f t="shared" si="31"/>
        <v>542826.85000000009</v>
      </c>
      <c r="K38" s="67">
        <f t="shared" si="31"/>
        <v>529670.81999999983</v>
      </c>
      <c r="L38" s="67">
        <f t="shared" si="31"/>
        <v>577809.15000000014</v>
      </c>
      <c r="M38" s="67">
        <f t="shared" si="31"/>
        <v>405752.38</v>
      </c>
      <c r="N38" s="67">
        <f t="shared" si="31"/>
        <v>355123.8</v>
      </c>
      <c r="O38" s="67">
        <f t="shared" ref="O38" si="32">O17+O28</f>
        <v>244967.81</v>
      </c>
      <c r="P38" s="67">
        <f t="shared" si="31"/>
        <v>189154.76999999993</v>
      </c>
      <c r="Q38" s="106">
        <f t="shared" si="31"/>
        <v>250962.02000000008</v>
      </c>
      <c r="R38" s="383">
        <f t="shared" si="0"/>
        <v>0.32675491080663821</v>
      </c>
      <c r="T38" s="360">
        <f t="shared" si="17"/>
        <v>0.30224386169097611</v>
      </c>
      <c r="U38" s="349">
        <f t="shared" si="18"/>
        <v>0.25752802148694537</v>
      </c>
      <c r="V38" s="349">
        <f t="shared" si="3"/>
        <v>0.10851303751925528</v>
      </c>
      <c r="W38" s="349">
        <f t="shared" si="4"/>
        <v>7.7491667920062221E-2</v>
      </c>
      <c r="X38" s="361">
        <f t="shared" si="5"/>
        <v>9.8900439392877126E-2</v>
      </c>
    </row>
    <row r="39" spans="1:37" ht="20.100000000000001" customHeight="1" thickBot="1"/>
    <row r="40" spans="1:37" ht="15" customHeight="1">
      <c r="A40" s="507" t="s">
        <v>32</v>
      </c>
      <c r="B40" s="516"/>
      <c r="C40" s="516"/>
      <c r="D40" s="516"/>
      <c r="E40" s="516"/>
      <c r="F40" s="533" t="s">
        <v>35</v>
      </c>
      <c r="G40" s="530"/>
      <c r="H40" s="530"/>
      <c r="I40" s="530"/>
      <c r="J40" s="530"/>
      <c r="K40" s="530"/>
      <c r="L40" s="530"/>
      <c r="M40" s="530"/>
      <c r="N40" s="530"/>
      <c r="O40" s="530"/>
      <c r="P40" s="530"/>
      <c r="Q40" s="531"/>
      <c r="R40" s="519" t="s">
        <v>196</v>
      </c>
      <c r="T40" s="489" t="s">
        <v>112</v>
      </c>
      <c r="U40" s="495"/>
      <c r="V40" s="495"/>
      <c r="W40" s="495"/>
      <c r="X40" s="522"/>
    </row>
    <row r="41" spans="1:37" ht="15.75" thickBot="1">
      <c r="A41" s="517"/>
      <c r="B41" s="543"/>
      <c r="C41" s="543"/>
      <c r="D41" s="543"/>
      <c r="E41" s="543"/>
      <c r="F41" s="526" t="str">
        <f>F5</f>
        <v>jan-dez</v>
      </c>
      <c r="G41" s="527"/>
      <c r="H41" s="527"/>
      <c r="I41" s="527"/>
      <c r="J41" s="527"/>
      <c r="K41" s="527"/>
      <c r="L41" s="527"/>
      <c r="M41" s="527"/>
      <c r="N41" s="527"/>
      <c r="O41" s="527"/>
      <c r="P41" s="527"/>
      <c r="Q41" s="528"/>
      <c r="R41" s="520"/>
      <c r="T41" s="523"/>
      <c r="U41" s="524"/>
      <c r="V41" s="524"/>
      <c r="W41" s="524"/>
      <c r="X41" s="525"/>
    </row>
    <row r="42" spans="1:37" ht="23.25" customHeight="1" thickBot="1">
      <c r="A42" s="517"/>
      <c r="B42" s="543"/>
      <c r="C42" s="543"/>
      <c r="D42" s="543"/>
      <c r="E42" s="543"/>
      <c r="F42" s="28">
        <v>2010</v>
      </c>
      <c r="G42" s="196">
        <v>2011</v>
      </c>
      <c r="H42" s="196">
        <v>2012</v>
      </c>
      <c r="I42" s="196">
        <v>2013</v>
      </c>
      <c r="J42" s="196">
        <v>2014</v>
      </c>
      <c r="K42" s="196">
        <v>2015</v>
      </c>
      <c r="L42" s="196">
        <v>2016</v>
      </c>
      <c r="M42" s="196">
        <v>2017</v>
      </c>
      <c r="N42" s="196">
        <v>2018</v>
      </c>
      <c r="O42" s="196">
        <v>2019</v>
      </c>
      <c r="P42" s="196">
        <v>2020</v>
      </c>
      <c r="Q42" s="287">
        <v>2021</v>
      </c>
      <c r="R42" s="521"/>
      <c r="T42" s="284">
        <v>2010</v>
      </c>
      <c r="U42" s="339">
        <v>2015</v>
      </c>
      <c r="V42" s="386">
        <v>2019</v>
      </c>
      <c r="W42" s="386">
        <v>2020</v>
      </c>
      <c r="X42" s="288">
        <v>2021</v>
      </c>
    </row>
    <row r="43" spans="1:37" ht="20.100000000000001" customHeight="1" thickBot="1">
      <c r="A43" s="32" t="s">
        <v>36</v>
      </c>
      <c r="B43" s="115"/>
      <c r="C43" s="115"/>
      <c r="D43" s="115"/>
      <c r="E43" s="115"/>
      <c r="F43" s="215">
        <v>148863.38800000001</v>
      </c>
      <c r="G43" s="83">
        <v>126814.37200000003</v>
      </c>
      <c r="H43" s="83">
        <v>142311.51799999998</v>
      </c>
      <c r="I43" s="83">
        <v>145206.11500000011</v>
      </c>
      <c r="J43" s="83">
        <v>144013.10999999999</v>
      </c>
      <c r="K43" s="83">
        <v>148917.60800000001</v>
      </c>
      <c r="L43" s="83">
        <v>170597.67500000002</v>
      </c>
      <c r="M43" s="83">
        <v>182809.37000000005</v>
      </c>
      <c r="N43" s="83">
        <v>197923.29300000001</v>
      </c>
      <c r="O43" s="83">
        <v>194836.62599999999</v>
      </c>
      <c r="P43" s="83">
        <v>187384.92200000002</v>
      </c>
      <c r="Q43" s="209">
        <v>202019.56600000008</v>
      </c>
      <c r="R43" s="318">
        <f t="shared" ref="R43:R74" si="33">(Q43-P43)/P43</f>
        <v>7.8099368101773189E-2</v>
      </c>
      <c r="T43" s="390">
        <f>F43/$F$65</f>
        <v>0.48092233312101879</v>
      </c>
      <c r="U43" s="391">
        <f>K43/$K$65</f>
        <v>0.38598410720938298</v>
      </c>
      <c r="V43" s="391">
        <f>O43/$O$65</f>
        <v>0.41345652666795596</v>
      </c>
      <c r="W43" s="391">
        <f>P43/$P$65</f>
        <v>0.3590035738003054</v>
      </c>
      <c r="X43" s="392">
        <f>Q43/$Q$65</f>
        <v>0.36821923469647105</v>
      </c>
    </row>
    <row r="44" spans="1:37" ht="20.100000000000001" customHeight="1" thickBot="1">
      <c r="A44" s="203"/>
      <c r="B44" s="115" t="s">
        <v>37</v>
      </c>
      <c r="C44" s="115"/>
      <c r="D44" s="115"/>
      <c r="E44" s="204"/>
      <c r="F44" s="79">
        <v>64074.527999999998</v>
      </c>
      <c r="G44" s="60">
        <v>33580.556000000004</v>
      </c>
      <c r="H44" s="60">
        <v>38618.977999999988</v>
      </c>
      <c r="I44" s="60">
        <v>38707.429000000011</v>
      </c>
      <c r="J44" s="60">
        <v>40899.183999999994</v>
      </c>
      <c r="K44" s="60">
        <v>42776.994000000013</v>
      </c>
      <c r="L44" s="60">
        <v>50399.642000000022</v>
      </c>
      <c r="M44" s="60">
        <v>49735.48500000003</v>
      </c>
      <c r="N44" s="60">
        <v>55453.555</v>
      </c>
      <c r="O44" s="60">
        <v>56396.497000000003</v>
      </c>
      <c r="P44" s="60">
        <v>55697.817999999977</v>
      </c>
      <c r="Q44" s="36">
        <v>64384.183000000041</v>
      </c>
      <c r="R44" s="368">
        <f t="shared" si="33"/>
        <v>0.15595521174635724</v>
      </c>
      <c r="T44" s="393">
        <f t="shared" ref="T44:T64" si="34">F44/$F$65</f>
        <v>0.20700100886719067</v>
      </c>
      <c r="U44" s="394">
        <f t="shared" ref="U44:U64" si="35">K44/$K$65</f>
        <v>0.11087500034375476</v>
      </c>
      <c r="V44" s="394">
        <f t="shared" ref="V44:V74" si="36">O44/$O$65</f>
        <v>0.11967718926655915</v>
      </c>
      <c r="W44" s="394">
        <f t="shared" ref="W44:W74" si="37">P44/$P$65</f>
        <v>0.10670930991384124</v>
      </c>
      <c r="X44" s="395">
        <f t="shared" ref="X44:X74" si="38">Q44/$Q$65</f>
        <v>0.11735246768532087</v>
      </c>
    </row>
    <row r="45" spans="1:37" ht="20.100000000000001" customHeight="1">
      <c r="A45" s="198"/>
      <c r="B45" s="24"/>
      <c r="C45" s="370" t="s">
        <v>96</v>
      </c>
      <c r="D45" s="370"/>
      <c r="E45" s="199"/>
      <c r="F45" s="371">
        <v>61504.235000000001</v>
      </c>
      <c r="G45" s="372">
        <v>30277.273000000001</v>
      </c>
      <c r="H45" s="372">
        <v>31628.104999999992</v>
      </c>
      <c r="I45" s="372">
        <v>32480.419000000013</v>
      </c>
      <c r="J45" s="372">
        <v>38525.792999999998</v>
      </c>
      <c r="K45" s="372">
        <v>40626.184000000016</v>
      </c>
      <c r="L45" s="372">
        <v>47478.272000000019</v>
      </c>
      <c r="M45" s="372">
        <v>47035.507000000027</v>
      </c>
      <c r="N45" s="372">
        <v>51823.453000000001</v>
      </c>
      <c r="O45" s="372">
        <v>53341.938000000002</v>
      </c>
      <c r="P45" s="372">
        <v>51904.333999999973</v>
      </c>
      <c r="Q45" s="373">
        <v>60505.60700000004</v>
      </c>
      <c r="R45" s="374">
        <f t="shared" si="33"/>
        <v>0.16571396523458082</v>
      </c>
      <c r="T45" s="340">
        <f t="shared" si="34"/>
        <v>0.19869734654315019</v>
      </c>
      <c r="U45" s="341">
        <f t="shared" si="35"/>
        <v>0.10530025005883874</v>
      </c>
      <c r="V45" s="341">
        <f t="shared" si="36"/>
        <v>0.11319520802632589</v>
      </c>
      <c r="W45" s="341">
        <f t="shared" si="37"/>
        <v>9.9441519642251092E-2</v>
      </c>
      <c r="X45" s="342">
        <f t="shared" si="38"/>
        <v>0.1102830223107471</v>
      </c>
    </row>
    <row r="46" spans="1:37" ht="20.100000000000001" customHeight="1">
      <c r="A46" s="198"/>
      <c r="B46" s="24"/>
      <c r="C46" s="378" t="s">
        <v>87</v>
      </c>
      <c r="D46" s="370"/>
      <c r="E46" s="194"/>
      <c r="F46" s="43">
        <f>F47+F48</f>
        <v>2570.2929999999997</v>
      </c>
      <c r="G46" s="63">
        <f t="shared" ref="G46:Q46" si="39">G47+G48</f>
        <v>3303.2829999999999</v>
      </c>
      <c r="H46" s="63">
        <f t="shared" si="39"/>
        <v>6990.8729999999987</v>
      </c>
      <c r="I46" s="63">
        <f t="shared" si="39"/>
        <v>6227.01</v>
      </c>
      <c r="J46" s="63">
        <f t="shared" si="39"/>
        <v>2373.3909999999996</v>
      </c>
      <c r="K46" s="63">
        <f t="shared" si="39"/>
        <v>2150.81</v>
      </c>
      <c r="L46" s="63">
        <f t="shared" si="39"/>
        <v>2921.3699999999994</v>
      </c>
      <c r="M46" s="63">
        <f t="shared" si="39"/>
        <v>2699.9780000000001</v>
      </c>
      <c r="N46" s="63">
        <f t="shared" si="39"/>
        <v>3630.1019999999994</v>
      </c>
      <c r="O46" s="63">
        <f t="shared" si="39"/>
        <v>3054.5589999999997</v>
      </c>
      <c r="P46" s="63">
        <f t="shared" si="39"/>
        <v>3793.4839999999995</v>
      </c>
      <c r="Q46" s="423">
        <f t="shared" si="39"/>
        <v>3878.576</v>
      </c>
      <c r="R46" s="379">
        <f t="shared" si="33"/>
        <v>2.243109500395957E-2</v>
      </c>
      <c r="T46" s="343">
        <f t="shared" si="34"/>
        <v>8.3036623240404991E-3</v>
      </c>
      <c r="U46" s="344">
        <f t="shared" si="35"/>
        <v>5.5747502849160246E-3</v>
      </c>
      <c r="V46" s="344">
        <f t="shared" si="36"/>
        <v>6.4819812402332651E-3</v>
      </c>
      <c r="W46" s="344">
        <f t="shared" si="37"/>
        <v>7.2677902715901407E-3</v>
      </c>
      <c r="X46" s="345">
        <f t="shared" si="38"/>
        <v>7.0694453745737641E-3</v>
      </c>
    </row>
    <row r="47" spans="1:37" ht="20.100000000000001" customHeight="1">
      <c r="A47" s="47"/>
      <c r="D47" s="24" t="s">
        <v>97</v>
      </c>
      <c r="E47" s="24"/>
      <c r="F47" s="216"/>
      <c r="G47" s="65"/>
      <c r="H47" s="65"/>
      <c r="I47" s="65"/>
      <c r="J47" s="65"/>
      <c r="K47" s="65"/>
      <c r="L47" s="65"/>
      <c r="M47" s="65">
        <v>972.476</v>
      </c>
      <c r="N47" s="65">
        <v>1281.0500000000002</v>
      </c>
      <c r="O47" s="65">
        <v>1367.674</v>
      </c>
      <c r="P47" s="65">
        <v>2704.0609999999997</v>
      </c>
      <c r="Q47" s="40">
        <v>2271.6039999999998</v>
      </c>
      <c r="R47" s="374">
        <f t="shared" si="33"/>
        <v>-0.15992871462589045</v>
      </c>
      <c r="T47" s="387">
        <f t="shared" si="34"/>
        <v>0</v>
      </c>
      <c r="U47" s="388">
        <f t="shared" si="35"/>
        <v>0</v>
      </c>
      <c r="V47" s="388">
        <f t="shared" si="36"/>
        <v>2.9022969308351194E-3</v>
      </c>
      <c r="W47" s="388">
        <f t="shared" si="37"/>
        <v>5.1806065953056103E-3</v>
      </c>
      <c r="X47" s="389">
        <f t="shared" si="38"/>
        <v>4.1404320530687702E-3</v>
      </c>
    </row>
    <row r="48" spans="1:37" ht="20.100000000000001" customHeight="1" thickBot="1">
      <c r="A48" s="47"/>
      <c r="D48" s="24" t="s">
        <v>98</v>
      </c>
      <c r="E48" s="24"/>
      <c r="F48" s="216">
        <v>2570.2929999999997</v>
      </c>
      <c r="G48" s="65">
        <v>3303.2829999999999</v>
      </c>
      <c r="H48" s="65">
        <v>6990.8729999999987</v>
      </c>
      <c r="I48" s="65">
        <v>6227.01</v>
      </c>
      <c r="J48" s="65">
        <v>2373.3909999999996</v>
      </c>
      <c r="K48" s="65">
        <v>2150.81</v>
      </c>
      <c r="L48" s="65">
        <v>2921.3699999999994</v>
      </c>
      <c r="M48" s="65">
        <v>1727.5020000000002</v>
      </c>
      <c r="N48" s="65">
        <v>2349.0519999999992</v>
      </c>
      <c r="O48" s="65">
        <v>1686.8849999999998</v>
      </c>
      <c r="P48" s="65">
        <v>1089.423</v>
      </c>
      <c r="Q48" s="40">
        <v>1606.9720000000002</v>
      </c>
      <c r="R48" s="374">
        <f t="shared" si="33"/>
        <v>0.47506707679202681</v>
      </c>
      <c r="T48" s="387">
        <f t="shared" si="34"/>
        <v>8.3036623240404991E-3</v>
      </c>
      <c r="U48" s="388">
        <f t="shared" si="35"/>
        <v>5.5747502849160246E-3</v>
      </c>
      <c r="V48" s="388">
        <f t="shared" si="36"/>
        <v>3.5796843093981456E-3</v>
      </c>
      <c r="W48" s="388">
        <f t="shared" si="37"/>
        <v>2.0871836762845308E-3</v>
      </c>
      <c r="X48" s="389">
        <f t="shared" si="38"/>
        <v>2.9290133215049939E-3</v>
      </c>
    </row>
    <row r="49" spans="1:24" ht="20.100000000000001" customHeight="1" thickBot="1">
      <c r="A49" s="47"/>
      <c r="B49" s="115" t="s">
        <v>38</v>
      </c>
      <c r="C49" s="115"/>
      <c r="D49" s="115"/>
      <c r="E49" s="115"/>
      <c r="F49" s="217">
        <v>84788.86</v>
      </c>
      <c r="G49" s="155">
        <v>93233.816000000021</v>
      </c>
      <c r="H49" s="155">
        <v>103692.54</v>
      </c>
      <c r="I49" s="155">
        <v>106498.6860000001</v>
      </c>
      <c r="J49" s="155">
        <v>103113.92599999999</v>
      </c>
      <c r="K49" s="155">
        <v>106140.614</v>
      </c>
      <c r="L49" s="155">
        <v>120198.03299999998</v>
      </c>
      <c r="M49" s="155">
        <v>133073.88500000001</v>
      </c>
      <c r="N49" s="155">
        <v>142469.73800000001</v>
      </c>
      <c r="O49" s="155">
        <v>138440.12899999999</v>
      </c>
      <c r="P49" s="155">
        <v>131687.10400000005</v>
      </c>
      <c r="Q49" s="156">
        <v>137635.38300000006</v>
      </c>
      <c r="R49" s="368">
        <f t="shared" si="33"/>
        <v>4.5169791265210049E-2</v>
      </c>
      <c r="T49" s="393">
        <f t="shared" si="34"/>
        <v>0.27392132425382809</v>
      </c>
      <c r="U49" s="394">
        <f t="shared" si="35"/>
        <v>0.27510910686562823</v>
      </c>
      <c r="V49" s="394">
        <f t="shared" si="36"/>
        <v>0.29377933740139678</v>
      </c>
      <c r="W49" s="394">
        <f t="shared" si="37"/>
        <v>0.25229426388646414</v>
      </c>
      <c r="X49" s="395">
        <f t="shared" si="38"/>
        <v>0.25086676701115018</v>
      </c>
    </row>
    <row r="50" spans="1:24" ht="20.100000000000001" customHeight="1">
      <c r="A50" s="47"/>
      <c r="B50" s="24"/>
      <c r="C50" t="s">
        <v>96</v>
      </c>
      <c r="D50" s="370"/>
      <c r="F50" s="81">
        <v>70785.777000000002</v>
      </c>
      <c r="G50" s="61">
        <v>72962.534000000029</v>
      </c>
      <c r="H50" s="61">
        <v>74457.908999999985</v>
      </c>
      <c r="I50" s="61">
        <v>78039.152000000104</v>
      </c>
      <c r="J50" s="61">
        <v>87389.919999999984</v>
      </c>
      <c r="K50" s="61">
        <v>91719.93</v>
      </c>
      <c r="L50" s="61">
        <v>100260.68199999999</v>
      </c>
      <c r="M50" s="61">
        <v>109172.463</v>
      </c>
      <c r="N50" s="61">
        <v>115568.20100000002</v>
      </c>
      <c r="O50" s="61">
        <v>121564.628</v>
      </c>
      <c r="P50" s="61">
        <v>108411.60800000005</v>
      </c>
      <c r="Q50" s="38">
        <v>111261.54000000005</v>
      </c>
      <c r="R50" s="374">
        <f t="shared" si="33"/>
        <v>2.6288070554215923E-2</v>
      </c>
      <c r="T50" s="340">
        <f t="shared" si="34"/>
        <v>0.22868256247549701</v>
      </c>
      <c r="U50" s="341">
        <f t="shared" si="35"/>
        <v>0.23773169452437817</v>
      </c>
      <c r="V50" s="341">
        <f t="shared" si="36"/>
        <v>0.25796838043460135</v>
      </c>
      <c r="W50" s="341">
        <f t="shared" si="37"/>
        <v>0.20770163521181173</v>
      </c>
      <c r="X50" s="342">
        <f t="shared" si="38"/>
        <v>0.20279540205502078</v>
      </c>
    </row>
    <row r="51" spans="1:24" ht="20.100000000000001" customHeight="1">
      <c r="A51" s="47"/>
      <c r="B51" s="24"/>
      <c r="C51" s="378" t="s">
        <v>87</v>
      </c>
      <c r="D51" s="370"/>
      <c r="E51" s="378"/>
      <c r="F51" s="43">
        <f>F52+F53</f>
        <v>14003.083000000002</v>
      </c>
      <c r="G51" s="63">
        <f t="shared" ref="G51:Q51" si="40">G52+G53</f>
        <v>20271.281999999999</v>
      </c>
      <c r="H51" s="63">
        <f t="shared" si="40"/>
        <v>29234.631000000008</v>
      </c>
      <c r="I51" s="63">
        <f t="shared" si="40"/>
        <v>28459.533999999996</v>
      </c>
      <c r="J51" s="63">
        <f t="shared" si="40"/>
        <v>15724.006000000003</v>
      </c>
      <c r="K51" s="63">
        <f t="shared" si="40"/>
        <v>14420.684000000001</v>
      </c>
      <c r="L51" s="63">
        <f t="shared" si="40"/>
        <v>19937.350999999991</v>
      </c>
      <c r="M51" s="63">
        <f t="shared" si="40"/>
        <v>23901.422000000002</v>
      </c>
      <c r="N51" s="63">
        <f t="shared" si="40"/>
        <v>26901.537000000004</v>
      </c>
      <c r="O51" s="63">
        <f t="shared" si="40"/>
        <v>16875.501</v>
      </c>
      <c r="P51" s="63">
        <f t="shared" si="40"/>
        <v>23275.496000000003</v>
      </c>
      <c r="Q51" s="423">
        <f t="shared" si="40"/>
        <v>26373.843000000001</v>
      </c>
      <c r="R51" s="379">
        <f t="shared" si="33"/>
        <v>0.13311626098107629</v>
      </c>
      <c r="T51" s="343">
        <f t="shared" si="34"/>
        <v>4.5238761778331124E-2</v>
      </c>
      <c r="U51" s="344">
        <f t="shared" si="35"/>
        <v>3.7377412341250027E-2</v>
      </c>
      <c r="V51" s="344">
        <f t="shared" si="36"/>
        <v>3.581095696679544E-2</v>
      </c>
      <c r="W51" s="344">
        <f t="shared" si="37"/>
        <v>4.4592628674652454E-2</v>
      </c>
      <c r="X51" s="345">
        <f t="shared" si="38"/>
        <v>4.8071364956129431E-2</v>
      </c>
    </row>
    <row r="52" spans="1:24" ht="20.100000000000001" customHeight="1">
      <c r="A52" s="47"/>
      <c r="D52" s="24" t="s">
        <v>97</v>
      </c>
      <c r="E52" s="24"/>
      <c r="F52" s="216"/>
      <c r="G52" s="65"/>
      <c r="H52" s="65"/>
      <c r="I52" s="65"/>
      <c r="J52" s="65"/>
      <c r="K52" s="65"/>
      <c r="L52" s="65"/>
      <c r="M52" s="65">
        <v>12009.488000000003</v>
      </c>
      <c r="N52" s="65">
        <v>14102.164000000001</v>
      </c>
      <c r="O52" s="65">
        <v>12346.960000000001</v>
      </c>
      <c r="P52" s="65">
        <v>21039.579000000002</v>
      </c>
      <c r="Q52" s="40">
        <v>21678.560000000001</v>
      </c>
      <c r="R52" s="374">
        <f t="shared" si="33"/>
        <v>3.0370427088869018E-2</v>
      </c>
      <c r="T52" s="387">
        <f t="shared" si="34"/>
        <v>0</v>
      </c>
      <c r="U52" s="388">
        <f t="shared" si="35"/>
        <v>0</v>
      </c>
      <c r="V52" s="388">
        <f t="shared" si="36"/>
        <v>2.6201086014023801E-2</v>
      </c>
      <c r="W52" s="388">
        <f t="shared" si="37"/>
        <v>4.0308921185525565E-2</v>
      </c>
      <c r="X52" s="389">
        <f t="shared" si="38"/>
        <v>3.9513315123751558E-2</v>
      </c>
    </row>
    <row r="53" spans="1:24" ht="20.100000000000001" customHeight="1" thickBot="1">
      <c r="A53" s="47"/>
      <c r="D53" s="24" t="s">
        <v>98</v>
      </c>
      <c r="E53" s="24"/>
      <c r="F53" s="216">
        <v>14003.083000000002</v>
      </c>
      <c r="G53" s="65">
        <v>20271.281999999999</v>
      </c>
      <c r="H53" s="65">
        <v>29234.631000000008</v>
      </c>
      <c r="I53" s="65">
        <v>28459.533999999996</v>
      </c>
      <c r="J53" s="65">
        <v>15724.006000000003</v>
      </c>
      <c r="K53" s="65">
        <v>14420.684000000001</v>
      </c>
      <c r="L53" s="65">
        <v>19937.350999999991</v>
      </c>
      <c r="M53" s="65">
        <v>11891.933999999999</v>
      </c>
      <c r="N53" s="65">
        <v>12799.373000000003</v>
      </c>
      <c r="O53" s="65">
        <v>4528.5410000000002</v>
      </c>
      <c r="P53" s="65">
        <v>2235.9169999999999</v>
      </c>
      <c r="Q53" s="40">
        <v>4695.2829999999994</v>
      </c>
      <c r="R53" s="374">
        <f t="shared" si="33"/>
        <v>1.0999361783107331</v>
      </c>
      <c r="T53" s="387">
        <f t="shared" si="34"/>
        <v>4.5238761778331124E-2</v>
      </c>
      <c r="U53" s="388">
        <f t="shared" si="35"/>
        <v>3.7377412341250027E-2</v>
      </c>
      <c r="V53" s="388">
        <f t="shared" si="36"/>
        <v>9.6098709527716424E-3</v>
      </c>
      <c r="W53" s="388">
        <f t="shared" si="37"/>
        <v>4.283707489126886E-3</v>
      </c>
      <c r="X53" s="389">
        <f t="shared" si="38"/>
        <v>8.5580498323778679E-3</v>
      </c>
    </row>
    <row r="54" spans="1:24" ht="20.100000000000001" customHeight="1" thickBot="1">
      <c r="A54" s="32" t="s">
        <v>39</v>
      </c>
      <c r="B54" s="115"/>
      <c r="C54" s="115"/>
      <c r="D54" s="115"/>
      <c r="E54" s="115"/>
      <c r="F54" s="215">
        <v>160673.88599999985</v>
      </c>
      <c r="G54" s="83">
        <v>191166.0670000001</v>
      </c>
      <c r="H54" s="83">
        <v>218118.9659999999</v>
      </c>
      <c r="I54" s="83">
        <v>229160.47199999986</v>
      </c>
      <c r="J54" s="83">
        <v>238556.50600000017</v>
      </c>
      <c r="K54" s="83">
        <v>236895.18900000022</v>
      </c>
      <c r="L54" s="83">
        <v>210925.1810000001</v>
      </c>
      <c r="M54" s="83">
        <v>250324.34199999986</v>
      </c>
      <c r="N54" s="83">
        <v>259467.18400000001</v>
      </c>
      <c r="O54" s="83">
        <v>276401.8559999998</v>
      </c>
      <c r="P54" s="83">
        <v>334573.4530000001</v>
      </c>
      <c r="Q54" s="209">
        <v>346619.79599999974</v>
      </c>
      <c r="R54" s="326">
        <f t="shared" si="33"/>
        <v>3.6005077187040421E-2</v>
      </c>
      <c r="T54" s="393">
        <f t="shared" si="34"/>
        <v>0.51907766687898116</v>
      </c>
      <c r="U54" s="394">
        <f t="shared" si="35"/>
        <v>0.61401589279061697</v>
      </c>
      <c r="V54" s="394">
        <f t="shared" si="36"/>
        <v>0.58654347333204404</v>
      </c>
      <c r="W54" s="394">
        <f t="shared" si="37"/>
        <v>0.64099642619969466</v>
      </c>
      <c r="X54" s="395">
        <f t="shared" si="38"/>
        <v>0.63178076530352889</v>
      </c>
    </row>
    <row r="55" spans="1:24" ht="20.100000000000001" customHeight="1" thickBot="1">
      <c r="A55" s="203"/>
      <c r="B55" s="115" t="s">
        <v>37</v>
      </c>
      <c r="C55" s="115"/>
      <c r="D55" s="115"/>
      <c r="E55" s="204"/>
      <c r="F55" s="396">
        <v>33120.817999999985</v>
      </c>
      <c r="G55" s="223">
        <v>33573.552999999978</v>
      </c>
      <c r="H55" s="223">
        <v>39360.31299999998</v>
      </c>
      <c r="I55" s="223">
        <v>40932.22399999998</v>
      </c>
      <c r="J55" s="223">
        <v>43912.092000000055</v>
      </c>
      <c r="K55" s="223">
        <v>47938.766000000047</v>
      </c>
      <c r="L55" s="223">
        <v>47548.396999999997</v>
      </c>
      <c r="M55" s="223">
        <v>52359.88399999994</v>
      </c>
      <c r="N55" s="223">
        <v>56266.89000000005</v>
      </c>
      <c r="O55" s="223">
        <v>62095.298999999941</v>
      </c>
      <c r="P55" s="223">
        <v>78702.803999999989</v>
      </c>
      <c r="Q55" s="397">
        <v>83615.823999999833</v>
      </c>
      <c r="R55" s="321">
        <f t="shared" si="33"/>
        <v>6.2424967730499728E-2</v>
      </c>
      <c r="S55" s="6"/>
      <c r="T55" s="393">
        <f t="shared" si="34"/>
        <v>0.1070010650801299</v>
      </c>
      <c r="U55" s="394">
        <f t="shared" si="35"/>
        <v>0.12425395521548761</v>
      </c>
      <c r="V55" s="394">
        <f t="shared" si="36"/>
        <v>0.13177043338323963</v>
      </c>
      <c r="W55" s="394">
        <f t="shared" si="37"/>
        <v>0.1507836788709444</v>
      </c>
      <c r="X55" s="395">
        <f t="shared" si="38"/>
        <v>0.15240580569208204</v>
      </c>
    </row>
    <row r="56" spans="1:24" ht="20.100000000000001" customHeight="1">
      <c r="A56" s="198"/>
      <c r="B56" s="24"/>
      <c r="C56" s="370" t="s">
        <v>96</v>
      </c>
      <c r="D56" s="370"/>
      <c r="E56" s="199"/>
      <c r="F56" s="371">
        <v>30963.706999999988</v>
      </c>
      <c r="G56" s="372">
        <v>31009.762999999981</v>
      </c>
      <c r="H56" s="372">
        <v>36442.682999999975</v>
      </c>
      <c r="I56" s="372">
        <v>38928.532999999981</v>
      </c>
      <c r="J56" s="372">
        <v>42179.256000000052</v>
      </c>
      <c r="K56" s="372">
        <v>46449.236000000048</v>
      </c>
      <c r="L56" s="372">
        <v>46097.992999999995</v>
      </c>
      <c r="M56" s="372">
        <v>50527.916999999943</v>
      </c>
      <c r="N56" s="372">
        <v>54207.963000000047</v>
      </c>
      <c r="O56" s="372">
        <v>59532.312999999944</v>
      </c>
      <c r="P56" s="372">
        <v>75366.815999999992</v>
      </c>
      <c r="Q56" s="373">
        <v>79822.698999999833</v>
      </c>
      <c r="R56" s="374">
        <f t="shared" si="33"/>
        <v>5.9122611734053379E-2</v>
      </c>
      <c r="T56" s="340">
        <f t="shared" si="34"/>
        <v>0.10003224038213893</v>
      </c>
      <c r="U56" s="341">
        <f t="shared" si="35"/>
        <v>0.12039319680731071</v>
      </c>
      <c r="V56" s="341">
        <f t="shared" si="36"/>
        <v>0.12633160336850413</v>
      </c>
      <c r="W56" s="341">
        <f t="shared" si="37"/>
        <v>0.14439238761136838</v>
      </c>
      <c r="X56" s="342">
        <f t="shared" si="38"/>
        <v>0.14549211108188745</v>
      </c>
    </row>
    <row r="57" spans="1:24" ht="20.100000000000001" customHeight="1">
      <c r="A57" s="198"/>
      <c r="B57" s="24"/>
      <c r="C57" s="378" t="s">
        <v>87</v>
      </c>
      <c r="D57" s="370"/>
      <c r="E57" s="430"/>
      <c r="F57" s="423">
        <f>F58+F59</f>
        <v>2157.1110000000003</v>
      </c>
      <c r="G57" s="63">
        <f t="shared" ref="G57:Q57" si="41">G58+G59</f>
        <v>2563.7899999999995</v>
      </c>
      <c r="H57" s="63">
        <f t="shared" si="41"/>
        <v>2917.630000000001</v>
      </c>
      <c r="I57" s="63">
        <f t="shared" si="41"/>
        <v>2003.6909999999998</v>
      </c>
      <c r="J57" s="63">
        <f t="shared" si="41"/>
        <v>1732.836</v>
      </c>
      <c r="K57" s="63">
        <f t="shared" si="41"/>
        <v>1489.53</v>
      </c>
      <c r="L57" s="63">
        <f t="shared" si="41"/>
        <v>1450.4039999999995</v>
      </c>
      <c r="M57" s="63">
        <f t="shared" si="41"/>
        <v>1831.9669999999996</v>
      </c>
      <c r="N57" s="63">
        <f t="shared" si="41"/>
        <v>2058.9270000000001</v>
      </c>
      <c r="O57" s="63">
        <f t="shared" si="41"/>
        <v>2562.9859999999999</v>
      </c>
      <c r="P57" s="63">
        <f t="shared" si="41"/>
        <v>3335.9879999999998</v>
      </c>
      <c r="Q57" s="423">
        <f t="shared" si="41"/>
        <v>3793.1250000000014</v>
      </c>
      <c r="R57" s="379">
        <f t="shared" si="33"/>
        <v>0.13703196774089163</v>
      </c>
      <c r="T57" s="343">
        <f t="shared" si="34"/>
        <v>6.9688246979909803E-3</v>
      </c>
      <c r="U57" s="344">
        <f t="shared" si="35"/>
        <v>3.8607584081769039E-3</v>
      </c>
      <c r="V57" s="344">
        <f t="shared" si="36"/>
        <v>5.4388300147355136E-3</v>
      </c>
      <c r="W57" s="344">
        <f t="shared" si="37"/>
        <v>6.3912912595760129E-3</v>
      </c>
      <c r="X57" s="345">
        <f t="shared" si="38"/>
        <v>6.9136946101945968E-3</v>
      </c>
    </row>
    <row r="58" spans="1:24" ht="20.100000000000001" customHeight="1">
      <c r="A58" s="47"/>
      <c r="D58" s="24" t="s">
        <v>97</v>
      </c>
      <c r="E58" s="24"/>
      <c r="F58" s="216"/>
      <c r="G58" s="65"/>
      <c r="H58" s="65"/>
      <c r="I58" s="65"/>
      <c r="J58" s="65"/>
      <c r="K58" s="65"/>
      <c r="L58" s="65"/>
      <c r="M58" s="65">
        <v>884.12900000000002</v>
      </c>
      <c r="N58" s="65">
        <v>764.101</v>
      </c>
      <c r="O58" s="65">
        <v>905.43</v>
      </c>
      <c r="P58" s="65">
        <v>1206.3089999999997</v>
      </c>
      <c r="Q58" s="40">
        <v>1296.6080000000002</v>
      </c>
      <c r="R58" s="374">
        <f t="shared" si="33"/>
        <v>7.4855613279848243E-2</v>
      </c>
      <c r="T58" s="387">
        <f t="shared" si="34"/>
        <v>0</v>
      </c>
      <c r="U58" s="388">
        <f t="shared" si="35"/>
        <v>0</v>
      </c>
      <c r="V58" s="388">
        <f t="shared" si="36"/>
        <v>1.9213838312975475E-3</v>
      </c>
      <c r="W58" s="388">
        <f t="shared" si="37"/>
        <v>2.3111210735913558E-3</v>
      </c>
      <c r="X58" s="389">
        <f t="shared" si="38"/>
        <v>2.3633156674602589E-3</v>
      </c>
    </row>
    <row r="59" spans="1:24" ht="20.100000000000001" customHeight="1" thickBot="1">
      <c r="A59" s="47"/>
      <c r="D59" s="24" t="s">
        <v>98</v>
      </c>
      <c r="E59" s="24"/>
      <c r="F59" s="216">
        <v>2157.1110000000003</v>
      </c>
      <c r="G59" s="65">
        <v>2563.7899999999995</v>
      </c>
      <c r="H59" s="65">
        <v>2917.630000000001</v>
      </c>
      <c r="I59" s="65">
        <v>2003.6909999999998</v>
      </c>
      <c r="J59" s="65">
        <v>1732.836</v>
      </c>
      <c r="K59" s="65">
        <v>1489.53</v>
      </c>
      <c r="L59" s="65">
        <v>1450.4039999999995</v>
      </c>
      <c r="M59" s="65">
        <v>947.83799999999962</v>
      </c>
      <c r="N59" s="65">
        <v>1294.826</v>
      </c>
      <c r="O59" s="65">
        <v>1657.556</v>
      </c>
      <c r="P59" s="65">
        <v>2129.6790000000001</v>
      </c>
      <c r="Q59" s="40">
        <v>2496.5170000000012</v>
      </c>
      <c r="R59" s="374">
        <f t="shared" si="33"/>
        <v>0.17225037200441995</v>
      </c>
      <c r="T59" s="387">
        <f t="shared" si="34"/>
        <v>6.9688246979909803E-3</v>
      </c>
      <c r="U59" s="388">
        <f t="shared" si="35"/>
        <v>3.8607584081769039E-3</v>
      </c>
      <c r="V59" s="388">
        <f t="shared" si="36"/>
        <v>3.5174461834379662E-3</v>
      </c>
      <c r="W59" s="388">
        <f t="shared" si="37"/>
        <v>4.0801701859846575E-3</v>
      </c>
      <c r="X59" s="389">
        <f t="shared" si="38"/>
        <v>4.5503789427343384E-3</v>
      </c>
    </row>
    <row r="60" spans="1:24" ht="20.100000000000001" customHeight="1" thickBot="1">
      <c r="A60" s="47"/>
      <c r="B60" s="115" t="s">
        <v>38</v>
      </c>
      <c r="C60" s="115"/>
      <c r="D60" s="115"/>
      <c r="E60" s="115"/>
      <c r="F60" s="215">
        <v>127553.06799999988</v>
      </c>
      <c r="G60" s="83">
        <v>157592.51400000011</v>
      </c>
      <c r="H60" s="83">
        <v>178758.65299999993</v>
      </c>
      <c r="I60" s="83">
        <v>188228.24799999988</v>
      </c>
      <c r="J60" s="83">
        <v>194644.41400000011</v>
      </c>
      <c r="K60" s="83">
        <v>188956.42300000016</v>
      </c>
      <c r="L60" s="83">
        <v>163376.7840000001</v>
      </c>
      <c r="M60" s="83">
        <v>197964.45799999993</v>
      </c>
      <c r="N60" s="83">
        <v>203200.29399999997</v>
      </c>
      <c r="O60" s="83">
        <v>214306.55699999988</v>
      </c>
      <c r="P60" s="83">
        <v>255870.64900000012</v>
      </c>
      <c r="Q60" s="209">
        <v>263003.97199999983</v>
      </c>
      <c r="R60" s="326">
        <f t="shared" si="33"/>
        <v>2.7878629408563817E-2</v>
      </c>
      <c r="S60" s="6"/>
      <c r="T60" s="393">
        <f t="shared" si="34"/>
        <v>0.41207660179885136</v>
      </c>
      <c r="U60" s="394">
        <f t="shared" si="35"/>
        <v>0.48976193757512931</v>
      </c>
      <c r="V60" s="394">
        <f t="shared" si="36"/>
        <v>0.45477303994880447</v>
      </c>
      <c r="W60" s="394">
        <f t="shared" si="37"/>
        <v>0.49021274732875025</v>
      </c>
      <c r="X60" s="395">
        <f t="shared" si="38"/>
        <v>0.47937495961144672</v>
      </c>
    </row>
    <row r="61" spans="1:24" ht="20.100000000000001" customHeight="1">
      <c r="A61" s="47"/>
      <c r="B61" s="24"/>
      <c r="C61" t="s">
        <v>96</v>
      </c>
      <c r="D61" s="370"/>
      <c r="F61" s="81">
        <v>109374.55399999989</v>
      </c>
      <c r="G61" s="61">
        <v>133926.55700000012</v>
      </c>
      <c r="H61" s="61">
        <v>149442.31099999993</v>
      </c>
      <c r="I61" s="61">
        <v>158736.59499999988</v>
      </c>
      <c r="J61" s="61">
        <v>168313.29700000008</v>
      </c>
      <c r="K61" s="61">
        <v>163916.53500000015</v>
      </c>
      <c r="L61" s="61">
        <v>145182.70100000009</v>
      </c>
      <c r="M61" s="61">
        <v>176368.80299999993</v>
      </c>
      <c r="N61" s="61">
        <v>178748.02299999996</v>
      </c>
      <c r="O61" s="61">
        <v>187888.51699999988</v>
      </c>
      <c r="P61" s="61">
        <v>227166.85900000011</v>
      </c>
      <c r="Q61" s="38">
        <v>232897.74099999986</v>
      </c>
      <c r="R61" s="374">
        <f t="shared" si="33"/>
        <v>2.5227632345789258E-2</v>
      </c>
      <c r="T61" s="340">
        <f t="shared" si="34"/>
        <v>0.35334857281194487</v>
      </c>
      <c r="U61" s="341">
        <f t="shared" si="35"/>
        <v>0.42486028528493847</v>
      </c>
      <c r="V61" s="341">
        <f t="shared" si="36"/>
        <v>0.39871216841751894</v>
      </c>
      <c r="W61" s="341">
        <f t="shared" si="37"/>
        <v>0.43522025870357967</v>
      </c>
      <c r="X61" s="342">
        <f t="shared" si="38"/>
        <v>0.42450060482536056</v>
      </c>
    </row>
    <row r="62" spans="1:24" ht="20.100000000000001" customHeight="1">
      <c r="A62" s="47"/>
      <c r="B62" s="24"/>
      <c r="C62" s="378" t="s">
        <v>87</v>
      </c>
      <c r="D62" s="370"/>
      <c r="E62" s="378"/>
      <c r="F62" s="43">
        <f>F63+F64</f>
        <v>18178.513999999996</v>
      </c>
      <c r="G62" s="63">
        <f t="shared" ref="G62:Q62" si="42">G63+G64</f>
        <v>23665.956999999995</v>
      </c>
      <c r="H62" s="63">
        <f t="shared" si="42"/>
        <v>29316.342000000004</v>
      </c>
      <c r="I62" s="63">
        <f t="shared" si="42"/>
        <v>29491.652999999991</v>
      </c>
      <c r="J62" s="63">
        <f t="shared" si="42"/>
        <v>26331.117000000024</v>
      </c>
      <c r="K62" s="63">
        <f t="shared" si="42"/>
        <v>25039.887999999995</v>
      </c>
      <c r="L62" s="63">
        <f t="shared" si="42"/>
        <v>18194.083000000002</v>
      </c>
      <c r="M62" s="63">
        <f t="shared" si="42"/>
        <v>21595.654999999999</v>
      </c>
      <c r="N62" s="63">
        <f t="shared" si="42"/>
        <v>24452.270999999997</v>
      </c>
      <c r="O62" s="63">
        <f t="shared" si="42"/>
        <v>26418.039999999994</v>
      </c>
      <c r="P62" s="63">
        <f t="shared" si="42"/>
        <v>28703.789999999994</v>
      </c>
      <c r="Q62" s="423">
        <f t="shared" si="42"/>
        <v>30106.231</v>
      </c>
      <c r="R62" s="379">
        <f t="shared" si="33"/>
        <v>4.8859087946226142E-2</v>
      </c>
      <c r="T62" s="343">
        <f t="shared" si="34"/>
        <v>5.8728028986906447E-2</v>
      </c>
      <c r="U62" s="344">
        <f t="shared" si="35"/>
        <v>6.4901652290190834E-2</v>
      </c>
      <c r="V62" s="344">
        <f t="shared" si="36"/>
        <v>5.6060871531285521E-2</v>
      </c>
      <c r="W62" s="344">
        <f t="shared" si="37"/>
        <v>5.4992488625170519E-2</v>
      </c>
      <c r="X62" s="345">
        <f t="shared" si="38"/>
        <v>5.4874354786086252E-2</v>
      </c>
    </row>
    <row r="63" spans="1:24" ht="20.100000000000001" customHeight="1">
      <c r="A63" s="47"/>
      <c r="D63" s="24" t="s">
        <v>97</v>
      </c>
      <c r="E63" s="24"/>
      <c r="F63" s="216"/>
      <c r="G63" s="65"/>
      <c r="H63" s="65"/>
      <c r="I63" s="65"/>
      <c r="J63" s="65"/>
      <c r="K63" s="65"/>
      <c r="L63" s="65"/>
      <c r="M63" s="65">
        <v>12047.287000000002</v>
      </c>
      <c r="N63" s="65">
        <v>13692.018999999997</v>
      </c>
      <c r="O63" s="65">
        <v>14298.912000000002</v>
      </c>
      <c r="P63" s="65">
        <v>17408.105999999996</v>
      </c>
      <c r="Q63" s="40">
        <v>16924.152000000002</v>
      </c>
      <c r="R63" s="374">
        <f t="shared" si="33"/>
        <v>-2.7800497078774359E-2</v>
      </c>
      <c r="T63" s="340">
        <f t="shared" si="34"/>
        <v>0</v>
      </c>
      <c r="U63" s="341">
        <f t="shared" si="35"/>
        <v>0</v>
      </c>
      <c r="V63" s="341">
        <f t="shared" si="36"/>
        <v>3.034326046402978E-2</v>
      </c>
      <c r="W63" s="341">
        <f t="shared" si="37"/>
        <v>3.3351521565297221E-2</v>
      </c>
      <c r="X63" s="342">
        <f t="shared" si="38"/>
        <v>3.0847498688947525E-2</v>
      </c>
    </row>
    <row r="64" spans="1:24" ht="20.100000000000001" customHeight="1" thickBot="1">
      <c r="A64" s="47"/>
      <c r="D64" s="24" t="s">
        <v>98</v>
      </c>
      <c r="E64" s="24"/>
      <c r="F64" s="216">
        <v>18178.513999999996</v>
      </c>
      <c r="G64" s="65">
        <v>23665.956999999995</v>
      </c>
      <c r="H64" s="65">
        <v>29316.342000000004</v>
      </c>
      <c r="I64" s="65">
        <v>29491.652999999991</v>
      </c>
      <c r="J64" s="65">
        <v>26331.117000000024</v>
      </c>
      <c r="K64" s="65">
        <v>25039.887999999995</v>
      </c>
      <c r="L64" s="65">
        <v>18194.083000000002</v>
      </c>
      <c r="M64" s="65">
        <v>9548.3679999999949</v>
      </c>
      <c r="N64" s="65">
        <v>10760.252</v>
      </c>
      <c r="O64" s="65">
        <v>12119.127999999993</v>
      </c>
      <c r="P64" s="65">
        <v>11295.683999999999</v>
      </c>
      <c r="Q64" s="40">
        <v>13182.078999999998</v>
      </c>
      <c r="R64" s="383">
        <f t="shared" si="33"/>
        <v>0.16700139628551922</v>
      </c>
      <c r="T64" s="340">
        <f t="shared" si="34"/>
        <v>5.8728028986906447E-2</v>
      </c>
      <c r="U64" s="341">
        <f t="shared" si="35"/>
        <v>6.4901652290190834E-2</v>
      </c>
      <c r="V64" s="341">
        <f t="shared" si="36"/>
        <v>2.5717611067255747E-2</v>
      </c>
      <c r="W64" s="341">
        <f t="shared" si="37"/>
        <v>2.1640967059873301E-2</v>
      </c>
      <c r="X64" s="342">
        <f t="shared" si="38"/>
        <v>2.4026856097138727E-2</v>
      </c>
    </row>
    <row r="65" spans="1:24" ht="20.100000000000001" customHeight="1" thickBot="1">
      <c r="A65" s="56" t="s">
        <v>30</v>
      </c>
      <c r="B65" s="212"/>
      <c r="C65" s="212"/>
      <c r="D65" s="212"/>
      <c r="E65" s="212"/>
      <c r="F65" s="84">
        <f>F43+F54</f>
        <v>309537.27399999986</v>
      </c>
      <c r="G65" s="69">
        <f t="shared" ref="G65:N65" si="43">G43+G54</f>
        <v>317980.43900000013</v>
      </c>
      <c r="H65" s="69">
        <f t="shared" si="43"/>
        <v>360430.48399999988</v>
      </c>
      <c r="I65" s="69">
        <f t="shared" si="43"/>
        <v>374366.58699999994</v>
      </c>
      <c r="J65" s="69">
        <f t="shared" si="43"/>
        <v>382569.61600000015</v>
      </c>
      <c r="K65" s="69">
        <f t="shared" si="43"/>
        <v>385812.79700000025</v>
      </c>
      <c r="L65" s="69">
        <f t="shared" si="43"/>
        <v>381522.85600000015</v>
      </c>
      <c r="M65" s="69">
        <f t="shared" si="43"/>
        <v>433133.71199999994</v>
      </c>
      <c r="N65" s="69">
        <f t="shared" si="43"/>
        <v>457390.47700000001</v>
      </c>
      <c r="O65" s="69">
        <f t="shared" ref="O65" si="44">O43+O54</f>
        <v>471238.48199999979</v>
      </c>
      <c r="P65" s="69">
        <f t="shared" ref="P65:Q65" si="45">P43+P54</f>
        <v>521958.37500000012</v>
      </c>
      <c r="Q65" s="85">
        <f t="shared" si="45"/>
        <v>548639.36199999985</v>
      </c>
      <c r="R65" s="335">
        <f t="shared" si="33"/>
        <v>5.1117078062019268E-2</v>
      </c>
      <c r="T65" s="365">
        <f>T43+T54</f>
        <v>1</v>
      </c>
      <c r="U65" s="367">
        <f t="shared" ref="U65" si="46">U43+U54</f>
        <v>1</v>
      </c>
      <c r="V65" s="367">
        <f t="shared" si="36"/>
        <v>1</v>
      </c>
      <c r="W65" s="367">
        <f t="shared" si="37"/>
        <v>1</v>
      </c>
      <c r="X65" s="366">
        <f t="shared" si="38"/>
        <v>1</v>
      </c>
    </row>
    <row r="66" spans="1:24" ht="20.100000000000001" customHeight="1" thickBot="1">
      <c r="A66" s="385"/>
      <c r="B66" s="115" t="s">
        <v>113</v>
      </c>
      <c r="C66" s="115"/>
      <c r="D66" s="115"/>
      <c r="E66" s="398"/>
      <c r="F66" s="33">
        <f>F45+F50+F56+F61</f>
        <v>272628.27299999987</v>
      </c>
      <c r="G66" s="83">
        <f t="shared" ref="G66:Q66" si="47">G45+G50+G56+G61</f>
        <v>268176.12700000009</v>
      </c>
      <c r="H66" s="83">
        <f t="shared" si="47"/>
        <v>291971.00799999991</v>
      </c>
      <c r="I66" s="83">
        <f t="shared" si="47"/>
        <v>308184.69900000002</v>
      </c>
      <c r="J66" s="83">
        <f t="shared" si="47"/>
        <v>336408.26600000012</v>
      </c>
      <c r="K66" s="83">
        <f t="shared" si="47"/>
        <v>342711.88500000018</v>
      </c>
      <c r="L66" s="83">
        <f t="shared" si="47"/>
        <v>339019.64800000004</v>
      </c>
      <c r="M66" s="83">
        <f t="shared" si="47"/>
        <v>383104.68999999994</v>
      </c>
      <c r="N66" s="83">
        <f t="shared" si="47"/>
        <v>400347.64</v>
      </c>
      <c r="O66" s="83">
        <f t="shared" ref="O66" si="48">O45+O50+O56+O61</f>
        <v>422327.39599999983</v>
      </c>
      <c r="P66" s="83">
        <f t="shared" si="47"/>
        <v>462849.61700000014</v>
      </c>
      <c r="Q66" s="209">
        <f t="shared" si="47"/>
        <v>484487.58699999977</v>
      </c>
      <c r="R66" s="326">
        <f t="shared" si="33"/>
        <v>4.6749460743314424E-2</v>
      </c>
      <c r="S66" s="6"/>
      <c r="T66" s="399">
        <f>F66/$F$65</f>
        <v>0.88076072221273094</v>
      </c>
      <c r="U66" s="400">
        <f>K66/$K$65</f>
        <v>0.88828542667546606</v>
      </c>
      <c r="V66" s="400">
        <f t="shared" si="36"/>
        <v>0.89620736024695036</v>
      </c>
      <c r="W66" s="400">
        <f t="shared" si="37"/>
        <v>0.88675580116901087</v>
      </c>
      <c r="X66" s="401">
        <f t="shared" si="38"/>
        <v>0.88307114027301581</v>
      </c>
    </row>
    <row r="67" spans="1:24" ht="20.100000000000001" customHeight="1">
      <c r="A67" s="198"/>
      <c r="B67" s="1"/>
      <c r="C67" s="1" t="s">
        <v>37</v>
      </c>
      <c r="D67" s="1"/>
      <c r="E67" s="330"/>
      <c r="F67" s="7">
        <f>F45+F56</f>
        <v>92467.941999999981</v>
      </c>
      <c r="G67" s="61">
        <f t="shared" ref="G67:Q67" si="49">G45+G56</f>
        <v>61287.035999999978</v>
      </c>
      <c r="H67" s="61">
        <f t="shared" si="49"/>
        <v>68070.787999999971</v>
      </c>
      <c r="I67" s="61">
        <f t="shared" si="49"/>
        <v>71408.95199999999</v>
      </c>
      <c r="J67" s="61">
        <f t="shared" si="49"/>
        <v>80705.049000000057</v>
      </c>
      <c r="K67" s="61">
        <f t="shared" si="49"/>
        <v>87075.420000000071</v>
      </c>
      <c r="L67" s="61">
        <f t="shared" si="49"/>
        <v>93576.265000000014</v>
      </c>
      <c r="M67" s="61">
        <f t="shared" si="49"/>
        <v>97563.42399999997</v>
      </c>
      <c r="N67" s="61">
        <f t="shared" si="49"/>
        <v>106031.41600000006</v>
      </c>
      <c r="O67" s="61">
        <f t="shared" ref="O67" si="50">O45+O56</f>
        <v>112874.25099999995</v>
      </c>
      <c r="P67" s="61">
        <f t="shared" si="49"/>
        <v>127271.14999999997</v>
      </c>
      <c r="Q67" s="7">
        <f t="shared" si="49"/>
        <v>140328.30599999987</v>
      </c>
      <c r="R67" s="384">
        <f t="shared" si="33"/>
        <v>0.10259321142301224</v>
      </c>
      <c r="T67" s="340">
        <f t="shared" ref="T67:T74" si="51">F67/$F$65</f>
        <v>0.29872958692528906</v>
      </c>
      <c r="U67" s="341">
        <f t="shared" ref="U67:U74" si="52">K67/$K$65</f>
        <v>0.22569344686614948</v>
      </c>
      <c r="V67" s="341">
        <f t="shared" si="36"/>
        <v>0.23952681139483001</v>
      </c>
      <c r="W67" s="341">
        <f t="shared" si="37"/>
        <v>0.24383390725361948</v>
      </c>
      <c r="X67" s="342">
        <f t="shared" si="38"/>
        <v>0.25577513339263452</v>
      </c>
    </row>
    <row r="68" spans="1:24" ht="20.100000000000001" customHeight="1" thickBot="1">
      <c r="A68" s="198"/>
      <c r="B68" s="1"/>
      <c r="C68" s="1" t="s">
        <v>38</v>
      </c>
      <c r="D68" s="1"/>
      <c r="E68" s="330"/>
      <c r="F68" s="7">
        <f>F50+F61</f>
        <v>180160.33099999989</v>
      </c>
      <c r="G68" s="61">
        <f t="shared" ref="G68:Q68" si="53">G50+G61</f>
        <v>206889.09100000013</v>
      </c>
      <c r="H68" s="61">
        <f t="shared" si="53"/>
        <v>223900.21999999991</v>
      </c>
      <c r="I68" s="61">
        <f t="shared" si="53"/>
        <v>236775.74699999997</v>
      </c>
      <c r="J68" s="61">
        <f t="shared" si="53"/>
        <v>255703.21700000006</v>
      </c>
      <c r="K68" s="61">
        <f t="shared" si="53"/>
        <v>255636.46500000014</v>
      </c>
      <c r="L68" s="61">
        <f t="shared" si="53"/>
        <v>245443.38300000009</v>
      </c>
      <c r="M68" s="61">
        <f t="shared" si="53"/>
        <v>285541.26599999995</v>
      </c>
      <c r="N68" s="61">
        <f t="shared" si="53"/>
        <v>294316.22399999999</v>
      </c>
      <c r="O68" s="61">
        <f t="shared" ref="O68" si="54">O50+O61</f>
        <v>309453.1449999999</v>
      </c>
      <c r="P68" s="61">
        <f t="shared" si="53"/>
        <v>335578.46700000018</v>
      </c>
      <c r="Q68" s="7">
        <f t="shared" si="53"/>
        <v>344159.2809999999</v>
      </c>
      <c r="R68" s="374">
        <f t="shared" si="33"/>
        <v>2.5570216339297232E-2</v>
      </c>
      <c r="T68" s="340">
        <f t="shared" si="51"/>
        <v>0.58203113528744188</v>
      </c>
      <c r="U68" s="341">
        <f t="shared" si="52"/>
        <v>0.66259197980931661</v>
      </c>
      <c r="V68" s="341">
        <f t="shared" si="36"/>
        <v>0.65668054885212035</v>
      </c>
      <c r="W68" s="341">
        <f t="shared" si="37"/>
        <v>0.64292189391539145</v>
      </c>
      <c r="X68" s="342">
        <f t="shared" si="38"/>
        <v>0.62729600688038123</v>
      </c>
    </row>
    <row r="69" spans="1:24" ht="20.100000000000001" customHeight="1" thickBot="1">
      <c r="A69" s="47"/>
      <c r="B69" s="115" t="s">
        <v>97</v>
      </c>
      <c r="C69" s="115"/>
      <c r="D69" s="115"/>
      <c r="E69" s="398"/>
      <c r="F69" s="33">
        <f>F47+F52+F58+F63</f>
        <v>0</v>
      </c>
      <c r="G69" s="83">
        <f t="shared" ref="G69:Q69" si="55">G47+G52+G58+G63</f>
        <v>0</v>
      </c>
      <c r="H69" s="83">
        <f t="shared" si="55"/>
        <v>0</v>
      </c>
      <c r="I69" s="83">
        <f t="shared" si="55"/>
        <v>0</v>
      </c>
      <c r="J69" s="83">
        <f t="shared" si="55"/>
        <v>0</v>
      </c>
      <c r="K69" s="83">
        <f t="shared" si="55"/>
        <v>0</v>
      </c>
      <c r="L69" s="83">
        <f t="shared" si="55"/>
        <v>0</v>
      </c>
      <c r="M69" s="83">
        <f t="shared" si="55"/>
        <v>25913.380000000005</v>
      </c>
      <c r="N69" s="83">
        <f t="shared" si="55"/>
        <v>29839.333999999995</v>
      </c>
      <c r="O69" s="83">
        <f t="shared" ref="O69" si="56">O47+O52+O58+O63</f>
        <v>28918.976000000002</v>
      </c>
      <c r="P69" s="83">
        <f t="shared" si="55"/>
        <v>42358.054999999993</v>
      </c>
      <c r="Q69" s="33">
        <f t="shared" si="55"/>
        <v>42170.923999999999</v>
      </c>
      <c r="R69" s="326">
        <f t="shared" si="33"/>
        <v>-4.4178374101453421E-3</v>
      </c>
      <c r="S69" s="6"/>
      <c r="T69" s="393">
        <f t="shared" si="51"/>
        <v>0</v>
      </c>
      <c r="U69" s="394">
        <f t="shared" si="52"/>
        <v>0</v>
      </c>
      <c r="V69" s="394">
        <f t="shared" si="36"/>
        <v>6.1368027240186244E-2</v>
      </c>
      <c r="W69" s="394">
        <f t="shared" si="37"/>
        <v>8.1152170419719741E-2</v>
      </c>
      <c r="X69" s="395">
        <f t="shared" si="38"/>
        <v>7.6864561533228112E-2</v>
      </c>
    </row>
    <row r="70" spans="1:24" ht="20.100000000000001" customHeight="1">
      <c r="A70" s="47"/>
      <c r="B70" s="1"/>
      <c r="C70" s="1" t="s">
        <v>37</v>
      </c>
      <c r="D70" s="1"/>
      <c r="E70" s="330"/>
      <c r="F70" s="7">
        <f>F47+F58</f>
        <v>0</v>
      </c>
      <c r="G70" s="61">
        <f t="shared" ref="G70:Q70" si="57">G47+G58</f>
        <v>0</v>
      </c>
      <c r="H70" s="61">
        <f t="shared" si="57"/>
        <v>0</v>
      </c>
      <c r="I70" s="61">
        <f t="shared" si="57"/>
        <v>0</v>
      </c>
      <c r="J70" s="61">
        <f t="shared" si="57"/>
        <v>0</v>
      </c>
      <c r="K70" s="61">
        <f t="shared" si="57"/>
        <v>0</v>
      </c>
      <c r="L70" s="61">
        <f t="shared" si="57"/>
        <v>0</v>
      </c>
      <c r="M70" s="61">
        <f t="shared" si="57"/>
        <v>1856.605</v>
      </c>
      <c r="N70" s="61">
        <f t="shared" si="57"/>
        <v>2045.1510000000003</v>
      </c>
      <c r="O70" s="61">
        <f t="shared" ref="O70" si="58">O47+O58</f>
        <v>2273.1039999999998</v>
      </c>
      <c r="P70" s="61">
        <f t="shared" si="57"/>
        <v>3910.3699999999994</v>
      </c>
      <c r="Q70" s="7">
        <f t="shared" si="57"/>
        <v>3568.212</v>
      </c>
      <c r="R70" s="384">
        <f t="shared" si="33"/>
        <v>-8.7500159831422467E-2</v>
      </c>
      <c r="T70" s="340">
        <f t="shared" si="51"/>
        <v>0</v>
      </c>
      <c r="U70" s="341">
        <f t="shared" si="52"/>
        <v>0</v>
      </c>
      <c r="V70" s="341">
        <f t="shared" si="36"/>
        <v>4.8236807621326663E-3</v>
      </c>
      <c r="W70" s="341">
        <f t="shared" si="37"/>
        <v>7.4917276688969666E-3</v>
      </c>
      <c r="X70" s="342">
        <f t="shared" si="38"/>
        <v>6.5037477205290295E-3</v>
      </c>
    </row>
    <row r="71" spans="1:24" ht="20.100000000000001" customHeight="1" thickBot="1">
      <c r="A71" s="203"/>
      <c r="B71" s="1"/>
      <c r="C71" s="1" t="s">
        <v>38</v>
      </c>
      <c r="D71" s="1"/>
      <c r="E71" s="330"/>
      <c r="F71" s="7">
        <f>F52+F63</f>
        <v>0</v>
      </c>
      <c r="G71" s="61">
        <f t="shared" ref="G71:Q71" si="59">G52+G63</f>
        <v>0</v>
      </c>
      <c r="H71" s="61">
        <f t="shared" si="59"/>
        <v>0</v>
      </c>
      <c r="I71" s="61">
        <f t="shared" si="59"/>
        <v>0</v>
      </c>
      <c r="J71" s="61">
        <f t="shared" si="59"/>
        <v>0</v>
      </c>
      <c r="K71" s="61">
        <f t="shared" si="59"/>
        <v>0</v>
      </c>
      <c r="L71" s="61">
        <f t="shared" si="59"/>
        <v>0</v>
      </c>
      <c r="M71" s="61">
        <f t="shared" si="59"/>
        <v>24056.775000000005</v>
      </c>
      <c r="N71" s="61">
        <f t="shared" si="59"/>
        <v>27794.182999999997</v>
      </c>
      <c r="O71" s="61">
        <f t="shared" ref="O71" si="60">O52+O63</f>
        <v>26645.872000000003</v>
      </c>
      <c r="P71" s="61">
        <f t="shared" si="59"/>
        <v>38447.684999999998</v>
      </c>
      <c r="Q71" s="7">
        <f t="shared" si="59"/>
        <v>38602.712</v>
      </c>
      <c r="R71" s="321">
        <f t="shared" si="33"/>
        <v>4.0321543416723758E-3</v>
      </c>
      <c r="T71" s="340">
        <f t="shared" si="51"/>
        <v>0</v>
      </c>
      <c r="U71" s="341">
        <f t="shared" si="52"/>
        <v>0</v>
      </c>
      <c r="V71" s="341">
        <f t="shared" si="36"/>
        <v>5.6544346478053578E-2</v>
      </c>
      <c r="W71" s="341">
        <f t="shared" si="37"/>
        <v>7.3660442750822785E-2</v>
      </c>
      <c r="X71" s="342">
        <f t="shared" si="38"/>
        <v>7.0360813812699083E-2</v>
      </c>
    </row>
    <row r="72" spans="1:24" ht="20.100000000000001" customHeight="1" thickBot="1">
      <c r="A72" s="203"/>
      <c r="B72" s="115" t="s">
        <v>98</v>
      </c>
      <c r="C72" s="115"/>
      <c r="D72" s="115"/>
      <c r="E72" s="398"/>
      <c r="F72" s="33">
        <f>F48+F53+F59+F64</f>
        <v>36909.001000000004</v>
      </c>
      <c r="G72" s="83">
        <f t="shared" ref="G72:Q72" si="61">G48+G53+G59+G64</f>
        <v>49804.311999999991</v>
      </c>
      <c r="H72" s="83">
        <f t="shared" si="61"/>
        <v>68459.47600000001</v>
      </c>
      <c r="I72" s="83">
        <f t="shared" si="61"/>
        <v>66181.887999999977</v>
      </c>
      <c r="J72" s="83">
        <f t="shared" si="61"/>
        <v>46161.350000000028</v>
      </c>
      <c r="K72" s="83">
        <f t="shared" si="61"/>
        <v>43100.911999999997</v>
      </c>
      <c r="L72" s="83">
        <f t="shared" si="61"/>
        <v>42503.207999999991</v>
      </c>
      <c r="M72" s="83">
        <f t="shared" si="61"/>
        <v>24115.641999999993</v>
      </c>
      <c r="N72" s="83">
        <f t="shared" si="61"/>
        <v>27203.503000000004</v>
      </c>
      <c r="O72" s="83">
        <f t="shared" ref="O72" si="62">O48+O53+O59+O64</f>
        <v>19992.109999999993</v>
      </c>
      <c r="P72" s="83">
        <f t="shared" si="61"/>
        <v>16750.703000000001</v>
      </c>
      <c r="Q72" s="209">
        <f t="shared" si="61"/>
        <v>21980.850999999999</v>
      </c>
      <c r="R72" s="326">
        <f t="shared" si="33"/>
        <v>0.3122345372609136</v>
      </c>
      <c r="S72" s="6"/>
      <c r="T72" s="393">
        <f t="shared" si="51"/>
        <v>0.11923927778726907</v>
      </c>
      <c r="U72" s="394">
        <f t="shared" si="52"/>
        <v>0.11171457332453379</v>
      </c>
      <c r="V72" s="394">
        <f t="shared" si="36"/>
        <v>4.2424612512863502E-2</v>
      </c>
      <c r="W72" s="394">
        <f t="shared" si="37"/>
        <v>3.2092028411269381E-2</v>
      </c>
      <c r="X72" s="395">
        <f t="shared" si="38"/>
        <v>4.0064298193755926E-2</v>
      </c>
    </row>
    <row r="73" spans="1:24" ht="20.100000000000001" customHeight="1">
      <c r="A73" s="47"/>
      <c r="B73" s="9"/>
      <c r="C73" s="1" t="s">
        <v>37</v>
      </c>
      <c r="D73" s="1"/>
      <c r="E73" s="330"/>
      <c r="F73" s="7">
        <f>F48+F59</f>
        <v>4727.4040000000005</v>
      </c>
      <c r="G73" s="61">
        <f t="shared" ref="G73:Q73" si="63">G48+G59</f>
        <v>5867.0729999999994</v>
      </c>
      <c r="H73" s="61">
        <f t="shared" si="63"/>
        <v>9908.5030000000006</v>
      </c>
      <c r="I73" s="61">
        <f t="shared" si="63"/>
        <v>8230.7010000000009</v>
      </c>
      <c r="J73" s="61">
        <f t="shared" si="63"/>
        <v>4106.2269999999999</v>
      </c>
      <c r="K73" s="61">
        <f t="shared" si="63"/>
        <v>3640.34</v>
      </c>
      <c r="L73" s="61">
        <f t="shared" si="63"/>
        <v>4371.7739999999994</v>
      </c>
      <c r="M73" s="61">
        <f t="shared" si="63"/>
        <v>2675.3399999999997</v>
      </c>
      <c r="N73" s="61">
        <f t="shared" si="63"/>
        <v>3643.8779999999992</v>
      </c>
      <c r="O73" s="61">
        <f t="shared" ref="O73" si="64">O48+O59</f>
        <v>3344.4409999999998</v>
      </c>
      <c r="P73" s="61">
        <f t="shared" si="63"/>
        <v>3219.1019999999999</v>
      </c>
      <c r="Q73" s="7">
        <f t="shared" si="63"/>
        <v>4103.4890000000014</v>
      </c>
      <c r="R73" s="384">
        <f t="shared" si="33"/>
        <v>0.27473096534375163</v>
      </c>
      <c r="T73" s="340">
        <f t="shared" si="51"/>
        <v>1.527248702203148E-2</v>
      </c>
      <c r="U73" s="341">
        <f t="shared" si="52"/>
        <v>9.435508693092929E-3</v>
      </c>
      <c r="V73" s="341">
        <f t="shared" si="36"/>
        <v>7.0971304928361123E-3</v>
      </c>
      <c r="W73" s="341">
        <f t="shared" si="37"/>
        <v>6.1673538622691879E-3</v>
      </c>
      <c r="X73" s="342">
        <f t="shared" si="38"/>
        <v>7.4793922642393323E-3</v>
      </c>
    </row>
    <row r="74" spans="1:24" ht="20.100000000000001" customHeight="1" thickBot="1">
      <c r="A74" s="48"/>
      <c r="B74" s="114"/>
      <c r="C74" s="114" t="s">
        <v>38</v>
      </c>
      <c r="D74" s="114"/>
      <c r="E74" s="331"/>
      <c r="F74" s="106">
        <f>F53+F64</f>
        <v>32181.596999999998</v>
      </c>
      <c r="G74" s="67">
        <f t="shared" ref="G74:Q74" si="65">G53+G64</f>
        <v>43937.238999999994</v>
      </c>
      <c r="H74" s="67">
        <f t="shared" si="65"/>
        <v>58550.973000000013</v>
      </c>
      <c r="I74" s="67">
        <f t="shared" si="65"/>
        <v>57951.186999999991</v>
      </c>
      <c r="J74" s="67">
        <f t="shared" si="65"/>
        <v>42055.123000000029</v>
      </c>
      <c r="K74" s="67">
        <f t="shared" si="65"/>
        <v>39460.572</v>
      </c>
      <c r="L74" s="67">
        <f t="shared" si="65"/>
        <v>38131.433999999994</v>
      </c>
      <c r="M74" s="67">
        <f t="shared" si="65"/>
        <v>21440.301999999996</v>
      </c>
      <c r="N74" s="67">
        <f t="shared" si="65"/>
        <v>23559.625000000004</v>
      </c>
      <c r="O74" s="67">
        <f t="shared" ref="O74" si="66">O53+O64</f>
        <v>16647.668999999994</v>
      </c>
      <c r="P74" s="67">
        <f t="shared" si="65"/>
        <v>13531.600999999999</v>
      </c>
      <c r="Q74" s="106">
        <f t="shared" si="65"/>
        <v>17877.361999999997</v>
      </c>
      <c r="R74" s="383">
        <f t="shared" si="33"/>
        <v>0.32115645443580543</v>
      </c>
      <c r="T74" s="360">
        <f t="shared" si="51"/>
        <v>0.10396679076523757</v>
      </c>
      <c r="U74" s="349">
        <f t="shared" si="52"/>
        <v>0.10227906463144086</v>
      </c>
      <c r="V74" s="349">
        <f t="shared" si="36"/>
        <v>3.532748202002739E-2</v>
      </c>
      <c r="W74" s="349">
        <f t="shared" si="37"/>
        <v>2.5924674549000187E-2</v>
      </c>
      <c r="X74" s="361">
        <f t="shared" si="38"/>
        <v>3.2584905929516593E-2</v>
      </c>
    </row>
    <row r="75" spans="1:24" ht="15.75" thickBot="1"/>
    <row r="76" spans="1:24" ht="15" customHeight="1">
      <c r="A76" s="507" t="s">
        <v>32</v>
      </c>
      <c r="B76" s="516"/>
      <c r="C76" s="516"/>
      <c r="D76" s="516"/>
      <c r="E76" s="516"/>
      <c r="F76" s="533" t="s">
        <v>41</v>
      </c>
      <c r="G76" s="530"/>
      <c r="H76" s="530"/>
      <c r="I76" s="530"/>
      <c r="J76" s="530"/>
      <c r="K76" s="530"/>
      <c r="L76" s="530"/>
      <c r="M76" s="530"/>
      <c r="N76" s="530"/>
      <c r="O76" s="530"/>
      <c r="P76" s="530"/>
      <c r="Q76" s="531"/>
      <c r="R76" s="519" t="s">
        <v>196</v>
      </c>
    </row>
    <row r="77" spans="1:24" ht="15.75" thickBot="1">
      <c r="A77" s="517"/>
      <c r="B77" s="543"/>
      <c r="C77" s="543"/>
      <c r="D77" s="543"/>
      <c r="E77" s="543"/>
      <c r="F77" s="526" t="str">
        <f>F5</f>
        <v>jan-dez</v>
      </c>
      <c r="G77" s="527"/>
      <c r="H77" s="527"/>
      <c r="I77" s="527"/>
      <c r="J77" s="527"/>
      <c r="K77" s="527"/>
      <c r="L77" s="527"/>
      <c r="M77" s="527"/>
      <c r="N77" s="527"/>
      <c r="O77" s="527"/>
      <c r="P77" s="527"/>
      <c r="Q77" s="528"/>
      <c r="R77" s="520"/>
    </row>
    <row r="78" spans="1:24" ht="23.25" customHeight="1" thickBot="1">
      <c r="A78" s="517"/>
      <c r="B78" s="543"/>
      <c r="C78" s="543"/>
      <c r="D78" s="543"/>
      <c r="E78" s="543"/>
      <c r="F78" s="28">
        <v>2010</v>
      </c>
      <c r="G78" s="196">
        <v>2011</v>
      </c>
      <c r="H78" s="196">
        <v>2012</v>
      </c>
      <c r="I78" s="196">
        <v>2013</v>
      </c>
      <c r="J78" s="196">
        <v>2014</v>
      </c>
      <c r="K78" s="196">
        <v>2015</v>
      </c>
      <c r="L78" s="196">
        <v>2016</v>
      </c>
      <c r="M78" s="196">
        <v>2017</v>
      </c>
      <c r="N78" s="196">
        <v>2018</v>
      </c>
      <c r="O78" s="196">
        <v>2019</v>
      </c>
      <c r="P78" s="196">
        <v>2020</v>
      </c>
      <c r="Q78" s="287">
        <v>2021</v>
      </c>
      <c r="R78" s="521"/>
    </row>
    <row r="79" spans="1:24" ht="20.100000000000001" customHeight="1" thickBot="1">
      <c r="A79" s="32" t="s">
        <v>36</v>
      </c>
      <c r="B79" s="115"/>
      <c r="C79" s="115"/>
      <c r="D79" s="115"/>
      <c r="E79" s="115"/>
      <c r="F79" s="224">
        <f>(F43/F7)*10</f>
        <v>1.7122389286132469</v>
      </c>
      <c r="G79" s="119">
        <f t="shared" ref="G79:N79" si="67">(G43/G7)*10</f>
        <v>1.3139885029296297</v>
      </c>
      <c r="H79" s="119">
        <f t="shared" si="67"/>
        <v>1.2545809701059574</v>
      </c>
      <c r="I79" s="119">
        <f t="shared" si="67"/>
        <v>1.4917630971618059</v>
      </c>
      <c r="J79" s="119">
        <f t="shared" si="67"/>
        <v>1.9146858551778103</v>
      </c>
      <c r="K79" s="119">
        <f t="shared" si="67"/>
        <v>1.9515540291405298</v>
      </c>
      <c r="L79" s="119">
        <f t="shared" si="67"/>
        <v>1.6624837641289294</v>
      </c>
      <c r="M79" s="119">
        <f t="shared" si="67"/>
        <v>1.7085041181343508</v>
      </c>
      <c r="N79" s="119">
        <f t="shared" si="67"/>
        <v>1.8003023551678035</v>
      </c>
      <c r="O79" s="119">
        <f t="shared" ref="O79:Q79" si="68">(O43/O7)*10</f>
        <v>2.0038329780198119</v>
      </c>
      <c r="P79" s="119">
        <f t="shared" si="68"/>
        <v>2.0710427474961768</v>
      </c>
      <c r="Q79" s="119">
        <f t="shared" si="68"/>
        <v>2.0639894500712965</v>
      </c>
      <c r="R79" s="318">
        <f>(Q79-P79)/P79</f>
        <v>-3.4056744764961819E-3</v>
      </c>
    </row>
    <row r="80" spans="1:24" ht="20.100000000000001" customHeight="1" thickBot="1">
      <c r="A80" s="203"/>
      <c r="B80" s="115" t="s">
        <v>37</v>
      </c>
      <c r="C80" s="115"/>
      <c r="D80" s="115"/>
      <c r="E80" s="204"/>
      <c r="F80" s="323">
        <f t="shared" ref="F80:N80" si="69">(F44/F8)*10</f>
        <v>2.4357990859803298</v>
      </c>
      <c r="G80" s="160">
        <f t="shared" si="69"/>
        <v>1.5701259081728145</v>
      </c>
      <c r="H80" s="160">
        <f t="shared" si="69"/>
        <v>1.3000128287933723</v>
      </c>
      <c r="I80" s="160">
        <f t="shared" si="69"/>
        <v>1.5643816945565578</v>
      </c>
      <c r="J80" s="160">
        <f t="shared" si="69"/>
        <v>1.9097821460103801</v>
      </c>
      <c r="K80" s="160">
        <f t="shared" si="69"/>
        <v>1.9705002114820525</v>
      </c>
      <c r="L80" s="160">
        <f t="shared" si="69"/>
        <v>1.904262377783932</v>
      </c>
      <c r="M80" s="160">
        <f t="shared" si="69"/>
        <v>1.9667351553871733</v>
      </c>
      <c r="N80" s="160">
        <f t="shared" si="69"/>
        <v>1.9477188844546742</v>
      </c>
      <c r="O80" s="160">
        <f t="shared" ref="O80:Q80" si="70">(O44/O8)*10</f>
        <v>2.0049265598488732</v>
      </c>
      <c r="P80" s="160">
        <f t="shared" si="70"/>
        <v>2.0605874169461948</v>
      </c>
      <c r="Q80" s="160">
        <f t="shared" si="70"/>
        <v>2.0600968777769357</v>
      </c>
      <c r="R80" s="368">
        <f t="shared" ref="R80:R110" si="71">(Q80-P80)/P80</f>
        <v>-2.3805792718374516E-4</v>
      </c>
    </row>
    <row r="81" spans="1:18" ht="20.100000000000001" customHeight="1">
      <c r="A81" s="198"/>
      <c r="B81" s="24"/>
      <c r="C81" s="370" t="s">
        <v>96</v>
      </c>
      <c r="D81" s="370"/>
      <c r="E81" s="199"/>
      <c r="F81" s="375">
        <f t="shared" ref="F81:N81" si="72">(F45/F9)*10</f>
        <v>3.0496501920205215</v>
      </c>
      <c r="G81" s="376">
        <f t="shared" si="72"/>
        <v>2.1998711346479447</v>
      </c>
      <c r="H81" s="376">
        <f t="shared" si="72"/>
        <v>2.1023237619691888</v>
      </c>
      <c r="I81" s="376">
        <f t="shared" si="72"/>
        <v>2.1282075861496921</v>
      </c>
      <c r="J81" s="376">
        <f t="shared" si="72"/>
        <v>2.1420229565646705</v>
      </c>
      <c r="K81" s="376">
        <f t="shared" si="72"/>
        <v>2.1740637710711481</v>
      </c>
      <c r="L81" s="376">
        <f t="shared" si="72"/>
        <v>2.164117354856419</v>
      </c>
      <c r="M81" s="376">
        <f t="shared" si="72"/>
        <v>2.2055383432002023</v>
      </c>
      <c r="N81" s="376">
        <f t="shared" si="72"/>
        <v>2.1800714529494152</v>
      </c>
      <c r="O81" s="376">
        <f t="shared" ref="O81:Q81" si="73">(O45/O9)*10</f>
        <v>2.2345868125124939</v>
      </c>
      <c r="P81" s="376">
        <f t="shared" si="73"/>
        <v>2.2834987917824483</v>
      </c>
      <c r="Q81" s="376">
        <f t="shared" si="73"/>
        <v>2.2445146918622565</v>
      </c>
      <c r="R81" s="374">
        <f t="shared" si="71"/>
        <v>-1.7072091327782875E-2</v>
      </c>
    </row>
    <row r="82" spans="1:18" ht="20.100000000000001" customHeight="1">
      <c r="A82" s="198"/>
      <c r="B82" s="24"/>
      <c r="C82" s="378" t="s">
        <v>87</v>
      </c>
      <c r="D82" s="370"/>
      <c r="E82" s="194"/>
      <c r="F82" s="380">
        <f t="shared" ref="F82:N82" si="74">(F46/F10)*10</f>
        <v>0.41877095449016299</v>
      </c>
      <c r="G82" s="381">
        <f t="shared" si="74"/>
        <v>0.4332759135626304</v>
      </c>
      <c r="H82" s="381">
        <f t="shared" si="74"/>
        <v>0.47679375168544968</v>
      </c>
      <c r="I82" s="124">
        <f t="shared" si="74"/>
        <v>0.65678200958096511</v>
      </c>
      <c r="J82" s="124">
        <f t="shared" si="74"/>
        <v>0.69196626279948581</v>
      </c>
      <c r="K82" s="124">
        <f t="shared" si="74"/>
        <v>0.71172941700869197</v>
      </c>
      <c r="L82" s="124">
        <f t="shared" si="74"/>
        <v>0.64519441832853297</v>
      </c>
      <c r="M82" s="124">
        <f t="shared" si="74"/>
        <v>0.68142373292010117</v>
      </c>
      <c r="N82" s="124">
        <f t="shared" si="74"/>
        <v>0.77243131778399721</v>
      </c>
      <c r="O82" s="124">
        <f t="shared" ref="O82:Q82" si="75">(O46/O10)*10</f>
        <v>0.71738509084392854</v>
      </c>
      <c r="P82" s="124">
        <f t="shared" si="75"/>
        <v>0.88222815002244226</v>
      </c>
      <c r="Q82" s="124">
        <f t="shared" si="75"/>
        <v>0.90285780262427684</v>
      </c>
      <c r="R82" s="379">
        <f t="shared" si="71"/>
        <v>2.3383580087882935E-2</v>
      </c>
    </row>
    <row r="83" spans="1:18" ht="20.100000000000001" customHeight="1">
      <c r="A83" s="47"/>
      <c r="D83" s="24" t="s">
        <v>97</v>
      </c>
      <c r="E83" s="24"/>
      <c r="F83" s="227"/>
      <c r="G83" s="228"/>
      <c r="H83" s="228"/>
      <c r="I83" s="228"/>
      <c r="J83" s="228"/>
      <c r="K83" s="228"/>
      <c r="L83" s="228"/>
      <c r="M83" s="228">
        <f t="shared" ref="M83:N83" si="76">(M47/M11)*10</f>
        <v>0.86335715281310466</v>
      </c>
      <c r="N83" s="228">
        <f t="shared" si="76"/>
        <v>0.92514624106304622</v>
      </c>
      <c r="O83" s="228">
        <f t="shared" ref="O83:Q83" si="77">(O47/O11)*10</f>
        <v>0.85121423410112307</v>
      </c>
      <c r="P83" s="228">
        <f t="shared" si="77"/>
        <v>1.219656320870627</v>
      </c>
      <c r="Q83" s="228">
        <f t="shared" si="77"/>
        <v>1.2454699919348335</v>
      </c>
      <c r="R83" s="374">
        <f t="shared" si="71"/>
        <v>2.116470896143919E-2</v>
      </c>
    </row>
    <row r="84" spans="1:18" ht="20.100000000000001" customHeight="1" thickBot="1">
      <c r="A84" s="47"/>
      <c r="D84" s="24" t="s">
        <v>98</v>
      </c>
      <c r="E84" s="24"/>
      <c r="F84" s="227">
        <f t="shared" ref="F84:N84" si="78">(F48/F12)*10</f>
        <v>0.41877095449016299</v>
      </c>
      <c r="G84" s="228">
        <f t="shared" si="78"/>
        <v>0.4332759135626304</v>
      </c>
      <c r="H84" s="228">
        <f t="shared" si="78"/>
        <v>0.47679375168544968</v>
      </c>
      <c r="I84" s="228">
        <f t="shared" si="78"/>
        <v>0.65678200958096511</v>
      </c>
      <c r="J84" s="228">
        <f t="shared" si="78"/>
        <v>0.69196626279948581</v>
      </c>
      <c r="K84" s="228">
        <f t="shared" si="78"/>
        <v>0.71172941700869197</v>
      </c>
      <c r="L84" s="228">
        <f t="shared" si="78"/>
        <v>0.64519441832853297</v>
      </c>
      <c r="M84" s="228">
        <f t="shared" si="78"/>
        <v>0.60916099498178866</v>
      </c>
      <c r="N84" s="228">
        <f t="shared" si="78"/>
        <v>0.70863883719435905</v>
      </c>
      <c r="O84" s="228">
        <f t="shared" ref="O84:Q84" si="79">(O48/O12)*10</f>
        <v>0.63627849398040248</v>
      </c>
      <c r="P84" s="228">
        <f t="shared" si="79"/>
        <v>0.52305141773997021</v>
      </c>
      <c r="Q84" s="228">
        <f t="shared" si="79"/>
        <v>0.65007089415633934</v>
      </c>
      <c r="R84" s="374">
        <f t="shared" si="71"/>
        <v>0.2428431930558605</v>
      </c>
    </row>
    <row r="85" spans="1:18" ht="20.100000000000001" customHeight="1" thickBot="1">
      <c r="A85" s="47"/>
      <c r="B85" s="115" t="s">
        <v>38</v>
      </c>
      <c r="C85" s="115"/>
      <c r="D85" s="115"/>
      <c r="E85" s="115"/>
      <c r="F85" s="230">
        <f t="shared" ref="F85:N85" si="80">(F49/F13)*10</f>
        <v>1.3983383776332254</v>
      </c>
      <c r="G85" s="159">
        <f t="shared" si="80"/>
        <v>1.2410681790563791</v>
      </c>
      <c r="H85" s="159">
        <f t="shared" si="80"/>
        <v>1.2384615776916501</v>
      </c>
      <c r="I85" s="159">
        <f t="shared" si="80"/>
        <v>1.4670123128069201</v>
      </c>
      <c r="J85" s="159">
        <f t="shared" si="80"/>
        <v>1.9166378481803668</v>
      </c>
      <c r="K85" s="159">
        <f t="shared" si="80"/>
        <v>1.9440209101738226</v>
      </c>
      <c r="L85" s="159">
        <f t="shared" si="80"/>
        <v>1.5784503308969295</v>
      </c>
      <c r="M85" s="159">
        <f t="shared" si="80"/>
        <v>1.628585731888277</v>
      </c>
      <c r="N85" s="159">
        <f t="shared" si="80"/>
        <v>1.7487839012699631</v>
      </c>
      <c r="O85" s="159">
        <f t="shared" ref="O85:Q85" si="81">(O49/O13)*10</f>
        <v>2.0033878263768825</v>
      </c>
      <c r="P85" s="159">
        <f t="shared" si="81"/>
        <v>2.0754968862843053</v>
      </c>
      <c r="Q85" s="159">
        <f t="shared" si="81"/>
        <v>2.0658154032957712</v>
      </c>
      <c r="R85" s="368">
        <f t="shared" si="71"/>
        <v>-4.6646579199964748E-3</v>
      </c>
    </row>
    <row r="86" spans="1:18" ht="20.100000000000001" customHeight="1">
      <c r="A86" s="47"/>
      <c r="B86" s="24"/>
      <c r="C86" t="s">
        <v>96</v>
      </c>
      <c r="D86" s="370"/>
      <c r="F86" s="324">
        <f t="shared" ref="F86:N86" si="82">(F50/F14)*10</f>
        <v>2.1757221275719294</v>
      </c>
      <c r="G86" s="122">
        <f t="shared" si="82"/>
        <v>2.188744782862821</v>
      </c>
      <c r="H86" s="122">
        <f t="shared" si="82"/>
        <v>2.2067764640413952</v>
      </c>
      <c r="I86" s="122">
        <f t="shared" si="82"/>
        <v>2.2653295155555861</v>
      </c>
      <c r="J86" s="122">
        <f t="shared" si="82"/>
        <v>2.3712536180034185</v>
      </c>
      <c r="K86" s="122">
        <f t="shared" si="82"/>
        <v>2.4085157851519297</v>
      </c>
      <c r="L86" s="122">
        <f t="shared" si="82"/>
        <v>2.4280439444388087</v>
      </c>
      <c r="M86" s="122">
        <f t="shared" si="82"/>
        <v>2.4517786863424971</v>
      </c>
      <c r="N86" s="122">
        <f t="shared" si="82"/>
        <v>2.4221389460876126</v>
      </c>
      <c r="O86" s="122">
        <f t="shared" ref="O86:Q86" si="83">(O50/O14)*10</f>
        <v>2.4342632374844966</v>
      </c>
      <c r="P86" s="122">
        <f t="shared" si="83"/>
        <v>2.5300719126275819</v>
      </c>
      <c r="Q86" s="122">
        <f t="shared" si="83"/>
        <v>2.6584566747210152</v>
      </c>
      <c r="R86" s="374">
        <f t="shared" si="71"/>
        <v>5.0743522922279523E-2</v>
      </c>
    </row>
    <row r="87" spans="1:18" ht="20.100000000000001" customHeight="1">
      <c r="A87" s="47"/>
      <c r="B87" s="24"/>
      <c r="C87" s="378" t="s">
        <v>87</v>
      </c>
      <c r="D87" s="370"/>
      <c r="E87" s="378"/>
      <c r="F87" s="380">
        <f t="shared" ref="F87:N87" si="84">(F51/F15)*10</f>
        <v>0.49831164701823483</v>
      </c>
      <c r="G87" s="124">
        <f t="shared" si="84"/>
        <v>0.48509218382132024</v>
      </c>
      <c r="H87" s="124">
        <f t="shared" si="84"/>
        <v>0.58485267078188641</v>
      </c>
      <c r="I87" s="124">
        <f t="shared" si="84"/>
        <v>0.74606331124572323</v>
      </c>
      <c r="J87" s="124">
        <f t="shared" si="84"/>
        <v>0.92791692231484135</v>
      </c>
      <c r="K87" s="124">
        <f t="shared" si="84"/>
        <v>0.87308242021740157</v>
      </c>
      <c r="L87" s="124">
        <f t="shared" si="84"/>
        <v>0.57198187901962794</v>
      </c>
      <c r="M87" s="124">
        <f t="shared" si="84"/>
        <v>0.64279723333939787</v>
      </c>
      <c r="N87" s="124">
        <f t="shared" si="84"/>
        <v>0.79697374068234672</v>
      </c>
      <c r="O87" s="124">
        <f t="shared" ref="O87:Q87" si="85">(O51/O15)*10</f>
        <v>0.8805821511010109</v>
      </c>
      <c r="P87" s="124">
        <f t="shared" si="85"/>
        <v>1.1299195295984306</v>
      </c>
      <c r="Q87" s="124">
        <f t="shared" si="85"/>
        <v>1.064608441030013</v>
      </c>
      <c r="R87" s="379">
        <f t="shared" si="71"/>
        <v>-5.7801539718168198E-2</v>
      </c>
    </row>
    <row r="88" spans="1:18" ht="20.100000000000001" customHeight="1">
      <c r="A88" s="47"/>
      <c r="D88" s="24" t="s">
        <v>97</v>
      </c>
      <c r="E88" s="24"/>
      <c r="F88" s="227"/>
      <c r="G88" s="228"/>
      <c r="H88" s="228"/>
      <c r="I88" s="228"/>
      <c r="J88" s="228"/>
      <c r="K88" s="228"/>
      <c r="L88" s="228"/>
      <c r="M88" s="228">
        <f t="shared" ref="M88:N88" si="86">(M52/M16)*10</f>
        <v>1.1319559704080338</v>
      </c>
      <c r="N88" s="228">
        <f t="shared" si="86"/>
        <v>1.1662584561438329</v>
      </c>
      <c r="O88" s="228">
        <f t="shared" ref="O88:Q88" si="87">(O52/O16)*10</f>
        <v>1.150287018362915</v>
      </c>
      <c r="P88" s="228">
        <f t="shared" si="87"/>
        <v>1.2840096346589938</v>
      </c>
      <c r="Q88" s="228">
        <f t="shared" si="87"/>
        <v>1.3198126350378856</v>
      </c>
      <c r="R88" s="374">
        <f t="shared" si="71"/>
        <v>2.788374745209787E-2</v>
      </c>
    </row>
    <row r="89" spans="1:18" ht="20.100000000000001" customHeight="1" thickBot="1">
      <c r="A89" s="47"/>
      <c r="D89" s="24" t="s">
        <v>98</v>
      </c>
      <c r="E89" s="24"/>
      <c r="F89" s="227">
        <f t="shared" ref="F89:N89" si="88">(F53/F17)*10</f>
        <v>0.49831164701823483</v>
      </c>
      <c r="G89" s="228">
        <f t="shared" si="88"/>
        <v>0.48509218382132024</v>
      </c>
      <c r="H89" s="228">
        <f t="shared" si="88"/>
        <v>0.58485267078188641</v>
      </c>
      <c r="I89" s="228">
        <f t="shared" si="88"/>
        <v>0.74606331124572323</v>
      </c>
      <c r="J89" s="228">
        <f t="shared" si="88"/>
        <v>0.92791692231484135</v>
      </c>
      <c r="K89" s="228">
        <f t="shared" si="88"/>
        <v>0.87308242021740157</v>
      </c>
      <c r="L89" s="228">
        <f t="shared" si="88"/>
        <v>0.57198187901962794</v>
      </c>
      <c r="M89" s="228">
        <f t="shared" si="88"/>
        <v>0.44750337115808958</v>
      </c>
      <c r="N89" s="228">
        <f t="shared" si="88"/>
        <v>0.59084549007471754</v>
      </c>
      <c r="O89" s="228">
        <f t="shared" ref="O89:Q89" si="89">(O53/O17)*10</f>
        <v>0.53717945676388035</v>
      </c>
      <c r="P89" s="228">
        <f t="shared" si="89"/>
        <v>0.53066697299027954</v>
      </c>
      <c r="Q89" s="228">
        <f t="shared" si="89"/>
        <v>0.56245773585534009</v>
      </c>
      <c r="R89" s="374">
        <f t="shared" si="71"/>
        <v>5.9907181873259101E-2</v>
      </c>
    </row>
    <row r="90" spans="1:18" ht="20.100000000000001" customHeight="1" thickBot="1">
      <c r="A90" s="32" t="s">
        <v>39</v>
      </c>
      <c r="B90" s="115"/>
      <c r="C90" s="115"/>
      <c r="D90" s="115"/>
      <c r="E90" s="115"/>
      <c r="F90" s="224">
        <f t="shared" ref="F90:N90" si="90">(F54/F18)*10</f>
        <v>1.5054234832232067</v>
      </c>
      <c r="G90" s="119">
        <f t="shared" si="90"/>
        <v>1.482849864455333</v>
      </c>
      <c r="H90" s="119">
        <f t="shared" si="90"/>
        <v>1.5773631634765533</v>
      </c>
      <c r="I90" s="119">
        <f t="shared" si="90"/>
        <v>1.7751119377116364</v>
      </c>
      <c r="J90" s="119">
        <f t="shared" si="90"/>
        <v>1.776042112588367</v>
      </c>
      <c r="K90" s="119">
        <f t="shared" si="90"/>
        <v>1.831175380600027</v>
      </c>
      <c r="L90" s="119">
        <f t="shared" si="90"/>
        <v>2.0567471682879459</v>
      </c>
      <c r="M90" s="119">
        <f t="shared" si="90"/>
        <v>2.1028239910481981</v>
      </c>
      <c r="N90" s="119">
        <f t="shared" si="90"/>
        <v>2.240095191653892</v>
      </c>
      <c r="O90" s="119">
        <f t="shared" ref="O90:Q90" si="91">(O54/O18)*10</f>
        <v>2.1506911640053779</v>
      </c>
      <c r="P90" s="119">
        <f t="shared" si="91"/>
        <v>2.1779520386151723</v>
      </c>
      <c r="Q90" s="119">
        <f t="shared" si="91"/>
        <v>2.2237181058221744</v>
      </c>
      <c r="R90" s="326">
        <f t="shared" si="71"/>
        <v>2.1013349419807256E-2</v>
      </c>
    </row>
    <row r="91" spans="1:18" ht="20.100000000000001" customHeight="1" thickBot="1">
      <c r="A91" s="203"/>
      <c r="B91" s="115" t="s">
        <v>37</v>
      </c>
      <c r="C91" s="115"/>
      <c r="D91" s="115"/>
      <c r="E91" s="204"/>
      <c r="F91" s="402">
        <f t="shared" ref="F91:N91" si="92">(F55/F19)*10</f>
        <v>1.8576898861884552</v>
      </c>
      <c r="G91" s="205">
        <f t="shared" si="92"/>
        <v>1.7923202533603892</v>
      </c>
      <c r="H91" s="205">
        <f t="shared" si="92"/>
        <v>1.9650147776822626</v>
      </c>
      <c r="I91" s="205">
        <f t="shared" si="92"/>
        <v>2.1830949099744941</v>
      </c>
      <c r="J91" s="205">
        <f t="shared" si="92"/>
        <v>2.1717563266019537</v>
      </c>
      <c r="K91" s="205">
        <f t="shared" si="92"/>
        <v>2.2610613980284624</v>
      </c>
      <c r="L91" s="205">
        <f t="shared" si="92"/>
        <v>2.3363437724168206</v>
      </c>
      <c r="M91" s="205">
        <f t="shared" si="92"/>
        <v>2.36242078642527</v>
      </c>
      <c r="N91" s="205">
        <f t="shared" si="92"/>
        <v>2.4901874023807702</v>
      </c>
      <c r="O91" s="205">
        <f t="shared" ref="O91:Q91" si="93">(O55/O19)*10</f>
        <v>2.513069212292276</v>
      </c>
      <c r="P91" s="205">
        <f t="shared" si="93"/>
        <v>2.5108512765070392</v>
      </c>
      <c r="Q91" s="205">
        <f t="shared" si="93"/>
        <v>2.5134148872291444</v>
      </c>
      <c r="R91" s="321">
        <f t="shared" si="71"/>
        <v>1.0210125729436114E-3</v>
      </c>
    </row>
    <row r="92" spans="1:18" ht="20.100000000000001" customHeight="1">
      <c r="A92" s="198"/>
      <c r="B92" s="24"/>
      <c r="C92" s="370" t="s">
        <v>96</v>
      </c>
      <c r="D92" s="370"/>
      <c r="E92" s="199"/>
      <c r="F92" s="375">
        <f t="shared" ref="F92:N92" si="94">(F56/F20)*10</f>
        <v>2.2508895437689254</v>
      </c>
      <c r="G92" s="376">
        <f t="shared" si="94"/>
        <v>2.1664528259151346</v>
      </c>
      <c r="H92" s="376">
        <f t="shared" si="94"/>
        <v>2.3296143007842502</v>
      </c>
      <c r="I92" s="376">
        <f t="shared" si="94"/>
        <v>2.4010859633503863</v>
      </c>
      <c r="J92" s="376">
        <f t="shared" si="94"/>
        <v>2.353859652911749</v>
      </c>
      <c r="K92" s="376">
        <f t="shared" si="94"/>
        <v>2.4179499060211529</v>
      </c>
      <c r="L92" s="376">
        <f t="shared" si="94"/>
        <v>2.4518311481744375</v>
      </c>
      <c r="M92" s="376">
        <f t="shared" si="94"/>
        <v>2.4955041291603277</v>
      </c>
      <c r="N92" s="376">
        <f t="shared" si="94"/>
        <v>2.6045037169745147</v>
      </c>
      <c r="O92" s="376">
        <f t="shared" ref="O92:Q92" si="95">(O56/O20)*10</f>
        <v>2.6256590355415668</v>
      </c>
      <c r="P92" s="376">
        <f t="shared" si="95"/>
        <v>2.6078031867960743</v>
      </c>
      <c r="Q92" s="376">
        <f t="shared" si="95"/>
        <v>2.6177079891668176</v>
      </c>
      <c r="R92" s="374">
        <f t="shared" si="71"/>
        <v>3.798140297125825E-3</v>
      </c>
    </row>
    <row r="93" spans="1:18" ht="20.100000000000001" customHeight="1">
      <c r="A93" s="198"/>
      <c r="B93" s="24"/>
      <c r="C93" s="378" t="s">
        <v>87</v>
      </c>
      <c r="D93" s="370"/>
      <c r="E93" s="194"/>
      <c r="F93" s="380">
        <f t="shared" ref="F93:N93" si="96">(F57/F21)*10</f>
        <v>0.52963495125988691</v>
      </c>
      <c r="G93" s="381">
        <f t="shared" si="96"/>
        <v>0.58026839838009447</v>
      </c>
      <c r="H93" s="381">
        <f t="shared" si="96"/>
        <v>0.6650146319493212</v>
      </c>
      <c r="I93" s="124">
        <f t="shared" si="96"/>
        <v>0.78986693577793576</v>
      </c>
      <c r="J93" s="124">
        <f t="shared" si="96"/>
        <v>0.75326514617030815</v>
      </c>
      <c r="K93" s="124">
        <f t="shared" si="96"/>
        <v>0.74786377354568667</v>
      </c>
      <c r="L93" s="124">
        <f t="shared" si="96"/>
        <v>0.93564069019437812</v>
      </c>
      <c r="M93" s="124">
        <f t="shared" si="96"/>
        <v>0.9561025177471898</v>
      </c>
      <c r="N93" s="124">
        <f t="shared" si="96"/>
        <v>1.1552208407208744</v>
      </c>
      <c r="O93" s="124">
        <f t="shared" ref="O93:Q93" si="97">(O57/O21)*10</f>
        <v>1.25904114871553</v>
      </c>
      <c r="P93" s="124">
        <f t="shared" si="97"/>
        <v>1.3646533866106403</v>
      </c>
      <c r="Q93" s="124">
        <f t="shared" si="97"/>
        <v>1.367157440670459</v>
      </c>
      <c r="R93" s="379">
        <f t="shared" si="71"/>
        <v>1.8349377830204545E-3</v>
      </c>
    </row>
    <row r="94" spans="1:18" ht="20.100000000000001" customHeight="1">
      <c r="A94" s="47"/>
      <c r="D94" s="24" t="s">
        <v>97</v>
      </c>
      <c r="E94" s="24"/>
      <c r="F94" s="227"/>
      <c r="G94" s="228"/>
      <c r="H94" s="228"/>
      <c r="I94" s="228"/>
      <c r="J94" s="228"/>
      <c r="K94" s="228"/>
      <c r="L94" s="228"/>
      <c r="M94" s="228">
        <f t="shared" ref="M94:N94" si="98">(M58/M22)*10</f>
        <v>1.0478007098880653</v>
      </c>
      <c r="N94" s="228">
        <f t="shared" si="98"/>
        <v>1.0510691564359158</v>
      </c>
      <c r="O94" s="228">
        <f t="shared" ref="O94:Q94" si="99">(O58/O22)*10</f>
        <v>1.0130424615646252</v>
      </c>
      <c r="P94" s="228">
        <f t="shared" si="99"/>
        <v>1.1939917807893763</v>
      </c>
      <c r="Q94" s="228">
        <f t="shared" si="99"/>
        <v>1.1932740473238934</v>
      </c>
      <c r="R94" s="374">
        <f t="shared" si="71"/>
        <v>-6.0112094323493755E-4</v>
      </c>
    </row>
    <row r="95" spans="1:18" ht="20.100000000000001" customHeight="1" thickBot="1">
      <c r="A95" s="47"/>
      <c r="D95" s="24" t="s">
        <v>98</v>
      </c>
      <c r="E95" s="24"/>
      <c r="F95" s="227">
        <f t="shared" ref="F95:N95" si="100">(F59/F23)*10</f>
        <v>0.52963495125988691</v>
      </c>
      <c r="G95" s="228">
        <f t="shared" si="100"/>
        <v>0.58026839838009447</v>
      </c>
      <c r="H95" s="228">
        <f t="shared" si="100"/>
        <v>0.6650146319493212</v>
      </c>
      <c r="I95" s="228">
        <f t="shared" si="100"/>
        <v>0.78986693577793576</v>
      </c>
      <c r="J95" s="228">
        <f t="shared" si="100"/>
        <v>0.75326514617030815</v>
      </c>
      <c r="K95" s="228">
        <f t="shared" si="100"/>
        <v>0.74786377354568667</v>
      </c>
      <c r="L95" s="228">
        <f t="shared" si="100"/>
        <v>0.93564069019437812</v>
      </c>
      <c r="M95" s="228">
        <f t="shared" si="100"/>
        <v>0.88394388421713266</v>
      </c>
      <c r="N95" s="228">
        <f t="shared" si="100"/>
        <v>1.2269685067350196</v>
      </c>
      <c r="O95" s="228">
        <f t="shared" ref="O95:Q95" si="101">(O59/O23)*10</f>
        <v>1.4515873655301903</v>
      </c>
      <c r="P95" s="228">
        <f t="shared" si="101"/>
        <v>1.4848708595142277</v>
      </c>
      <c r="Q95" s="228">
        <f t="shared" si="101"/>
        <v>1.4790984344710247</v>
      </c>
      <c r="R95" s="374">
        <f t="shared" si="71"/>
        <v>-3.8874929804275388E-3</v>
      </c>
    </row>
    <row r="96" spans="1:18" ht="20.100000000000001" customHeight="1" thickBot="1">
      <c r="A96" s="47"/>
      <c r="B96" s="115" t="s">
        <v>38</v>
      </c>
      <c r="C96" s="115"/>
      <c r="D96" s="115"/>
      <c r="E96" s="115"/>
      <c r="F96" s="224">
        <f t="shared" ref="F96:N96" si="102">(F60/F24)*10</f>
        <v>1.4347766880886246</v>
      </c>
      <c r="G96" s="119">
        <f t="shared" si="102"/>
        <v>1.4302391884640655</v>
      </c>
      <c r="H96" s="119">
        <f t="shared" si="102"/>
        <v>1.5116983978294831</v>
      </c>
      <c r="I96" s="119">
        <f t="shared" si="102"/>
        <v>1.7057892586729253</v>
      </c>
      <c r="J96" s="119">
        <f t="shared" si="102"/>
        <v>1.7059174554150314</v>
      </c>
      <c r="K96" s="119">
        <f t="shared" si="102"/>
        <v>1.7469123137886691</v>
      </c>
      <c r="L96" s="119">
        <f t="shared" si="102"/>
        <v>1.9875237546792677</v>
      </c>
      <c r="M96" s="119">
        <f t="shared" si="102"/>
        <v>2.043433883375855</v>
      </c>
      <c r="N96" s="119">
        <f t="shared" si="102"/>
        <v>2.1794843291763941</v>
      </c>
      <c r="O96" s="119">
        <f t="shared" ref="O96:Q96" si="103">(O60/O24)*10</f>
        <v>2.0644365692564675</v>
      </c>
      <c r="P96" s="119">
        <f t="shared" si="103"/>
        <v>2.0926124865503155</v>
      </c>
      <c r="Q96" s="119">
        <f t="shared" si="103"/>
        <v>2.1451121145081702</v>
      </c>
      <c r="R96" s="326">
        <f t="shared" si="71"/>
        <v>2.5088079276636945E-2</v>
      </c>
    </row>
    <row r="97" spans="1:18" ht="20.100000000000001" customHeight="1">
      <c r="A97" s="47"/>
      <c r="B97" s="24"/>
      <c r="C97" t="s">
        <v>96</v>
      </c>
      <c r="D97" s="370"/>
      <c r="F97" s="324">
        <f t="shared" ref="F97:N97" si="104">(F61/F25)*10</f>
        <v>1.8707303068422407</v>
      </c>
      <c r="G97" s="122">
        <f t="shared" si="104"/>
        <v>1.9184540933561558</v>
      </c>
      <c r="H97" s="122">
        <f t="shared" si="104"/>
        <v>2.0433537194731746</v>
      </c>
      <c r="I97" s="122">
        <f t="shared" si="104"/>
        <v>2.2043974520262752</v>
      </c>
      <c r="J97" s="122">
        <f t="shared" si="104"/>
        <v>2.1926541882756769</v>
      </c>
      <c r="K97" s="122">
        <f t="shared" si="104"/>
        <v>2.2856391020879476</v>
      </c>
      <c r="L97" s="122">
        <f t="shared" si="104"/>
        <v>2.4492301727599628</v>
      </c>
      <c r="M97" s="122">
        <f t="shared" si="104"/>
        <v>2.4936324140311292</v>
      </c>
      <c r="N97" s="122">
        <f t="shared" si="104"/>
        <v>2.6810270161418641</v>
      </c>
      <c r="O97" s="122">
        <f t="shared" ref="O97:Q97" si="105">(O61/O25)*10</f>
        <v>2.5586841197473631</v>
      </c>
      <c r="P97" s="122">
        <f t="shared" si="105"/>
        <v>2.4830422277572226</v>
      </c>
      <c r="Q97" s="122">
        <f t="shared" si="105"/>
        <v>2.5682090350558395</v>
      </c>
      <c r="R97" s="374">
        <f t="shared" si="71"/>
        <v>3.4299379344644811E-2</v>
      </c>
    </row>
    <row r="98" spans="1:18" ht="20.100000000000001" customHeight="1">
      <c r="A98" s="47"/>
      <c r="B98" s="24"/>
      <c r="C98" s="378" t="s">
        <v>87</v>
      </c>
      <c r="D98" s="370"/>
      <c r="E98" s="378"/>
      <c r="F98" s="380">
        <f t="shared" ref="F98:N98" si="106">(F62/F26)*10</f>
        <v>0.59729453400925792</v>
      </c>
      <c r="G98" s="124">
        <f t="shared" si="106"/>
        <v>0.58613192891251442</v>
      </c>
      <c r="H98" s="124">
        <f t="shared" si="106"/>
        <v>0.6498221444062362</v>
      </c>
      <c r="I98" s="124">
        <f t="shared" si="106"/>
        <v>0.769260723712477</v>
      </c>
      <c r="J98" s="124">
        <f t="shared" si="106"/>
        <v>0.70522481120435554</v>
      </c>
      <c r="K98" s="124">
        <f t="shared" si="106"/>
        <v>0.68696343601553089</v>
      </c>
      <c r="L98" s="124">
        <f t="shared" si="106"/>
        <v>0.7936591918916438</v>
      </c>
      <c r="M98" s="124">
        <f t="shared" si="106"/>
        <v>0.82581679292924925</v>
      </c>
      <c r="N98" s="124">
        <f t="shared" si="106"/>
        <v>0.92058297872532668</v>
      </c>
      <c r="O98" s="124">
        <f t="shared" ref="O98:Q98" si="107">(O62/O26)*10</f>
        <v>0.86967124712142785</v>
      </c>
      <c r="P98" s="124">
        <f t="shared" si="107"/>
        <v>0.93236518748216501</v>
      </c>
      <c r="Q98" s="124">
        <f t="shared" si="107"/>
        <v>0.94313981321739537</v>
      </c>
      <c r="R98" s="379">
        <f t="shared" si="71"/>
        <v>1.1556229125550082E-2</v>
      </c>
    </row>
    <row r="99" spans="1:18" ht="20.100000000000001" customHeight="1">
      <c r="A99" s="47"/>
      <c r="D99" s="24" t="s">
        <v>97</v>
      </c>
      <c r="E99" s="24"/>
      <c r="F99" s="227"/>
      <c r="G99" s="228"/>
      <c r="H99" s="228"/>
      <c r="I99" s="228"/>
      <c r="J99" s="228"/>
      <c r="K99" s="228"/>
      <c r="L99" s="228"/>
      <c r="M99" s="228">
        <f t="shared" ref="M99:N99" si="108">(M63/M27)*10</f>
        <v>0.99159709999944856</v>
      </c>
      <c r="N99" s="228">
        <f t="shared" si="108"/>
        <v>1.0770810420547958</v>
      </c>
      <c r="O99" s="228">
        <f t="shared" ref="O99:Q99" si="109">(O63/O27)*10</f>
        <v>0.99919157154815408</v>
      </c>
      <c r="P99" s="228">
        <f t="shared" si="109"/>
        <v>1.0823293341234386</v>
      </c>
      <c r="Q99" s="228">
        <f t="shared" si="109"/>
        <v>1.1154214929325199</v>
      </c>
      <c r="R99" s="374">
        <f t="shared" si="71"/>
        <v>3.0574944026516806E-2</v>
      </c>
    </row>
    <row r="100" spans="1:18" ht="20.100000000000001" customHeight="1" thickBot="1">
      <c r="A100" s="47"/>
      <c r="D100" s="24" t="s">
        <v>98</v>
      </c>
      <c r="E100" s="24"/>
      <c r="F100" s="227">
        <f t="shared" ref="F100:N100" si="110">(F64/F28)*10</f>
        <v>0.59729453400925792</v>
      </c>
      <c r="G100" s="228">
        <f t="shared" si="110"/>
        <v>0.58613192891251442</v>
      </c>
      <c r="H100" s="228">
        <f t="shared" si="110"/>
        <v>0.6498221444062362</v>
      </c>
      <c r="I100" s="228">
        <f t="shared" si="110"/>
        <v>0.769260723712477</v>
      </c>
      <c r="J100" s="228">
        <f t="shared" si="110"/>
        <v>0.70522481120435554</v>
      </c>
      <c r="K100" s="228">
        <f t="shared" si="110"/>
        <v>0.68696343601553089</v>
      </c>
      <c r="L100" s="228">
        <f t="shared" si="110"/>
        <v>0.7936591918916438</v>
      </c>
      <c r="M100" s="228">
        <f t="shared" si="110"/>
        <v>0.68196373989699755</v>
      </c>
      <c r="N100" s="228">
        <f t="shared" si="110"/>
        <v>0.77693756723583718</v>
      </c>
      <c r="O100" s="228">
        <f t="shared" ref="O100:Q100" si="111">(O64/O28)*10</f>
        <v>0.75430753351635083</v>
      </c>
      <c r="P100" s="228">
        <f t="shared" si="111"/>
        <v>0.76830579208312766</v>
      </c>
      <c r="Q100" s="228">
        <f t="shared" si="111"/>
        <v>0.78706473840344748</v>
      </c>
      <c r="R100" s="383">
        <f t="shared" si="71"/>
        <v>2.4415989718700678E-2</v>
      </c>
    </row>
    <row r="101" spans="1:18" ht="20.100000000000001" customHeight="1" thickBot="1">
      <c r="A101" s="56" t="s">
        <v>30</v>
      </c>
      <c r="B101" s="212"/>
      <c r="C101" s="212"/>
      <c r="D101" s="212"/>
      <c r="E101" s="212"/>
      <c r="F101" s="404">
        <f t="shared" ref="F101:N101" si="112">(F65/F29)*10</f>
        <v>1.5982650250253254</v>
      </c>
      <c r="G101" s="238">
        <f t="shared" si="112"/>
        <v>1.4105566833802783</v>
      </c>
      <c r="H101" s="238">
        <f t="shared" si="112"/>
        <v>1.4319033233631784</v>
      </c>
      <c r="I101" s="238">
        <f t="shared" si="112"/>
        <v>1.6533075180593033</v>
      </c>
      <c r="J101" s="238">
        <f t="shared" si="112"/>
        <v>1.8258100794143004</v>
      </c>
      <c r="K101" s="238">
        <f t="shared" si="112"/>
        <v>1.8758368881969858</v>
      </c>
      <c r="L101" s="238">
        <f t="shared" si="112"/>
        <v>1.859554602671472</v>
      </c>
      <c r="M101" s="238">
        <f t="shared" si="112"/>
        <v>1.9161677066320835</v>
      </c>
      <c r="N101" s="238">
        <f t="shared" si="112"/>
        <v>2.0259353336679551</v>
      </c>
      <c r="O101" s="238">
        <f t="shared" ref="O101:Q101" si="113">(O65/O29)*10</f>
        <v>2.0874383078243173</v>
      </c>
      <c r="P101" s="238">
        <f t="shared" si="113"/>
        <v>2.1383243501390599</v>
      </c>
      <c r="Q101" s="238">
        <f t="shared" si="113"/>
        <v>2.1621069981038463</v>
      </c>
      <c r="R101" s="335">
        <f t="shared" si="71"/>
        <v>1.1122095655525705E-2</v>
      </c>
    </row>
    <row r="102" spans="1:18" ht="20.100000000000001" customHeight="1" thickBot="1">
      <c r="A102" s="385"/>
      <c r="B102" s="115" t="s">
        <v>113</v>
      </c>
      <c r="C102" s="115"/>
      <c r="D102" s="115"/>
      <c r="E102" s="398"/>
      <c r="F102" s="120">
        <f t="shared" ref="F102:N102" si="114">(F66/F30)*10</f>
        <v>2.1823450012724086</v>
      </c>
      <c r="G102" s="119">
        <f t="shared" si="114"/>
        <v>2.0436862651958303</v>
      </c>
      <c r="H102" s="119">
        <f t="shared" si="114"/>
        <v>2.1224382624989597</v>
      </c>
      <c r="I102" s="119">
        <f t="shared" si="114"/>
        <v>2.2343043941386806</v>
      </c>
      <c r="J102" s="119">
        <f t="shared" si="114"/>
        <v>2.2499043981326583</v>
      </c>
      <c r="K102" s="119">
        <f t="shared" si="114"/>
        <v>2.320414067491309</v>
      </c>
      <c r="L102" s="119">
        <f t="shared" si="114"/>
        <v>2.3991205659258279</v>
      </c>
      <c r="M102" s="119">
        <f t="shared" si="114"/>
        <v>2.4428148414226714</v>
      </c>
      <c r="N102" s="119">
        <f t="shared" si="114"/>
        <v>2.518394864600582</v>
      </c>
      <c r="O102" s="119">
        <f t="shared" ref="O102:Q102" si="115">(O66/O30)*10</f>
        <v>2.4855213413599739</v>
      </c>
      <c r="P102" s="119">
        <f t="shared" si="115"/>
        <v>2.4888775661042613</v>
      </c>
      <c r="Q102" s="119">
        <f t="shared" si="115"/>
        <v>2.5501055389137668</v>
      </c>
      <c r="R102" s="326">
        <f t="shared" si="71"/>
        <v>2.4600636706024553E-2</v>
      </c>
    </row>
    <row r="103" spans="1:18" ht="20.100000000000001" customHeight="1">
      <c r="A103" s="198"/>
      <c r="B103" s="1"/>
      <c r="C103" s="1" t="s">
        <v>37</v>
      </c>
      <c r="D103" s="1"/>
      <c r="E103" s="330"/>
      <c r="F103" s="19">
        <f t="shared" ref="F103:N103" si="116">(F67/F31)*10</f>
        <v>2.7257506335145667</v>
      </c>
      <c r="G103" s="122">
        <f t="shared" si="116"/>
        <v>2.1828344198882377</v>
      </c>
      <c r="H103" s="122">
        <f t="shared" si="116"/>
        <v>2.2181868293887348</v>
      </c>
      <c r="I103" s="122">
        <f t="shared" si="116"/>
        <v>2.2687693297789933</v>
      </c>
      <c r="J103" s="122">
        <f t="shared" si="116"/>
        <v>2.2477450845558828</v>
      </c>
      <c r="K103" s="122">
        <f t="shared" si="116"/>
        <v>2.2976910895296485</v>
      </c>
      <c r="L103" s="122">
        <f t="shared" si="116"/>
        <v>2.2968958488958253</v>
      </c>
      <c r="M103" s="122">
        <f t="shared" si="116"/>
        <v>2.3467600693785311</v>
      </c>
      <c r="N103" s="122">
        <f t="shared" si="116"/>
        <v>2.3782065968905766</v>
      </c>
      <c r="O103" s="122">
        <f t="shared" ref="O103:Q103" si="117">(O67/O31)*10</f>
        <v>2.4250910142965632</v>
      </c>
      <c r="P103" s="122">
        <f t="shared" si="117"/>
        <v>2.4650296089468346</v>
      </c>
      <c r="Q103" s="122">
        <f t="shared" si="117"/>
        <v>2.4425969472304434</v>
      </c>
      <c r="R103" s="384">
        <f t="shared" si="71"/>
        <v>-9.1003619733295744E-3</v>
      </c>
    </row>
    <row r="104" spans="1:18" ht="20.100000000000001" customHeight="1" thickBot="1">
      <c r="A104" s="198"/>
      <c r="B104" s="1"/>
      <c r="C104" s="1" t="s">
        <v>38</v>
      </c>
      <c r="D104" s="1"/>
      <c r="E104" s="330"/>
      <c r="F104" s="19">
        <f t="shared" ref="F104:N104" si="118">(F68/F32)*10</f>
        <v>1.9797704556197724</v>
      </c>
      <c r="G104" s="122">
        <f t="shared" si="118"/>
        <v>2.005809115918467</v>
      </c>
      <c r="H104" s="122">
        <f t="shared" si="118"/>
        <v>2.0949458269903736</v>
      </c>
      <c r="I104" s="122">
        <f t="shared" si="118"/>
        <v>2.2241147325655906</v>
      </c>
      <c r="J104" s="122">
        <f t="shared" si="118"/>
        <v>2.2505867822914496</v>
      </c>
      <c r="K104" s="122">
        <f t="shared" si="118"/>
        <v>2.328256978642421</v>
      </c>
      <c r="L104" s="122">
        <f t="shared" si="118"/>
        <v>2.4405313432034421</v>
      </c>
      <c r="M104" s="122">
        <f t="shared" si="118"/>
        <v>2.4774626300140432</v>
      </c>
      <c r="N104" s="122">
        <f t="shared" si="118"/>
        <v>2.5730371049352314</v>
      </c>
      <c r="O104" s="122">
        <f t="shared" ref="O104:Q104" si="119">(O68/O32)*10</f>
        <v>2.5083200279703419</v>
      </c>
      <c r="P104" s="122">
        <f t="shared" si="119"/>
        <v>2.4980432500669298</v>
      </c>
      <c r="Q104" s="122">
        <f t="shared" si="119"/>
        <v>2.5967070628391582</v>
      </c>
      <c r="R104" s="374">
        <f t="shared" si="71"/>
        <v>3.9496438970616249E-2</v>
      </c>
    </row>
    <row r="105" spans="1:18" ht="20.100000000000001" customHeight="1" thickBot="1">
      <c r="A105" s="47"/>
      <c r="B105" s="115" t="s">
        <v>97</v>
      </c>
      <c r="C105" s="115"/>
      <c r="D105" s="115"/>
      <c r="E105" s="398"/>
      <c r="F105" s="120"/>
      <c r="G105" s="119"/>
      <c r="H105" s="119"/>
      <c r="I105" s="119"/>
      <c r="J105" s="119"/>
      <c r="K105" s="119"/>
      <c r="L105" s="119"/>
      <c r="M105" s="119">
        <f t="shared" ref="M105:N105" si="120">(M69/M33)*10</f>
        <v>1.0478917477743397</v>
      </c>
      <c r="N105" s="119">
        <f t="shared" si="120"/>
        <v>1.1086248479879421</v>
      </c>
      <c r="O105" s="119">
        <f t="shared" ref="O105:Q105" si="121">(O69/O33)*10</f>
        <v>1.0498889536117442</v>
      </c>
      <c r="P105" s="119">
        <f t="shared" si="121"/>
        <v>1.1865947684959635</v>
      </c>
      <c r="Q105" s="119">
        <f t="shared" si="121"/>
        <v>1.2220321807893388</v>
      </c>
      <c r="R105" s="326">
        <f t="shared" si="71"/>
        <v>2.9864797346353656E-2</v>
      </c>
    </row>
    <row r="106" spans="1:18" ht="20.100000000000001" customHeight="1">
      <c r="A106" s="47"/>
      <c r="B106" s="1"/>
      <c r="C106" s="1" t="s">
        <v>37</v>
      </c>
      <c r="D106" s="1"/>
      <c r="E106" s="330"/>
      <c r="F106" s="19"/>
      <c r="G106" s="122"/>
      <c r="H106" s="122"/>
      <c r="I106" s="122"/>
      <c r="J106" s="122"/>
      <c r="K106" s="122"/>
      <c r="L106" s="122"/>
      <c r="M106" s="122">
        <f t="shared" ref="M106:N106" si="122">(M70/M34)*10</f>
        <v>0.94235106974780036</v>
      </c>
      <c r="N106" s="122">
        <f t="shared" si="122"/>
        <v>0.96849704618371679</v>
      </c>
      <c r="O106" s="122">
        <f t="shared" ref="O106:Q106" si="123">(O70/O34)*10</f>
        <v>0.90905760674039549</v>
      </c>
      <c r="P106" s="122">
        <f t="shared" si="123"/>
        <v>1.2116221682948167</v>
      </c>
      <c r="Q106" s="122">
        <f t="shared" si="123"/>
        <v>1.2259832536789337</v>
      </c>
      <c r="R106" s="384">
        <f t="shared" si="71"/>
        <v>1.1852775361751684E-2</v>
      </c>
    </row>
    <row r="107" spans="1:18" ht="20.100000000000001" customHeight="1" thickBot="1">
      <c r="A107" s="203"/>
      <c r="B107" s="1"/>
      <c r="C107" s="1" t="s">
        <v>38</v>
      </c>
      <c r="D107" s="1"/>
      <c r="E107" s="330"/>
      <c r="F107" s="19"/>
      <c r="G107" s="122"/>
      <c r="H107" s="122"/>
      <c r="I107" s="122"/>
      <c r="J107" s="122"/>
      <c r="K107" s="122"/>
      <c r="L107" s="122"/>
      <c r="M107" s="122">
        <f t="shared" ref="M107:N107" si="124">(M71/M35)*10</f>
        <v>1.0570281628118927</v>
      </c>
      <c r="N107" s="122">
        <f t="shared" si="124"/>
        <v>1.1205545745067329</v>
      </c>
      <c r="O107" s="122">
        <f t="shared" ref="O107:Q107" si="125">(O71/O35)*10</f>
        <v>1.063950028687179</v>
      </c>
      <c r="P107" s="122">
        <f t="shared" si="125"/>
        <v>1.1841071305434907</v>
      </c>
      <c r="Q107" s="122">
        <f t="shared" si="125"/>
        <v>1.2216682518228237</v>
      </c>
      <c r="R107" s="321">
        <f t="shared" si="71"/>
        <v>3.17210498192785E-2</v>
      </c>
    </row>
    <row r="108" spans="1:18" ht="20.100000000000001" customHeight="1" thickBot="1">
      <c r="A108" s="203"/>
      <c r="B108" s="115" t="s">
        <v>98</v>
      </c>
      <c r="C108" s="115"/>
      <c r="D108" s="115"/>
      <c r="E108" s="398"/>
      <c r="F108" s="120">
        <f t="shared" ref="F108:N108" si="126">(F72/F36)*10</f>
        <v>0.53688674702468553</v>
      </c>
      <c r="G108" s="119">
        <f t="shared" si="126"/>
        <v>0.52866738916574696</v>
      </c>
      <c r="H108" s="119">
        <f t="shared" si="126"/>
        <v>0.59973101603998402</v>
      </c>
      <c r="I108" s="119">
        <f t="shared" si="126"/>
        <v>0.74780303814057303</v>
      </c>
      <c r="J108" s="119">
        <f t="shared" si="126"/>
        <v>0.76918865018021698</v>
      </c>
      <c r="K108" s="119">
        <f t="shared" si="126"/>
        <v>0.74336596991580528</v>
      </c>
      <c r="L108" s="119">
        <f t="shared" si="126"/>
        <v>0.66557920798544545</v>
      </c>
      <c r="M108" s="119">
        <f t="shared" si="126"/>
        <v>0.54212686838269863</v>
      </c>
      <c r="N108" s="119">
        <f t="shared" si="126"/>
        <v>0.68209012339327035</v>
      </c>
      <c r="O108" s="119">
        <f t="shared" ref="O108:Q108" si="127">(O72/O36)*10</f>
        <v>0.70668851620158968</v>
      </c>
      <c r="P108" s="119">
        <f t="shared" si="127"/>
        <v>0.74671413875310066</v>
      </c>
      <c r="Q108" s="119">
        <f t="shared" si="127"/>
        <v>0.75132640036538056</v>
      </c>
      <c r="R108" s="326">
        <f t="shared" si="71"/>
        <v>6.1767433786397525E-3</v>
      </c>
    </row>
    <row r="109" spans="1:18" ht="20.100000000000001" customHeight="1">
      <c r="A109" s="47"/>
      <c r="B109" s="9"/>
      <c r="C109" s="1" t="s">
        <v>37</v>
      </c>
      <c r="D109" s="1"/>
      <c r="E109" s="330"/>
      <c r="F109" s="19">
        <f t="shared" ref="F109:N109" si="128">(F73/F37)*10</f>
        <v>0.46299291750909766</v>
      </c>
      <c r="G109" s="122">
        <f t="shared" si="128"/>
        <v>0.48720721220462554</v>
      </c>
      <c r="H109" s="122">
        <f t="shared" si="128"/>
        <v>0.52014299531616837</v>
      </c>
      <c r="I109" s="122">
        <f t="shared" si="128"/>
        <v>0.68487379924305869</v>
      </c>
      <c r="J109" s="122">
        <f t="shared" si="128"/>
        <v>0.71657450252654475</v>
      </c>
      <c r="K109" s="122">
        <f t="shared" si="128"/>
        <v>0.72608404794738857</v>
      </c>
      <c r="L109" s="122">
        <f t="shared" si="128"/>
        <v>0.7192709256221923</v>
      </c>
      <c r="M109" s="122">
        <f t="shared" si="128"/>
        <v>0.68455337225708079</v>
      </c>
      <c r="N109" s="122">
        <f t="shared" si="128"/>
        <v>0.8338042517202936</v>
      </c>
      <c r="O109" s="122">
        <f t="shared" ref="O109:Q109" si="129">(O73/O37)*10</f>
        <v>0.88172496866650896</v>
      </c>
      <c r="P109" s="122">
        <f t="shared" si="129"/>
        <v>0.91527843883864823</v>
      </c>
      <c r="Q109" s="122">
        <f t="shared" si="129"/>
        <v>0.98644905993207976</v>
      </c>
      <c r="R109" s="384">
        <f t="shared" si="71"/>
        <v>7.7758437294487601E-2</v>
      </c>
    </row>
    <row r="110" spans="1:18" ht="20.100000000000001" customHeight="1" thickBot="1">
      <c r="A110" s="48"/>
      <c r="B110" s="114"/>
      <c r="C110" s="114" t="s">
        <v>38</v>
      </c>
      <c r="D110" s="114"/>
      <c r="E110" s="331"/>
      <c r="F110" s="322">
        <f t="shared" ref="F110:N110" si="130">(F74/F38)*10</f>
        <v>0.54977621221005701</v>
      </c>
      <c r="G110" s="126">
        <f t="shared" si="130"/>
        <v>0.53474386794078066</v>
      </c>
      <c r="H110" s="126">
        <f t="shared" si="130"/>
        <v>0.61567324943449975</v>
      </c>
      <c r="I110" s="126">
        <f t="shared" si="130"/>
        <v>0.75769104065889503</v>
      </c>
      <c r="J110" s="126">
        <f t="shared" si="130"/>
        <v>0.77474286690129679</v>
      </c>
      <c r="K110" s="126">
        <f t="shared" si="130"/>
        <v>0.74500181074728666</v>
      </c>
      <c r="L110" s="126">
        <f t="shared" si="130"/>
        <v>0.65993129392291527</v>
      </c>
      <c r="M110" s="126">
        <f t="shared" si="130"/>
        <v>0.5284085333029962</v>
      </c>
      <c r="N110" s="126">
        <f t="shared" si="130"/>
        <v>0.66342005238736468</v>
      </c>
      <c r="O110" s="126">
        <f t="shared" ref="O110:Q110" si="131">(O74/O38)*10</f>
        <v>0.67958598315427621</v>
      </c>
      <c r="P110" s="126">
        <f t="shared" si="131"/>
        <v>0.71537191475530881</v>
      </c>
      <c r="Q110" s="126">
        <f t="shared" si="131"/>
        <v>0.71235328756120109</v>
      </c>
      <c r="R110" s="383">
        <f t="shared" si="71"/>
        <v>-4.2196613144090791E-3</v>
      </c>
    </row>
    <row r="111" spans="1:18" ht="20.100000000000001" customHeight="1"/>
  </sheetData>
  <mergeCells count="14">
    <mergeCell ref="T4:X5"/>
    <mergeCell ref="T40:X41"/>
    <mergeCell ref="A40:E42"/>
    <mergeCell ref="A76:E78"/>
    <mergeCell ref="F76:Q76"/>
    <mergeCell ref="R76:R78"/>
    <mergeCell ref="F5:Q5"/>
    <mergeCell ref="F77:Q77"/>
    <mergeCell ref="F40:Q40"/>
    <mergeCell ref="R40:R42"/>
    <mergeCell ref="F41:Q41"/>
    <mergeCell ref="A4:E6"/>
    <mergeCell ref="F4:Q4"/>
    <mergeCell ref="R4:R6"/>
  </mergeCells>
  <printOptions horizontalCentered="1"/>
  <pageMargins left="0.31496062992125984" right="0.31496062992125984" top="0.35433070866141736" bottom="0.35433070866141736" header="0.31496062992125984" footer="0.31496062992125984"/>
  <pageSetup paperSize="9" scale="57" orientation="portrait" r:id="rId1"/>
  <ignoredErrors>
    <ignoredError sqref="P30:Q30 P66:Q66 F66:N66 F30:O30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3" id="{9E798FAE-198A-4FF2-9A53-6538DB0499C2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R43:R74</xm:sqref>
        </x14:conditionalFormatting>
        <x14:conditionalFormatting xmlns:xm="http://schemas.microsoft.com/office/excel/2006/main">
          <x14:cfRule type="iconSet" priority="2" id="{E9FD2D2C-4359-46CA-AF82-C378CC709BD3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R7:R38</xm:sqref>
        </x14:conditionalFormatting>
        <x14:conditionalFormatting xmlns:xm="http://schemas.microsoft.com/office/excel/2006/main">
          <x14:cfRule type="iconSet" priority="1" id="{C0625295-8465-4D2F-87CB-F70B25CBA7A2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R79:R110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BC100"/>
  <sheetViews>
    <sheetView showGridLines="0" topLeftCell="A91" workbookViewId="0">
      <pane xSplit="1" topLeftCell="AK1" activePane="topRight" state="frozen"/>
      <selection pane="topRight" activeCell="AS104" sqref="AS104"/>
    </sheetView>
  </sheetViews>
  <sheetFormatPr defaultRowHeight="15"/>
  <cols>
    <col min="1" max="1" width="32.140625" customWidth="1"/>
    <col min="2" max="2" width="9.140625" customWidth="1"/>
    <col min="14" max="14" width="10.42578125" customWidth="1"/>
    <col min="15" max="15" width="1.140625" customWidth="1"/>
    <col min="16" max="20" width="9.140625" customWidth="1"/>
    <col min="21" max="21" width="1.85546875" customWidth="1"/>
    <col min="22" max="22" width="9.140625" customWidth="1"/>
    <col min="34" max="34" width="10.42578125" customWidth="1"/>
    <col min="35" max="35" width="1.140625" customWidth="1"/>
    <col min="36" max="40" width="9.140625" customWidth="1"/>
    <col min="41" max="41" width="1.85546875" customWidth="1"/>
    <col min="42" max="42" width="9.140625" customWidth="1"/>
    <col min="54" max="54" width="10.7109375" customWidth="1"/>
  </cols>
  <sheetData>
    <row r="1" spans="1:55" ht="15.75">
      <c r="A1" s="18" t="s">
        <v>200</v>
      </c>
      <c r="B1" s="18"/>
    </row>
    <row r="3" spans="1:55" ht="8.25" customHeight="1" thickBot="1"/>
    <row r="4" spans="1:55" ht="15" customHeight="1">
      <c r="A4" s="507" t="s">
        <v>21</v>
      </c>
      <c r="B4" s="533" t="s">
        <v>19</v>
      </c>
      <c r="C4" s="530"/>
      <c r="D4" s="530"/>
      <c r="E4" s="530"/>
      <c r="F4" s="530"/>
      <c r="G4" s="530"/>
      <c r="H4" s="530"/>
      <c r="I4" s="530"/>
      <c r="J4" s="530"/>
      <c r="K4" s="530"/>
      <c r="L4" s="530"/>
      <c r="M4" s="531"/>
      <c r="N4" s="519" t="s">
        <v>196</v>
      </c>
      <c r="P4" s="489" t="s">
        <v>112</v>
      </c>
      <c r="Q4" s="495"/>
      <c r="R4" s="495"/>
      <c r="S4" s="495"/>
      <c r="T4" s="522"/>
      <c r="V4" s="529" t="s">
        <v>35</v>
      </c>
      <c r="W4" s="530"/>
      <c r="X4" s="530"/>
      <c r="Y4" s="530"/>
      <c r="Z4" s="530"/>
      <c r="AA4" s="530"/>
      <c r="AB4" s="530"/>
      <c r="AC4" s="530"/>
      <c r="AD4" s="530"/>
      <c r="AE4" s="530"/>
      <c r="AF4" s="530"/>
      <c r="AG4" s="531"/>
      <c r="AH4" s="519" t="s">
        <v>197</v>
      </c>
      <c r="AJ4" s="489" t="s">
        <v>112</v>
      </c>
      <c r="AK4" s="495"/>
      <c r="AL4" s="495"/>
      <c r="AM4" s="495"/>
      <c r="AN4" s="522"/>
      <c r="AP4" s="529" t="s">
        <v>41</v>
      </c>
      <c r="AQ4" s="530"/>
      <c r="AR4" s="530"/>
      <c r="AS4" s="530"/>
      <c r="AT4" s="530"/>
      <c r="AU4" s="530"/>
      <c r="AV4" s="530"/>
      <c r="AW4" s="530"/>
      <c r="AX4" s="530"/>
      <c r="AY4" s="530"/>
      <c r="AZ4" s="530"/>
      <c r="BA4" s="530"/>
      <c r="BB4" s="519" t="s">
        <v>196</v>
      </c>
    </row>
    <row r="5" spans="1:55" ht="15" customHeight="1" thickBot="1">
      <c r="A5" s="517"/>
      <c r="B5" s="526" t="s">
        <v>69</v>
      </c>
      <c r="C5" s="527"/>
      <c r="D5" s="527"/>
      <c r="E5" s="527"/>
      <c r="F5" s="527"/>
      <c r="G5" s="527"/>
      <c r="H5" s="527"/>
      <c r="I5" s="527"/>
      <c r="J5" s="527"/>
      <c r="K5" s="527"/>
      <c r="L5" s="527"/>
      <c r="M5" s="528"/>
      <c r="N5" s="520"/>
      <c r="P5" s="523"/>
      <c r="Q5" s="524"/>
      <c r="R5" s="524"/>
      <c r="S5" s="524"/>
      <c r="T5" s="525"/>
      <c r="V5" s="532" t="str">
        <f>B5</f>
        <v>jan-dez</v>
      </c>
      <c r="W5" s="527"/>
      <c r="X5" s="527"/>
      <c r="Y5" s="527"/>
      <c r="Z5" s="527"/>
      <c r="AA5" s="527"/>
      <c r="AB5" s="527"/>
      <c r="AC5" s="527"/>
      <c r="AD5" s="527"/>
      <c r="AE5" s="527"/>
      <c r="AF5" s="527"/>
      <c r="AG5" s="528"/>
      <c r="AH5" s="520"/>
      <c r="AJ5" s="523"/>
      <c r="AK5" s="524"/>
      <c r="AL5" s="524"/>
      <c r="AM5" s="524"/>
      <c r="AN5" s="525"/>
      <c r="AP5" s="532" t="str">
        <f>B5</f>
        <v>jan-dez</v>
      </c>
      <c r="AQ5" s="527"/>
      <c r="AR5" s="527"/>
      <c r="AS5" s="527"/>
      <c r="AT5" s="527"/>
      <c r="AU5" s="527"/>
      <c r="AV5" s="527"/>
      <c r="AW5" s="527"/>
      <c r="AX5" s="527"/>
      <c r="AY5" s="527"/>
      <c r="AZ5" s="527"/>
      <c r="BA5" s="528"/>
      <c r="BB5" s="520"/>
    </row>
    <row r="6" spans="1:55" s="190" customFormat="1" ht="24.75" customHeight="1" thickBot="1">
      <c r="A6" s="508"/>
      <c r="B6" s="28">
        <v>2010</v>
      </c>
      <c r="C6" s="196">
        <v>2011</v>
      </c>
      <c r="D6" s="196">
        <v>2012</v>
      </c>
      <c r="E6" s="196">
        <v>2013</v>
      </c>
      <c r="F6" s="196">
        <v>2014</v>
      </c>
      <c r="G6" s="196">
        <v>2015</v>
      </c>
      <c r="H6" s="196">
        <v>2016</v>
      </c>
      <c r="I6" s="196">
        <v>2017</v>
      </c>
      <c r="J6" s="196">
        <v>2018</v>
      </c>
      <c r="K6" s="196">
        <v>2019</v>
      </c>
      <c r="L6" s="196">
        <v>2020</v>
      </c>
      <c r="M6" s="220">
        <v>2021</v>
      </c>
      <c r="N6" s="521"/>
      <c r="O6"/>
      <c r="P6" s="284">
        <v>2010</v>
      </c>
      <c r="Q6" s="339">
        <v>2015</v>
      </c>
      <c r="R6" s="386">
        <v>2019</v>
      </c>
      <c r="S6" s="386">
        <v>2020</v>
      </c>
      <c r="T6" s="288">
        <v>2021</v>
      </c>
      <c r="V6" s="218">
        <v>2010</v>
      </c>
      <c r="W6" s="196">
        <v>2011</v>
      </c>
      <c r="X6" s="196">
        <v>2012</v>
      </c>
      <c r="Y6" s="196">
        <v>2013</v>
      </c>
      <c r="Z6" s="196">
        <v>2014</v>
      </c>
      <c r="AA6" s="196">
        <v>2015</v>
      </c>
      <c r="AB6" s="196">
        <v>2016</v>
      </c>
      <c r="AC6" s="196">
        <v>2017</v>
      </c>
      <c r="AD6" s="196">
        <v>2018</v>
      </c>
      <c r="AE6" s="196">
        <v>2019</v>
      </c>
      <c r="AF6" s="196">
        <v>2020</v>
      </c>
      <c r="AG6" s="220">
        <v>2021</v>
      </c>
      <c r="AH6" s="521"/>
      <c r="AI6"/>
      <c r="AJ6" s="284">
        <v>2010</v>
      </c>
      <c r="AK6" s="339">
        <v>2015</v>
      </c>
      <c r="AL6" s="386">
        <v>2019</v>
      </c>
      <c r="AM6" s="386">
        <v>2020</v>
      </c>
      <c r="AN6" s="288">
        <v>2021</v>
      </c>
      <c r="AP6" s="218">
        <v>2010</v>
      </c>
      <c r="AQ6" s="197">
        <v>2011</v>
      </c>
      <c r="AR6" s="197">
        <v>2012</v>
      </c>
      <c r="AS6" s="197">
        <v>2013</v>
      </c>
      <c r="AT6" s="197">
        <v>2014</v>
      </c>
      <c r="AU6" s="197">
        <v>2015</v>
      </c>
      <c r="AV6" s="197">
        <v>2016</v>
      </c>
      <c r="AW6" s="197">
        <v>2017</v>
      </c>
      <c r="AX6" s="197">
        <v>2018</v>
      </c>
      <c r="AY6" s="197">
        <v>2019</v>
      </c>
      <c r="AZ6" s="197">
        <v>2020</v>
      </c>
      <c r="BA6" s="219">
        <v>2021</v>
      </c>
      <c r="BB6" s="521"/>
    </row>
    <row r="7" spans="1:55" ht="20.100000000000001" customHeight="1">
      <c r="A7" s="47" t="s">
        <v>120</v>
      </c>
      <c r="B7" s="79">
        <v>73008.330000000016</v>
      </c>
      <c r="C7" s="60">
        <v>83465.219999999987</v>
      </c>
      <c r="D7" s="60">
        <v>85425.14999999998</v>
      </c>
      <c r="E7" s="60">
        <v>85727.3</v>
      </c>
      <c r="F7" s="60">
        <v>88191.72</v>
      </c>
      <c r="G7" s="60">
        <v>90849.93</v>
      </c>
      <c r="H7" s="60">
        <v>109382.42</v>
      </c>
      <c r="I7" s="60">
        <v>162416.84000000005</v>
      </c>
      <c r="J7" s="60">
        <v>170435.77</v>
      </c>
      <c r="K7" s="60">
        <v>190183.01000000007</v>
      </c>
      <c r="L7" s="60">
        <v>243519.31000000003</v>
      </c>
      <c r="M7" s="80">
        <v>256250.72999999995</v>
      </c>
      <c r="N7" s="42">
        <f t="shared" ref="N7:N33" si="0">(M7-L7)/L7</f>
        <v>5.2280946426794345E-2</v>
      </c>
      <c r="P7" s="340">
        <f>B7/$B$33</f>
        <v>3.7697127349679796E-2</v>
      </c>
      <c r="Q7" s="341">
        <f>G7/$G$33</f>
        <v>4.4171590810170504E-2</v>
      </c>
      <c r="R7" s="341">
        <f>K7/$K$33</f>
        <v>8.4245093670286292E-2</v>
      </c>
      <c r="S7" s="341">
        <f>L7/$L$33</f>
        <v>9.9763371035489642E-2</v>
      </c>
      <c r="T7" s="341">
        <f>M7/$M$33</f>
        <v>0.10098464218508248</v>
      </c>
      <c r="V7" s="79">
        <v>19592.935000000001</v>
      </c>
      <c r="W7" s="60">
        <v>23235.275000000001</v>
      </c>
      <c r="X7" s="60">
        <v>23869.862000000001</v>
      </c>
      <c r="Y7" s="60">
        <v>24028.196</v>
      </c>
      <c r="Z7" s="60">
        <v>24539.105</v>
      </c>
      <c r="AA7" s="60">
        <v>25194.382000000009</v>
      </c>
      <c r="AB7" s="60">
        <v>25889.493000000009</v>
      </c>
      <c r="AC7" s="60">
        <v>40198.060999999994</v>
      </c>
      <c r="AD7" s="60">
        <v>45728.653999999995</v>
      </c>
      <c r="AE7" s="60">
        <v>49587.635999999991</v>
      </c>
      <c r="AF7" s="60">
        <v>63443.214</v>
      </c>
      <c r="AG7" s="80">
        <v>67765.085999999981</v>
      </c>
      <c r="AH7" s="42">
        <f t="shared" ref="AH7:AH33" si="1">(AG7-AF7)/AF7</f>
        <v>6.8121895589967771E-2</v>
      </c>
      <c r="AJ7" s="340">
        <f>V7/$V$33</f>
        <v>6.3297498058343726E-2</v>
      </c>
      <c r="AK7" s="341">
        <f>AA7/$AA$33</f>
        <v>6.5302090018543396E-2</v>
      </c>
      <c r="AL7" s="341">
        <f>AE7/$AE$33</f>
        <v>0.10522832471054437</v>
      </c>
      <c r="AM7" s="341">
        <f>AF7/$AF$33</f>
        <v>0.1215484165763218</v>
      </c>
      <c r="AN7" s="341">
        <f>AG7/$AG$33</f>
        <v>0.12351480898667275</v>
      </c>
      <c r="AP7" s="52">
        <f t="shared" ref="AP7:AP33" si="2">(V7/B7)*10</f>
        <v>2.6836574675793838</v>
      </c>
      <c r="AQ7" s="73">
        <f t="shared" ref="AQ7:AQ33" si="3">(W7/C7)*10</f>
        <v>2.7838272037143144</v>
      </c>
      <c r="AR7" s="73">
        <f t="shared" ref="AR7:AR33" si="4">(X7/D7)*10</f>
        <v>2.7942429132404225</v>
      </c>
      <c r="AS7" s="73">
        <f t="shared" ref="AS7:AS33" si="5">(Y7/E7)*10</f>
        <v>2.8028639651546241</v>
      </c>
      <c r="AT7" s="73">
        <f t="shared" ref="AT7:AT33" si="6">(Z7/F7)*10</f>
        <v>2.7824726629665459</v>
      </c>
      <c r="AU7" s="73">
        <f t="shared" ref="AU7:AU33" si="7">(AA7/G7)*10</f>
        <v>2.773186726726153</v>
      </c>
      <c r="AV7" s="73">
        <f t="shared" ref="AV7:AV33" si="8">(AB7/H7)*10</f>
        <v>2.3668787909428231</v>
      </c>
      <c r="AW7" s="73">
        <f t="shared" ref="AW7:AW33" si="9">(AC7/I7)*10</f>
        <v>2.4749934181701834</v>
      </c>
      <c r="AX7" s="73">
        <f t="shared" ref="AX7:AX33" si="10">(AD7/J7)*10</f>
        <v>2.6830432367571664</v>
      </c>
      <c r="AY7" s="73">
        <f t="shared" ref="AY7:AY33" si="11">(AE7/K7)*10</f>
        <v>2.6073641383633572</v>
      </c>
      <c r="AZ7" s="73">
        <f t="shared" ref="AZ7:AZ33" si="12">(AF7/L7)*10</f>
        <v>2.6052641985557528</v>
      </c>
      <c r="BA7" s="17">
        <f t="shared" ref="BA7:BA33" si="13">(AG7/M7)*10</f>
        <v>2.6444836274222516</v>
      </c>
      <c r="BB7" s="42">
        <f>(BA7-AZ7)/AZ7</f>
        <v>1.5053916177960166E-2</v>
      </c>
      <c r="BC7" s="8"/>
    </row>
    <row r="8" spans="1:55" ht="20.100000000000001" customHeight="1">
      <c r="A8" s="47" t="s">
        <v>119</v>
      </c>
      <c r="B8" s="81">
        <v>92134.309999999983</v>
      </c>
      <c r="C8" s="61">
        <v>92917.29</v>
      </c>
      <c r="D8" s="61">
        <v>100770.94</v>
      </c>
      <c r="E8" s="61">
        <v>105503.39</v>
      </c>
      <c r="F8" s="61">
        <v>123593.29000000001</v>
      </c>
      <c r="G8" s="61">
        <v>134814.87000000002</v>
      </c>
      <c r="H8" s="61">
        <v>149189.27000000002</v>
      </c>
      <c r="I8" s="61">
        <v>162979.47999999998</v>
      </c>
      <c r="J8" s="61">
        <v>170434.6</v>
      </c>
      <c r="K8" s="61">
        <v>188660.77999999997</v>
      </c>
      <c r="L8" s="61">
        <v>220258.17999999996</v>
      </c>
      <c r="M8" s="82">
        <v>229039.68</v>
      </c>
      <c r="N8" s="42">
        <f t="shared" si="0"/>
        <v>3.9869120865340987E-2</v>
      </c>
      <c r="P8" s="340">
        <f t="shared" ref="P8:P32" si="14">B8/$B$33</f>
        <v>4.7572637496911319E-2</v>
      </c>
      <c r="Q8" s="341">
        <f t="shared" ref="Q8:Q32" si="15">G8/$G$33</f>
        <v>6.5547516357649729E-2</v>
      </c>
      <c r="R8" s="341">
        <f t="shared" ref="R8:R32" si="16">K8/$K$33</f>
        <v>8.3570793642446115E-2</v>
      </c>
      <c r="S8" s="341">
        <f t="shared" ref="S8:S32" si="17">L8/$L$33</f>
        <v>9.0233906029635422E-2</v>
      </c>
      <c r="T8" s="341">
        <f t="shared" ref="T8:T32" si="18">M8/$M$33</f>
        <v>9.026116776715444E-2</v>
      </c>
      <c r="V8" s="81">
        <v>22241.272999999997</v>
      </c>
      <c r="W8" s="61">
        <v>21295.120000000003</v>
      </c>
      <c r="X8" s="61">
        <v>24383.998999999996</v>
      </c>
      <c r="Y8" s="61">
        <v>25626.744999999999</v>
      </c>
      <c r="Z8" s="61">
        <v>30015.255000000001</v>
      </c>
      <c r="AA8" s="61">
        <v>36814.064000000006</v>
      </c>
      <c r="AB8" s="61">
        <v>40145.170000000006</v>
      </c>
      <c r="AC8" s="61">
        <v>44024.689000000006</v>
      </c>
      <c r="AD8" s="61">
        <v>46216.032000000007</v>
      </c>
      <c r="AE8" s="61">
        <v>52114.443999999996</v>
      </c>
      <c r="AF8" s="61">
        <v>59091.210999999996</v>
      </c>
      <c r="AG8" s="82">
        <v>61836.985000000008</v>
      </c>
      <c r="AH8" s="42">
        <f t="shared" si="1"/>
        <v>4.646670720625462E-2</v>
      </c>
      <c r="AJ8" s="340">
        <f t="shared" ref="AJ8:AJ32" si="19">V8/$V$33</f>
        <v>7.1853294798997311E-2</v>
      </c>
      <c r="AK8" s="341">
        <f t="shared" ref="AK8:AK32" si="20">AA8/$AA$33</f>
        <v>9.5419499524791576E-2</v>
      </c>
      <c r="AL8" s="341">
        <f t="shared" ref="AL8:AL32" si="21">AE8/$AE$33</f>
        <v>0.11059038255708503</v>
      </c>
      <c r="AM8" s="341">
        <f t="shared" ref="AM8:AM32" si="22">AF8/$AF$33</f>
        <v>0.11321058120774476</v>
      </c>
      <c r="AN8" s="341">
        <f t="shared" ref="AN8:AN32" si="23">AG8/$AG$33</f>
        <v>0.11270971294254317</v>
      </c>
      <c r="AP8" s="52">
        <f t="shared" si="2"/>
        <v>2.4140054882920383</v>
      </c>
      <c r="AQ8" s="74">
        <f t="shared" si="3"/>
        <v>2.2918361049918703</v>
      </c>
      <c r="AR8" s="74">
        <f t="shared" si="4"/>
        <v>2.4197451169950379</v>
      </c>
      <c r="AS8" s="74">
        <f t="shared" si="5"/>
        <v>2.4289973052050744</v>
      </c>
      <c r="AT8" s="74">
        <f t="shared" si="6"/>
        <v>2.4285505305344652</v>
      </c>
      <c r="AU8" s="74">
        <f t="shared" si="7"/>
        <v>2.7307124206699158</v>
      </c>
      <c r="AV8" s="74">
        <f t="shared" si="8"/>
        <v>2.6908885605513051</v>
      </c>
      <c r="AW8" s="74">
        <f t="shared" si="9"/>
        <v>2.7012412237417873</v>
      </c>
      <c r="AX8" s="74">
        <f t="shared" si="10"/>
        <v>2.7116578441232009</v>
      </c>
      <c r="AY8" s="74">
        <f t="shared" si="11"/>
        <v>2.7623358707623282</v>
      </c>
      <c r="AZ8" s="74">
        <f t="shared" si="12"/>
        <v>2.6828157301581261</v>
      </c>
      <c r="BA8" s="17">
        <f t="shared" si="13"/>
        <v>2.6998372072472336</v>
      </c>
      <c r="BB8" s="42">
        <f t="shared" ref="BB8:BB33" si="24">(BA8-AZ8)/AZ8</f>
        <v>6.3446314622973583E-3</v>
      </c>
      <c r="BC8" s="8"/>
    </row>
    <row r="9" spans="1:55" ht="20.100000000000001" customHeight="1">
      <c r="A9" s="47" t="s">
        <v>118</v>
      </c>
      <c r="B9" s="81">
        <v>130534.44000000002</v>
      </c>
      <c r="C9" s="61">
        <v>113259.88999999998</v>
      </c>
      <c r="D9" s="61">
        <v>113439.2</v>
      </c>
      <c r="E9" s="61">
        <v>93893.81</v>
      </c>
      <c r="F9" s="61">
        <v>105876.77</v>
      </c>
      <c r="G9" s="61">
        <v>95089.49000000002</v>
      </c>
      <c r="H9" s="61">
        <v>106535.62999999999</v>
      </c>
      <c r="I9" s="61">
        <v>119575.04999999999</v>
      </c>
      <c r="J9" s="61">
        <v>139321.54</v>
      </c>
      <c r="K9" s="61">
        <v>131947.97000000006</v>
      </c>
      <c r="L9" s="61">
        <v>195938.93000000002</v>
      </c>
      <c r="M9" s="82">
        <v>177413.96000000002</v>
      </c>
      <c r="N9" s="42">
        <f t="shared" si="0"/>
        <v>-9.4544611425611033E-2</v>
      </c>
      <c r="P9" s="340">
        <f t="shared" si="14"/>
        <v>6.7400163901833343E-2</v>
      </c>
      <c r="Q9" s="341">
        <f t="shared" si="15"/>
        <v>4.6232881441161278E-2</v>
      </c>
      <c r="R9" s="341">
        <f t="shared" si="16"/>
        <v>5.8448801984226278E-2</v>
      </c>
      <c r="S9" s="341">
        <f t="shared" si="17"/>
        <v>8.027095746077316E-2</v>
      </c>
      <c r="T9" s="341">
        <f t="shared" si="18"/>
        <v>6.9916231142984606E-2</v>
      </c>
      <c r="V9" s="81">
        <v>35093.07499999999</v>
      </c>
      <c r="W9" s="61">
        <v>21325.054000000004</v>
      </c>
      <c r="X9" s="61">
        <v>21059.380000000005</v>
      </c>
      <c r="Y9" s="61">
        <v>18094.734</v>
      </c>
      <c r="Z9" s="61">
        <v>22396.116000000002</v>
      </c>
      <c r="AA9" s="61">
        <v>21174.558999999997</v>
      </c>
      <c r="AB9" s="61">
        <v>23576.189999999995</v>
      </c>
      <c r="AC9" s="61">
        <v>26956.571999999996</v>
      </c>
      <c r="AD9" s="61">
        <v>31428.271000000001</v>
      </c>
      <c r="AE9" s="61">
        <v>30497.571999999996</v>
      </c>
      <c r="AF9" s="61">
        <v>45742.662000000004</v>
      </c>
      <c r="AG9" s="82">
        <v>42635.190999999999</v>
      </c>
      <c r="AH9" s="42">
        <f t="shared" si="1"/>
        <v>-6.7933759517537579E-2</v>
      </c>
      <c r="AJ9" s="340">
        <f t="shared" si="19"/>
        <v>0.1133726951410705</v>
      </c>
      <c r="AK9" s="341">
        <f t="shared" si="20"/>
        <v>5.4882987720078137E-2</v>
      </c>
      <c r="AL9" s="341">
        <f t="shared" si="21"/>
        <v>6.4717914951606212E-2</v>
      </c>
      <c r="AM9" s="341">
        <f t="shared" si="22"/>
        <v>8.7636608953731224E-2</v>
      </c>
      <c r="AN9" s="341">
        <f t="shared" si="23"/>
        <v>7.7710776792570005E-2</v>
      </c>
      <c r="AP9" s="52">
        <f t="shared" si="2"/>
        <v>2.6884150267163198</v>
      </c>
      <c r="AQ9" s="74">
        <f t="shared" si="3"/>
        <v>1.8828425491142544</v>
      </c>
      <c r="AR9" s="74">
        <f t="shared" si="4"/>
        <v>1.8564464488466073</v>
      </c>
      <c r="AS9" s="74">
        <f t="shared" si="5"/>
        <v>1.9271487651848405</v>
      </c>
      <c r="AT9" s="74">
        <f t="shared" si="6"/>
        <v>2.1153002684158198</v>
      </c>
      <c r="AU9" s="74">
        <f t="shared" si="7"/>
        <v>2.2268032986610815</v>
      </c>
      <c r="AV9" s="74">
        <f t="shared" si="8"/>
        <v>2.2129863971330526</v>
      </c>
      <c r="AW9" s="74">
        <f t="shared" si="9"/>
        <v>2.2543642674621505</v>
      </c>
      <c r="AX9" s="74">
        <f t="shared" si="10"/>
        <v>2.2558084701044794</v>
      </c>
      <c r="AY9" s="74">
        <f t="shared" si="11"/>
        <v>2.3113331717039665</v>
      </c>
      <c r="AZ9" s="74">
        <f t="shared" si="12"/>
        <v>2.3345366844659199</v>
      </c>
      <c r="BA9" s="17">
        <f t="shared" si="13"/>
        <v>2.4031474749788568</v>
      </c>
      <c r="BB9" s="42">
        <f t="shared" si="24"/>
        <v>2.9389467713005022E-2</v>
      </c>
      <c r="BC9" s="8"/>
    </row>
    <row r="10" spans="1:55" ht="20.100000000000001" customHeight="1">
      <c r="A10" s="47" t="s">
        <v>121</v>
      </c>
      <c r="B10" s="81">
        <v>56599.219999999994</v>
      </c>
      <c r="C10" s="61">
        <v>62044.19000000001</v>
      </c>
      <c r="D10" s="61">
        <v>68435.34</v>
      </c>
      <c r="E10" s="61">
        <v>74085.140000000014</v>
      </c>
      <c r="F10" s="61">
        <v>76315.58</v>
      </c>
      <c r="G10" s="61">
        <v>84918.950000000012</v>
      </c>
      <c r="H10" s="61">
        <v>89293.24000000002</v>
      </c>
      <c r="I10" s="61">
        <v>96018.550000000017</v>
      </c>
      <c r="J10" s="61">
        <v>110396</v>
      </c>
      <c r="K10" s="61">
        <v>114012.49</v>
      </c>
      <c r="L10" s="61">
        <v>120605.22</v>
      </c>
      <c r="M10" s="82">
        <v>114712.25000000003</v>
      </c>
      <c r="N10" s="42">
        <f t="shared" si="0"/>
        <v>-4.8861649603557558E-2</v>
      </c>
      <c r="P10" s="340">
        <f t="shared" si="14"/>
        <v>2.9224446090364526E-2</v>
      </c>
      <c r="Q10" s="341">
        <f t="shared" si="15"/>
        <v>4.1287925168784712E-2</v>
      </c>
      <c r="R10" s="341">
        <f t="shared" si="16"/>
        <v>5.0503948273994487E-2</v>
      </c>
      <c r="S10" s="341">
        <f t="shared" si="17"/>
        <v>4.940874426622207E-2</v>
      </c>
      <c r="T10" s="341">
        <f t="shared" si="18"/>
        <v>4.5206409833430453E-2</v>
      </c>
      <c r="V10" s="81">
        <v>17713.506999999994</v>
      </c>
      <c r="W10" s="61">
        <v>19333.904000000002</v>
      </c>
      <c r="X10" s="61">
        <v>22036.472000000002</v>
      </c>
      <c r="Y10" s="61">
        <v>23462.213000000014</v>
      </c>
      <c r="Z10" s="61">
        <v>22450.537</v>
      </c>
      <c r="AA10" s="61">
        <v>25639.240999999998</v>
      </c>
      <c r="AB10" s="61">
        <v>27481.67</v>
      </c>
      <c r="AC10" s="61">
        <v>30746.494999999995</v>
      </c>
      <c r="AD10" s="61">
        <v>33793.12200000001</v>
      </c>
      <c r="AE10" s="61">
        <v>35690.163999999997</v>
      </c>
      <c r="AF10" s="61">
        <v>37399.477000000006</v>
      </c>
      <c r="AG10" s="82">
        <v>37510.423000000003</v>
      </c>
      <c r="AH10" s="42">
        <f t="shared" si="1"/>
        <v>2.9665120718130968E-3</v>
      </c>
      <c r="AJ10" s="340">
        <f t="shared" si="19"/>
        <v>5.7225764028664292E-2</v>
      </c>
      <c r="AK10" s="341">
        <f t="shared" si="20"/>
        <v>6.6455133679767492E-2</v>
      </c>
      <c r="AL10" s="341">
        <f t="shared" si="21"/>
        <v>7.5736947136672977E-2</v>
      </c>
      <c r="AM10" s="341">
        <f t="shared" si="22"/>
        <v>7.1652221309793152E-2</v>
      </c>
      <c r="AN10" s="341">
        <f t="shared" si="23"/>
        <v>6.8369908537477514E-2</v>
      </c>
      <c r="AP10" s="52">
        <f t="shared" si="2"/>
        <v>3.1296380056120912</v>
      </c>
      <c r="AQ10" s="74">
        <f t="shared" si="3"/>
        <v>3.1161506016921163</v>
      </c>
      <c r="AR10" s="74">
        <f t="shared" si="4"/>
        <v>3.2200427439974733</v>
      </c>
      <c r="AS10" s="74">
        <f t="shared" si="5"/>
        <v>3.1669256479774499</v>
      </c>
      <c r="AT10" s="74">
        <f t="shared" si="6"/>
        <v>2.9418025781891455</v>
      </c>
      <c r="AU10" s="74">
        <f t="shared" si="7"/>
        <v>3.0192602475654722</v>
      </c>
      <c r="AV10" s="74">
        <f t="shared" si="8"/>
        <v>3.0776876278652217</v>
      </c>
      <c r="AW10" s="74">
        <f t="shared" si="9"/>
        <v>3.2021411487676064</v>
      </c>
      <c r="AX10" s="74">
        <f t="shared" si="10"/>
        <v>3.0610821044240746</v>
      </c>
      <c r="AY10" s="74">
        <f t="shared" si="11"/>
        <v>3.1303731722726162</v>
      </c>
      <c r="AZ10" s="74">
        <f t="shared" si="12"/>
        <v>3.1009832741899568</v>
      </c>
      <c r="BA10" s="17">
        <f t="shared" si="13"/>
        <v>3.2699579164387407</v>
      </c>
      <c r="BB10" s="42">
        <f t="shared" si="24"/>
        <v>5.4490665478653277E-2</v>
      </c>
      <c r="BC10" s="8"/>
    </row>
    <row r="11" spans="1:55" ht="20.100000000000001" customHeight="1">
      <c r="A11" s="47" t="s">
        <v>122</v>
      </c>
      <c r="B11" s="81">
        <v>172166.16</v>
      </c>
      <c r="C11" s="61">
        <v>173463.21999999997</v>
      </c>
      <c r="D11" s="61">
        <v>189810.75</v>
      </c>
      <c r="E11" s="61">
        <v>160288.62</v>
      </c>
      <c r="F11" s="61">
        <v>191336.37000000002</v>
      </c>
      <c r="G11" s="61">
        <v>173650.50000000003</v>
      </c>
      <c r="H11" s="61">
        <v>192778.49</v>
      </c>
      <c r="I11" s="61">
        <v>218653.77000000002</v>
      </c>
      <c r="J11" s="61">
        <v>223101.16999999998</v>
      </c>
      <c r="K11" s="61">
        <v>193045.72</v>
      </c>
      <c r="L11" s="61">
        <v>155069.07999999999</v>
      </c>
      <c r="M11" s="82">
        <v>175050.28999999998</v>
      </c>
      <c r="N11" s="42">
        <f t="shared" si="0"/>
        <v>0.12885360511586186</v>
      </c>
      <c r="P11" s="340">
        <f t="shared" si="14"/>
        <v>8.8896289763446809E-2</v>
      </c>
      <c r="Q11" s="341">
        <f t="shared" si="15"/>
        <v>8.4429551348928003E-2</v>
      </c>
      <c r="R11" s="341">
        <f t="shared" si="16"/>
        <v>8.5513184190574396E-2</v>
      </c>
      <c r="S11" s="341">
        <f t="shared" si="17"/>
        <v>6.3527669178152738E-2</v>
      </c>
      <c r="T11" s="341">
        <f t="shared" si="18"/>
        <v>6.8984743575344828E-2</v>
      </c>
      <c r="V11" s="81">
        <v>23036.265000000003</v>
      </c>
      <c r="W11" s="61">
        <v>21603.091</v>
      </c>
      <c r="X11" s="61">
        <v>25109.201000000005</v>
      </c>
      <c r="Y11" s="61">
        <v>25549.050999999996</v>
      </c>
      <c r="Z11" s="61">
        <v>29485.033999999996</v>
      </c>
      <c r="AA11" s="61">
        <v>27559.381000000005</v>
      </c>
      <c r="AB11" s="61">
        <v>30142.708999999992</v>
      </c>
      <c r="AC11" s="61">
        <v>31862.298999999995</v>
      </c>
      <c r="AD11" s="61">
        <v>34304.267999999996</v>
      </c>
      <c r="AE11" s="61">
        <v>31811.731</v>
      </c>
      <c r="AF11" s="61">
        <v>31906.324000000001</v>
      </c>
      <c r="AG11" s="82">
        <v>33850.806000000011</v>
      </c>
      <c r="AH11" s="42">
        <f t="shared" si="1"/>
        <v>6.0943466881362165E-2</v>
      </c>
      <c r="AJ11" s="340">
        <f t="shared" si="19"/>
        <v>7.4421618767631884E-2</v>
      </c>
      <c r="AK11" s="341">
        <f t="shared" si="20"/>
        <v>7.1432003329842911E-2</v>
      </c>
      <c r="AL11" s="341">
        <f t="shared" si="21"/>
        <v>6.7506649425120635E-2</v>
      </c>
      <c r="AM11" s="341">
        <f t="shared" si="22"/>
        <v>6.1128100492687749E-2</v>
      </c>
      <c r="AN11" s="341">
        <f t="shared" si="23"/>
        <v>6.1699557750652279E-2</v>
      </c>
      <c r="AP11" s="52">
        <f t="shared" si="2"/>
        <v>1.3380251380410646</v>
      </c>
      <c r="AQ11" s="74">
        <f t="shared" si="3"/>
        <v>1.2453989381725996</v>
      </c>
      <c r="AR11" s="74">
        <f t="shared" si="4"/>
        <v>1.3228545274701251</v>
      </c>
      <c r="AS11" s="74">
        <f t="shared" si="5"/>
        <v>1.5939404182280685</v>
      </c>
      <c r="AT11" s="74">
        <f t="shared" si="6"/>
        <v>1.5410051941510123</v>
      </c>
      <c r="AU11" s="74">
        <f t="shared" si="7"/>
        <v>1.5870602733651791</v>
      </c>
      <c r="AV11" s="74">
        <f t="shared" si="8"/>
        <v>1.5635929610196653</v>
      </c>
      <c r="AW11" s="74">
        <f t="shared" si="9"/>
        <v>1.4572032762115188</v>
      </c>
      <c r="AX11" s="74">
        <f t="shared" si="10"/>
        <v>1.5376104033878439</v>
      </c>
      <c r="AY11" s="74">
        <f t="shared" si="11"/>
        <v>1.647885847974252</v>
      </c>
      <c r="AZ11" s="74">
        <f t="shared" si="12"/>
        <v>2.0575555100991121</v>
      </c>
      <c r="BA11" s="17">
        <f t="shared" si="13"/>
        <v>1.9337760594398339</v>
      </c>
      <c r="BB11" s="42">
        <f t="shared" si="24"/>
        <v>-6.0158498787386674E-2</v>
      </c>
      <c r="BC11" s="8"/>
    </row>
    <row r="12" spans="1:55" ht="20.100000000000001" customHeight="1">
      <c r="A12" s="47" t="s">
        <v>117</v>
      </c>
      <c r="B12" s="81">
        <v>270534.81000000006</v>
      </c>
      <c r="C12" s="61">
        <v>325851.83999999997</v>
      </c>
      <c r="D12" s="61">
        <v>348644.6</v>
      </c>
      <c r="E12" s="61">
        <v>274292.70000000013</v>
      </c>
      <c r="F12" s="61">
        <v>127582.75</v>
      </c>
      <c r="G12" s="61">
        <v>133257</v>
      </c>
      <c r="H12" s="61">
        <v>151972.67000000001</v>
      </c>
      <c r="I12" s="61">
        <v>162269.27000000005</v>
      </c>
      <c r="J12" s="61">
        <v>205276.96000000002</v>
      </c>
      <c r="K12" s="61">
        <v>196501.66000000003</v>
      </c>
      <c r="L12" s="61">
        <v>189587.97000000003</v>
      </c>
      <c r="M12" s="82">
        <v>209803.22999999995</v>
      </c>
      <c r="N12" s="42">
        <f t="shared" si="0"/>
        <v>0.10662733505717646</v>
      </c>
      <c r="P12" s="340">
        <f t="shared" si="14"/>
        <v>0.13968796690859012</v>
      </c>
      <c r="Q12" s="341">
        <f t="shared" si="15"/>
        <v>6.479007387887796E-2</v>
      </c>
      <c r="R12" s="341">
        <f t="shared" si="16"/>
        <v>8.7044056948445317E-2</v>
      </c>
      <c r="S12" s="341">
        <f t="shared" si="17"/>
        <v>7.7669138414425035E-2</v>
      </c>
      <c r="T12" s="341">
        <f t="shared" si="18"/>
        <v>8.2680365869882824E-2</v>
      </c>
      <c r="V12" s="81">
        <v>26654.051999999996</v>
      </c>
      <c r="W12" s="61">
        <v>22708.474999999999</v>
      </c>
      <c r="X12" s="61">
        <v>27124.615999999998</v>
      </c>
      <c r="Y12" s="61">
        <v>28359.424000000006</v>
      </c>
      <c r="Z12" s="61">
        <v>22526.057000000004</v>
      </c>
      <c r="AA12" s="61">
        <v>23597.650999999998</v>
      </c>
      <c r="AB12" s="61">
        <v>26332.184000000001</v>
      </c>
      <c r="AC12" s="61">
        <v>27531.223999999998</v>
      </c>
      <c r="AD12" s="61">
        <v>30889.812999999998</v>
      </c>
      <c r="AE12" s="61">
        <v>31500.865999999995</v>
      </c>
      <c r="AF12" s="61">
        <v>31466.849000000002</v>
      </c>
      <c r="AG12" s="82">
        <v>33425.801999999989</v>
      </c>
      <c r="AH12" s="42">
        <f t="shared" si="1"/>
        <v>6.225450155495349E-2</v>
      </c>
      <c r="AJ12" s="340">
        <f t="shared" si="19"/>
        <v>8.6109345267413609E-2</v>
      </c>
      <c r="AK12" s="341">
        <f t="shared" si="20"/>
        <v>6.1163474056564276E-2</v>
      </c>
      <c r="AL12" s="341">
        <f t="shared" si="21"/>
        <v>6.6846972824261011E-2</v>
      </c>
      <c r="AM12" s="341">
        <f t="shared" si="22"/>
        <v>6.0286127222309631E-2</v>
      </c>
      <c r="AN12" s="341">
        <f t="shared" si="23"/>
        <v>6.0924906806085123E-2</v>
      </c>
      <c r="AP12" s="52">
        <f t="shared" si="2"/>
        <v>0.98523557837159625</v>
      </c>
      <c r="AQ12" s="74">
        <f t="shared" si="3"/>
        <v>0.69689571186708665</v>
      </c>
      <c r="AR12" s="74">
        <f t="shared" si="4"/>
        <v>0.77800189648713913</v>
      </c>
      <c r="AS12" s="74">
        <f t="shared" si="5"/>
        <v>1.0339110009125285</v>
      </c>
      <c r="AT12" s="74">
        <f t="shared" si="6"/>
        <v>1.7656036572342269</v>
      </c>
      <c r="AU12" s="74">
        <f t="shared" si="7"/>
        <v>1.7708376295429131</v>
      </c>
      <c r="AV12" s="74">
        <f t="shared" si="8"/>
        <v>1.7326920689094951</v>
      </c>
      <c r="AW12" s="74">
        <f t="shared" si="9"/>
        <v>1.6966381866387881</v>
      </c>
      <c r="AX12" s="74">
        <f t="shared" si="10"/>
        <v>1.5047871422102119</v>
      </c>
      <c r="AY12" s="74">
        <f t="shared" si="11"/>
        <v>1.6030839637690586</v>
      </c>
      <c r="AZ12" s="74">
        <f t="shared" si="12"/>
        <v>1.6597492446382542</v>
      </c>
      <c r="BA12" s="17">
        <f t="shared" si="13"/>
        <v>1.5931976833721766</v>
      </c>
      <c r="BB12" s="42">
        <f t="shared" si="24"/>
        <v>-4.0097358972187809E-2</v>
      </c>
      <c r="BC12" s="8"/>
    </row>
    <row r="13" spans="1:55" ht="20.100000000000001" customHeight="1">
      <c r="A13" s="47" t="s">
        <v>125</v>
      </c>
      <c r="B13" s="81">
        <v>60258.570000000014</v>
      </c>
      <c r="C13" s="61">
        <v>64536.47</v>
      </c>
      <c r="D13" s="61">
        <v>71279.390000000014</v>
      </c>
      <c r="E13" s="61">
        <v>74205.010000000038</v>
      </c>
      <c r="F13" s="61">
        <v>84934.78</v>
      </c>
      <c r="G13" s="61">
        <v>84879.989999999991</v>
      </c>
      <c r="H13" s="61">
        <v>84813.359999999986</v>
      </c>
      <c r="I13" s="61">
        <v>85770.570000000022</v>
      </c>
      <c r="J13" s="61">
        <v>87448.229999999981</v>
      </c>
      <c r="K13" s="61">
        <v>89517.059999999983</v>
      </c>
      <c r="L13" s="61">
        <v>99499.540000000023</v>
      </c>
      <c r="M13" s="82">
        <v>95119.23</v>
      </c>
      <c r="N13" s="42">
        <f t="shared" si="0"/>
        <v>-4.4023419605759243E-2</v>
      </c>
      <c r="P13" s="340">
        <f t="shared" si="14"/>
        <v>3.1113915182001763E-2</v>
      </c>
      <c r="Q13" s="341">
        <f t="shared" si="15"/>
        <v>4.1268982664613652E-2</v>
      </c>
      <c r="R13" s="341">
        <f t="shared" si="16"/>
        <v>3.9653242972590631E-2</v>
      </c>
      <c r="S13" s="341">
        <f t="shared" si="17"/>
        <v>4.0762309678359983E-2</v>
      </c>
      <c r="T13" s="341">
        <f t="shared" si="18"/>
        <v>3.7485088945778081E-2</v>
      </c>
      <c r="V13" s="81">
        <v>14206.061999999996</v>
      </c>
      <c r="W13" s="61">
        <v>15326.412</v>
      </c>
      <c r="X13" s="61">
        <v>17336.849999999999</v>
      </c>
      <c r="Y13" s="61">
        <v>19417.800999999989</v>
      </c>
      <c r="Z13" s="61">
        <v>20709.692999999999</v>
      </c>
      <c r="AA13" s="61">
        <v>21670.739000000005</v>
      </c>
      <c r="AB13" s="61">
        <v>23168.587999999996</v>
      </c>
      <c r="AC13" s="61">
        <v>23716.64000000001</v>
      </c>
      <c r="AD13" s="61">
        <v>24864.855</v>
      </c>
      <c r="AE13" s="61">
        <v>25973.893999999997</v>
      </c>
      <c r="AF13" s="61">
        <v>28362.62</v>
      </c>
      <c r="AG13" s="82">
        <v>29099.53</v>
      </c>
      <c r="AH13" s="42">
        <f t="shared" si="1"/>
        <v>2.5981732294125152E-2</v>
      </c>
      <c r="AJ13" s="340">
        <f t="shared" si="19"/>
        <v>4.589451156050435E-2</v>
      </c>
      <c r="AK13" s="341">
        <f t="shared" si="20"/>
        <v>5.6169051852367681E-2</v>
      </c>
      <c r="AL13" s="341">
        <f t="shared" si="21"/>
        <v>5.5118363614455435E-2</v>
      </c>
      <c r="AM13" s="341">
        <f t="shared" si="22"/>
        <v>5.4338854127975234E-2</v>
      </c>
      <c r="AN13" s="341">
        <f t="shared" si="23"/>
        <v>5.3039449983904009E-2</v>
      </c>
      <c r="AP13" s="52">
        <f t="shared" si="2"/>
        <v>2.3575172792849206</v>
      </c>
      <c r="AQ13" s="74">
        <f t="shared" si="3"/>
        <v>2.3748451069604521</v>
      </c>
      <c r="AR13" s="74">
        <f t="shared" si="4"/>
        <v>2.432238828082002</v>
      </c>
      <c r="AS13" s="74">
        <f t="shared" si="5"/>
        <v>2.6167776272788021</v>
      </c>
      <c r="AT13" s="74">
        <f t="shared" si="6"/>
        <v>2.4383053679540936</v>
      </c>
      <c r="AU13" s="74">
        <f t="shared" si="7"/>
        <v>2.5531033875003999</v>
      </c>
      <c r="AV13" s="74">
        <f t="shared" si="8"/>
        <v>2.7317144374424029</v>
      </c>
      <c r="AW13" s="74">
        <f t="shared" si="9"/>
        <v>2.7651256135991642</v>
      </c>
      <c r="AX13" s="74">
        <f t="shared" si="10"/>
        <v>2.8433800203846324</v>
      </c>
      <c r="AY13" s="74">
        <f t="shared" si="11"/>
        <v>2.9015579823555422</v>
      </c>
      <c r="AZ13" s="74">
        <f t="shared" si="12"/>
        <v>2.8505277511835727</v>
      </c>
      <c r="BA13" s="17">
        <f t="shared" si="13"/>
        <v>3.0592688775970958</v>
      </c>
      <c r="BB13" s="42">
        <f t="shared" si="24"/>
        <v>7.3228940264430428E-2</v>
      </c>
      <c r="BC13" s="8"/>
    </row>
    <row r="14" spans="1:55" ht="20.100000000000001" customHeight="1">
      <c r="A14" s="47" t="s">
        <v>128</v>
      </c>
      <c r="B14" s="81">
        <v>28456.080000000002</v>
      </c>
      <c r="C14" s="61">
        <v>46696.490000000005</v>
      </c>
      <c r="D14" s="61">
        <v>48218.32</v>
      </c>
      <c r="E14" s="61">
        <v>61277.560000000005</v>
      </c>
      <c r="F14" s="61">
        <v>65216.160000000003</v>
      </c>
      <c r="G14" s="61">
        <v>77794.13999999997</v>
      </c>
      <c r="H14" s="61">
        <v>90658.81</v>
      </c>
      <c r="I14" s="61">
        <v>87590.89</v>
      </c>
      <c r="J14" s="61">
        <v>97176.139999999985</v>
      </c>
      <c r="K14" s="61">
        <v>94921.829999999987</v>
      </c>
      <c r="L14" s="61">
        <v>110442.86999999998</v>
      </c>
      <c r="M14" s="82">
        <v>130116.56</v>
      </c>
      <c r="N14" s="42">
        <f t="shared" si="0"/>
        <v>0.17813454141494167</v>
      </c>
      <c r="P14" s="340">
        <f t="shared" si="14"/>
        <v>1.4693014778350309E-2</v>
      </c>
      <c r="Q14" s="341">
        <f t="shared" si="15"/>
        <v>3.7823814718504642E-2</v>
      </c>
      <c r="R14" s="341">
        <f t="shared" si="16"/>
        <v>4.2047386145087233E-2</v>
      </c>
      <c r="S14" s="341">
        <f t="shared" si="17"/>
        <v>4.5245500317959771E-2</v>
      </c>
      <c r="T14" s="341">
        <f t="shared" si="18"/>
        <v>5.1277021743328564E-2</v>
      </c>
      <c r="V14" s="81">
        <v>4434.6180000000013</v>
      </c>
      <c r="W14" s="61">
        <v>8134.4809999999998</v>
      </c>
      <c r="X14" s="61">
        <v>8382.4830000000002</v>
      </c>
      <c r="Y14" s="61">
        <v>11167.143000000002</v>
      </c>
      <c r="Z14" s="61">
        <v>11630.187000000002</v>
      </c>
      <c r="AA14" s="61">
        <v>14432.940999999999</v>
      </c>
      <c r="AB14" s="61">
        <v>16924.707000000002</v>
      </c>
      <c r="AC14" s="61">
        <v>17778.405000000002</v>
      </c>
      <c r="AD14" s="61">
        <v>19882.574000000004</v>
      </c>
      <c r="AE14" s="61">
        <v>19728.420999999995</v>
      </c>
      <c r="AF14" s="61">
        <v>23395.658000000003</v>
      </c>
      <c r="AG14" s="82">
        <v>28226.141</v>
      </c>
      <c r="AH14" s="42">
        <f t="shared" si="1"/>
        <v>0.20646920894466811</v>
      </c>
      <c r="AJ14" s="340">
        <f t="shared" si="19"/>
        <v>1.4326604168517693E-2</v>
      </c>
      <c r="AK14" s="341">
        <f t="shared" si="20"/>
        <v>3.7409181634791656E-2</v>
      </c>
      <c r="AL14" s="341">
        <f t="shared" si="21"/>
        <v>4.1865046581658426E-2</v>
      </c>
      <c r="AM14" s="341">
        <f t="shared" si="22"/>
        <v>4.4822842434514058E-2</v>
      </c>
      <c r="AN14" s="341">
        <f t="shared" si="23"/>
        <v>5.1447531757664894E-2</v>
      </c>
      <c r="AP14" s="52">
        <f t="shared" si="2"/>
        <v>1.5584079043916101</v>
      </c>
      <c r="AQ14" s="74">
        <f t="shared" si="3"/>
        <v>1.7419898155086173</v>
      </c>
      <c r="AR14" s="74">
        <f t="shared" si="4"/>
        <v>1.7384436040077713</v>
      </c>
      <c r="AS14" s="74">
        <f t="shared" si="5"/>
        <v>1.8223870206320227</v>
      </c>
      <c r="AT14" s="74">
        <f t="shared" si="6"/>
        <v>1.7833290092516949</v>
      </c>
      <c r="AU14" s="74">
        <f t="shared" si="7"/>
        <v>1.8552735463108152</v>
      </c>
      <c r="AV14" s="74">
        <f t="shared" si="8"/>
        <v>1.8668573964295365</v>
      </c>
      <c r="AW14" s="74">
        <f t="shared" si="9"/>
        <v>2.0297093681774441</v>
      </c>
      <c r="AX14" s="74">
        <f t="shared" si="10"/>
        <v>2.0460345512797695</v>
      </c>
      <c r="AY14" s="74">
        <f t="shared" si="11"/>
        <v>2.0783860783130708</v>
      </c>
      <c r="AZ14" s="74">
        <f t="shared" si="12"/>
        <v>2.1183493330080978</v>
      </c>
      <c r="BA14" s="17">
        <f t="shared" si="13"/>
        <v>2.1692965906876109</v>
      </c>
      <c r="BB14" s="42">
        <f t="shared" si="24"/>
        <v>2.4050451398951761E-2</v>
      </c>
      <c r="BC14" s="8"/>
    </row>
    <row r="15" spans="1:55" ht="20.100000000000001" customHeight="1">
      <c r="A15" s="47" t="s">
        <v>126</v>
      </c>
      <c r="B15" s="81">
        <v>46853.35</v>
      </c>
      <c r="C15" s="61">
        <v>54001.39</v>
      </c>
      <c r="D15" s="61">
        <v>55419.28</v>
      </c>
      <c r="E15" s="61">
        <v>55203.86</v>
      </c>
      <c r="F15" s="61">
        <v>53807.929999999993</v>
      </c>
      <c r="G15" s="61">
        <v>62080.87</v>
      </c>
      <c r="H15" s="61">
        <v>63356.59</v>
      </c>
      <c r="I15" s="61">
        <v>62294.01</v>
      </c>
      <c r="J15" s="61">
        <v>73032.36</v>
      </c>
      <c r="K15" s="61">
        <v>84738.349999999991</v>
      </c>
      <c r="L15" s="61">
        <v>121219.02</v>
      </c>
      <c r="M15" s="82">
        <v>113826.01</v>
      </c>
      <c r="N15" s="42">
        <f t="shared" si="0"/>
        <v>-6.0988861318958108E-2</v>
      </c>
      <c r="P15" s="340">
        <f t="shared" si="14"/>
        <v>2.4192262741924375E-2</v>
      </c>
      <c r="Q15" s="341">
        <f t="shared" si="15"/>
        <v>3.0183961471179889E-2</v>
      </c>
      <c r="R15" s="341">
        <f t="shared" si="16"/>
        <v>3.7536424695431524E-2</v>
      </c>
      <c r="S15" s="341">
        <f t="shared" si="17"/>
        <v>4.9660201767237427E-2</v>
      </c>
      <c r="T15" s="341">
        <f t="shared" si="18"/>
        <v>4.4857155689685728E-2</v>
      </c>
      <c r="V15" s="81">
        <v>11235.451999999999</v>
      </c>
      <c r="W15" s="61">
        <v>11548.254999999999</v>
      </c>
      <c r="X15" s="61">
        <v>12548.552000000003</v>
      </c>
      <c r="Y15" s="61">
        <v>12783.093999999997</v>
      </c>
      <c r="Z15" s="61">
        <v>12735.106</v>
      </c>
      <c r="AA15" s="61">
        <v>13572.194</v>
      </c>
      <c r="AB15" s="61">
        <v>14108.867</v>
      </c>
      <c r="AC15" s="61">
        <v>13576.863000000001</v>
      </c>
      <c r="AD15" s="61">
        <v>16112.396000000001</v>
      </c>
      <c r="AE15" s="61">
        <v>18570.614999999998</v>
      </c>
      <c r="AF15" s="61">
        <v>26504.477999999999</v>
      </c>
      <c r="AG15" s="82">
        <v>25448.832999999999</v>
      </c>
      <c r="AH15" s="42">
        <f t="shared" si="1"/>
        <v>-3.982893003967105E-2</v>
      </c>
      <c r="AJ15" s="340">
        <f t="shared" si="19"/>
        <v>3.6297573648593949E-2</v>
      </c>
      <c r="AK15" s="341">
        <f t="shared" si="20"/>
        <v>3.5178185134175324E-2</v>
      </c>
      <c r="AL15" s="341">
        <f t="shared" si="21"/>
        <v>3.9408103771966588E-2</v>
      </c>
      <c r="AM15" s="341">
        <f t="shared" si="22"/>
        <v>5.0778911249388416E-2</v>
      </c>
      <c r="AN15" s="341">
        <f t="shared" si="23"/>
        <v>4.6385357600353887E-2</v>
      </c>
      <c r="AP15" s="52">
        <f t="shared" si="2"/>
        <v>2.3980039847737675</v>
      </c>
      <c r="AQ15" s="74">
        <f t="shared" si="3"/>
        <v>2.1385106938913978</v>
      </c>
      <c r="AR15" s="74">
        <f t="shared" si="4"/>
        <v>2.2642935815838827</v>
      </c>
      <c r="AS15" s="74">
        <f t="shared" si="5"/>
        <v>2.315615973230857</v>
      </c>
      <c r="AT15" s="74">
        <f t="shared" si="6"/>
        <v>2.3667712175510189</v>
      </c>
      <c r="AU15" s="74">
        <f t="shared" si="7"/>
        <v>2.186211952248736</v>
      </c>
      <c r="AV15" s="74">
        <f t="shared" si="8"/>
        <v>2.2268981016812934</v>
      </c>
      <c r="AW15" s="74">
        <f t="shared" si="9"/>
        <v>2.1794813016532411</v>
      </c>
      <c r="AX15" s="74">
        <f t="shared" si="10"/>
        <v>2.2061995531843692</v>
      </c>
      <c r="AY15" s="74">
        <f t="shared" si="11"/>
        <v>2.1915242626272518</v>
      </c>
      <c r="AZ15" s="74">
        <f t="shared" si="12"/>
        <v>2.1864949906376077</v>
      </c>
      <c r="BA15" s="17">
        <f t="shared" si="13"/>
        <v>2.2357660608502399</v>
      </c>
      <c r="BB15" s="42">
        <f t="shared" si="24"/>
        <v>2.2534270795774469E-2</v>
      </c>
      <c r="BC15" s="8"/>
    </row>
    <row r="16" spans="1:55" ht="20.100000000000001" customHeight="1">
      <c r="A16" s="47" t="s">
        <v>127</v>
      </c>
      <c r="B16" s="81">
        <v>486996.77999999997</v>
      </c>
      <c r="C16" s="61">
        <v>622048.03</v>
      </c>
      <c r="D16" s="61">
        <v>677303.42</v>
      </c>
      <c r="E16" s="61">
        <v>628818.35</v>
      </c>
      <c r="F16" s="61">
        <v>614917.82000000007</v>
      </c>
      <c r="G16" s="61">
        <v>516085.66999999993</v>
      </c>
      <c r="H16" s="61">
        <v>164505.22</v>
      </c>
      <c r="I16" s="61">
        <v>263064.40999999997</v>
      </c>
      <c r="J16" s="61">
        <v>222615.55</v>
      </c>
      <c r="K16" s="61">
        <v>266052.92000000004</v>
      </c>
      <c r="L16" s="61">
        <v>216023.82999999996</v>
      </c>
      <c r="M16" s="82">
        <v>199039.97</v>
      </c>
      <c r="N16" s="42">
        <f t="shared" si="0"/>
        <v>-7.8620307768823283E-2</v>
      </c>
      <c r="P16" s="340">
        <f t="shared" si="14"/>
        <v>0.25145595899185741</v>
      </c>
      <c r="Q16" s="341">
        <f t="shared" si="15"/>
        <v>0.25092286849569045</v>
      </c>
      <c r="R16" s="341">
        <f t="shared" si="16"/>
        <v>0.117853078288398</v>
      </c>
      <c r="S16" s="341">
        <f t="shared" si="17"/>
        <v>8.8499205688442245E-2</v>
      </c>
      <c r="T16" s="341">
        <f t="shared" si="18"/>
        <v>7.8438723475946992E-2</v>
      </c>
      <c r="V16" s="81">
        <v>51158.663999999982</v>
      </c>
      <c r="W16" s="61">
        <v>66629.303999999989</v>
      </c>
      <c r="X16" s="61">
        <v>77711.881999999998</v>
      </c>
      <c r="Y16" s="61">
        <v>85999.038000000059</v>
      </c>
      <c r="Z16" s="61">
        <v>85855.78</v>
      </c>
      <c r="AA16" s="61">
        <v>67976.423999999999</v>
      </c>
      <c r="AB16" s="61">
        <v>28917.038</v>
      </c>
      <c r="AC16" s="61">
        <v>42850.593999999997</v>
      </c>
      <c r="AD16" s="61">
        <v>36592.618999999999</v>
      </c>
      <c r="AE16" s="61">
        <v>35261.614999999998</v>
      </c>
      <c r="AF16" s="61">
        <v>24711.776999999998</v>
      </c>
      <c r="AG16" s="82">
        <v>22945.954999999994</v>
      </c>
      <c r="AH16" s="42">
        <f t="shared" si="1"/>
        <v>-7.1456698561176063E-2</v>
      </c>
      <c r="AJ16" s="340">
        <f t="shared" si="19"/>
        <v>0.16527464798956654</v>
      </c>
      <c r="AK16" s="341">
        <f t="shared" si="20"/>
        <v>0.17619017442804005</v>
      </c>
      <c r="AL16" s="341">
        <f t="shared" si="21"/>
        <v>7.4827537111029102E-2</v>
      </c>
      <c r="AM16" s="341">
        <f t="shared" si="22"/>
        <v>4.7344344268831773E-2</v>
      </c>
      <c r="AN16" s="341">
        <f t="shared" si="23"/>
        <v>4.1823384520485792E-2</v>
      </c>
      <c r="AP16" s="52">
        <f t="shared" si="2"/>
        <v>1.0504928595215759</v>
      </c>
      <c r="AQ16" s="74">
        <f t="shared" si="3"/>
        <v>1.0711279641863023</v>
      </c>
      <c r="AR16" s="74">
        <f t="shared" si="4"/>
        <v>1.1473717643416002</v>
      </c>
      <c r="AS16" s="74">
        <f t="shared" si="5"/>
        <v>1.3676292684524882</v>
      </c>
      <c r="AT16" s="74">
        <f t="shared" si="6"/>
        <v>1.3962155138063814</v>
      </c>
      <c r="AU16" s="74">
        <f t="shared" si="7"/>
        <v>1.3171538748595755</v>
      </c>
      <c r="AV16" s="74">
        <f t="shared" si="8"/>
        <v>1.7578188704285493</v>
      </c>
      <c r="AW16" s="74">
        <f t="shared" si="9"/>
        <v>1.6289012261293729</v>
      </c>
      <c r="AX16" s="74">
        <f t="shared" si="10"/>
        <v>1.6437584436487029</v>
      </c>
      <c r="AY16" s="74">
        <f t="shared" si="11"/>
        <v>1.3253609469875389</v>
      </c>
      <c r="AZ16" s="74">
        <f t="shared" si="12"/>
        <v>1.1439375461494226</v>
      </c>
      <c r="BA16" s="17">
        <f t="shared" si="13"/>
        <v>1.1528315141928527</v>
      </c>
      <c r="BB16" s="42">
        <f t="shared" si="24"/>
        <v>7.7748720403206188E-3</v>
      </c>
      <c r="BC16" s="8"/>
    </row>
    <row r="17" spans="1:55" ht="20.100000000000001" customHeight="1">
      <c r="A17" s="47" t="s">
        <v>124</v>
      </c>
      <c r="B17" s="81">
        <v>50880.079999999994</v>
      </c>
      <c r="C17" s="61">
        <v>45859.840000000004</v>
      </c>
      <c r="D17" s="61">
        <v>47038.640000000007</v>
      </c>
      <c r="E17" s="61">
        <v>52057.869999999995</v>
      </c>
      <c r="F17" s="61">
        <v>54216.109999999993</v>
      </c>
      <c r="G17" s="61">
        <v>57026.120000000017</v>
      </c>
      <c r="H17" s="61">
        <v>56859.06</v>
      </c>
      <c r="I17" s="61">
        <v>56515.439999999995</v>
      </c>
      <c r="J17" s="61">
        <v>57641.46</v>
      </c>
      <c r="K17" s="61">
        <v>56124.399999999987</v>
      </c>
      <c r="L17" s="61">
        <v>59758.419999999984</v>
      </c>
      <c r="M17" s="82">
        <v>51334.989999999991</v>
      </c>
      <c r="N17" s="42">
        <f t="shared" si="0"/>
        <v>-0.14095804407144624</v>
      </c>
      <c r="P17" s="340">
        <f t="shared" si="14"/>
        <v>2.6271424854148774E-2</v>
      </c>
      <c r="Q17" s="341">
        <f t="shared" si="15"/>
        <v>2.7726322278197477E-2</v>
      </c>
      <c r="R17" s="341">
        <f t="shared" si="16"/>
        <v>2.4861344529086025E-2</v>
      </c>
      <c r="S17" s="341">
        <f t="shared" si="17"/>
        <v>2.4481431993851423E-2</v>
      </c>
      <c r="T17" s="341">
        <f t="shared" si="18"/>
        <v>2.0230364209010396E-2</v>
      </c>
      <c r="V17" s="81">
        <v>11722.475</v>
      </c>
      <c r="W17" s="61">
        <v>9763.0449999999983</v>
      </c>
      <c r="X17" s="61">
        <v>9910.0049999999992</v>
      </c>
      <c r="Y17" s="61">
        <v>11152.030000000004</v>
      </c>
      <c r="Z17" s="61">
        <v>12259.883000000002</v>
      </c>
      <c r="AA17" s="61">
        <v>12671.484000000002</v>
      </c>
      <c r="AB17" s="61">
        <v>13236.576000000001</v>
      </c>
      <c r="AC17" s="61">
        <v>13525.419000000002</v>
      </c>
      <c r="AD17" s="61">
        <v>13691.923000000001</v>
      </c>
      <c r="AE17" s="61">
        <v>14185.948999999997</v>
      </c>
      <c r="AF17" s="61">
        <v>14752.979000000003</v>
      </c>
      <c r="AG17" s="82">
        <v>13546.583000000001</v>
      </c>
      <c r="AH17" s="42">
        <f t="shared" si="1"/>
        <v>-8.1773043939125933E-2</v>
      </c>
      <c r="AJ17" s="340">
        <f t="shared" si="19"/>
        <v>3.7870964128216771E-2</v>
      </c>
      <c r="AK17" s="341">
        <f t="shared" si="20"/>
        <v>3.2843607310412783E-2</v>
      </c>
      <c r="AL17" s="341">
        <f t="shared" si="21"/>
        <v>3.0103545321241411E-2</v>
      </c>
      <c r="AM17" s="341">
        <f t="shared" si="22"/>
        <v>2.8264665740826558E-2</v>
      </c>
      <c r="AN17" s="341">
        <f t="shared" si="23"/>
        <v>2.4691234239223259E-2</v>
      </c>
      <c r="AP17" s="52">
        <f t="shared" si="2"/>
        <v>2.3039419356258879</v>
      </c>
      <c r="AQ17" s="74">
        <f t="shared" si="3"/>
        <v>2.1288877152645966</v>
      </c>
      <c r="AR17" s="74">
        <f t="shared" si="4"/>
        <v>2.1067796602963007</v>
      </c>
      <c r="AS17" s="74">
        <f t="shared" si="5"/>
        <v>2.1422370911449136</v>
      </c>
      <c r="AT17" s="74">
        <f t="shared" si="6"/>
        <v>2.261298901747101</v>
      </c>
      <c r="AU17" s="74">
        <f t="shared" si="7"/>
        <v>2.2220491241557374</v>
      </c>
      <c r="AV17" s="74">
        <f t="shared" si="8"/>
        <v>2.3279625094048342</v>
      </c>
      <c r="AW17" s="74">
        <f t="shared" si="9"/>
        <v>2.3932254619268649</v>
      </c>
      <c r="AX17" s="74">
        <f t="shared" si="10"/>
        <v>2.3753602007999106</v>
      </c>
      <c r="AY17" s="74">
        <f t="shared" si="11"/>
        <v>2.5275903172238809</v>
      </c>
      <c r="AZ17" s="74">
        <f t="shared" si="12"/>
        <v>2.4687699239705481</v>
      </c>
      <c r="BA17" s="17">
        <f t="shared" si="13"/>
        <v>2.6388595770642991</v>
      </c>
      <c r="BB17" s="42">
        <f t="shared" si="24"/>
        <v>6.8896518643662863E-2</v>
      </c>
      <c r="BC17" s="8"/>
    </row>
    <row r="18" spans="1:55" ht="20.100000000000001" customHeight="1">
      <c r="A18" s="47" t="s">
        <v>130</v>
      </c>
      <c r="B18" s="81">
        <v>24598.51</v>
      </c>
      <c r="C18" s="61">
        <v>80464.5</v>
      </c>
      <c r="D18" s="61">
        <v>205644.51</v>
      </c>
      <c r="E18" s="61">
        <v>152618.38000000003</v>
      </c>
      <c r="F18" s="61">
        <v>23871.269999999993</v>
      </c>
      <c r="G18" s="61">
        <v>22426.499999999996</v>
      </c>
      <c r="H18" s="61">
        <v>210041.52000000002</v>
      </c>
      <c r="I18" s="61">
        <v>202872.90999999997</v>
      </c>
      <c r="J18" s="61">
        <v>135083.79999999999</v>
      </c>
      <c r="K18" s="61">
        <v>33448.469999999994</v>
      </c>
      <c r="L18" s="61">
        <v>54922.099999999991</v>
      </c>
      <c r="M18" s="82">
        <v>70028.62999999999</v>
      </c>
      <c r="N18" s="42">
        <f t="shared" si="0"/>
        <v>0.27505375795900011</v>
      </c>
      <c r="P18" s="340">
        <f t="shared" si="14"/>
        <v>1.2701196754978121E-2</v>
      </c>
      <c r="Q18" s="341">
        <f t="shared" si="15"/>
        <v>1.0903851894044263E-2</v>
      </c>
      <c r="R18" s="341">
        <f t="shared" si="16"/>
        <v>1.4816620518719096E-2</v>
      </c>
      <c r="S18" s="341">
        <f t="shared" si="17"/>
        <v>2.250012058734999E-2</v>
      </c>
      <c r="T18" s="341">
        <f t="shared" si="18"/>
        <v>2.7597252672261784E-2</v>
      </c>
      <c r="V18" s="81">
        <v>6225.7620000000015</v>
      </c>
      <c r="W18" s="61">
        <v>7245.366</v>
      </c>
      <c r="X18" s="61">
        <v>13357.746999999999</v>
      </c>
      <c r="Y18" s="61">
        <v>12770.829999999994</v>
      </c>
      <c r="Z18" s="61">
        <v>6121.9930000000004</v>
      </c>
      <c r="AA18" s="61">
        <v>5856.9390000000012</v>
      </c>
      <c r="AB18" s="61">
        <v>12434.543</v>
      </c>
      <c r="AC18" s="61">
        <v>15391.253999999997</v>
      </c>
      <c r="AD18" s="61">
        <v>13363.447999999999</v>
      </c>
      <c r="AE18" s="61">
        <v>7033.55</v>
      </c>
      <c r="AF18" s="61">
        <v>9308.5270000000019</v>
      </c>
      <c r="AG18" s="82">
        <v>11991.951999999997</v>
      </c>
      <c r="AH18" s="42">
        <f t="shared" si="1"/>
        <v>0.28827600757885702</v>
      </c>
      <c r="AJ18" s="340">
        <f t="shared" si="19"/>
        <v>2.0113125374361229E-2</v>
      </c>
      <c r="AK18" s="341">
        <f t="shared" si="20"/>
        <v>1.5180779501204575E-2</v>
      </c>
      <c r="AL18" s="341">
        <f t="shared" si="21"/>
        <v>1.4925669843745919E-2</v>
      </c>
      <c r="AM18" s="341">
        <f t="shared" si="22"/>
        <v>1.7833849298806635E-2</v>
      </c>
      <c r="AN18" s="341">
        <f t="shared" si="23"/>
        <v>2.1857622384738776E-2</v>
      </c>
      <c r="AP18" s="52">
        <f t="shared" si="2"/>
        <v>2.5309508584056521</v>
      </c>
      <c r="AQ18" s="74">
        <f t="shared" si="3"/>
        <v>0.9004425554126354</v>
      </c>
      <c r="AR18" s="74">
        <f t="shared" si="4"/>
        <v>0.64955524463064918</v>
      </c>
      <c r="AS18" s="74">
        <f t="shared" si="5"/>
        <v>0.83678191316144179</v>
      </c>
      <c r="AT18" s="74">
        <f t="shared" si="6"/>
        <v>2.5645862159826445</v>
      </c>
      <c r="AU18" s="74">
        <f t="shared" si="7"/>
        <v>2.6116152765701299</v>
      </c>
      <c r="AV18" s="74">
        <f t="shared" si="8"/>
        <v>0.59200404758068781</v>
      </c>
      <c r="AW18" s="74">
        <f t="shared" si="9"/>
        <v>0.75866482124202772</v>
      </c>
      <c r="AX18" s="74">
        <f t="shared" si="10"/>
        <v>0.98927095625086059</v>
      </c>
      <c r="AY18" s="74">
        <f t="shared" si="11"/>
        <v>2.1028017126044931</v>
      </c>
      <c r="AZ18" s="74">
        <f t="shared" si="12"/>
        <v>1.6948599926077124</v>
      </c>
      <c r="BA18" s="17">
        <f t="shared" si="13"/>
        <v>1.712435613833942</v>
      </c>
      <c r="BB18" s="42">
        <f t="shared" si="24"/>
        <v>1.0369954629224463E-2</v>
      </c>
      <c r="BC18" s="8"/>
    </row>
    <row r="19" spans="1:55" ht="20.100000000000001" customHeight="1">
      <c r="A19" s="47" t="s">
        <v>131</v>
      </c>
      <c r="B19" s="81">
        <v>25328.559999999998</v>
      </c>
      <c r="C19" s="61">
        <v>23708.980000000003</v>
      </c>
      <c r="D19" s="61">
        <v>26501.33</v>
      </c>
      <c r="E19" s="61">
        <v>26843.71999999999</v>
      </c>
      <c r="F19" s="61">
        <v>26259.569999999996</v>
      </c>
      <c r="G19" s="61">
        <v>29545.069999999996</v>
      </c>
      <c r="H19" s="61">
        <v>32544.680000000004</v>
      </c>
      <c r="I19" s="61">
        <v>31007.930000000004</v>
      </c>
      <c r="J19" s="61">
        <v>35014.61</v>
      </c>
      <c r="K19" s="61">
        <v>35146.619999999995</v>
      </c>
      <c r="L19" s="61">
        <v>50713.479999999989</v>
      </c>
      <c r="M19" s="82">
        <v>48849.55</v>
      </c>
      <c r="N19" s="42">
        <f t="shared" si="0"/>
        <v>-3.675413322059512E-2</v>
      </c>
      <c r="P19" s="340">
        <f t="shared" si="14"/>
        <v>1.3078150834350074E-2</v>
      </c>
      <c r="Q19" s="341">
        <f t="shared" si="15"/>
        <v>1.4364928431951947E-2</v>
      </c>
      <c r="R19" s="341">
        <f t="shared" si="16"/>
        <v>1.5568847575258988E-2</v>
      </c>
      <c r="S19" s="341">
        <f t="shared" si="17"/>
        <v>2.07759611414014E-2</v>
      </c>
      <c r="T19" s="341">
        <f t="shared" si="18"/>
        <v>1.9250888876110896E-2</v>
      </c>
      <c r="V19" s="81">
        <v>4921.8640000000005</v>
      </c>
      <c r="W19" s="61">
        <v>4597.0349999999999</v>
      </c>
      <c r="X19" s="61">
        <v>5402.0640000000003</v>
      </c>
      <c r="Y19" s="61">
        <v>5500.7420000000011</v>
      </c>
      <c r="Z19" s="61">
        <v>6755.9080000000013</v>
      </c>
      <c r="AA19" s="61">
        <v>6579.9000000000005</v>
      </c>
      <c r="AB19" s="61">
        <v>7226.1129999999994</v>
      </c>
      <c r="AC19" s="61">
        <v>7325.0679999999993</v>
      </c>
      <c r="AD19" s="61">
        <v>8353.4160000000011</v>
      </c>
      <c r="AE19" s="61">
        <v>8693.6989999999987</v>
      </c>
      <c r="AF19" s="61">
        <v>12205.932999999997</v>
      </c>
      <c r="AG19" s="82">
        <v>11973.680000000004</v>
      </c>
      <c r="AH19" s="42">
        <f t="shared" si="1"/>
        <v>-1.902787767227572E-2</v>
      </c>
      <c r="AJ19" s="340">
        <f t="shared" si="19"/>
        <v>1.5900715078339813E-2</v>
      </c>
      <c r="AK19" s="341">
        <f t="shared" si="20"/>
        <v>1.7054644250175045E-2</v>
      </c>
      <c r="AL19" s="341">
        <f t="shared" si="21"/>
        <v>1.8448618548941007E-2</v>
      </c>
      <c r="AM19" s="341">
        <f t="shared" si="22"/>
        <v>2.3384878152400555E-2</v>
      </c>
      <c r="AN19" s="341">
        <f t="shared" si="23"/>
        <v>2.1824318175698097E-2</v>
      </c>
      <c r="AP19" s="52">
        <f t="shared" si="2"/>
        <v>1.9432071937765119</v>
      </c>
      <c r="AQ19" s="74">
        <f t="shared" si="3"/>
        <v>1.9389425441330665</v>
      </c>
      <c r="AR19" s="74">
        <f t="shared" si="4"/>
        <v>2.0384124117544289</v>
      </c>
      <c r="AS19" s="74">
        <f t="shared" si="5"/>
        <v>2.0491727674107771</v>
      </c>
      <c r="AT19" s="74">
        <f t="shared" si="6"/>
        <v>2.5727412901277527</v>
      </c>
      <c r="AU19" s="74">
        <f t="shared" si="7"/>
        <v>2.2270720631225451</v>
      </c>
      <c r="AV19" s="74">
        <f t="shared" si="8"/>
        <v>2.2203668925305147</v>
      </c>
      <c r="AW19" s="74">
        <f t="shared" si="9"/>
        <v>2.3623208643724358</v>
      </c>
      <c r="AX19" s="74">
        <f t="shared" si="10"/>
        <v>2.3856944286970498</v>
      </c>
      <c r="AY19" s="74">
        <f t="shared" si="11"/>
        <v>2.4735519375689612</v>
      </c>
      <c r="AZ19" s="74">
        <f t="shared" si="12"/>
        <v>2.4068419284182427</v>
      </c>
      <c r="BA19" s="17">
        <f t="shared" si="13"/>
        <v>2.4511341455550775</v>
      </c>
      <c r="BB19" s="42">
        <f t="shared" si="24"/>
        <v>1.8402628196668994E-2</v>
      </c>
      <c r="BC19" s="8"/>
    </row>
    <row r="20" spans="1:55" ht="20.100000000000001" customHeight="1">
      <c r="A20" s="47" t="s">
        <v>132</v>
      </c>
      <c r="B20" s="81">
        <v>27302.18</v>
      </c>
      <c r="C20" s="61">
        <v>61249.270000000004</v>
      </c>
      <c r="D20" s="61">
        <v>59411.28</v>
      </c>
      <c r="E20" s="61">
        <v>42727.86</v>
      </c>
      <c r="F20" s="61">
        <v>40910.219999999994</v>
      </c>
      <c r="G20" s="61">
        <v>63934.930000000008</v>
      </c>
      <c r="H20" s="61">
        <v>69987.400000000009</v>
      </c>
      <c r="I20" s="61">
        <v>93507.500000000015</v>
      </c>
      <c r="J20" s="61">
        <v>75985.819999999992</v>
      </c>
      <c r="K20" s="61">
        <v>60183.570000000007</v>
      </c>
      <c r="L20" s="61">
        <v>37954.230000000003</v>
      </c>
      <c r="M20" s="82">
        <v>42105.909999999996</v>
      </c>
      <c r="N20" s="42">
        <f t="shared" si="0"/>
        <v>0.10938648999070703</v>
      </c>
      <c r="P20" s="340">
        <f t="shared" si="14"/>
        <v>1.4097209953766654E-2</v>
      </c>
      <c r="Q20" s="341">
        <f t="shared" si="15"/>
        <v>3.1085412684818743E-2</v>
      </c>
      <c r="R20" s="341">
        <f t="shared" si="16"/>
        <v>2.6659429210118352E-2</v>
      </c>
      <c r="S20" s="341">
        <f t="shared" si="17"/>
        <v>1.5548836475663108E-2</v>
      </c>
      <c r="T20" s="341">
        <f t="shared" si="18"/>
        <v>1.6593319578942414E-2</v>
      </c>
      <c r="V20" s="81">
        <v>4256.3139999999994</v>
      </c>
      <c r="W20" s="61">
        <v>8164.5370000000003</v>
      </c>
      <c r="X20" s="61">
        <v>9991.7419999999984</v>
      </c>
      <c r="Y20" s="61">
        <v>9037.7449999999953</v>
      </c>
      <c r="Z20" s="61">
        <v>8690.3509999999987</v>
      </c>
      <c r="AA20" s="61">
        <v>13274.975000000002</v>
      </c>
      <c r="AB20" s="61">
        <v>15904.054</v>
      </c>
      <c r="AC20" s="61">
        <v>19212.457999999999</v>
      </c>
      <c r="AD20" s="61">
        <v>19283.758999999998</v>
      </c>
      <c r="AE20" s="61">
        <v>17000.706000000002</v>
      </c>
      <c r="AF20" s="61">
        <v>10911.509</v>
      </c>
      <c r="AG20" s="82">
        <v>10954.133999999998</v>
      </c>
      <c r="AH20" s="42">
        <f t="shared" si="1"/>
        <v>3.9064257748399585E-3</v>
      </c>
      <c r="AJ20" s="340">
        <f t="shared" si="19"/>
        <v>1.3750570149428923E-2</v>
      </c>
      <c r="AK20" s="341">
        <f t="shared" si="20"/>
        <v>3.4407814108872087E-2</v>
      </c>
      <c r="AL20" s="341">
        <f t="shared" si="21"/>
        <v>3.6076650463363502E-2</v>
      </c>
      <c r="AM20" s="341">
        <f t="shared" si="22"/>
        <v>2.0904940935184725E-2</v>
      </c>
      <c r="AN20" s="341">
        <f t="shared" si="23"/>
        <v>1.9966000908261484E-2</v>
      </c>
      <c r="AP20" s="52">
        <f t="shared" si="2"/>
        <v>1.5589648885180596</v>
      </c>
      <c r="AQ20" s="74">
        <f t="shared" si="3"/>
        <v>1.3330015198548488</v>
      </c>
      <c r="AR20" s="74">
        <f t="shared" si="4"/>
        <v>1.6817920771947681</v>
      </c>
      <c r="AS20" s="74">
        <f t="shared" si="5"/>
        <v>2.1151878423117831</v>
      </c>
      <c r="AT20" s="74">
        <f t="shared" si="6"/>
        <v>2.1242493929389772</v>
      </c>
      <c r="AU20" s="74">
        <f t="shared" si="7"/>
        <v>2.0763258832065663</v>
      </c>
      <c r="AV20" s="74">
        <f t="shared" si="8"/>
        <v>2.272416749300588</v>
      </c>
      <c r="AW20" s="74">
        <f t="shared" si="9"/>
        <v>2.0546435312675451</v>
      </c>
      <c r="AX20" s="74">
        <f t="shared" si="10"/>
        <v>2.537810212484382</v>
      </c>
      <c r="AY20" s="74">
        <f t="shared" si="11"/>
        <v>2.8248084983991477</v>
      </c>
      <c r="AZ20" s="74">
        <f t="shared" si="12"/>
        <v>2.8749124932846741</v>
      </c>
      <c r="BA20" s="17">
        <f t="shared" si="13"/>
        <v>2.6015668584291376</v>
      </c>
      <c r="BB20" s="42">
        <f t="shared" si="24"/>
        <v>-9.507963650859888E-2</v>
      </c>
      <c r="BC20" s="8"/>
    </row>
    <row r="21" spans="1:55" ht="20.100000000000001" customHeight="1">
      <c r="A21" s="47" t="s">
        <v>123</v>
      </c>
      <c r="B21" s="81">
        <v>48006.71</v>
      </c>
      <c r="C21" s="61">
        <v>38772.800000000003</v>
      </c>
      <c r="D21" s="61">
        <v>38654.06</v>
      </c>
      <c r="E21" s="61">
        <v>32171.870000000006</v>
      </c>
      <c r="F21" s="61">
        <v>27829.75</v>
      </c>
      <c r="G21" s="61">
        <v>32501.709999999992</v>
      </c>
      <c r="H21" s="61">
        <v>34469.840000000004</v>
      </c>
      <c r="I21" s="61">
        <v>35646.81</v>
      </c>
      <c r="J21" s="61">
        <v>36139.58</v>
      </c>
      <c r="K21" s="61">
        <v>33561.979999999989</v>
      </c>
      <c r="L21" s="61">
        <v>44447.709999999985</v>
      </c>
      <c r="M21" s="82">
        <v>39610.239999999998</v>
      </c>
      <c r="N21" s="42">
        <f t="shared" si="0"/>
        <v>-0.10883507834261852</v>
      </c>
      <c r="P21" s="340">
        <f t="shared" si="14"/>
        <v>2.4787788742861895E-2</v>
      </c>
      <c r="Q21" s="341">
        <f t="shared" si="15"/>
        <v>1.5802458348078269E-2</v>
      </c>
      <c r="R21" s="341">
        <f t="shared" si="16"/>
        <v>1.4866901879722448E-2</v>
      </c>
      <c r="S21" s="341">
        <f t="shared" si="17"/>
        <v>1.8209042167571191E-2</v>
      </c>
      <c r="T21" s="341">
        <f t="shared" si="18"/>
        <v>1.5609812753568514E-2</v>
      </c>
      <c r="V21" s="81">
        <v>9474.2599999999984</v>
      </c>
      <c r="W21" s="61">
        <v>5801.5400000000009</v>
      </c>
      <c r="X21" s="61">
        <v>6417.1550000000007</v>
      </c>
      <c r="Y21" s="61">
        <v>6543.1479999999974</v>
      </c>
      <c r="Z21" s="61">
        <v>5570.4859999999999</v>
      </c>
      <c r="AA21" s="61">
        <v>6417.2919999999976</v>
      </c>
      <c r="AB21" s="61">
        <v>7293.09</v>
      </c>
      <c r="AC21" s="61">
        <v>7340.5899999999992</v>
      </c>
      <c r="AD21" s="61">
        <v>7406.5899999999983</v>
      </c>
      <c r="AE21" s="61">
        <v>7539.1239999999989</v>
      </c>
      <c r="AF21" s="61">
        <v>9999.0670000000027</v>
      </c>
      <c r="AG21" s="82">
        <v>9927.4399999999987</v>
      </c>
      <c r="AH21" s="42">
        <f t="shared" si="1"/>
        <v>-7.1633683422667365E-3</v>
      </c>
      <c r="AJ21" s="340">
        <f t="shared" si="19"/>
        <v>3.0607816233465965E-2</v>
      </c>
      <c r="AK21" s="341">
        <f t="shared" si="20"/>
        <v>1.6633175596816707E-2</v>
      </c>
      <c r="AL21" s="341">
        <f t="shared" si="21"/>
        <v>1.599853214025081E-2</v>
      </c>
      <c r="AM21" s="341">
        <f t="shared" si="22"/>
        <v>1.9156828358200022E-2</v>
      </c>
      <c r="AN21" s="341">
        <f t="shared" si="23"/>
        <v>1.8094655045913389E-2</v>
      </c>
      <c r="AP21" s="52">
        <f t="shared" si="2"/>
        <v>1.9735282838586521</v>
      </c>
      <c r="AQ21" s="74">
        <f t="shared" si="3"/>
        <v>1.4962912144596214</v>
      </c>
      <c r="AR21" s="74">
        <f t="shared" si="4"/>
        <v>1.6601503179743604</v>
      </c>
      <c r="AS21" s="74">
        <f t="shared" si="5"/>
        <v>2.0338102820880466</v>
      </c>
      <c r="AT21" s="74">
        <f t="shared" si="6"/>
        <v>2.001629910437571</v>
      </c>
      <c r="AU21" s="74">
        <f t="shared" si="7"/>
        <v>1.9744474983008584</v>
      </c>
      <c r="AV21" s="74">
        <f t="shared" si="8"/>
        <v>2.1157887591007092</v>
      </c>
      <c r="AW21" s="74">
        <f t="shared" si="9"/>
        <v>2.0592557931551236</v>
      </c>
      <c r="AX21" s="74">
        <f t="shared" si="10"/>
        <v>2.0494399768896034</v>
      </c>
      <c r="AY21" s="74">
        <f t="shared" si="11"/>
        <v>2.24632873269098</v>
      </c>
      <c r="AZ21" s="74">
        <f t="shared" si="12"/>
        <v>2.2496247838190104</v>
      </c>
      <c r="BA21" s="17">
        <f t="shared" si="13"/>
        <v>2.5062812040522853</v>
      </c>
      <c r="BB21" s="42">
        <f t="shared" si="24"/>
        <v>0.11408854582299253</v>
      </c>
      <c r="BC21" s="8"/>
    </row>
    <row r="22" spans="1:55" ht="20.100000000000001" customHeight="1">
      <c r="A22" s="47" t="s">
        <v>134</v>
      </c>
      <c r="B22" s="81">
        <v>9569.6</v>
      </c>
      <c r="C22" s="61">
        <v>8502.1899999999987</v>
      </c>
      <c r="D22" s="61">
        <v>9371.0599999999977</v>
      </c>
      <c r="E22" s="61">
        <v>7235.9699999999975</v>
      </c>
      <c r="F22" s="61">
        <v>6664.6800000000012</v>
      </c>
      <c r="G22" s="61">
        <v>11240.879999999997</v>
      </c>
      <c r="H22" s="61">
        <v>11994.000000000002</v>
      </c>
      <c r="I22" s="61">
        <v>15513.069999999998</v>
      </c>
      <c r="J22" s="61">
        <v>16388.39</v>
      </c>
      <c r="K22" s="61">
        <v>29675.510000000002</v>
      </c>
      <c r="L22" s="61">
        <v>45327.51</v>
      </c>
      <c r="M22" s="82">
        <v>42165.75</v>
      </c>
      <c r="N22" s="42">
        <f t="shared" si="0"/>
        <v>-6.9753666151085775E-2</v>
      </c>
      <c r="P22" s="340">
        <f t="shared" si="14"/>
        <v>4.941168081580496E-3</v>
      </c>
      <c r="Q22" s="341">
        <f t="shared" si="15"/>
        <v>5.4653597609401498E-3</v>
      </c>
      <c r="R22" s="341">
        <f t="shared" si="16"/>
        <v>1.3145317868633568E-2</v>
      </c>
      <c r="S22" s="341">
        <f t="shared" si="17"/>
        <v>1.856947277916017E-2</v>
      </c>
      <c r="T22" s="341">
        <f t="shared" si="18"/>
        <v>1.661690164244856E-2</v>
      </c>
      <c r="V22" s="81">
        <v>2147.7939999999999</v>
      </c>
      <c r="W22" s="61">
        <v>1923.2549999999999</v>
      </c>
      <c r="X22" s="61">
        <v>1993.0940000000001</v>
      </c>
      <c r="Y22" s="61">
        <v>1614.4169999999997</v>
      </c>
      <c r="Z22" s="61">
        <v>1485.107</v>
      </c>
      <c r="AA22" s="61">
        <v>2774.1709999999998</v>
      </c>
      <c r="AB22" s="61">
        <v>3007.5739999999996</v>
      </c>
      <c r="AC22" s="61">
        <v>3864.9230000000002</v>
      </c>
      <c r="AD22" s="61">
        <v>3836.9580000000005</v>
      </c>
      <c r="AE22" s="61">
        <v>6406.8450000000003</v>
      </c>
      <c r="AF22" s="61">
        <v>9459.3559999999998</v>
      </c>
      <c r="AG22" s="82">
        <v>9564.2559999999976</v>
      </c>
      <c r="AH22" s="42">
        <f t="shared" si="1"/>
        <v>1.1089549859419375E-2</v>
      </c>
      <c r="AJ22" s="340">
        <f t="shared" si="19"/>
        <v>6.9387249304263135E-3</v>
      </c>
      <c r="AK22" s="341">
        <f t="shared" si="20"/>
        <v>7.190458744684926E-3</v>
      </c>
      <c r="AL22" s="341">
        <f t="shared" si="21"/>
        <v>1.359575935481433E-2</v>
      </c>
      <c r="AM22" s="341">
        <f t="shared" si="22"/>
        <v>1.8122816785917074E-2</v>
      </c>
      <c r="AN22" s="341">
        <f t="shared" si="23"/>
        <v>1.7432682855883026E-2</v>
      </c>
      <c r="AP22" s="52">
        <f t="shared" si="2"/>
        <v>2.2443926600902859</v>
      </c>
      <c r="AQ22" s="74">
        <f t="shared" si="3"/>
        <v>2.262070125461793</v>
      </c>
      <c r="AR22" s="74">
        <f t="shared" si="4"/>
        <v>2.1268607820246594</v>
      </c>
      <c r="AS22" s="74">
        <f t="shared" si="5"/>
        <v>2.2310996314246747</v>
      </c>
      <c r="AT22" s="74">
        <f t="shared" si="6"/>
        <v>2.2283245407131322</v>
      </c>
      <c r="AU22" s="74">
        <f t="shared" si="7"/>
        <v>2.4679304467265912</v>
      </c>
      <c r="AV22" s="74">
        <f t="shared" si="8"/>
        <v>2.5075654493913619</v>
      </c>
      <c r="AW22" s="74">
        <f t="shared" si="9"/>
        <v>2.4913978986751175</v>
      </c>
      <c r="AX22" s="74">
        <f t="shared" si="10"/>
        <v>2.3412659815881858</v>
      </c>
      <c r="AY22" s="74">
        <f t="shared" si="11"/>
        <v>2.1589671078946915</v>
      </c>
      <c r="AZ22" s="74">
        <f t="shared" si="12"/>
        <v>2.086890720447693</v>
      </c>
      <c r="BA22" s="17">
        <f t="shared" si="13"/>
        <v>2.2682523137854771</v>
      </c>
      <c r="BB22" s="42">
        <f t="shared" si="24"/>
        <v>8.690517024239644E-2</v>
      </c>
      <c r="BC22" s="8"/>
    </row>
    <row r="23" spans="1:55" ht="20.100000000000001" customHeight="1">
      <c r="A23" s="47" t="s">
        <v>133</v>
      </c>
      <c r="B23" s="81">
        <v>36535.660000000003</v>
      </c>
      <c r="C23" s="61">
        <v>31747.919999999998</v>
      </c>
      <c r="D23" s="61">
        <v>36454.909999999996</v>
      </c>
      <c r="E23" s="61">
        <v>38709.020000000048</v>
      </c>
      <c r="F23" s="61">
        <v>39498</v>
      </c>
      <c r="G23" s="61">
        <v>42344.58</v>
      </c>
      <c r="H23" s="61">
        <v>42090.069999999992</v>
      </c>
      <c r="I23" s="61">
        <v>42690.36</v>
      </c>
      <c r="J23" s="61">
        <v>45744.05</v>
      </c>
      <c r="K23" s="61">
        <v>40604.200000000004</v>
      </c>
      <c r="L23" s="61">
        <v>45835.079999999994</v>
      </c>
      <c r="M23" s="82">
        <v>44435.579999999987</v>
      </c>
      <c r="N23" s="42">
        <f t="shared" si="0"/>
        <v>-3.053338185512074E-2</v>
      </c>
      <c r="P23" s="340">
        <f t="shared" si="14"/>
        <v>1.8864825805830678E-2</v>
      </c>
      <c r="Q23" s="341">
        <f t="shared" si="15"/>
        <v>2.0588100186632284E-2</v>
      </c>
      <c r="R23" s="341">
        <f t="shared" si="16"/>
        <v>1.798638391729649E-2</v>
      </c>
      <c r="S23" s="341">
        <f t="shared" si="17"/>
        <v>1.8777410680415239E-2</v>
      </c>
      <c r="T23" s="341">
        <f t="shared" si="18"/>
        <v>1.7511408246862776E-2</v>
      </c>
      <c r="V23" s="81">
        <v>6590.3740000000007</v>
      </c>
      <c r="W23" s="61">
        <v>5917.5260000000017</v>
      </c>
      <c r="X23" s="61">
        <v>6593.9230000000016</v>
      </c>
      <c r="Y23" s="61">
        <v>6868.5439999999981</v>
      </c>
      <c r="Z23" s="61">
        <v>7161.3089999999993</v>
      </c>
      <c r="AA23" s="61">
        <v>7702.0869999999986</v>
      </c>
      <c r="AB23" s="61">
        <v>7881.4279999999999</v>
      </c>
      <c r="AC23" s="61">
        <v>8626.8110000000015</v>
      </c>
      <c r="AD23" s="61">
        <v>9215.1590000000015</v>
      </c>
      <c r="AE23" s="61">
        <v>8266.8690000000006</v>
      </c>
      <c r="AF23" s="61">
        <v>9310.4450000000015</v>
      </c>
      <c r="AG23" s="82">
        <v>9472.2929999999997</v>
      </c>
      <c r="AH23" s="42">
        <f t="shared" si="1"/>
        <v>1.7383487040629971E-2</v>
      </c>
      <c r="AJ23" s="340">
        <f t="shared" si="19"/>
        <v>2.1291051364625002E-2</v>
      </c>
      <c r="AK23" s="341">
        <f t="shared" si="20"/>
        <v>1.996327509063936E-2</v>
      </c>
      <c r="AL23" s="341">
        <f t="shared" si="21"/>
        <v>1.7542856357813337E-2</v>
      </c>
      <c r="AM23" s="341">
        <f t="shared" si="22"/>
        <v>1.7837523921328018E-2</v>
      </c>
      <c r="AN23" s="341">
        <f t="shared" si="23"/>
        <v>1.7265062728036643E-2</v>
      </c>
      <c r="AP23" s="52">
        <f t="shared" si="2"/>
        <v>1.8038196107583659</v>
      </c>
      <c r="AQ23" s="74">
        <f t="shared" si="3"/>
        <v>1.8639098246436308</v>
      </c>
      <c r="AR23" s="74">
        <f t="shared" si="4"/>
        <v>1.8087887200928496</v>
      </c>
      <c r="AS23" s="74">
        <f t="shared" si="5"/>
        <v>1.7744040019612972</v>
      </c>
      <c r="AT23" s="74">
        <f t="shared" si="6"/>
        <v>1.8130814218441438</v>
      </c>
      <c r="AU23" s="74">
        <f t="shared" si="7"/>
        <v>1.8189074020807381</v>
      </c>
      <c r="AV23" s="74">
        <f t="shared" si="8"/>
        <v>1.8725148235676494</v>
      </c>
      <c r="AW23" s="74">
        <f t="shared" si="9"/>
        <v>2.0207866600328508</v>
      </c>
      <c r="AX23" s="74">
        <f t="shared" si="10"/>
        <v>2.0145044000257957</v>
      </c>
      <c r="AY23" s="74">
        <f t="shared" si="11"/>
        <v>2.0359640135749504</v>
      </c>
      <c r="AZ23" s="74">
        <f t="shared" si="12"/>
        <v>2.0312924074747993</v>
      </c>
      <c r="BA23" s="17">
        <f t="shared" si="13"/>
        <v>2.131691090788058</v>
      </c>
      <c r="BB23" s="42">
        <f t="shared" si="24"/>
        <v>4.942601219982367E-2</v>
      </c>
      <c r="BC23" s="8"/>
    </row>
    <row r="24" spans="1:55" ht="20.100000000000001" customHeight="1">
      <c r="A24" s="47" t="s">
        <v>135</v>
      </c>
      <c r="B24" s="81">
        <v>812.98000000000013</v>
      </c>
      <c r="C24" s="61">
        <v>2591.1999999999998</v>
      </c>
      <c r="D24" s="61">
        <v>2357.96</v>
      </c>
      <c r="E24" s="61">
        <v>3107.6000000000008</v>
      </c>
      <c r="F24" s="61">
        <v>4979.869999999999</v>
      </c>
      <c r="G24" s="61">
        <v>4853.3399999999992</v>
      </c>
      <c r="H24" s="61">
        <v>44033.68</v>
      </c>
      <c r="I24" s="61">
        <v>18613.55</v>
      </c>
      <c r="J24" s="61">
        <v>17858.97</v>
      </c>
      <c r="K24" s="61">
        <v>26459.030000000002</v>
      </c>
      <c r="L24" s="61">
        <v>33516.79</v>
      </c>
      <c r="M24" s="82">
        <v>41003.119999999995</v>
      </c>
      <c r="N24" s="42">
        <f t="shared" si="0"/>
        <v>0.2233605903190608</v>
      </c>
      <c r="P24" s="340">
        <f t="shared" si="14"/>
        <v>4.1977416265709242E-4</v>
      </c>
      <c r="Q24" s="341">
        <f t="shared" si="15"/>
        <v>2.3597128643096685E-3</v>
      </c>
      <c r="R24" s="341">
        <f t="shared" si="16"/>
        <v>1.1720518361629224E-2</v>
      </c>
      <c r="S24" s="341">
        <f t="shared" si="17"/>
        <v>1.3730935574220331E-2</v>
      </c>
      <c r="T24" s="341">
        <f t="shared" si="18"/>
        <v>1.6158726266543706E-2</v>
      </c>
      <c r="V24" s="81">
        <v>118.387</v>
      </c>
      <c r="W24" s="61">
        <v>588.12799999999993</v>
      </c>
      <c r="X24" s="61">
        <v>578.32799999999997</v>
      </c>
      <c r="Y24" s="61">
        <v>584.02600000000018</v>
      </c>
      <c r="Z24" s="61">
        <v>868.01099999999997</v>
      </c>
      <c r="AA24" s="61">
        <v>908.28800000000001</v>
      </c>
      <c r="AB24" s="61">
        <v>2918.2</v>
      </c>
      <c r="AC24" s="61">
        <v>3015.88</v>
      </c>
      <c r="AD24" s="61">
        <v>2859.2690000000002</v>
      </c>
      <c r="AE24" s="61">
        <v>4649.1600000000008</v>
      </c>
      <c r="AF24" s="61">
        <v>6311.26</v>
      </c>
      <c r="AG24" s="82">
        <v>8266.9089999999997</v>
      </c>
      <c r="AH24" s="42">
        <f t="shared" si="1"/>
        <v>0.30986665103323258</v>
      </c>
      <c r="AJ24" s="340">
        <f t="shared" si="19"/>
        <v>3.8246443948459678E-4</v>
      </c>
      <c r="AK24" s="341">
        <f t="shared" si="20"/>
        <v>2.3542194739590251E-3</v>
      </c>
      <c r="AL24" s="341">
        <f t="shared" si="21"/>
        <v>9.8658326464942728E-3</v>
      </c>
      <c r="AM24" s="341">
        <f t="shared" si="22"/>
        <v>1.2091500591402522E-2</v>
      </c>
      <c r="AN24" s="341">
        <f t="shared" si="23"/>
        <v>1.5068020219810626E-2</v>
      </c>
      <c r="AP24" s="52">
        <f t="shared" si="2"/>
        <v>1.4562104848827766</v>
      </c>
      <c r="AQ24" s="74">
        <f t="shared" si="3"/>
        <v>2.2697128743439334</v>
      </c>
      <c r="AR24" s="74">
        <f t="shared" si="4"/>
        <v>2.4526624709494644</v>
      </c>
      <c r="AS24" s="74">
        <f t="shared" si="5"/>
        <v>1.8793474063586049</v>
      </c>
      <c r="AT24" s="74">
        <f t="shared" si="6"/>
        <v>1.7430394769341371</v>
      </c>
      <c r="AU24" s="74">
        <f t="shared" si="7"/>
        <v>1.8714699567720379</v>
      </c>
      <c r="AV24" s="74">
        <f t="shared" si="8"/>
        <v>0.66271999069802923</v>
      </c>
      <c r="AW24" s="74">
        <f t="shared" si="9"/>
        <v>1.6202605091452196</v>
      </c>
      <c r="AX24" s="74">
        <f t="shared" si="10"/>
        <v>1.6010268229354774</v>
      </c>
      <c r="AY24" s="74">
        <f t="shared" si="11"/>
        <v>1.7571165685212196</v>
      </c>
      <c r="AZ24" s="74">
        <f t="shared" si="12"/>
        <v>1.8830144533530806</v>
      </c>
      <c r="BA24" s="17">
        <f t="shared" si="13"/>
        <v>2.0161658429895093</v>
      </c>
      <c r="BB24" s="42">
        <f t="shared" si="24"/>
        <v>7.0711825604591744E-2</v>
      </c>
      <c r="BC24" s="8"/>
    </row>
    <row r="25" spans="1:55" ht="20.100000000000001" customHeight="1">
      <c r="A25" s="47" t="s">
        <v>139</v>
      </c>
      <c r="B25" s="81">
        <v>42711.24</v>
      </c>
      <c r="C25" s="61">
        <v>61728.69</v>
      </c>
      <c r="D25" s="61">
        <v>67342.58</v>
      </c>
      <c r="E25" s="61">
        <v>63981.740000000005</v>
      </c>
      <c r="F25" s="61">
        <v>68553.709999999977</v>
      </c>
      <c r="G25" s="61">
        <v>73138.030000000013</v>
      </c>
      <c r="H25" s="61">
        <v>71819.479999999981</v>
      </c>
      <c r="I25" s="61">
        <v>82864.919999999984</v>
      </c>
      <c r="J25" s="61">
        <v>74156.289999999994</v>
      </c>
      <c r="K25" s="61">
        <v>91009.11</v>
      </c>
      <c r="L25" s="61">
        <v>80522.27</v>
      </c>
      <c r="M25" s="82">
        <v>101930.48999999999</v>
      </c>
      <c r="N25" s="42">
        <f t="shared" si="0"/>
        <v>0.26586707006645471</v>
      </c>
      <c r="P25" s="340">
        <f t="shared" si="14"/>
        <v>2.2053525310642461E-2</v>
      </c>
      <c r="Q25" s="341">
        <f t="shared" si="15"/>
        <v>3.5559995850541384E-2</v>
      </c>
      <c r="R25" s="341">
        <f t="shared" si="16"/>
        <v>4.0314174209354375E-2</v>
      </c>
      <c r="S25" s="341">
        <f t="shared" si="17"/>
        <v>3.2987827941159474E-2</v>
      </c>
      <c r="T25" s="341">
        <f t="shared" si="18"/>
        <v>4.0169306289976732E-2</v>
      </c>
      <c r="V25" s="81">
        <v>2108.7179999999998</v>
      </c>
      <c r="W25" s="61">
        <v>3791.6639999999993</v>
      </c>
      <c r="X25" s="61">
        <v>3877.64</v>
      </c>
      <c r="Y25" s="61">
        <v>4192.3680000000004</v>
      </c>
      <c r="Z25" s="61">
        <v>4593.1420000000007</v>
      </c>
      <c r="AA25" s="61">
        <v>4123.3020000000006</v>
      </c>
      <c r="AB25" s="61">
        <v>4142.1499999999996</v>
      </c>
      <c r="AC25" s="61">
        <v>4286.6849999999995</v>
      </c>
      <c r="AD25" s="61">
        <v>4962.9490000000005</v>
      </c>
      <c r="AE25" s="61">
        <v>5816.3170000000018</v>
      </c>
      <c r="AF25" s="61">
        <v>4553.0679999999993</v>
      </c>
      <c r="AG25" s="82">
        <v>6472.1529999999993</v>
      </c>
      <c r="AH25" s="42">
        <f t="shared" si="1"/>
        <v>0.42149271655947163</v>
      </c>
      <c r="AJ25" s="340">
        <f t="shared" si="19"/>
        <v>6.8124848834845032E-3</v>
      </c>
      <c r="AK25" s="341">
        <f t="shared" si="20"/>
        <v>1.0687312686520352E-2</v>
      </c>
      <c r="AL25" s="341">
        <f t="shared" si="21"/>
        <v>1.2342618912009834E-2</v>
      </c>
      <c r="AM25" s="341">
        <f t="shared" si="22"/>
        <v>8.7230480783070091E-3</v>
      </c>
      <c r="AN25" s="341">
        <f t="shared" si="23"/>
        <v>1.1796734700927276E-2</v>
      </c>
      <c r="AP25" s="52">
        <f t="shared" si="2"/>
        <v>0.49371500335743002</v>
      </c>
      <c r="AQ25" s="74">
        <f t="shared" si="3"/>
        <v>0.61424663312958683</v>
      </c>
      <c r="AR25" s="74">
        <f t="shared" si="4"/>
        <v>0.5758080548740484</v>
      </c>
      <c r="AS25" s="74">
        <f t="shared" si="5"/>
        <v>0.65524444943197857</v>
      </c>
      <c r="AT25" s="74">
        <f t="shared" si="6"/>
        <v>0.67000633517865071</v>
      </c>
      <c r="AU25" s="74">
        <f t="shared" si="7"/>
        <v>0.56376990192380083</v>
      </c>
      <c r="AV25" s="74">
        <f t="shared" si="8"/>
        <v>0.57674463808426357</v>
      </c>
      <c r="AW25" s="74">
        <f t="shared" si="9"/>
        <v>0.51730997869786166</v>
      </c>
      <c r="AX25" s="74">
        <f t="shared" si="10"/>
        <v>0.66925529850535959</v>
      </c>
      <c r="AY25" s="74">
        <f t="shared" si="11"/>
        <v>0.63909173488236526</v>
      </c>
      <c r="AZ25" s="74">
        <f t="shared" si="12"/>
        <v>0.56544208204761226</v>
      </c>
      <c r="BA25" s="17">
        <f t="shared" si="13"/>
        <v>0.63495750878858725</v>
      </c>
      <c r="BB25" s="42">
        <f t="shared" si="24"/>
        <v>0.12293995963165957</v>
      </c>
      <c r="BC25" s="8"/>
    </row>
    <row r="26" spans="1:55" ht="20.100000000000001" customHeight="1">
      <c r="A26" s="47" t="s">
        <v>129</v>
      </c>
      <c r="B26" s="81">
        <v>22446.879999999997</v>
      </c>
      <c r="C26" s="61">
        <v>17236.2</v>
      </c>
      <c r="D26" s="61">
        <v>13470.91</v>
      </c>
      <c r="E26" s="61">
        <v>14875.509999999998</v>
      </c>
      <c r="F26" s="61">
        <v>18468.669999999998</v>
      </c>
      <c r="G26" s="61">
        <v>18659.790000000005</v>
      </c>
      <c r="H26" s="61">
        <v>21716.29</v>
      </c>
      <c r="I26" s="61">
        <v>16741.190000000002</v>
      </c>
      <c r="J26" s="61">
        <v>16975.399999999998</v>
      </c>
      <c r="K26" s="61">
        <v>17403.329999999998</v>
      </c>
      <c r="L26" s="61">
        <v>17730.260000000002</v>
      </c>
      <c r="M26" s="82">
        <v>18663.259999999998</v>
      </c>
      <c r="N26" s="42">
        <f t="shared" si="0"/>
        <v>5.2621901765681739E-2</v>
      </c>
      <c r="P26" s="340">
        <f t="shared" si="14"/>
        <v>1.1590223936953225E-2</v>
      </c>
      <c r="Q26" s="341">
        <f t="shared" si="15"/>
        <v>9.07246277992412E-3</v>
      </c>
      <c r="R26" s="341">
        <f t="shared" si="16"/>
        <v>7.7091279921634578E-3</v>
      </c>
      <c r="S26" s="341">
        <f t="shared" si="17"/>
        <v>7.2636149754846981E-3</v>
      </c>
      <c r="T26" s="341">
        <f t="shared" si="18"/>
        <v>7.354916152266815E-3</v>
      </c>
      <c r="V26" s="81">
        <v>4968.8230000000003</v>
      </c>
      <c r="W26" s="61">
        <v>3662.2679999999991</v>
      </c>
      <c r="X26" s="61">
        <v>2964.0209999999997</v>
      </c>
      <c r="Y26" s="61">
        <v>3315.1850000000004</v>
      </c>
      <c r="Z26" s="61">
        <v>4419.0970000000007</v>
      </c>
      <c r="AA26" s="61">
        <v>4472.5789999999988</v>
      </c>
      <c r="AB26" s="61">
        <v>5394.4030000000002</v>
      </c>
      <c r="AC26" s="61">
        <v>4674.4339999999993</v>
      </c>
      <c r="AD26" s="61">
        <v>5149.9139999999989</v>
      </c>
      <c r="AE26" s="61">
        <v>5310.9530000000004</v>
      </c>
      <c r="AF26" s="61">
        <v>5737.4890000000005</v>
      </c>
      <c r="AG26" s="82">
        <v>5555.4209999999994</v>
      </c>
      <c r="AH26" s="42">
        <f t="shared" si="1"/>
        <v>-3.1733045588410037E-2</v>
      </c>
      <c r="AJ26" s="340">
        <f t="shared" si="19"/>
        <v>1.6052422171295606E-2</v>
      </c>
      <c r="AK26" s="341">
        <f t="shared" si="20"/>
        <v>1.1592614435751852E-2</v>
      </c>
      <c r="AL26" s="341">
        <f t="shared" si="21"/>
        <v>1.1270202249739026E-2</v>
      </c>
      <c r="AM26" s="341">
        <f t="shared" si="22"/>
        <v>1.0992234773510435E-2</v>
      </c>
      <c r="AN26" s="341">
        <f t="shared" si="23"/>
        <v>1.0125815580836871E-2</v>
      </c>
      <c r="AP26" s="52">
        <f t="shared" si="2"/>
        <v>2.2135918221151449</v>
      </c>
      <c r="AQ26" s="74">
        <f t="shared" si="3"/>
        <v>2.1247537160162908</v>
      </c>
      <c r="AR26" s="74">
        <f t="shared" si="4"/>
        <v>2.2003123768178985</v>
      </c>
      <c r="AS26" s="74">
        <f t="shared" si="5"/>
        <v>2.2286193885117225</v>
      </c>
      <c r="AT26" s="74">
        <f t="shared" si="6"/>
        <v>2.392753241029268</v>
      </c>
      <c r="AU26" s="74">
        <f t="shared" si="7"/>
        <v>2.3969074678761109</v>
      </c>
      <c r="AV26" s="74">
        <f t="shared" si="8"/>
        <v>2.4840352564825761</v>
      </c>
      <c r="AW26" s="74">
        <f t="shared" si="9"/>
        <v>2.792175466618561</v>
      </c>
      <c r="AX26" s="74">
        <f t="shared" si="10"/>
        <v>3.0337511929026704</v>
      </c>
      <c r="AY26" s="74">
        <f t="shared" si="11"/>
        <v>3.0516878091721535</v>
      </c>
      <c r="AZ26" s="74">
        <f t="shared" si="12"/>
        <v>3.2359869511219803</v>
      </c>
      <c r="BA26" s="17">
        <f t="shared" si="13"/>
        <v>2.9766616336052758</v>
      </c>
      <c r="BB26" s="42">
        <f t="shared" si="24"/>
        <v>-8.0137936720292194E-2</v>
      </c>
      <c r="BC26" s="8"/>
    </row>
    <row r="27" spans="1:55" ht="20.100000000000001" customHeight="1">
      <c r="A27" s="47" t="s">
        <v>136</v>
      </c>
      <c r="B27" s="81">
        <v>15238.76</v>
      </c>
      <c r="C27" s="61">
        <v>14366.619999999999</v>
      </c>
      <c r="D27" s="61">
        <v>13964.57</v>
      </c>
      <c r="E27" s="61">
        <v>12916.550000000003</v>
      </c>
      <c r="F27" s="61">
        <v>12471.74</v>
      </c>
      <c r="G27" s="61">
        <v>11639.439999999999</v>
      </c>
      <c r="H27" s="61">
        <v>12887.529999999999</v>
      </c>
      <c r="I27" s="61">
        <v>12903.380000000001</v>
      </c>
      <c r="J27" s="61">
        <v>14069.24</v>
      </c>
      <c r="K27" s="61">
        <v>13912.9</v>
      </c>
      <c r="L27" s="61">
        <v>16547.109999999997</v>
      </c>
      <c r="M27" s="82">
        <v>17357.439999999999</v>
      </c>
      <c r="N27" s="42">
        <f t="shared" si="0"/>
        <v>4.8971089211348802E-2</v>
      </c>
      <c r="P27" s="340">
        <f t="shared" si="14"/>
        <v>7.8683826403261985E-3</v>
      </c>
      <c r="Q27" s="341">
        <f t="shared" si="15"/>
        <v>5.6591411896468264E-3</v>
      </c>
      <c r="R27" s="341">
        <f t="shared" si="16"/>
        <v>6.1629772487317644E-3</v>
      </c>
      <c r="S27" s="341">
        <f t="shared" si="17"/>
        <v>6.7789099537735242E-3</v>
      </c>
      <c r="T27" s="341">
        <f t="shared" si="18"/>
        <v>6.8403117042790014E-3</v>
      </c>
      <c r="V27" s="81">
        <v>3960.509</v>
      </c>
      <c r="W27" s="61">
        <v>3571.5189999999998</v>
      </c>
      <c r="X27" s="61">
        <v>3478.4089999999997</v>
      </c>
      <c r="Y27" s="61">
        <v>3222.5589999999984</v>
      </c>
      <c r="Z27" s="61">
        <v>3244.6909999999998</v>
      </c>
      <c r="AA27" s="61">
        <v>3057.2080000000001</v>
      </c>
      <c r="AB27" s="61">
        <v>3367.3649999999993</v>
      </c>
      <c r="AC27" s="61">
        <v>3388.413</v>
      </c>
      <c r="AD27" s="61">
        <v>3829.6140000000005</v>
      </c>
      <c r="AE27" s="61">
        <v>3878.0149999999994</v>
      </c>
      <c r="AF27" s="61">
        <v>4423.3979999999992</v>
      </c>
      <c r="AG27" s="82">
        <v>4936.4789999999994</v>
      </c>
      <c r="AH27" s="42">
        <f t="shared" si="1"/>
        <v>0.11599250169213808</v>
      </c>
      <c r="AJ27" s="340">
        <f t="shared" si="19"/>
        <v>1.2794934027880603E-2</v>
      </c>
      <c r="AK27" s="341">
        <f t="shared" si="20"/>
        <v>7.9240710100136995E-3</v>
      </c>
      <c r="AL27" s="341">
        <f t="shared" si="21"/>
        <v>8.2294106872197285E-3</v>
      </c>
      <c r="AM27" s="341">
        <f t="shared" si="22"/>
        <v>8.4746183064885183E-3</v>
      </c>
      <c r="AN27" s="341">
        <f t="shared" si="23"/>
        <v>8.9976755987843261E-3</v>
      </c>
      <c r="AP27" s="52">
        <f t="shared" si="2"/>
        <v>2.5989706511553434</v>
      </c>
      <c r="AQ27" s="74">
        <f t="shared" si="3"/>
        <v>2.4859841772107845</v>
      </c>
      <c r="AR27" s="74">
        <f t="shared" si="4"/>
        <v>2.4908815667077464</v>
      </c>
      <c r="AS27" s="74">
        <f t="shared" si="5"/>
        <v>2.4949069217399362</v>
      </c>
      <c r="AT27" s="74">
        <f t="shared" si="6"/>
        <v>2.6016345754481729</v>
      </c>
      <c r="AU27" s="74">
        <f t="shared" si="7"/>
        <v>2.6265937192854643</v>
      </c>
      <c r="AV27" s="74">
        <f t="shared" si="8"/>
        <v>2.6128862551629362</v>
      </c>
      <c r="AW27" s="74">
        <f t="shared" si="9"/>
        <v>2.6259886944351014</v>
      </c>
      <c r="AX27" s="74">
        <f t="shared" si="10"/>
        <v>2.7219764535966413</v>
      </c>
      <c r="AY27" s="74">
        <f t="shared" si="11"/>
        <v>2.787352025817766</v>
      </c>
      <c r="AZ27" s="74">
        <f t="shared" si="12"/>
        <v>2.673214839328439</v>
      </c>
      <c r="BA27" s="17">
        <f t="shared" si="13"/>
        <v>2.8440132876737585</v>
      </c>
      <c r="BB27" s="42">
        <f t="shared" si="24"/>
        <v>6.3892525895235294E-2</v>
      </c>
      <c r="BC27" s="8"/>
    </row>
    <row r="28" spans="1:55" ht="20.100000000000001" customHeight="1">
      <c r="A28" s="47" t="s">
        <v>137</v>
      </c>
      <c r="B28" s="81">
        <v>6190.6799999999994</v>
      </c>
      <c r="C28" s="61">
        <v>7451.6699999999992</v>
      </c>
      <c r="D28" s="61">
        <v>8643.6099999999988</v>
      </c>
      <c r="E28" s="61">
        <v>9704.2000000000025</v>
      </c>
      <c r="F28" s="61">
        <v>9577.7099999999973</v>
      </c>
      <c r="G28" s="61">
        <v>10509.54</v>
      </c>
      <c r="H28" s="61">
        <v>12236.339999999998</v>
      </c>
      <c r="I28" s="61">
        <v>11876.370000000003</v>
      </c>
      <c r="J28" s="61">
        <v>13616.820000000003</v>
      </c>
      <c r="K28" s="61">
        <v>14716.770000000002</v>
      </c>
      <c r="L28" s="61">
        <v>13958.849999999999</v>
      </c>
      <c r="M28" s="82">
        <v>16332.94</v>
      </c>
      <c r="N28" s="42">
        <f t="shared" si="0"/>
        <v>0.17007776428574004</v>
      </c>
      <c r="P28" s="340">
        <f t="shared" si="14"/>
        <v>3.1964962401018577E-3</v>
      </c>
      <c r="Q28" s="341">
        <f t="shared" si="15"/>
        <v>5.109779396452142E-3</v>
      </c>
      <c r="R28" s="341">
        <f t="shared" si="16"/>
        <v>6.5190663833433853E-3</v>
      </c>
      <c r="S28" s="341">
        <f t="shared" si="17"/>
        <v>5.7185688140244167E-3</v>
      </c>
      <c r="T28" s="341">
        <f t="shared" si="18"/>
        <v>6.4365713289106386E-3</v>
      </c>
      <c r="V28" s="81">
        <v>1358.0389999999995</v>
      </c>
      <c r="W28" s="61">
        <v>1634.0780000000002</v>
      </c>
      <c r="X28" s="61">
        <v>2013.6849999999997</v>
      </c>
      <c r="Y28" s="61">
        <v>2109.4960000000005</v>
      </c>
      <c r="Z28" s="61">
        <v>2190.3439999999991</v>
      </c>
      <c r="AA28" s="61">
        <v>2536.5569999999993</v>
      </c>
      <c r="AB28" s="61">
        <v>3177.491</v>
      </c>
      <c r="AC28" s="61">
        <v>3376.9949999999994</v>
      </c>
      <c r="AD28" s="61">
        <v>4023.6099999999997</v>
      </c>
      <c r="AE28" s="61">
        <v>4243.4590000000007</v>
      </c>
      <c r="AF28" s="61">
        <v>4099.2960000000003</v>
      </c>
      <c r="AG28" s="82">
        <v>4803.6949999999997</v>
      </c>
      <c r="AH28" s="42">
        <f t="shared" si="1"/>
        <v>0.17183413932538646</v>
      </c>
      <c r="AJ28" s="340">
        <f t="shared" si="19"/>
        <v>4.3873197642749807E-3</v>
      </c>
      <c r="AK28" s="341">
        <f t="shared" si="20"/>
        <v>6.5745797436573871E-3</v>
      </c>
      <c r="AL28" s="341">
        <f t="shared" si="21"/>
        <v>9.0049076255194361E-3</v>
      </c>
      <c r="AM28" s="341">
        <f t="shared" si="22"/>
        <v>7.85368373483805E-3</v>
      </c>
      <c r="AN28" s="341">
        <f t="shared" si="23"/>
        <v>8.7556514036628685E-3</v>
      </c>
      <c r="AP28" s="52">
        <f t="shared" si="2"/>
        <v>2.1936830848953583</v>
      </c>
      <c r="AQ28" s="74">
        <f t="shared" si="3"/>
        <v>2.1929017253850485</v>
      </c>
      <c r="AR28" s="74">
        <f t="shared" si="4"/>
        <v>2.3296805385712682</v>
      </c>
      <c r="AS28" s="74">
        <f t="shared" si="5"/>
        <v>2.1737969126769849</v>
      </c>
      <c r="AT28" s="74">
        <f t="shared" si="6"/>
        <v>2.2869182716954257</v>
      </c>
      <c r="AU28" s="74">
        <f t="shared" si="7"/>
        <v>2.4135756655381675</v>
      </c>
      <c r="AV28" s="74">
        <f t="shared" si="8"/>
        <v>2.5967658629949808</v>
      </c>
      <c r="AW28" s="74">
        <f t="shared" si="9"/>
        <v>2.8434572179883237</v>
      </c>
      <c r="AX28" s="74">
        <f t="shared" si="10"/>
        <v>2.9548822706035613</v>
      </c>
      <c r="AY28" s="74">
        <f t="shared" si="11"/>
        <v>2.8834173531284382</v>
      </c>
      <c r="AZ28" s="74">
        <f t="shared" si="12"/>
        <v>2.9367003728817211</v>
      </c>
      <c r="BA28" s="17">
        <f t="shared" si="13"/>
        <v>2.9411085817984999</v>
      </c>
      <c r="BB28" s="42">
        <f t="shared" si="24"/>
        <v>1.5010754782766797E-3</v>
      </c>
      <c r="BC28" s="8"/>
    </row>
    <row r="29" spans="1:55" ht="20.100000000000001" customHeight="1">
      <c r="A29" s="47" t="s">
        <v>138</v>
      </c>
      <c r="B29" s="81">
        <v>16972.759999999998</v>
      </c>
      <c r="C29" s="61">
        <v>19027.43</v>
      </c>
      <c r="D29" s="61">
        <v>17926.43</v>
      </c>
      <c r="E29" s="61">
        <v>15039.099999999999</v>
      </c>
      <c r="F29" s="61">
        <v>19877.980000000003</v>
      </c>
      <c r="G29" s="61">
        <v>19217.75</v>
      </c>
      <c r="H29" s="61">
        <v>18362.28</v>
      </c>
      <c r="I29" s="61">
        <v>19647.930000000004</v>
      </c>
      <c r="J29" s="61">
        <v>17461.239999999998</v>
      </c>
      <c r="K29" s="61">
        <v>17543.339999999997</v>
      </c>
      <c r="L29" s="61">
        <v>12553.74</v>
      </c>
      <c r="M29" s="82">
        <v>13696.489999999998</v>
      </c>
      <c r="N29" s="42">
        <f t="shared" si="0"/>
        <v>9.1028649629512653E-2</v>
      </c>
      <c r="P29" s="340">
        <f t="shared" si="14"/>
        <v>8.7637163484707986E-3</v>
      </c>
      <c r="Q29" s="341">
        <f t="shared" si="15"/>
        <v>9.3437451112197249E-3</v>
      </c>
      <c r="R29" s="341">
        <f t="shared" si="16"/>
        <v>7.7711480199502544E-3</v>
      </c>
      <c r="S29" s="341">
        <f t="shared" si="17"/>
        <v>5.1429326959864805E-3</v>
      </c>
      <c r="T29" s="341">
        <f t="shared" si="18"/>
        <v>5.3975851769927068E-3</v>
      </c>
      <c r="V29" s="81">
        <v>4274.6030000000001</v>
      </c>
      <c r="W29" s="61">
        <v>5457.8989999999994</v>
      </c>
      <c r="X29" s="61">
        <v>5912.4619999999995</v>
      </c>
      <c r="Y29" s="61">
        <v>4240.0850000000009</v>
      </c>
      <c r="Z29" s="61">
        <v>5225.0779999999977</v>
      </c>
      <c r="AA29" s="61">
        <v>5008.6610000000001</v>
      </c>
      <c r="AB29" s="61">
        <v>5251.3649999999998</v>
      </c>
      <c r="AC29" s="61">
        <v>5692.8070000000025</v>
      </c>
      <c r="AD29" s="61">
        <v>5127.1360000000004</v>
      </c>
      <c r="AE29" s="61">
        <v>5223.1150000000016</v>
      </c>
      <c r="AF29" s="61">
        <v>4557.3839999999991</v>
      </c>
      <c r="AG29" s="82">
        <v>4321.5119999999997</v>
      </c>
      <c r="AH29" s="42">
        <f t="shared" si="1"/>
        <v>-5.175600739371522E-2</v>
      </c>
      <c r="AJ29" s="340">
        <f t="shared" si="19"/>
        <v>1.3809655117657985E-2</v>
      </c>
      <c r="AK29" s="341">
        <f t="shared" si="20"/>
        <v>1.2982101783420109E-2</v>
      </c>
      <c r="AL29" s="341">
        <f t="shared" si="21"/>
        <v>1.1083804059957915E-2</v>
      </c>
      <c r="AM29" s="341">
        <f t="shared" si="22"/>
        <v>8.7313169369109146E-3</v>
      </c>
      <c r="AN29" s="341">
        <f t="shared" si="23"/>
        <v>7.8767808132585299E-3</v>
      </c>
      <c r="AP29" s="52">
        <f t="shared" si="2"/>
        <v>2.5185078914684471</v>
      </c>
      <c r="AQ29" s="74">
        <f t="shared" si="3"/>
        <v>2.8684373034088151</v>
      </c>
      <c r="AR29" s="74">
        <f t="shared" si="4"/>
        <v>3.2981815118793865</v>
      </c>
      <c r="AS29" s="74">
        <f t="shared" si="5"/>
        <v>2.8193741646774084</v>
      </c>
      <c r="AT29" s="74">
        <f t="shared" si="6"/>
        <v>2.6285759418210484</v>
      </c>
      <c r="AU29" s="74">
        <f t="shared" si="7"/>
        <v>2.6062681635467211</v>
      </c>
      <c r="AV29" s="74">
        <f t="shared" si="8"/>
        <v>2.8598654415464746</v>
      </c>
      <c r="AW29" s="74">
        <f t="shared" si="9"/>
        <v>2.8974080221173431</v>
      </c>
      <c r="AX29" s="74">
        <f t="shared" si="10"/>
        <v>2.9362954750063572</v>
      </c>
      <c r="AY29" s="74">
        <f t="shared" si="11"/>
        <v>2.9772637365518784</v>
      </c>
      <c r="AZ29" s="74">
        <f t="shared" si="12"/>
        <v>3.6302998150352002</v>
      </c>
      <c r="BA29" s="17">
        <f t="shared" si="13"/>
        <v>3.1551966963798757</v>
      </c>
      <c r="BB29" s="42">
        <f t="shared" si="24"/>
        <v>-0.13087159266781326</v>
      </c>
      <c r="BC29" s="8"/>
    </row>
    <row r="30" spans="1:55" ht="20.100000000000001" customHeight="1">
      <c r="A30" s="47" t="s">
        <v>140</v>
      </c>
      <c r="B30" s="81">
        <v>2881.3300000000004</v>
      </c>
      <c r="C30" s="61">
        <v>2995.6400000000003</v>
      </c>
      <c r="D30" s="61">
        <v>3024.34</v>
      </c>
      <c r="E30" s="61">
        <v>2446.8599999999992</v>
      </c>
      <c r="F30" s="61">
        <v>2860.12</v>
      </c>
      <c r="G30" s="61">
        <v>4970.58</v>
      </c>
      <c r="H30" s="61">
        <v>5469.48</v>
      </c>
      <c r="I30" s="61">
        <v>6894.31</v>
      </c>
      <c r="J30" s="61">
        <v>8008.1499999999978</v>
      </c>
      <c r="K30" s="61">
        <v>5529.8400000000011</v>
      </c>
      <c r="L30" s="61">
        <v>10810.870000000003</v>
      </c>
      <c r="M30" s="82">
        <v>15323.62</v>
      </c>
      <c r="N30" s="42">
        <f t="shared" si="0"/>
        <v>0.41742708958668423</v>
      </c>
      <c r="P30" s="340">
        <f t="shared" si="14"/>
        <v>1.4877461783669465E-3</v>
      </c>
      <c r="Q30" s="341">
        <f t="shared" si="15"/>
        <v>2.4167154102289049E-3</v>
      </c>
      <c r="R30" s="341">
        <f t="shared" si="16"/>
        <v>2.4495452500288843E-3</v>
      </c>
      <c r="S30" s="341">
        <f t="shared" si="17"/>
        <v>4.4289253079209364E-3</v>
      </c>
      <c r="T30" s="341">
        <f t="shared" si="18"/>
        <v>6.0388131681817017E-3</v>
      </c>
      <c r="V30" s="81">
        <v>846.78</v>
      </c>
      <c r="W30" s="61">
        <v>868.40200000000004</v>
      </c>
      <c r="X30" s="61">
        <v>860.27099999999984</v>
      </c>
      <c r="Y30" s="61">
        <v>655.89299999999969</v>
      </c>
      <c r="Z30" s="61">
        <v>791.16</v>
      </c>
      <c r="AA30" s="61">
        <v>1328.1770000000004</v>
      </c>
      <c r="AB30" s="61">
        <v>1400.9849999999999</v>
      </c>
      <c r="AC30" s="61">
        <v>1852.3999999999999</v>
      </c>
      <c r="AD30" s="61">
        <v>2283.2919999999999</v>
      </c>
      <c r="AE30" s="61">
        <v>1597.9660000000003</v>
      </c>
      <c r="AF30" s="61">
        <v>2919.7339999999999</v>
      </c>
      <c r="AG30" s="82">
        <v>4197.366</v>
      </c>
      <c r="AH30" s="42">
        <f t="shared" si="1"/>
        <v>0.437585067680823</v>
      </c>
      <c r="AJ30" s="340">
        <f t="shared" si="19"/>
        <v>2.7356317675654154E-3</v>
      </c>
      <c r="AK30" s="341">
        <f t="shared" si="20"/>
        <v>3.4425426277397441E-3</v>
      </c>
      <c r="AL30" s="341">
        <f t="shared" si="21"/>
        <v>3.3909921643453587E-3</v>
      </c>
      <c r="AM30" s="341">
        <f t="shared" si="22"/>
        <v>5.5938062110795703E-3</v>
      </c>
      <c r="AN30" s="341">
        <f t="shared" si="23"/>
        <v>7.6505010225642565E-3</v>
      </c>
      <c r="AP30" s="52">
        <f t="shared" si="2"/>
        <v>2.9388511555427521</v>
      </c>
      <c r="AQ30" s="74">
        <f t="shared" si="3"/>
        <v>2.898886381541173</v>
      </c>
      <c r="AR30" s="74">
        <f t="shared" si="4"/>
        <v>2.8444916907490554</v>
      </c>
      <c r="AS30" s="74">
        <f t="shared" si="5"/>
        <v>2.6805497658223185</v>
      </c>
      <c r="AT30" s="74">
        <f t="shared" si="6"/>
        <v>2.766177642896102</v>
      </c>
      <c r="AU30" s="74">
        <f t="shared" si="7"/>
        <v>2.6720764981149085</v>
      </c>
      <c r="AV30" s="74">
        <f t="shared" si="8"/>
        <v>2.5614592246429275</v>
      </c>
      <c r="AW30" s="74">
        <f t="shared" si="9"/>
        <v>2.6868533616852153</v>
      </c>
      <c r="AX30" s="74">
        <f t="shared" si="10"/>
        <v>2.8512103294768458</v>
      </c>
      <c r="AY30" s="74">
        <f t="shared" si="11"/>
        <v>2.8897147114563895</v>
      </c>
      <c r="AZ30" s="74">
        <f t="shared" si="12"/>
        <v>2.7007391634530791</v>
      </c>
      <c r="BA30" s="17">
        <f t="shared" si="13"/>
        <v>2.7391477992798046</v>
      </c>
      <c r="BB30" s="42">
        <f t="shared" si="24"/>
        <v>1.4221527330916856E-2</v>
      </c>
      <c r="BC30" s="8"/>
    </row>
    <row r="31" spans="1:55" ht="20.100000000000001" customHeight="1">
      <c r="A31" s="47" t="s">
        <v>152</v>
      </c>
      <c r="B31" s="81">
        <v>37760.019999999997</v>
      </c>
      <c r="C31" s="61">
        <v>39537.21</v>
      </c>
      <c r="D31" s="61">
        <v>37245.74</v>
      </c>
      <c r="E31" s="61">
        <v>32556.790000000005</v>
      </c>
      <c r="F31" s="61">
        <v>38989.61</v>
      </c>
      <c r="G31" s="61">
        <v>35020.43</v>
      </c>
      <c r="H31" s="61">
        <v>36029.119999999995</v>
      </c>
      <c r="I31" s="61">
        <v>27878.940000000002</v>
      </c>
      <c r="J31" s="61">
        <v>32064</v>
      </c>
      <c r="K31" s="61">
        <v>31290.230000000003</v>
      </c>
      <c r="L31" s="61">
        <v>33960.21</v>
      </c>
      <c r="M31" s="82">
        <v>36265.289999999994</v>
      </c>
      <c r="N31" s="42">
        <f t="shared" si="0"/>
        <v>6.7875905361009084E-2</v>
      </c>
      <c r="P31" s="340">
        <f t="shared" si="14"/>
        <v>1.9497011952834091E-2</v>
      </c>
      <c r="Q31" s="341">
        <f t="shared" si="15"/>
        <v>1.7027069849764546E-2</v>
      </c>
      <c r="R31" s="341">
        <f t="shared" si="16"/>
        <v>1.3860588058390712E-2</v>
      </c>
      <c r="S31" s="341">
        <f t="shared" si="17"/>
        <v>1.3912592930199849E-2</v>
      </c>
      <c r="T31" s="341">
        <f t="shared" si="18"/>
        <v>1.4291617176615456E-2</v>
      </c>
      <c r="V31" s="81">
        <v>2666.9409999999993</v>
      </c>
      <c r="W31" s="61">
        <v>2956.6760000000004</v>
      </c>
      <c r="X31" s="61">
        <v>3126.7730000000001</v>
      </c>
      <c r="Y31" s="61">
        <v>3284.2689999999993</v>
      </c>
      <c r="Z31" s="61">
        <v>3734.9859999999999</v>
      </c>
      <c r="AA31" s="61">
        <v>3330.9740000000002</v>
      </c>
      <c r="AB31" s="61">
        <v>3389.6030000000001</v>
      </c>
      <c r="AC31" s="61">
        <v>2714.9129999999996</v>
      </c>
      <c r="AD31" s="61">
        <v>3182.6790000000001</v>
      </c>
      <c r="AE31" s="61">
        <v>3060.6270000000004</v>
      </c>
      <c r="AF31" s="61">
        <v>3299.4539999999997</v>
      </c>
      <c r="AG31" s="82">
        <v>3660.5969999999998</v>
      </c>
      <c r="AH31" s="42">
        <f t="shared" si="1"/>
        <v>0.10945538261785133</v>
      </c>
      <c r="AJ31" s="340">
        <f t="shared" si="19"/>
        <v>8.6158961262933417E-3</v>
      </c>
      <c r="AK31" s="341">
        <f t="shared" si="20"/>
        <v>8.6336534866156868E-3</v>
      </c>
      <c r="AL31" s="341">
        <f t="shared" si="21"/>
        <v>6.4948579475306986E-3</v>
      </c>
      <c r="AM31" s="341">
        <f t="shared" si="22"/>
        <v>6.3212971724038326E-3</v>
      </c>
      <c r="AN31" s="341">
        <f t="shared" si="23"/>
        <v>6.6721370239563689E-3</v>
      </c>
      <c r="AP31" s="52">
        <f t="shared" si="2"/>
        <v>0.7062869670090216</v>
      </c>
      <c r="AQ31" s="74">
        <f t="shared" si="3"/>
        <v>0.74782110320885065</v>
      </c>
      <c r="AR31" s="74">
        <f t="shared" si="4"/>
        <v>0.83949815468829458</v>
      </c>
      <c r="AS31" s="74">
        <f t="shared" si="5"/>
        <v>1.0087815782821337</v>
      </c>
      <c r="AT31" s="74">
        <f t="shared" si="6"/>
        <v>0.95794392403514672</v>
      </c>
      <c r="AU31" s="74">
        <f t="shared" si="7"/>
        <v>0.95115165633317467</v>
      </c>
      <c r="AV31" s="74">
        <f t="shared" si="8"/>
        <v>0.94079538995123957</v>
      </c>
      <c r="AW31" s="74">
        <f t="shared" si="9"/>
        <v>0.9738221754485642</v>
      </c>
      <c r="AX31" s="74">
        <f t="shared" si="10"/>
        <v>0.99260198353293416</v>
      </c>
      <c r="AY31" s="74">
        <f t="shared" si="11"/>
        <v>0.97814141986172676</v>
      </c>
      <c r="AZ31" s="74">
        <f t="shared" si="12"/>
        <v>0.97156466346939541</v>
      </c>
      <c r="BA31" s="17">
        <f t="shared" si="13"/>
        <v>1.009394106596142</v>
      </c>
      <c r="BB31" s="42">
        <f t="shared" si="24"/>
        <v>3.8936618991123148E-2</v>
      </c>
      <c r="BC31" s="8"/>
    </row>
    <row r="32" spans="1:55" ht="20.100000000000001" customHeight="1" thickBot="1">
      <c r="A32" s="47" t="s">
        <v>33</v>
      </c>
      <c r="B32" s="81">
        <f t="shared" ref="B32:K32" si="25">B33-SUM(B7:B31)</f>
        <v>151930.04999999958</v>
      </c>
      <c r="C32" s="61">
        <f t="shared" si="25"/>
        <v>160766.21000000089</v>
      </c>
      <c r="D32" s="61">
        <f t="shared" si="25"/>
        <v>171344.27000000048</v>
      </c>
      <c r="E32" s="61">
        <f t="shared" si="25"/>
        <v>144060.61000000034</v>
      </c>
      <c r="F32" s="61">
        <f t="shared" si="25"/>
        <v>168539.61000000057</v>
      </c>
      <c r="G32" s="61">
        <f t="shared" si="25"/>
        <v>166300.14000000013</v>
      </c>
      <c r="H32" s="61">
        <f t="shared" si="25"/>
        <v>168662.98000000021</v>
      </c>
      <c r="I32" s="61">
        <f t="shared" si="25"/>
        <v>164609.06000000075</v>
      </c>
      <c r="J32" s="61">
        <f t="shared" si="25"/>
        <v>162229.45999999996</v>
      </c>
      <c r="K32" s="61">
        <f t="shared" si="25"/>
        <v>201305.48000000021</v>
      </c>
      <c r="L32" s="61">
        <f t="shared" ref="L32:M32" si="26">L33-SUM(L7:L31)</f>
        <v>210246.56000000006</v>
      </c>
      <c r="M32" s="82">
        <f t="shared" si="26"/>
        <v>238046.57999999961</v>
      </c>
      <c r="N32" s="42">
        <f t="shared" si="0"/>
        <v>0.13222580193464067</v>
      </c>
      <c r="P32" s="340">
        <f t="shared" si="14"/>
        <v>7.8447574997170907E-2</v>
      </c>
      <c r="Q32" s="349">
        <f t="shared" si="15"/>
        <v>8.085577760768857E-2</v>
      </c>
      <c r="R32" s="341">
        <f t="shared" si="16"/>
        <v>8.9171998166092517E-2</v>
      </c>
      <c r="S32" s="341">
        <f t="shared" si="17"/>
        <v>8.6132412145120393E-2</v>
      </c>
      <c r="T32" s="341">
        <f t="shared" si="18"/>
        <v>9.3810654528408852E-2</v>
      </c>
      <c r="V32" s="81">
        <f t="shared" ref="V32:AE32" si="27">V33-SUM(V7:V31)</f>
        <v>18529.727999999886</v>
      </c>
      <c r="W32" s="61">
        <f t="shared" si="27"/>
        <v>20898.130000000121</v>
      </c>
      <c r="X32" s="61">
        <f t="shared" si="27"/>
        <v>24389.868000000133</v>
      </c>
      <c r="Y32" s="61">
        <f t="shared" si="27"/>
        <v>24787.810999999638</v>
      </c>
      <c r="Z32" s="61">
        <f t="shared" si="27"/>
        <v>27115.200000000012</v>
      </c>
      <c r="AA32" s="61">
        <f t="shared" si="27"/>
        <v>28138.62699999992</v>
      </c>
      <c r="AB32" s="61">
        <f t="shared" si="27"/>
        <v>28811.300000000221</v>
      </c>
      <c r="AC32" s="61">
        <f t="shared" si="27"/>
        <v>29602.820000000007</v>
      </c>
      <c r="AD32" s="61">
        <f t="shared" si="27"/>
        <v>31008.157000000065</v>
      </c>
      <c r="AE32" s="61">
        <f t="shared" si="27"/>
        <v>37595.169999999867</v>
      </c>
      <c r="AF32" s="61">
        <f t="shared" ref="AF32:AG32" si="28">AF33-SUM(AF7:AF31)</f>
        <v>38085.205999999947</v>
      </c>
      <c r="AG32" s="82">
        <f t="shared" si="28"/>
        <v>46250.139999999956</v>
      </c>
      <c r="AH32" s="42">
        <f t="shared" si="1"/>
        <v>0.21438597443847407</v>
      </c>
      <c r="AJ32" s="340">
        <f t="shared" si="19"/>
        <v>5.9862671013895065E-2</v>
      </c>
      <c r="AK32" s="349">
        <f t="shared" si="20"/>
        <v>7.2933368770554091E-2</v>
      </c>
      <c r="AL32" s="341">
        <f t="shared" si="21"/>
        <v>7.977949899261387E-2</v>
      </c>
      <c r="AM32" s="341">
        <f t="shared" si="22"/>
        <v>7.296598315909758E-2</v>
      </c>
      <c r="AN32" s="341">
        <f t="shared" si="23"/>
        <v>8.4299711620034967E-2</v>
      </c>
      <c r="AP32" s="52">
        <f t="shared" si="2"/>
        <v>1.2196223196135287</v>
      </c>
      <c r="AQ32" s="76">
        <f t="shared" si="3"/>
        <v>1.2999081087997288</v>
      </c>
      <c r="AR32" s="76">
        <f t="shared" si="4"/>
        <v>1.4234422896079373</v>
      </c>
      <c r="AS32" s="76">
        <f t="shared" si="5"/>
        <v>1.7206515368774002</v>
      </c>
      <c r="AT32" s="76">
        <f t="shared" si="6"/>
        <v>1.6088324875084214</v>
      </c>
      <c r="AU32" s="76">
        <f t="shared" si="7"/>
        <v>1.6920386837918415</v>
      </c>
      <c r="AV32" s="76">
        <f t="shared" si="8"/>
        <v>1.7082171796087195</v>
      </c>
      <c r="AW32" s="76">
        <f t="shared" si="9"/>
        <v>1.7983712439643282</v>
      </c>
      <c r="AX32" s="76">
        <f t="shared" si="10"/>
        <v>1.9113764540669784</v>
      </c>
      <c r="AY32" s="76">
        <f t="shared" si="11"/>
        <v>1.8675681357506924</v>
      </c>
      <c r="AZ32" s="76">
        <f t="shared" si="12"/>
        <v>1.8114544180889303</v>
      </c>
      <c r="BA32" s="17">
        <f t="shared" si="13"/>
        <v>1.9429029394163122</v>
      </c>
      <c r="BB32" s="42">
        <f t="shared" si="24"/>
        <v>7.2565182990394578E-2</v>
      </c>
      <c r="BC32" s="8"/>
    </row>
    <row r="33" spans="1:55" s="6" customFormat="1" ht="26.25" customHeight="1" thickBot="1">
      <c r="A33" s="56" t="s">
        <v>34</v>
      </c>
      <c r="B33" s="84">
        <v>1936708.0499999996</v>
      </c>
      <c r="C33" s="69">
        <v>2254290.4000000004</v>
      </c>
      <c r="D33" s="69">
        <v>2517142.5900000008</v>
      </c>
      <c r="E33" s="69">
        <v>2264349.3900000011</v>
      </c>
      <c r="F33" s="69">
        <v>2095341.790000001</v>
      </c>
      <c r="G33" s="69">
        <v>2056750.2400000005</v>
      </c>
      <c r="H33" s="69">
        <v>2051689.4500000004</v>
      </c>
      <c r="I33" s="69">
        <v>2260416.5100000007</v>
      </c>
      <c r="J33" s="69">
        <v>2257675.6</v>
      </c>
      <c r="K33" s="69">
        <v>2257496.5700000008</v>
      </c>
      <c r="L33" s="69">
        <v>2440969.1399999997</v>
      </c>
      <c r="M33" s="85">
        <v>2537521.7899999996</v>
      </c>
      <c r="N33" s="86">
        <f t="shared" si="0"/>
        <v>3.9555047385810012E-2</v>
      </c>
      <c r="O33"/>
      <c r="P33" s="334">
        <f>SUM(P7:P32)</f>
        <v>1</v>
      </c>
      <c r="Q33" s="338">
        <f t="shared" ref="Q33:T33" si="29">SUM(Q7:Q32)</f>
        <v>1</v>
      </c>
      <c r="R33" s="338">
        <f t="shared" si="29"/>
        <v>0.99999999999999989</v>
      </c>
      <c r="S33" s="338">
        <f t="shared" si="29"/>
        <v>1.0000000000000004</v>
      </c>
      <c r="T33" s="335">
        <f t="shared" si="29"/>
        <v>0.99999999999999978</v>
      </c>
      <c r="V33" s="99">
        <v>309537.27399999986</v>
      </c>
      <c r="W33" s="69">
        <v>317980.43900000001</v>
      </c>
      <c r="X33" s="69">
        <v>360430.48400000011</v>
      </c>
      <c r="Y33" s="69">
        <v>374366.58699999977</v>
      </c>
      <c r="Z33" s="69">
        <v>382569.61599999998</v>
      </c>
      <c r="AA33" s="69">
        <v>385812.79699999996</v>
      </c>
      <c r="AB33" s="69">
        <v>381522.85600000026</v>
      </c>
      <c r="AC33" s="69">
        <v>433133.71200000006</v>
      </c>
      <c r="AD33" s="69">
        <v>457390.47700000013</v>
      </c>
      <c r="AE33" s="69">
        <v>471238.48199999973</v>
      </c>
      <c r="AF33" s="69">
        <v>521958.37500000006</v>
      </c>
      <c r="AG33" s="85">
        <v>548639.36199999985</v>
      </c>
      <c r="AH33" s="86">
        <f t="shared" si="1"/>
        <v>5.1117078062019386E-2</v>
      </c>
      <c r="AI33"/>
      <c r="AJ33" s="334">
        <f>SUM(AJ7:AJ32)</f>
        <v>1</v>
      </c>
      <c r="AK33" s="338">
        <f t="shared" ref="AK33:AN33" si="30">SUM(AK7:AK32)</f>
        <v>0.99999999999999989</v>
      </c>
      <c r="AL33" s="338">
        <f t="shared" si="30"/>
        <v>1.0000000000000002</v>
      </c>
      <c r="AM33" s="338">
        <f t="shared" si="30"/>
        <v>0.99999999999999956</v>
      </c>
      <c r="AN33" s="335">
        <f t="shared" si="30"/>
        <v>1</v>
      </c>
      <c r="AP33" s="72">
        <f t="shared" si="2"/>
        <v>1.5982650250253254</v>
      </c>
      <c r="AQ33" s="77">
        <f t="shared" si="3"/>
        <v>1.4105566833802776</v>
      </c>
      <c r="AR33" s="77">
        <f t="shared" si="4"/>
        <v>1.431903323363179</v>
      </c>
      <c r="AS33" s="77">
        <f t="shared" si="5"/>
        <v>1.6533075180593026</v>
      </c>
      <c r="AT33" s="77">
        <f t="shared" si="6"/>
        <v>1.8258100794142984</v>
      </c>
      <c r="AU33" s="77">
        <f t="shared" si="7"/>
        <v>1.8758368881969834</v>
      </c>
      <c r="AV33" s="77">
        <f t="shared" si="8"/>
        <v>1.8595546026714724</v>
      </c>
      <c r="AW33" s="77">
        <f t="shared" si="9"/>
        <v>1.9161677066320839</v>
      </c>
      <c r="AX33" s="77">
        <f t="shared" si="10"/>
        <v>2.0259353336679551</v>
      </c>
      <c r="AY33" s="77">
        <f t="shared" si="11"/>
        <v>2.0874383078243151</v>
      </c>
      <c r="AZ33" s="77">
        <f t="shared" si="12"/>
        <v>2.1383243501390607</v>
      </c>
      <c r="BA33" s="87">
        <f t="shared" si="13"/>
        <v>2.1621069981038463</v>
      </c>
      <c r="BB33" s="86">
        <f t="shared" si="24"/>
        <v>1.1122095655525285E-2</v>
      </c>
      <c r="BC33" s="13"/>
    </row>
    <row r="35" spans="1:55" ht="15.75" thickBot="1"/>
    <row r="36" spans="1:55" ht="15" customHeight="1">
      <c r="A36" s="507" t="s">
        <v>20</v>
      </c>
      <c r="B36" s="533" t="s">
        <v>19</v>
      </c>
      <c r="C36" s="530"/>
      <c r="D36" s="530"/>
      <c r="E36" s="530"/>
      <c r="F36" s="530"/>
      <c r="G36" s="530"/>
      <c r="H36" s="530"/>
      <c r="I36" s="530"/>
      <c r="J36" s="530"/>
      <c r="K36" s="530"/>
      <c r="L36" s="530"/>
      <c r="M36" s="531"/>
      <c r="N36" s="519" t="s">
        <v>196</v>
      </c>
      <c r="P36" s="489" t="s">
        <v>112</v>
      </c>
      <c r="Q36" s="495"/>
      <c r="R36" s="495"/>
      <c r="S36" s="495"/>
      <c r="T36" s="522"/>
      <c r="V36" s="529" t="s">
        <v>35</v>
      </c>
      <c r="W36" s="530"/>
      <c r="X36" s="530"/>
      <c r="Y36" s="530"/>
      <c r="Z36" s="530"/>
      <c r="AA36" s="530"/>
      <c r="AB36" s="530"/>
      <c r="AC36" s="530"/>
      <c r="AD36" s="530"/>
      <c r="AE36" s="530"/>
      <c r="AF36" s="530"/>
      <c r="AG36" s="531"/>
      <c r="AH36" s="519" t="s">
        <v>196</v>
      </c>
      <c r="AJ36" s="489" t="s">
        <v>112</v>
      </c>
      <c r="AK36" s="495"/>
      <c r="AL36" s="495"/>
      <c r="AM36" s="495"/>
      <c r="AN36" s="522"/>
      <c r="AP36" s="529" t="s">
        <v>41</v>
      </c>
      <c r="AQ36" s="530"/>
      <c r="AR36" s="530"/>
      <c r="AS36" s="530"/>
      <c r="AT36" s="530"/>
      <c r="AU36" s="530"/>
      <c r="AV36" s="530"/>
      <c r="AW36" s="530"/>
      <c r="AX36" s="530"/>
      <c r="AY36" s="530"/>
      <c r="AZ36" s="530"/>
      <c r="BA36" s="530"/>
      <c r="BB36" s="519" t="s">
        <v>196</v>
      </c>
    </row>
    <row r="37" spans="1:55" ht="15.75" thickBot="1">
      <c r="A37" s="517"/>
      <c r="B37" s="526" t="s">
        <v>69</v>
      </c>
      <c r="C37" s="527"/>
      <c r="D37" s="527"/>
      <c r="E37" s="527"/>
      <c r="F37" s="527"/>
      <c r="G37" s="527"/>
      <c r="H37" s="527"/>
      <c r="I37" s="527"/>
      <c r="J37" s="527"/>
      <c r="K37" s="527"/>
      <c r="L37" s="527"/>
      <c r="M37" s="528"/>
      <c r="N37" s="520"/>
      <c r="P37" s="523"/>
      <c r="Q37" s="524"/>
      <c r="R37" s="524"/>
      <c r="S37" s="524"/>
      <c r="T37" s="525"/>
      <c r="V37" s="532" t="str">
        <f>B37</f>
        <v>jan-dez</v>
      </c>
      <c r="W37" s="527"/>
      <c r="X37" s="527"/>
      <c r="Y37" s="527"/>
      <c r="Z37" s="527"/>
      <c r="AA37" s="527"/>
      <c r="AB37" s="527"/>
      <c r="AC37" s="527"/>
      <c r="AD37" s="527"/>
      <c r="AE37" s="527"/>
      <c r="AF37" s="527"/>
      <c r="AG37" s="528"/>
      <c r="AH37" s="520"/>
      <c r="AJ37" s="523"/>
      <c r="AK37" s="524"/>
      <c r="AL37" s="524"/>
      <c r="AM37" s="524"/>
      <c r="AN37" s="525"/>
      <c r="AP37" s="532" t="str">
        <f>B37</f>
        <v>jan-dez</v>
      </c>
      <c r="AQ37" s="527"/>
      <c r="AR37" s="527"/>
      <c r="AS37" s="527"/>
      <c r="AT37" s="527"/>
      <c r="AU37" s="527"/>
      <c r="AV37" s="527"/>
      <c r="AW37" s="527"/>
      <c r="AX37" s="527"/>
      <c r="AY37" s="527"/>
      <c r="AZ37" s="527"/>
      <c r="BA37" s="528"/>
      <c r="BB37" s="520"/>
    </row>
    <row r="38" spans="1:55" ht="24.75" customHeight="1" thickBot="1">
      <c r="A38" s="508"/>
      <c r="B38" s="31">
        <v>2010</v>
      </c>
      <c r="C38" s="78">
        <v>2011</v>
      </c>
      <c r="D38" s="78">
        <v>2012</v>
      </c>
      <c r="E38" s="78">
        <v>2013</v>
      </c>
      <c r="F38" s="78">
        <v>2014</v>
      </c>
      <c r="G38" s="78">
        <v>2015</v>
      </c>
      <c r="H38" s="78">
        <v>2016</v>
      </c>
      <c r="I38" s="78">
        <v>2017</v>
      </c>
      <c r="J38" s="78">
        <v>2018</v>
      </c>
      <c r="K38" s="78">
        <v>2019</v>
      </c>
      <c r="L38" s="78">
        <v>2020</v>
      </c>
      <c r="M38" s="30">
        <v>2021</v>
      </c>
      <c r="N38" s="521"/>
      <c r="P38" s="284">
        <v>2010</v>
      </c>
      <c r="Q38" s="339">
        <v>2015</v>
      </c>
      <c r="R38" s="386">
        <v>2019</v>
      </c>
      <c r="S38" s="386">
        <v>2020</v>
      </c>
      <c r="T38" s="288">
        <v>2021</v>
      </c>
      <c r="V38" s="51">
        <v>2010</v>
      </c>
      <c r="W38" s="78">
        <v>2011</v>
      </c>
      <c r="X38" s="78">
        <v>2012</v>
      </c>
      <c r="Y38" s="78">
        <v>2013</v>
      </c>
      <c r="Z38" s="78">
        <v>2014</v>
      </c>
      <c r="AA38" s="78">
        <v>2015</v>
      </c>
      <c r="AB38" s="78">
        <v>2016</v>
      </c>
      <c r="AC38" s="78">
        <v>2017</v>
      </c>
      <c r="AD38" s="78">
        <v>2018</v>
      </c>
      <c r="AE38" s="78">
        <v>2019</v>
      </c>
      <c r="AF38" s="78">
        <v>2020</v>
      </c>
      <c r="AG38" s="30">
        <v>2021</v>
      </c>
      <c r="AH38" s="521"/>
      <c r="AJ38" s="284">
        <v>2010</v>
      </c>
      <c r="AK38" s="339">
        <v>2015</v>
      </c>
      <c r="AL38" s="386">
        <v>2019</v>
      </c>
      <c r="AM38" s="386">
        <v>2020</v>
      </c>
      <c r="AN38" s="288">
        <v>2021</v>
      </c>
      <c r="AP38" s="51">
        <v>2010</v>
      </c>
      <c r="AQ38" s="70">
        <v>2011</v>
      </c>
      <c r="AR38" s="70">
        <v>2012</v>
      </c>
      <c r="AS38" s="70">
        <v>2013</v>
      </c>
      <c r="AT38" s="70">
        <v>2014</v>
      </c>
      <c r="AU38" s="70">
        <v>2015</v>
      </c>
      <c r="AV38" s="70">
        <v>2016</v>
      </c>
      <c r="AW38" s="70">
        <v>2017</v>
      </c>
      <c r="AX38" s="70">
        <v>2018</v>
      </c>
      <c r="AY38" s="70">
        <v>2019</v>
      </c>
      <c r="AZ38" s="70">
        <v>2020</v>
      </c>
      <c r="BA38" s="29">
        <v>2021</v>
      </c>
      <c r="BB38" s="521"/>
    </row>
    <row r="39" spans="1:55" ht="20.100000000000001" customHeight="1">
      <c r="A39" s="88" t="s">
        <v>122</v>
      </c>
      <c r="B39" s="89">
        <v>172166.16</v>
      </c>
      <c r="C39" s="60">
        <v>173463.21999999997</v>
      </c>
      <c r="D39" s="60">
        <v>189810.75</v>
      </c>
      <c r="E39" s="60">
        <v>160288.62</v>
      </c>
      <c r="F39" s="60">
        <v>191336.37000000002</v>
      </c>
      <c r="G39" s="60">
        <v>173650.5</v>
      </c>
      <c r="H39" s="60">
        <v>192778.49</v>
      </c>
      <c r="I39" s="60">
        <v>218653.77000000002</v>
      </c>
      <c r="J39" s="60">
        <v>223101.17</v>
      </c>
      <c r="K39" s="60">
        <v>193045.72</v>
      </c>
      <c r="L39" s="60">
        <v>155069.07999999999</v>
      </c>
      <c r="M39" s="80">
        <v>175050.29</v>
      </c>
      <c r="N39" s="42">
        <f>(M39-L39)/L39</f>
        <v>0.12885360511586205</v>
      </c>
      <c r="P39" s="340">
        <f>B39/$B$66</f>
        <v>0.19802693281564765</v>
      </c>
      <c r="Q39" s="341">
        <f>G39/$G$66</f>
        <v>0.22756767147191057</v>
      </c>
      <c r="R39" s="341">
        <f>K39/$K$66</f>
        <v>0.19854140771334172</v>
      </c>
      <c r="S39" s="341">
        <f>L39/$L$66</f>
        <v>0.17138769227916026</v>
      </c>
      <c r="T39" s="341">
        <f>M39/$M$66</f>
        <v>0.17884502919480624</v>
      </c>
      <c r="V39" s="97">
        <v>23036.265000000003</v>
      </c>
      <c r="W39" s="60">
        <v>21603.091</v>
      </c>
      <c r="X39" s="60">
        <v>25109.201000000005</v>
      </c>
      <c r="Y39" s="60">
        <v>25549.050999999996</v>
      </c>
      <c r="Z39" s="60">
        <v>29485.033999999996</v>
      </c>
      <c r="AA39" s="60">
        <v>27559.380999999998</v>
      </c>
      <c r="AB39" s="60">
        <v>30142.709000000003</v>
      </c>
      <c r="AC39" s="60">
        <v>31862.298999999999</v>
      </c>
      <c r="AD39" s="60">
        <v>34304.268000000004</v>
      </c>
      <c r="AE39" s="60">
        <v>31811.731</v>
      </c>
      <c r="AF39" s="60">
        <v>31906.324000000001</v>
      </c>
      <c r="AG39" s="80">
        <v>33850.805999999997</v>
      </c>
      <c r="AH39" s="42">
        <f t="shared" ref="AH39:AH66" si="31">(AG39-AF39)/AF39</f>
        <v>6.0943466881361708E-2</v>
      </c>
      <c r="AJ39" s="340">
        <f>V39/$V$66</f>
        <v>0.15474768718820239</v>
      </c>
      <c r="AK39" s="341">
        <f>AA39/$AA$66</f>
        <v>0.1850646231169655</v>
      </c>
      <c r="AL39" s="341">
        <f>AE39/$AE$66</f>
        <v>0.1632738754160114</v>
      </c>
      <c r="AM39" s="341">
        <f>AF39/$AF$66</f>
        <v>0.17027156539307894</v>
      </c>
      <c r="AN39" s="341">
        <f>AG39/$AG$66</f>
        <v>0.16756201723549882</v>
      </c>
      <c r="AP39" s="100">
        <f t="shared" ref="AP39:AP66" si="32">(V39/B39)*10</f>
        <v>1.3380251380410646</v>
      </c>
      <c r="AQ39" s="73">
        <f t="shared" ref="AQ39:AQ66" si="33">(W39/C39)*10</f>
        <v>1.2453989381725996</v>
      </c>
      <c r="AR39" s="73">
        <f t="shared" ref="AR39:AR66" si="34">(X39/D39)*10</f>
        <v>1.3228545274701251</v>
      </c>
      <c r="AS39" s="73">
        <f t="shared" ref="AS39:AS66" si="35">(Y39/E39)*10</f>
        <v>1.5939404182280685</v>
      </c>
      <c r="AT39" s="73">
        <f t="shared" ref="AT39:AT66" si="36">(Z39/F39)*10</f>
        <v>1.5410051941510123</v>
      </c>
      <c r="AU39" s="73">
        <f t="shared" ref="AU39:AU66" si="37">(AA39/G39)*10</f>
        <v>1.5870602733651786</v>
      </c>
      <c r="AV39" s="73">
        <f t="shared" ref="AV39:AV66" si="38">(AB39/H39)*10</f>
        <v>1.5635929610196659</v>
      </c>
      <c r="AW39" s="73">
        <f t="shared" ref="AW39:AW66" si="39">(AC39/I39)*10</f>
        <v>1.4572032762115192</v>
      </c>
      <c r="AX39" s="73">
        <f t="shared" ref="AX39:AZ66" si="40">(AD39/J39)*10</f>
        <v>1.5376104033878444</v>
      </c>
      <c r="AY39" s="73">
        <f t="shared" ref="AY39" si="41">(AE39/K39)*10</f>
        <v>1.647885847974252</v>
      </c>
      <c r="AZ39" s="73">
        <f t="shared" ref="AZ39" si="42">(AF39/L39)*10</f>
        <v>2.0575555100991121</v>
      </c>
      <c r="BA39" s="73">
        <f t="shared" ref="BA39" si="43">(AG39/M39)*10</f>
        <v>1.9337760594398326</v>
      </c>
      <c r="BB39" s="42">
        <f>(BA39-AZ39)/AZ39</f>
        <v>-6.015849878738732E-2</v>
      </c>
    </row>
    <row r="40" spans="1:55" ht="20.100000000000001" customHeight="1">
      <c r="A40" s="88" t="s">
        <v>117</v>
      </c>
      <c r="B40" s="90">
        <v>270534.81000000006</v>
      </c>
      <c r="C40" s="61">
        <v>325851.83999999997</v>
      </c>
      <c r="D40" s="61">
        <v>348644.6</v>
      </c>
      <c r="E40" s="61">
        <v>274292.70000000013</v>
      </c>
      <c r="F40" s="61">
        <v>127582.75</v>
      </c>
      <c r="G40" s="61">
        <v>133257</v>
      </c>
      <c r="H40" s="61">
        <v>151972.67000000001</v>
      </c>
      <c r="I40" s="61">
        <v>162269.27000000002</v>
      </c>
      <c r="J40" s="61">
        <v>205276.96000000002</v>
      </c>
      <c r="K40" s="61">
        <v>196501.66000000003</v>
      </c>
      <c r="L40" s="61">
        <v>189587.97</v>
      </c>
      <c r="M40" s="82">
        <v>209803.22999999998</v>
      </c>
      <c r="N40" s="42">
        <f t="shared" ref="N40:N66" si="44">(M40-L40)/L40</f>
        <v>0.10662733505717678</v>
      </c>
      <c r="P40" s="340">
        <f t="shared" ref="P40:P65" si="45">B40/$B$66</f>
        <v>0.31117136285181718</v>
      </c>
      <c r="Q40" s="341">
        <f t="shared" ref="Q40:Q65" si="46">G40/$G$66</f>
        <v>0.17463229416173512</v>
      </c>
      <c r="R40" s="341">
        <f t="shared" ref="R40:R65" si="47">K40/$K$66</f>
        <v>0.20209573252599675</v>
      </c>
      <c r="S40" s="341">
        <f t="shared" ref="S40:S65" si="48">L40/$L$66</f>
        <v>0.20953915933589515</v>
      </c>
      <c r="T40" s="341">
        <f t="shared" ref="T40:T65" si="49">M40/$M$66</f>
        <v>0.21435134323122026</v>
      </c>
      <c r="V40" s="97">
        <v>26654.051999999996</v>
      </c>
      <c r="W40" s="61">
        <v>22708.474999999999</v>
      </c>
      <c r="X40" s="61">
        <v>27124.615999999998</v>
      </c>
      <c r="Y40" s="61">
        <v>28359.424000000006</v>
      </c>
      <c r="Z40" s="61">
        <v>22526.057000000004</v>
      </c>
      <c r="AA40" s="61">
        <v>23597.651000000002</v>
      </c>
      <c r="AB40" s="61">
        <v>26332.184000000001</v>
      </c>
      <c r="AC40" s="61">
        <v>27531.224000000002</v>
      </c>
      <c r="AD40" s="61">
        <v>30889.813000000002</v>
      </c>
      <c r="AE40" s="61">
        <v>31500.865999999998</v>
      </c>
      <c r="AF40" s="61">
        <v>31466.849000000002</v>
      </c>
      <c r="AG40" s="82">
        <v>33425.802000000011</v>
      </c>
      <c r="AH40" s="42">
        <f t="shared" si="31"/>
        <v>6.2254501554954184E-2</v>
      </c>
      <c r="AJ40" s="340">
        <f t="shared" ref="AJ40:AJ65" si="50">V40/$V$66</f>
        <v>0.17905041903251587</v>
      </c>
      <c r="AK40" s="341">
        <f t="shared" ref="AK40:AK65" si="51">AA40/$AA$66</f>
        <v>0.15846112032634857</v>
      </c>
      <c r="AL40" s="341">
        <f t="shared" ref="AL40:AL65" si="52">AE40/$AE$66</f>
        <v>0.16167835918078363</v>
      </c>
      <c r="AM40" s="341">
        <f t="shared" ref="AM40:AM65" si="53">AF40/$AF$66</f>
        <v>0.16792625929635896</v>
      </c>
      <c r="AN40" s="341">
        <f t="shared" ref="AN40:AN65" si="54">AG40/$AG$66</f>
        <v>0.16545824081217958</v>
      </c>
      <c r="AP40" s="102">
        <f t="shared" ref="AP40:AP65" si="55">(V40/B40)*10</f>
        <v>0.98523557837159625</v>
      </c>
      <c r="AQ40" s="74">
        <f t="shared" ref="AQ40:AQ65" si="56">(W40/C40)*10</f>
        <v>0.69689571186708665</v>
      </c>
      <c r="AR40" s="74">
        <f t="shared" ref="AR40:AR65" si="57">(X40/D40)*10</f>
        <v>0.77800189648713913</v>
      </c>
      <c r="AS40" s="74">
        <f t="shared" ref="AS40:AS65" si="58">(Y40/E40)*10</f>
        <v>1.0339110009125285</v>
      </c>
      <c r="AT40" s="74">
        <f t="shared" ref="AT40:AT65" si="59">(Z40/F40)*10</f>
        <v>1.7656036572342269</v>
      </c>
      <c r="AU40" s="74">
        <f t="shared" ref="AU40:AU65" si="60">(AA40/G40)*10</f>
        <v>1.7708376295429136</v>
      </c>
      <c r="AV40" s="74">
        <f t="shared" ref="AV40:AV65" si="61">(AB40/H40)*10</f>
        <v>1.7326920689094951</v>
      </c>
      <c r="AW40" s="74">
        <f t="shared" ref="AW40:AW65" si="62">(AC40/I40)*10</f>
        <v>1.6966381866387885</v>
      </c>
      <c r="AX40" s="74">
        <f t="shared" ref="AX40:AX65" si="63">(AD40/J40)*10</f>
        <v>1.5047871422102119</v>
      </c>
      <c r="AY40" s="74">
        <f t="shared" ref="AY40:AY65" si="64">(AE40/K40)*10</f>
        <v>1.6030839637690588</v>
      </c>
      <c r="AZ40" s="74">
        <f t="shared" ref="AZ40:AZ65" si="65">(AF40/L40)*10</f>
        <v>1.6597492446382542</v>
      </c>
      <c r="BA40" s="103">
        <f t="shared" ref="BA40:BA65" si="66">(AG40/M40)*10</f>
        <v>1.5931976833721775</v>
      </c>
      <c r="BB40" s="42">
        <f t="shared" ref="BB40:BB66" si="67">(BA40-AZ40)/AZ40</f>
        <v>-4.0097358972187275E-2</v>
      </c>
    </row>
    <row r="41" spans="1:55" ht="20.100000000000001" customHeight="1">
      <c r="A41" s="88" t="s">
        <v>128</v>
      </c>
      <c r="B41" s="90">
        <v>28456.080000000002</v>
      </c>
      <c r="C41" s="61">
        <v>46696.490000000005</v>
      </c>
      <c r="D41" s="61">
        <v>48218.32</v>
      </c>
      <c r="E41" s="61">
        <v>61277.560000000005</v>
      </c>
      <c r="F41" s="61">
        <v>65216.160000000003</v>
      </c>
      <c r="G41" s="61">
        <v>77794.139999999985</v>
      </c>
      <c r="H41" s="61">
        <v>90658.81</v>
      </c>
      <c r="I41" s="61">
        <v>87590.889999999985</v>
      </c>
      <c r="J41" s="61">
        <v>97176.14</v>
      </c>
      <c r="K41" s="61">
        <v>94921.829999999973</v>
      </c>
      <c r="L41" s="61">
        <v>110442.87000000001</v>
      </c>
      <c r="M41" s="82">
        <v>130116.55999999998</v>
      </c>
      <c r="N41" s="42">
        <f t="shared" si="44"/>
        <v>0.17813454141494123</v>
      </c>
      <c r="P41" s="340">
        <f t="shared" si="45"/>
        <v>3.273041718742345E-2</v>
      </c>
      <c r="Q41" s="341">
        <f t="shared" si="46"/>
        <v>0.10194863414709322</v>
      </c>
      <c r="R41" s="341">
        <f t="shared" si="47"/>
        <v>9.7624095219135162E-2</v>
      </c>
      <c r="S41" s="341">
        <f t="shared" si="48"/>
        <v>0.12206526677005695</v>
      </c>
      <c r="T41" s="341">
        <f t="shared" si="49"/>
        <v>0.1329372260504553</v>
      </c>
      <c r="V41" s="97">
        <v>4434.6180000000013</v>
      </c>
      <c r="W41" s="61">
        <v>8134.4809999999998</v>
      </c>
      <c r="X41" s="61">
        <v>8382.4830000000002</v>
      </c>
      <c r="Y41" s="61">
        <v>11167.143000000002</v>
      </c>
      <c r="Z41" s="61">
        <v>11630.187000000002</v>
      </c>
      <c r="AA41" s="61">
        <v>14432.940999999999</v>
      </c>
      <c r="AB41" s="61">
        <v>16924.706999999999</v>
      </c>
      <c r="AC41" s="61">
        <v>17778.404999999999</v>
      </c>
      <c r="AD41" s="61">
        <v>19882.574000000001</v>
      </c>
      <c r="AE41" s="61">
        <v>19728.420999999998</v>
      </c>
      <c r="AF41" s="61">
        <v>23395.657999999999</v>
      </c>
      <c r="AG41" s="82">
        <v>28226.141</v>
      </c>
      <c r="AH41" s="42">
        <f t="shared" si="31"/>
        <v>0.2064692089446683</v>
      </c>
      <c r="AJ41" s="340">
        <f t="shared" si="50"/>
        <v>2.9789850006638308E-2</v>
      </c>
      <c r="AK41" s="341">
        <f t="shared" si="51"/>
        <v>9.6918968776345135E-2</v>
      </c>
      <c r="AL41" s="341">
        <f t="shared" si="52"/>
        <v>0.10125622376564869</v>
      </c>
      <c r="AM41" s="341">
        <f t="shared" si="53"/>
        <v>0.12485347140150367</v>
      </c>
      <c r="AN41" s="341">
        <f t="shared" si="54"/>
        <v>0.13971983782996542</v>
      </c>
      <c r="AP41" s="102">
        <f t="shared" si="55"/>
        <v>1.5584079043916101</v>
      </c>
      <c r="AQ41" s="74">
        <f t="shared" si="56"/>
        <v>1.7419898155086173</v>
      </c>
      <c r="AR41" s="74">
        <f t="shared" si="57"/>
        <v>1.7384436040077713</v>
      </c>
      <c r="AS41" s="74">
        <f t="shared" si="58"/>
        <v>1.8223870206320227</v>
      </c>
      <c r="AT41" s="74">
        <f t="shared" si="59"/>
        <v>1.7833290092516949</v>
      </c>
      <c r="AU41" s="74">
        <f t="shared" si="60"/>
        <v>1.855273546310815</v>
      </c>
      <c r="AV41" s="74">
        <f t="shared" si="61"/>
        <v>1.8668573964295359</v>
      </c>
      <c r="AW41" s="74">
        <f t="shared" si="62"/>
        <v>2.0297093681774441</v>
      </c>
      <c r="AX41" s="74">
        <f t="shared" si="63"/>
        <v>2.0460345512797691</v>
      </c>
      <c r="AY41" s="74">
        <f t="shared" si="64"/>
        <v>2.0783860783130716</v>
      </c>
      <c r="AZ41" s="74">
        <f t="shared" si="65"/>
        <v>2.1183493330080969</v>
      </c>
      <c r="BA41" s="103">
        <f t="shared" si="66"/>
        <v>2.1692965906876114</v>
      </c>
      <c r="BB41" s="42">
        <f t="shared" si="67"/>
        <v>2.4050451398952399E-2</v>
      </c>
    </row>
    <row r="42" spans="1:55" ht="20.100000000000001" customHeight="1">
      <c r="A42" s="88" t="s">
        <v>126</v>
      </c>
      <c r="B42" s="90">
        <v>46853.35</v>
      </c>
      <c r="C42" s="61">
        <v>54001.39</v>
      </c>
      <c r="D42" s="61">
        <v>55419.28</v>
      </c>
      <c r="E42" s="61">
        <v>55203.86</v>
      </c>
      <c r="F42" s="61">
        <v>53807.929999999993</v>
      </c>
      <c r="G42" s="61">
        <v>62080.869999999995</v>
      </c>
      <c r="H42" s="61">
        <v>63356.590000000004</v>
      </c>
      <c r="I42" s="61">
        <v>62294.010000000009</v>
      </c>
      <c r="J42" s="61">
        <v>73032.359999999986</v>
      </c>
      <c r="K42" s="61">
        <v>84738.349999999991</v>
      </c>
      <c r="L42" s="61">
        <v>121219.02000000003</v>
      </c>
      <c r="M42" s="82">
        <v>113826.01000000001</v>
      </c>
      <c r="N42" s="42">
        <f t="shared" si="44"/>
        <v>-6.0988861318958212E-2</v>
      </c>
      <c r="P42" s="340">
        <f t="shared" si="45"/>
        <v>5.389110840735499E-2</v>
      </c>
      <c r="Q42" s="341">
        <f t="shared" si="46"/>
        <v>8.1356512240681064E-2</v>
      </c>
      <c r="R42" s="341">
        <f t="shared" si="47"/>
        <v>8.7150708631643578E-2</v>
      </c>
      <c r="S42" s="341">
        <f t="shared" si="48"/>
        <v>0.13397543919227084</v>
      </c>
      <c r="T42" s="341">
        <f t="shared" si="49"/>
        <v>0.11629352959985562</v>
      </c>
      <c r="V42" s="97">
        <v>11235.451999999999</v>
      </c>
      <c r="W42" s="61">
        <v>11548.254999999999</v>
      </c>
      <c r="X42" s="61">
        <v>12548.552000000003</v>
      </c>
      <c r="Y42" s="61">
        <v>12783.093999999997</v>
      </c>
      <c r="Z42" s="61">
        <v>12735.106</v>
      </c>
      <c r="AA42" s="61">
        <v>13572.193999999998</v>
      </c>
      <c r="AB42" s="61">
        <v>14108.866999999998</v>
      </c>
      <c r="AC42" s="61">
        <v>13576.863000000001</v>
      </c>
      <c r="AD42" s="61">
        <v>16112.396000000001</v>
      </c>
      <c r="AE42" s="61">
        <v>18570.614999999994</v>
      </c>
      <c r="AF42" s="61">
        <v>26504.478000000003</v>
      </c>
      <c r="AG42" s="82">
        <v>25448.833000000002</v>
      </c>
      <c r="AH42" s="42">
        <f t="shared" si="31"/>
        <v>-3.9828930039671043E-2</v>
      </c>
      <c r="AJ42" s="340">
        <f t="shared" si="50"/>
        <v>7.5474917983191406E-2</v>
      </c>
      <c r="AK42" s="341">
        <f t="shared" si="51"/>
        <v>9.1138947114971128E-2</v>
      </c>
      <c r="AL42" s="341">
        <f t="shared" si="52"/>
        <v>9.5313778426854928E-2</v>
      </c>
      <c r="AM42" s="341">
        <f t="shared" si="53"/>
        <v>0.14144402717738411</v>
      </c>
      <c r="AN42" s="341">
        <f t="shared" si="54"/>
        <v>0.12597211994802524</v>
      </c>
      <c r="AP42" s="102">
        <f t="shared" si="55"/>
        <v>2.3980039847737675</v>
      </c>
      <c r="AQ42" s="74">
        <f t="shared" si="56"/>
        <v>2.1385106938913978</v>
      </c>
      <c r="AR42" s="74">
        <f t="shared" si="57"/>
        <v>2.2642935815838827</v>
      </c>
      <c r="AS42" s="74">
        <f t="shared" si="58"/>
        <v>2.315615973230857</v>
      </c>
      <c r="AT42" s="74">
        <f t="shared" si="59"/>
        <v>2.3667712175510189</v>
      </c>
      <c r="AU42" s="74">
        <f t="shared" si="60"/>
        <v>2.186211952248736</v>
      </c>
      <c r="AV42" s="74">
        <f t="shared" si="61"/>
        <v>2.226898101681293</v>
      </c>
      <c r="AW42" s="74">
        <f t="shared" si="62"/>
        <v>2.1794813016532406</v>
      </c>
      <c r="AX42" s="74">
        <f t="shared" si="63"/>
        <v>2.2061995531843697</v>
      </c>
      <c r="AY42" s="74">
        <f t="shared" si="64"/>
        <v>2.1915242626272518</v>
      </c>
      <c r="AZ42" s="74">
        <f t="shared" si="65"/>
        <v>2.1864949906376072</v>
      </c>
      <c r="BA42" s="103">
        <f t="shared" si="66"/>
        <v>2.2357660608502399</v>
      </c>
      <c r="BB42" s="42">
        <f t="shared" si="67"/>
        <v>2.2534270795774677E-2</v>
      </c>
    </row>
    <row r="43" spans="1:55" ht="20.100000000000001" customHeight="1">
      <c r="A43" s="88" t="s">
        <v>124</v>
      </c>
      <c r="B43" s="90">
        <v>50880.079999999994</v>
      </c>
      <c r="C43" s="61">
        <v>45859.840000000004</v>
      </c>
      <c r="D43" s="61">
        <v>47038.640000000007</v>
      </c>
      <c r="E43" s="61">
        <v>52057.869999999995</v>
      </c>
      <c r="F43" s="61">
        <v>54216.109999999993</v>
      </c>
      <c r="G43" s="61">
        <v>57026.12000000001</v>
      </c>
      <c r="H43" s="61">
        <v>56859.060000000005</v>
      </c>
      <c r="I43" s="61">
        <v>56515.439999999995</v>
      </c>
      <c r="J43" s="61">
        <v>57641.460000000006</v>
      </c>
      <c r="K43" s="61">
        <v>56124.399999999994</v>
      </c>
      <c r="L43" s="61">
        <v>59758.42</v>
      </c>
      <c r="M43" s="82">
        <v>51334.99</v>
      </c>
      <c r="N43" s="42">
        <f t="shared" si="44"/>
        <v>-0.14095804407144635</v>
      </c>
      <c r="P43" s="340">
        <f t="shared" si="45"/>
        <v>5.8522686361912102E-2</v>
      </c>
      <c r="Q43" s="341">
        <f t="shared" si="46"/>
        <v>7.473230046258289E-2</v>
      </c>
      <c r="R43" s="341">
        <f t="shared" si="47"/>
        <v>5.7722167489994987E-2</v>
      </c>
      <c r="S43" s="341">
        <f t="shared" si="48"/>
        <v>6.604706559198531E-2</v>
      </c>
      <c r="T43" s="341">
        <f t="shared" si="49"/>
        <v>5.2447829622362156E-2</v>
      </c>
      <c r="V43" s="97">
        <v>11722.475</v>
      </c>
      <c r="W43" s="61">
        <v>9763.0449999999983</v>
      </c>
      <c r="X43" s="61">
        <v>9910.0049999999992</v>
      </c>
      <c r="Y43" s="61">
        <v>11152.030000000004</v>
      </c>
      <c r="Z43" s="61">
        <v>12259.883000000002</v>
      </c>
      <c r="AA43" s="61">
        <v>12671.483999999997</v>
      </c>
      <c r="AB43" s="61">
        <v>13236.575999999999</v>
      </c>
      <c r="AC43" s="61">
        <v>13525.419</v>
      </c>
      <c r="AD43" s="61">
        <v>13691.922999999999</v>
      </c>
      <c r="AE43" s="61">
        <v>14185.949000000001</v>
      </c>
      <c r="AF43" s="61">
        <v>14752.979000000001</v>
      </c>
      <c r="AG43" s="82">
        <v>13546.582999999999</v>
      </c>
      <c r="AH43" s="42">
        <f t="shared" si="31"/>
        <v>-8.1773043939125947E-2</v>
      </c>
      <c r="AJ43" s="340">
        <f t="shared" si="50"/>
        <v>7.87465283270323E-2</v>
      </c>
      <c r="AK43" s="341">
        <f t="shared" si="51"/>
        <v>8.5090569007796588E-2</v>
      </c>
      <c r="AL43" s="341">
        <f t="shared" si="52"/>
        <v>7.280945729372261E-2</v>
      </c>
      <c r="AM43" s="341">
        <f t="shared" si="53"/>
        <v>7.8730875689133617E-2</v>
      </c>
      <c r="AN43" s="341">
        <f t="shared" si="54"/>
        <v>6.7055796961765557E-2</v>
      </c>
      <c r="AP43" s="102">
        <f t="shared" si="55"/>
        <v>2.3039419356258879</v>
      </c>
      <c r="AQ43" s="74">
        <f t="shared" si="56"/>
        <v>2.1288877152645966</v>
      </c>
      <c r="AR43" s="74">
        <f t="shared" si="57"/>
        <v>2.1067796602963007</v>
      </c>
      <c r="AS43" s="74">
        <f t="shared" si="58"/>
        <v>2.1422370911449136</v>
      </c>
      <c r="AT43" s="74">
        <f t="shared" si="59"/>
        <v>2.261298901747101</v>
      </c>
      <c r="AU43" s="74">
        <f t="shared" si="60"/>
        <v>2.222049124155737</v>
      </c>
      <c r="AV43" s="74">
        <f t="shared" si="61"/>
        <v>2.3279625094048333</v>
      </c>
      <c r="AW43" s="74">
        <f t="shared" si="62"/>
        <v>2.3932254619268649</v>
      </c>
      <c r="AX43" s="74">
        <f t="shared" si="63"/>
        <v>2.3753602007999102</v>
      </c>
      <c r="AY43" s="74">
        <f t="shared" si="64"/>
        <v>2.5275903172238818</v>
      </c>
      <c r="AZ43" s="74">
        <f t="shared" si="65"/>
        <v>2.4687699239705472</v>
      </c>
      <c r="BA43" s="103">
        <f t="shared" si="66"/>
        <v>2.6388595770642986</v>
      </c>
      <c r="BB43" s="42">
        <f t="shared" si="67"/>
        <v>6.8896518643663071E-2</v>
      </c>
    </row>
    <row r="44" spans="1:55" ht="20.100000000000001" customHeight="1">
      <c r="A44" s="88" t="s">
        <v>130</v>
      </c>
      <c r="B44" s="90">
        <v>24598.51</v>
      </c>
      <c r="C44" s="61">
        <v>80464.5</v>
      </c>
      <c r="D44" s="61">
        <v>205644.51</v>
      </c>
      <c r="E44" s="61">
        <v>152618.38000000003</v>
      </c>
      <c r="F44" s="61">
        <v>23871.269999999993</v>
      </c>
      <c r="G44" s="61">
        <v>22426.499999999996</v>
      </c>
      <c r="H44" s="61">
        <v>210041.51999999996</v>
      </c>
      <c r="I44" s="61">
        <v>202872.90999999995</v>
      </c>
      <c r="J44" s="61">
        <v>135083.80000000005</v>
      </c>
      <c r="K44" s="61">
        <v>33448.47</v>
      </c>
      <c r="L44" s="61">
        <v>54922.1</v>
      </c>
      <c r="M44" s="82">
        <v>70028.62999999999</v>
      </c>
      <c r="N44" s="42">
        <f t="shared" si="44"/>
        <v>0.27505375795899994</v>
      </c>
      <c r="P44" s="340">
        <f t="shared" si="45"/>
        <v>2.8293408455732746E-2</v>
      </c>
      <c r="Q44" s="341">
        <f t="shared" si="46"/>
        <v>2.9389759224792335E-2</v>
      </c>
      <c r="R44" s="341">
        <f t="shared" si="47"/>
        <v>3.4400691813615339E-2</v>
      </c>
      <c r="S44" s="341">
        <f t="shared" si="48"/>
        <v>6.0701798025275366E-2</v>
      </c>
      <c r="T44" s="341">
        <f t="shared" si="49"/>
        <v>7.1546710244366249E-2</v>
      </c>
      <c r="V44" s="97">
        <v>6225.7620000000015</v>
      </c>
      <c r="W44" s="61">
        <v>7245.366</v>
      </c>
      <c r="X44" s="61">
        <v>13357.746999999999</v>
      </c>
      <c r="Y44" s="61">
        <v>12770.829999999994</v>
      </c>
      <c r="Z44" s="61">
        <v>6121.9930000000004</v>
      </c>
      <c r="AA44" s="61">
        <v>5856.9390000000021</v>
      </c>
      <c r="AB44" s="61">
        <v>12434.543000000001</v>
      </c>
      <c r="AC44" s="61">
        <v>15391.253999999997</v>
      </c>
      <c r="AD44" s="61">
        <v>13363.448</v>
      </c>
      <c r="AE44" s="61">
        <v>7033.5499999999993</v>
      </c>
      <c r="AF44" s="61">
        <v>9308.5270000000019</v>
      </c>
      <c r="AG44" s="82">
        <v>11991.951999999997</v>
      </c>
      <c r="AH44" s="42">
        <f t="shared" si="31"/>
        <v>0.28827600757885702</v>
      </c>
      <c r="AJ44" s="340">
        <f t="shared" si="50"/>
        <v>4.182198244742355E-2</v>
      </c>
      <c r="AK44" s="341">
        <f t="shared" si="51"/>
        <v>3.9330063641634667E-2</v>
      </c>
      <c r="AL44" s="341">
        <f t="shared" si="52"/>
        <v>3.6099732090413034E-2</v>
      </c>
      <c r="AM44" s="341">
        <f t="shared" si="53"/>
        <v>4.9675965924302068E-2</v>
      </c>
      <c r="AN44" s="341">
        <f t="shared" si="54"/>
        <v>5.9360349284187632E-2</v>
      </c>
      <c r="AP44" s="102">
        <f t="shared" si="55"/>
        <v>2.5309508584056521</v>
      </c>
      <c r="AQ44" s="74">
        <f t="shared" si="56"/>
        <v>0.9004425554126354</v>
      </c>
      <c r="AR44" s="74">
        <f t="shared" si="57"/>
        <v>0.64955524463064918</v>
      </c>
      <c r="AS44" s="74">
        <f t="shared" si="58"/>
        <v>0.83678191316144179</v>
      </c>
      <c r="AT44" s="74">
        <f t="shared" si="59"/>
        <v>2.5645862159826445</v>
      </c>
      <c r="AU44" s="74">
        <f t="shared" si="60"/>
        <v>2.6116152765701308</v>
      </c>
      <c r="AV44" s="74">
        <f t="shared" si="61"/>
        <v>0.59200404758068803</v>
      </c>
      <c r="AW44" s="74">
        <f t="shared" si="62"/>
        <v>0.75866482124202783</v>
      </c>
      <c r="AX44" s="74">
        <f t="shared" si="63"/>
        <v>0.98927095625086037</v>
      </c>
      <c r="AY44" s="74">
        <f t="shared" si="64"/>
        <v>2.1028017126044927</v>
      </c>
      <c r="AZ44" s="74">
        <f t="shared" si="65"/>
        <v>1.6948599926077121</v>
      </c>
      <c r="BA44" s="103">
        <f t="shared" si="66"/>
        <v>1.712435613833942</v>
      </c>
      <c r="BB44" s="42">
        <f t="shared" si="67"/>
        <v>1.0369954629224597E-2</v>
      </c>
    </row>
    <row r="45" spans="1:55" ht="20.100000000000001" customHeight="1">
      <c r="A45" s="88" t="s">
        <v>123</v>
      </c>
      <c r="B45" s="90">
        <v>48006.71</v>
      </c>
      <c r="C45" s="61">
        <v>38772.800000000003</v>
      </c>
      <c r="D45" s="61">
        <v>38654.06</v>
      </c>
      <c r="E45" s="61">
        <v>32171.870000000006</v>
      </c>
      <c r="F45" s="61">
        <v>27829.75</v>
      </c>
      <c r="G45" s="61">
        <v>32501.71</v>
      </c>
      <c r="H45" s="61">
        <v>34469.840000000004</v>
      </c>
      <c r="I45" s="61">
        <v>35646.810000000005</v>
      </c>
      <c r="J45" s="61">
        <v>36139.58</v>
      </c>
      <c r="K45" s="61">
        <v>33561.980000000003</v>
      </c>
      <c r="L45" s="61">
        <v>44447.71</v>
      </c>
      <c r="M45" s="82">
        <v>39610.239999999998</v>
      </c>
      <c r="N45" s="42">
        <f t="shared" si="44"/>
        <v>-0.10883507834261881</v>
      </c>
      <c r="P45" s="340">
        <f t="shared" si="45"/>
        <v>5.5217712562505204E-2</v>
      </c>
      <c r="Q45" s="341">
        <f t="shared" si="46"/>
        <v>4.2593245994427369E-2</v>
      </c>
      <c r="R45" s="341">
        <f t="shared" si="47"/>
        <v>3.4517433252843011E-2</v>
      </c>
      <c r="S45" s="341">
        <f t="shared" si="48"/>
        <v>4.9125141156401743E-2</v>
      </c>
      <c r="T45" s="341">
        <f t="shared" si="49"/>
        <v>4.0468910558293172E-2</v>
      </c>
      <c r="V45" s="97">
        <v>9474.2599999999984</v>
      </c>
      <c r="W45" s="61">
        <v>5801.5400000000009</v>
      </c>
      <c r="X45" s="61">
        <v>6417.1550000000007</v>
      </c>
      <c r="Y45" s="61">
        <v>6543.1479999999974</v>
      </c>
      <c r="Z45" s="61">
        <v>5570.4859999999999</v>
      </c>
      <c r="AA45" s="61">
        <v>6417.2920000000004</v>
      </c>
      <c r="AB45" s="61">
        <v>7293.0899999999992</v>
      </c>
      <c r="AC45" s="61">
        <v>7340.5900000000011</v>
      </c>
      <c r="AD45" s="61">
        <v>7406.5900000000011</v>
      </c>
      <c r="AE45" s="61">
        <v>7539.1239999999998</v>
      </c>
      <c r="AF45" s="61">
        <v>9999.0670000000009</v>
      </c>
      <c r="AG45" s="82">
        <v>9927.44</v>
      </c>
      <c r="AH45" s="42">
        <f t="shared" si="31"/>
        <v>-7.1633683422663739E-3</v>
      </c>
      <c r="AJ45" s="340">
        <f t="shared" si="50"/>
        <v>6.3643990152904478E-2</v>
      </c>
      <c r="AK45" s="341">
        <f t="shared" si="51"/>
        <v>4.3092902754656139E-2</v>
      </c>
      <c r="AL45" s="341">
        <f t="shared" si="52"/>
        <v>3.8694593284529587E-2</v>
      </c>
      <c r="AM45" s="341">
        <f t="shared" si="53"/>
        <v>5.3361107677596387E-2</v>
      </c>
      <c r="AN45" s="341">
        <f t="shared" si="54"/>
        <v>4.9140982710555864E-2</v>
      </c>
      <c r="AP45" s="102">
        <f t="shared" si="55"/>
        <v>1.9735282838586521</v>
      </c>
      <c r="AQ45" s="74">
        <f t="shared" si="56"/>
        <v>1.4962912144596214</v>
      </c>
      <c r="AR45" s="74">
        <f t="shared" si="57"/>
        <v>1.6601503179743604</v>
      </c>
      <c r="AS45" s="74">
        <f t="shared" si="58"/>
        <v>2.0338102820880466</v>
      </c>
      <c r="AT45" s="74">
        <f t="shared" si="59"/>
        <v>2.001629910437571</v>
      </c>
      <c r="AU45" s="74">
        <f t="shared" si="60"/>
        <v>1.9744474983008589</v>
      </c>
      <c r="AV45" s="74">
        <f t="shared" si="61"/>
        <v>2.1157887591007092</v>
      </c>
      <c r="AW45" s="74">
        <f t="shared" si="62"/>
        <v>2.0592557931551241</v>
      </c>
      <c r="AX45" s="74">
        <f t="shared" si="63"/>
        <v>2.0494399768896043</v>
      </c>
      <c r="AY45" s="74">
        <f t="shared" si="64"/>
        <v>2.2463287326909791</v>
      </c>
      <c r="AZ45" s="74">
        <f t="shared" si="65"/>
        <v>2.2496247838190091</v>
      </c>
      <c r="BA45" s="103">
        <f t="shared" si="66"/>
        <v>2.5062812040522857</v>
      </c>
      <c r="BB45" s="42">
        <f t="shared" si="67"/>
        <v>0.1140885458229934</v>
      </c>
    </row>
    <row r="46" spans="1:55" ht="20.100000000000001" customHeight="1">
      <c r="A46" s="88" t="s">
        <v>134</v>
      </c>
      <c r="B46" s="90">
        <v>9569.6</v>
      </c>
      <c r="C46" s="61">
        <v>8502.1899999999987</v>
      </c>
      <c r="D46" s="61">
        <v>9371.0599999999977</v>
      </c>
      <c r="E46" s="61">
        <v>7235.9699999999975</v>
      </c>
      <c r="F46" s="61">
        <v>6664.6800000000012</v>
      </c>
      <c r="G46" s="61">
        <v>11240.88</v>
      </c>
      <c r="H46" s="61">
        <v>11994</v>
      </c>
      <c r="I46" s="61">
        <v>15513.069999999998</v>
      </c>
      <c r="J46" s="61">
        <v>16388.39</v>
      </c>
      <c r="K46" s="61">
        <v>29675.51</v>
      </c>
      <c r="L46" s="61">
        <v>45327.510000000009</v>
      </c>
      <c r="M46" s="82">
        <v>42165.749999999993</v>
      </c>
      <c r="N46" s="42">
        <f t="shared" si="44"/>
        <v>-6.975366615108608E-2</v>
      </c>
      <c r="P46" s="340">
        <f t="shared" si="45"/>
        <v>1.1007032603112143E-2</v>
      </c>
      <c r="Q46" s="341">
        <f t="shared" si="46"/>
        <v>1.4731088519152953E-2</v>
      </c>
      <c r="R46" s="341">
        <f t="shared" si="47"/>
        <v>3.0520321973527043E-2</v>
      </c>
      <c r="S46" s="341">
        <f t="shared" si="48"/>
        <v>5.0097526442154434E-2</v>
      </c>
      <c r="T46" s="341">
        <f t="shared" si="49"/>
        <v>4.3079818889593953E-2</v>
      </c>
      <c r="V46" s="97">
        <v>2147.7939999999999</v>
      </c>
      <c r="W46" s="61">
        <v>1923.2549999999999</v>
      </c>
      <c r="X46" s="61">
        <v>1993.0940000000001</v>
      </c>
      <c r="Y46" s="61">
        <v>1614.4169999999997</v>
      </c>
      <c r="Z46" s="61">
        <v>1485.107</v>
      </c>
      <c r="AA46" s="61">
        <v>2774.1709999999998</v>
      </c>
      <c r="AB46" s="61">
        <v>3007.5740000000001</v>
      </c>
      <c r="AC46" s="61">
        <v>3864.9230000000002</v>
      </c>
      <c r="AD46" s="61">
        <v>3836.9580000000001</v>
      </c>
      <c r="AE46" s="61">
        <v>6406.8450000000003</v>
      </c>
      <c r="AF46" s="61">
        <v>9459.3559999999998</v>
      </c>
      <c r="AG46" s="82">
        <v>9564.2560000000012</v>
      </c>
      <c r="AH46" s="42">
        <f t="shared" si="31"/>
        <v>1.108954985941976E-2</v>
      </c>
      <c r="AJ46" s="340">
        <f t="shared" si="50"/>
        <v>1.442795323185846E-2</v>
      </c>
      <c r="AK46" s="341">
        <f t="shared" si="51"/>
        <v>1.8628898471159977E-2</v>
      </c>
      <c r="AL46" s="341">
        <f t="shared" si="52"/>
        <v>3.2883165406487808E-2</v>
      </c>
      <c r="AM46" s="341">
        <f t="shared" si="53"/>
        <v>5.0480881273894593E-2</v>
      </c>
      <c r="AN46" s="341">
        <f t="shared" si="54"/>
        <v>4.7343216250647725E-2</v>
      </c>
      <c r="AP46" s="102">
        <f t="shared" si="55"/>
        <v>2.2443926600902859</v>
      </c>
      <c r="AQ46" s="74">
        <f t="shared" si="56"/>
        <v>2.262070125461793</v>
      </c>
      <c r="AR46" s="74">
        <f t="shared" si="57"/>
        <v>2.1268607820246594</v>
      </c>
      <c r="AS46" s="74">
        <f t="shared" si="58"/>
        <v>2.2310996314246747</v>
      </c>
      <c r="AT46" s="74">
        <f t="shared" si="59"/>
        <v>2.2283245407131322</v>
      </c>
      <c r="AU46" s="74">
        <f t="shared" si="60"/>
        <v>2.4679304467265908</v>
      </c>
      <c r="AV46" s="74">
        <f t="shared" si="61"/>
        <v>2.5075654493913624</v>
      </c>
      <c r="AW46" s="74">
        <f t="shared" si="62"/>
        <v>2.4913978986751175</v>
      </c>
      <c r="AX46" s="74">
        <f t="shared" si="63"/>
        <v>2.3412659815881853</v>
      </c>
      <c r="AY46" s="74">
        <f t="shared" si="64"/>
        <v>2.1589671078946919</v>
      </c>
      <c r="AZ46" s="74">
        <f t="shared" si="65"/>
        <v>2.0868907204476921</v>
      </c>
      <c r="BA46" s="103">
        <f t="shared" si="66"/>
        <v>2.268252313785478</v>
      </c>
      <c r="BB46" s="42">
        <f t="shared" si="67"/>
        <v>8.6905170242397328E-2</v>
      </c>
    </row>
    <row r="47" spans="1:55" ht="20.100000000000001" customHeight="1">
      <c r="A47" s="88" t="s">
        <v>133</v>
      </c>
      <c r="B47" s="90">
        <v>36535.660000000003</v>
      </c>
      <c r="C47" s="61">
        <v>31747.919999999998</v>
      </c>
      <c r="D47" s="61">
        <v>36454.909999999996</v>
      </c>
      <c r="E47" s="61">
        <v>38709.020000000048</v>
      </c>
      <c r="F47" s="61">
        <v>39498</v>
      </c>
      <c r="G47" s="61">
        <v>42344.579999999994</v>
      </c>
      <c r="H47" s="61">
        <v>42090.07</v>
      </c>
      <c r="I47" s="61">
        <v>42690.359999999993</v>
      </c>
      <c r="J47" s="61">
        <v>45744.049999999996</v>
      </c>
      <c r="K47" s="61">
        <v>40604.200000000004</v>
      </c>
      <c r="L47" s="61">
        <v>45835.08</v>
      </c>
      <c r="M47" s="82">
        <v>44435.58</v>
      </c>
      <c r="N47" s="42">
        <f t="shared" si="44"/>
        <v>-3.0533381855120573E-2</v>
      </c>
      <c r="P47" s="340">
        <f t="shared" si="45"/>
        <v>4.20236165353014E-2</v>
      </c>
      <c r="Q47" s="341">
        <f t="shared" si="46"/>
        <v>5.5492252945174549E-2</v>
      </c>
      <c r="R47" s="341">
        <f t="shared" si="47"/>
        <v>4.1760133439239525E-2</v>
      </c>
      <c r="S47" s="341">
        <f t="shared" si="48"/>
        <v>5.0658510301542344E-2</v>
      </c>
      <c r="T47" s="341">
        <f t="shared" si="49"/>
        <v>4.5398854251473379E-2</v>
      </c>
      <c r="V47" s="97">
        <v>6590.3740000000007</v>
      </c>
      <c r="W47" s="61">
        <v>5917.5260000000017</v>
      </c>
      <c r="X47" s="61">
        <v>6593.9230000000016</v>
      </c>
      <c r="Y47" s="61">
        <v>6868.5439999999981</v>
      </c>
      <c r="Z47" s="61">
        <v>7161.3089999999993</v>
      </c>
      <c r="AA47" s="61">
        <v>7702.0870000000014</v>
      </c>
      <c r="AB47" s="61">
        <v>7881.4279999999999</v>
      </c>
      <c r="AC47" s="61">
        <v>8626.8110000000015</v>
      </c>
      <c r="AD47" s="61">
        <v>9215.1590000000015</v>
      </c>
      <c r="AE47" s="61">
        <v>8266.8689999999988</v>
      </c>
      <c r="AF47" s="61">
        <v>9310.4449999999997</v>
      </c>
      <c r="AG47" s="82">
        <v>9472.2930000000015</v>
      </c>
      <c r="AH47" s="42">
        <f t="shared" si="31"/>
        <v>1.7383487040630367E-2</v>
      </c>
      <c r="AJ47" s="340">
        <f t="shared" si="50"/>
        <v>4.4271288518571136E-2</v>
      </c>
      <c r="AK47" s="341">
        <f t="shared" si="51"/>
        <v>5.1720458738499238E-2</v>
      </c>
      <c r="AL47" s="341">
        <f t="shared" si="52"/>
        <v>4.2429748295887665E-2</v>
      </c>
      <c r="AM47" s="341">
        <f t="shared" si="53"/>
        <v>4.9686201539737539E-2</v>
      </c>
      <c r="AN47" s="341">
        <f t="shared" si="54"/>
        <v>4.6887997967484003E-2</v>
      </c>
      <c r="AP47" s="102">
        <f t="shared" si="55"/>
        <v>1.8038196107583659</v>
      </c>
      <c r="AQ47" s="74">
        <f t="shared" si="56"/>
        <v>1.8639098246436308</v>
      </c>
      <c r="AR47" s="74">
        <f t="shared" si="57"/>
        <v>1.8087887200928496</v>
      </c>
      <c r="AS47" s="74">
        <f t="shared" si="58"/>
        <v>1.7744040019612972</v>
      </c>
      <c r="AT47" s="74">
        <f t="shared" si="59"/>
        <v>1.8130814218441438</v>
      </c>
      <c r="AU47" s="74">
        <f t="shared" si="60"/>
        <v>1.8189074020807392</v>
      </c>
      <c r="AV47" s="74">
        <f t="shared" si="61"/>
        <v>1.8725148235676492</v>
      </c>
      <c r="AW47" s="74">
        <f t="shared" si="62"/>
        <v>2.0207866600328512</v>
      </c>
      <c r="AX47" s="74">
        <f t="shared" si="63"/>
        <v>2.0145044000257961</v>
      </c>
      <c r="AY47" s="74">
        <f t="shared" si="64"/>
        <v>2.0359640135749499</v>
      </c>
      <c r="AZ47" s="74">
        <f t="shared" si="65"/>
        <v>2.0312924074747989</v>
      </c>
      <c r="BA47" s="103">
        <f t="shared" si="66"/>
        <v>2.131691090788058</v>
      </c>
      <c r="BB47" s="42">
        <f t="shared" si="67"/>
        <v>4.9426012199823899E-2</v>
      </c>
    </row>
    <row r="48" spans="1:55" ht="20.100000000000001" customHeight="1">
      <c r="A48" s="88" t="s">
        <v>129</v>
      </c>
      <c r="B48" s="90">
        <v>22446.879999999997</v>
      </c>
      <c r="C48" s="61">
        <v>17236.2</v>
      </c>
      <c r="D48" s="61">
        <v>13470.91</v>
      </c>
      <c r="E48" s="61">
        <v>14875.509999999998</v>
      </c>
      <c r="F48" s="61">
        <v>18468.669999999998</v>
      </c>
      <c r="G48" s="61">
        <v>18659.789999999997</v>
      </c>
      <c r="H48" s="61">
        <v>21716.290000000005</v>
      </c>
      <c r="I48" s="61">
        <v>16741.190000000002</v>
      </c>
      <c r="J48" s="61">
        <v>16975.400000000001</v>
      </c>
      <c r="K48" s="61">
        <v>17403.330000000002</v>
      </c>
      <c r="L48" s="61">
        <v>17730.260000000002</v>
      </c>
      <c r="M48" s="82">
        <v>18663.260000000002</v>
      </c>
      <c r="N48" s="42">
        <f t="shared" si="44"/>
        <v>5.262190176568194E-2</v>
      </c>
      <c r="P48" s="340">
        <f t="shared" si="45"/>
        <v>2.5818585938612471E-2</v>
      </c>
      <c r="Q48" s="341">
        <f t="shared" si="46"/>
        <v>2.4453514158927509E-2</v>
      </c>
      <c r="R48" s="341">
        <f t="shared" si="47"/>
        <v>1.7898773601920995E-2</v>
      </c>
      <c r="S48" s="341">
        <f t="shared" si="48"/>
        <v>1.9596094494850325E-2</v>
      </c>
      <c r="T48" s="341">
        <f t="shared" si="49"/>
        <v>1.906784204453623E-2</v>
      </c>
      <c r="V48" s="97">
        <v>4968.8230000000003</v>
      </c>
      <c r="W48" s="61">
        <v>3662.2679999999991</v>
      </c>
      <c r="X48" s="61">
        <v>2964.0209999999997</v>
      </c>
      <c r="Y48" s="61">
        <v>3315.1850000000004</v>
      </c>
      <c r="Z48" s="61">
        <v>4419.0970000000007</v>
      </c>
      <c r="AA48" s="61">
        <v>4472.5789999999997</v>
      </c>
      <c r="AB48" s="61">
        <v>5394.4029999999984</v>
      </c>
      <c r="AC48" s="61">
        <v>4674.4339999999993</v>
      </c>
      <c r="AD48" s="61">
        <v>5149.9139999999989</v>
      </c>
      <c r="AE48" s="61">
        <v>5310.9529999999995</v>
      </c>
      <c r="AF48" s="61">
        <v>5737.4889999999996</v>
      </c>
      <c r="AG48" s="82">
        <v>5555.4210000000012</v>
      </c>
      <c r="AH48" s="42">
        <f t="shared" si="31"/>
        <v>-3.1733045588409566E-2</v>
      </c>
      <c r="AJ48" s="340">
        <f t="shared" si="50"/>
        <v>3.3378408665534334E-2</v>
      </c>
      <c r="AK48" s="341">
        <f t="shared" si="51"/>
        <v>3.0033916472792133E-2</v>
      </c>
      <c r="AL48" s="341">
        <f t="shared" si="52"/>
        <v>2.7258493995887617E-2</v>
      </c>
      <c r="AM48" s="341">
        <f t="shared" si="53"/>
        <v>3.0618733560643683E-2</v>
      </c>
      <c r="AN48" s="341">
        <f t="shared" si="54"/>
        <v>2.7499420526425646E-2</v>
      </c>
      <c r="AP48" s="102">
        <f t="shared" si="55"/>
        <v>2.2135918221151449</v>
      </c>
      <c r="AQ48" s="74">
        <f t="shared" si="56"/>
        <v>2.1247537160162908</v>
      </c>
      <c r="AR48" s="74">
        <f t="shared" si="57"/>
        <v>2.2003123768178985</v>
      </c>
      <c r="AS48" s="74">
        <f t="shared" si="58"/>
        <v>2.2286193885117225</v>
      </c>
      <c r="AT48" s="74">
        <f t="shared" si="59"/>
        <v>2.392753241029268</v>
      </c>
      <c r="AU48" s="74">
        <f t="shared" si="60"/>
        <v>2.3969074678761122</v>
      </c>
      <c r="AV48" s="74">
        <f t="shared" si="61"/>
        <v>2.4840352564825747</v>
      </c>
      <c r="AW48" s="74">
        <f t="shared" si="62"/>
        <v>2.792175466618561</v>
      </c>
      <c r="AX48" s="74">
        <f t="shared" si="63"/>
        <v>3.0337511929026699</v>
      </c>
      <c r="AY48" s="74">
        <f t="shared" si="64"/>
        <v>3.0516878091721522</v>
      </c>
      <c r="AZ48" s="74">
        <f t="shared" si="65"/>
        <v>3.2359869511219799</v>
      </c>
      <c r="BA48" s="103">
        <f t="shared" si="66"/>
        <v>2.9766616336052758</v>
      </c>
      <c r="BB48" s="42">
        <f t="shared" si="67"/>
        <v>-8.0137936720292069E-2</v>
      </c>
    </row>
    <row r="49" spans="1:54" ht="20.100000000000001" customHeight="1">
      <c r="A49" s="88" t="s">
        <v>136</v>
      </c>
      <c r="B49" s="90">
        <v>15238.76</v>
      </c>
      <c r="C49" s="61">
        <v>14366.619999999999</v>
      </c>
      <c r="D49" s="61">
        <v>13964.57</v>
      </c>
      <c r="E49" s="61">
        <v>12916.550000000003</v>
      </c>
      <c r="F49" s="61">
        <v>12471.74</v>
      </c>
      <c r="G49" s="61">
        <v>11639.439999999999</v>
      </c>
      <c r="H49" s="61">
        <v>12887.53</v>
      </c>
      <c r="I49" s="61">
        <v>12903.38</v>
      </c>
      <c r="J49" s="61">
        <v>14069.240000000002</v>
      </c>
      <c r="K49" s="61">
        <v>13912.9</v>
      </c>
      <c r="L49" s="61">
        <v>16547.110000000004</v>
      </c>
      <c r="M49" s="82">
        <v>17357.440000000002</v>
      </c>
      <c r="N49" s="42">
        <f t="shared" si="44"/>
        <v>4.8971089211348559E-2</v>
      </c>
      <c r="P49" s="340">
        <f t="shared" si="45"/>
        <v>1.7527747048048114E-2</v>
      </c>
      <c r="Q49" s="341">
        <f t="shared" si="46"/>
        <v>1.5253398395265285E-2</v>
      </c>
      <c r="R49" s="341">
        <f t="shared" si="47"/>
        <v>1.4308976916841005E-2</v>
      </c>
      <c r="S49" s="341">
        <f t="shared" si="48"/>
        <v>1.8288436332951845E-2</v>
      </c>
      <c r="T49" s="341">
        <f t="shared" si="49"/>
        <v>1.7733714485974848E-2</v>
      </c>
      <c r="V49" s="97">
        <v>3960.509</v>
      </c>
      <c r="W49" s="61">
        <v>3571.5189999999998</v>
      </c>
      <c r="X49" s="61">
        <v>3478.4089999999997</v>
      </c>
      <c r="Y49" s="61">
        <v>3222.5589999999984</v>
      </c>
      <c r="Z49" s="61">
        <v>3244.6909999999998</v>
      </c>
      <c r="AA49" s="61">
        <v>3057.2080000000001</v>
      </c>
      <c r="AB49" s="61">
        <v>3367.3649999999998</v>
      </c>
      <c r="AC49" s="61">
        <v>3388.413</v>
      </c>
      <c r="AD49" s="61">
        <v>3829.6140000000009</v>
      </c>
      <c r="AE49" s="61">
        <v>3878.0149999999999</v>
      </c>
      <c r="AF49" s="61">
        <v>4423.3979999999992</v>
      </c>
      <c r="AG49" s="82">
        <v>4936.4789999999994</v>
      </c>
      <c r="AH49" s="42">
        <f t="shared" si="31"/>
        <v>0.11599250169213808</v>
      </c>
      <c r="AJ49" s="340">
        <f t="shared" si="50"/>
        <v>2.6604990341883121E-2</v>
      </c>
      <c r="AK49" s="341">
        <f t="shared" si="51"/>
        <v>2.0529526635963701E-2</v>
      </c>
      <c r="AL49" s="341">
        <f t="shared" si="52"/>
        <v>1.99039322308938E-2</v>
      </c>
      <c r="AM49" s="341">
        <f t="shared" si="53"/>
        <v>2.3605944132474004E-2</v>
      </c>
      <c r="AN49" s="341">
        <f t="shared" si="54"/>
        <v>2.4435647980750531E-2</v>
      </c>
      <c r="AP49" s="102">
        <f t="shared" si="55"/>
        <v>2.5989706511553434</v>
      </c>
      <c r="AQ49" s="74">
        <f t="shared" si="56"/>
        <v>2.4859841772107845</v>
      </c>
      <c r="AR49" s="74">
        <f t="shared" si="57"/>
        <v>2.4908815667077464</v>
      </c>
      <c r="AS49" s="74">
        <f t="shared" si="58"/>
        <v>2.4949069217399362</v>
      </c>
      <c r="AT49" s="74">
        <f t="shared" si="59"/>
        <v>2.6016345754481729</v>
      </c>
      <c r="AU49" s="74">
        <f t="shared" si="60"/>
        <v>2.6265937192854643</v>
      </c>
      <c r="AV49" s="74">
        <f t="shared" si="61"/>
        <v>2.6128862551629362</v>
      </c>
      <c r="AW49" s="74">
        <f t="shared" si="62"/>
        <v>2.6259886944351019</v>
      </c>
      <c r="AX49" s="74">
        <f t="shared" si="63"/>
        <v>2.7219764535966413</v>
      </c>
      <c r="AY49" s="74">
        <f t="shared" si="64"/>
        <v>2.7873520258177664</v>
      </c>
      <c r="AZ49" s="74">
        <f t="shared" si="65"/>
        <v>2.6732148393284376</v>
      </c>
      <c r="BA49" s="103">
        <f t="shared" si="66"/>
        <v>2.8440132876737581</v>
      </c>
      <c r="BB49" s="42">
        <f t="shared" si="67"/>
        <v>6.3892525895235655E-2</v>
      </c>
    </row>
    <row r="50" spans="1:54" ht="20.100000000000001" customHeight="1">
      <c r="A50" s="88" t="s">
        <v>140</v>
      </c>
      <c r="B50" s="90">
        <v>2881.3300000000004</v>
      </c>
      <c r="C50" s="61">
        <v>2995.6400000000003</v>
      </c>
      <c r="D50" s="61">
        <v>3024.34</v>
      </c>
      <c r="E50" s="61">
        <v>2446.8599999999992</v>
      </c>
      <c r="F50" s="61">
        <v>2860.12</v>
      </c>
      <c r="G50" s="61">
        <v>4970.5800000000008</v>
      </c>
      <c r="H50" s="61">
        <v>5469.4799999999987</v>
      </c>
      <c r="I50" s="61">
        <v>6894.31</v>
      </c>
      <c r="J50" s="61">
        <v>8008.1500000000005</v>
      </c>
      <c r="K50" s="61">
        <v>5529.84</v>
      </c>
      <c r="L50" s="61">
        <v>10810.87</v>
      </c>
      <c r="M50" s="82">
        <v>15323.62</v>
      </c>
      <c r="N50" s="42">
        <f t="shared" si="44"/>
        <v>0.41742708958668451</v>
      </c>
      <c r="P50" s="340">
        <f t="shared" si="45"/>
        <v>3.3141294568555758E-3</v>
      </c>
      <c r="Q50" s="341">
        <f t="shared" si="46"/>
        <v>6.5139076274750105E-3</v>
      </c>
      <c r="R50" s="341">
        <f t="shared" si="47"/>
        <v>5.6872652656041562E-3</v>
      </c>
      <c r="S50" s="341">
        <f t="shared" si="48"/>
        <v>1.1948546162974628E-2</v>
      </c>
      <c r="T50" s="341">
        <f t="shared" si="49"/>
        <v>1.5655805347538226E-2</v>
      </c>
      <c r="V50" s="97">
        <v>846.78</v>
      </c>
      <c r="W50" s="61">
        <v>868.40200000000004</v>
      </c>
      <c r="X50" s="61">
        <v>860.27099999999984</v>
      </c>
      <c r="Y50" s="61">
        <v>655.89299999999969</v>
      </c>
      <c r="Z50" s="61">
        <v>791.16</v>
      </c>
      <c r="AA50" s="61">
        <v>1328.1769999999999</v>
      </c>
      <c r="AB50" s="61">
        <v>1400.9850000000001</v>
      </c>
      <c r="AC50" s="61">
        <v>1852.3999999999999</v>
      </c>
      <c r="AD50" s="61">
        <v>2283.2919999999995</v>
      </c>
      <c r="AE50" s="61">
        <v>1597.9659999999999</v>
      </c>
      <c r="AF50" s="61">
        <v>2919.7340000000004</v>
      </c>
      <c r="AG50" s="82">
        <v>4197.366</v>
      </c>
      <c r="AH50" s="42">
        <f t="shared" si="31"/>
        <v>0.43758506768082278</v>
      </c>
      <c r="AJ50" s="340">
        <f t="shared" si="50"/>
        <v>5.6883026201177142E-3</v>
      </c>
      <c r="AK50" s="341">
        <f t="shared" si="51"/>
        <v>8.9188714339274132E-3</v>
      </c>
      <c r="AL50" s="341">
        <f t="shared" si="52"/>
        <v>8.2015688364465954E-3</v>
      </c>
      <c r="AM50" s="341">
        <f t="shared" si="53"/>
        <v>1.5581477788271568E-2</v>
      </c>
      <c r="AN50" s="341">
        <f t="shared" si="54"/>
        <v>2.0777027112314456E-2</v>
      </c>
      <c r="AP50" s="102">
        <f t="shared" si="55"/>
        <v>2.9388511555427521</v>
      </c>
      <c r="AQ50" s="74">
        <f t="shared" si="56"/>
        <v>2.898886381541173</v>
      </c>
      <c r="AR50" s="74">
        <f t="shared" si="57"/>
        <v>2.8444916907490554</v>
      </c>
      <c r="AS50" s="74">
        <f t="shared" si="58"/>
        <v>2.6805497658223185</v>
      </c>
      <c r="AT50" s="74">
        <f t="shared" si="59"/>
        <v>2.766177642896102</v>
      </c>
      <c r="AU50" s="74">
        <f t="shared" si="60"/>
        <v>2.6720764981149077</v>
      </c>
      <c r="AV50" s="74">
        <f t="shared" si="61"/>
        <v>2.5614592246429284</v>
      </c>
      <c r="AW50" s="74">
        <f t="shared" si="62"/>
        <v>2.6868533616852153</v>
      </c>
      <c r="AX50" s="74">
        <f t="shared" si="63"/>
        <v>2.8512103294768449</v>
      </c>
      <c r="AY50" s="74">
        <f t="shared" si="64"/>
        <v>2.8897147114563895</v>
      </c>
      <c r="AZ50" s="74">
        <f t="shared" si="65"/>
        <v>2.7007391634530804</v>
      </c>
      <c r="BA50" s="103">
        <f t="shared" si="66"/>
        <v>2.7391477992798046</v>
      </c>
      <c r="BB50" s="42">
        <f t="shared" si="67"/>
        <v>1.4221527330916356E-2</v>
      </c>
    </row>
    <row r="51" spans="1:54" ht="20.100000000000001" customHeight="1">
      <c r="A51" s="88" t="s">
        <v>146</v>
      </c>
      <c r="B51" s="90">
        <v>207.22</v>
      </c>
      <c r="C51" s="61">
        <v>675.19999999999993</v>
      </c>
      <c r="D51" s="61">
        <v>704.32999999999993</v>
      </c>
      <c r="E51" s="61">
        <v>2013.33</v>
      </c>
      <c r="F51" s="61">
        <v>1395.43</v>
      </c>
      <c r="G51" s="61">
        <v>916.9899999999999</v>
      </c>
      <c r="H51" s="61">
        <v>3025.6000000000004</v>
      </c>
      <c r="I51" s="61">
        <v>4989.99</v>
      </c>
      <c r="J51" s="61">
        <v>2791.9700000000003</v>
      </c>
      <c r="K51" s="61">
        <v>4792.05</v>
      </c>
      <c r="L51" s="61">
        <v>4721</v>
      </c>
      <c r="M51" s="82">
        <v>16504.71</v>
      </c>
      <c r="N51" s="42">
        <f t="shared" si="44"/>
        <v>2.4960199110357975</v>
      </c>
      <c r="P51" s="340">
        <f t="shared" si="45"/>
        <v>2.3834614780313685E-4</v>
      </c>
      <c r="Q51" s="341">
        <f t="shared" si="46"/>
        <v>1.2017084837822364E-3</v>
      </c>
      <c r="R51" s="341">
        <f t="shared" si="47"/>
        <v>4.9284716223323638E-3</v>
      </c>
      <c r="S51" s="341">
        <f t="shared" si="48"/>
        <v>5.2178119277544923E-3</v>
      </c>
      <c r="T51" s="341">
        <f t="shared" si="49"/>
        <v>1.6862499009866309E-2</v>
      </c>
      <c r="V51" s="97">
        <v>62.597000000000008</v>
      </c>
      <c r="W51" s="61">
        <v>185.37</v>
      </c>
      <c r="X51" s="61">
        <v>182.68200000000002</v>
      </c>
      <c r="Y51" s="61">
        <v>292.04799999999994</v>
      </c>
      <c r="Z51" s="61">
        <v>378.38499999999999</v>
      </c>
      <c r="AA51" s="61">
        <v>256.51599999999996</v>
      </c>
      <c r="AB51" s="61">
        <v>765.76800000000003</v>
      </c>
      <c r="AC51" s="61">
        <v>1134.0419999999999</v>
      </c>
      <c r="AD51" s="61">
        <v>701.52800000000002</v>
      </c>
      <c r="AE51" s="61">
        <v>1086.8049999999998</v>
      </c>
      <c r="AF51" s="61">
        <v>1140.2570000000001</v>
      </c>
      <c r="AG51" s="82">
        <v>2539.1179999999999</v>
      </c>
      <c r="AH51" s="42">
        <f t="shared" si="31"/>
        <v>1.2267944858045159</v>
      </c>
      <c r="AJ51" s="340">
        <f t="shared" si="50"/>
        <v>4.2049963285801346E-4</v>
      </c>
      <c r="AK51" s="341">
        <f t="shared" si="51"/>
        <v>1.7225363974420005E-3</v>
      </c>
      <c r="AL51" s="341">
        <f t="shared" si="52"/>
        <v>5.5780323356656785E-3</v>
      </c>
      <c r="AM51" s="341">
        <f t="shared" si="53"/>
        <v>6.0851053960467531E-3</v>
      </c>
      <c r="AN51" s="341">
        <f t="shared" si="54"/>
        <v>1.2568673669955314E-2</v>
      </c>
      <c r="AP51" s="102">
        <f t="shared" si="55"/>
        <v>3.0207991506611336</v>
      </c>
      <c r="AQ51" s="74">
        <f t="shared" si="56"/>
        <v>2.7454087677725121</v>
      </c>
      <c r="AR51" s="74">
        <f t="shared" si="57"/>
        <v>2.5936989763321177</v>
      </c>
      <c r="AS51" s="74">
        <f t="shared" si="58"/>
        <v>1.4505719380330098</v>
      </c>
      <c r="AT51" s="74">
        <f t="shared" si="59"/>
        <v>2.7116014418494654</v>
      </c>
      <c r="AU51" s="74">
        <f t="shared" si="60"/>
        <v>2.7973696550671217</v>
      </c>
      <c r="AV51" s="74">
        <f t="shared" si="61"/>
        <v>2.5309624537281863</v>
      </c>
      <c r="AW51" s="74">
        <f t="shared" si="62"/>
        <v>2.2726338128934125</v>
      </c>
      <c r="AX51" s="74">
        <f t="shared" si="63"/>
        <v>2.512663101680892</v>
      </c>
      <c r="AY51" s="74">
        <f t="shared" si="64"/>
        <v>2.2679333479408599</v>
      </c>
      <c r="AZ51" s="74">
        <f t="shared" si="65"/>
        <v>2.4152870154628259</v>
      </c>
      <c r="BA51" s="103">
        <f t="shared" si="66"/>
        <v>1.5384202448876716</v>
      </c>
      <c r="BB51" s="42">
        <f t="shared" si="67"/>
        <v>-0.36304868322538719</v>
      </c>
    </row>
    <row r="52" spans="1:54" ht="20.100000000000001" customHeight="1">
      <c r="A52" s="88" t="s">
        <v>142</v>
      </c>
      <c r="B52" s="90">
        <v>1517.17</v>
      </c>
      <c r="C52" s="61">
        <v>2356.85</v>
      </c>
      <c r="D52" s="61">
        <v>2808.7400000000002</v>
      </c>
      <c r="E52" s="61">
        <v>2314.3200000000002</v>
      </c>
      <c r="F52" s="61">
        <v>3527.81</v>
      </c>
      <c r="G52" s="61">
        <v>4573.4699999999993</v>
      </c>
      <c r="H52" s="61">
        <v>4917.5499999999993</v>
      </c>
      <c r="I52" s="61">
        <v>5454.07</v>
      </c>
      <c r="J52" s="61">
        <v>5472.79</v>
      </c>
      <c r="K52" s="61">
        <v>11971.220000000001</v>
      </c>
      <c r="L52" s="61">
        <v>7639.4599999999991</v>
      </c>
      <c r="M52" s="82">
        <v>7438.9000000000005</v>
      </c>
      <c r="N52" s="42">
        <f t="shared" si="44"/>
        <v>-2.6253164490683715E-2</v>
      </c>
      <c r="P52" s="340">
        <f t="shared" si="45"/>
        <v>1.7450614084667752E-3</v>
      </c>
      <c r="Q52" s="341">
        <f t="shared" si="46"/>
        <v>5.9934979654342408E-3</v>
      </c>
      <c r="R52" s="341">
        <f t="shared" si="47"/>
        <v>1.2312020545423701E-2</v>
      </c>
      <c r="S52" s="341">
        <f t="shared" si="48"/>
        <v>8.4433945159083524E-3</v>
      </c>
      <c r="T52" s="341">
        <f t="shared" si="49"/>
        <v>7.6001604320520937E-3</v>
      </c>
      <c r="V52" s="97">
        <v>277.76100000000002</v>
      </c>
      <c r="W52" s="61">
        <v>433.84499999999997</v>
      </c>
      <c r="X52" s="61">
        <v>525.14599999999996</v>
      </c>
      <c r="Y52" s="61">
        <v>438.23700000000002</v>
      </c>
      <c r="Z52" s="61">
        <v>695.20400000000006</v>
      </c>
      <c r="AA52" s="61">
        <v>886.88700000000006</v>
      </c>
      <c r="AB52" s="61">
        <v>963.99799999999993</v>
      </c>
      <c r="AC52" s="61">
        <v>1129.3810000000003</v>
      </c>
      <c r="AD52" s="61">
        <v>1199.9520000000002</v>
      </c>
      <c r="AE52" s="61">
        <v>2508.2560000000003</v>
      </c>
      <c r="AF52" s="61">
        <v>1739.2479999999998</v>
      </c>
      <c r="AG52" s="82">
        <v>1832.913</v>
      </c>
      <c r="AH52" s="42">
        <f t="shared" si="31"/>
        <v>5.3853734487548759E-2</v>
      </c>
      <c r="AJ52" s="340">
        <f t="shared" si="50"/>
        <v>1.8658785328733753E-3</v>
      </c>
      <c r="AK52" s="341">
        <f t="shared" si="51"/>
        <v>5.9555549670123652E-3</v>
      </c>
      <c r="AL52" s="341">
        <f t="shared" si="52"/>
        <v>1.2873637013196899E-2</v>
      </c>
      <c r="AM52" s="341">
        <f t="shared" si="53"/>
        <v>9.2816859619046597E-3</v>
      </c>
      <c r="AN52" s="341">
        <f t="shared" si="54"/>
        <v>9.0729479143619174E-3</v>
      </c>
      <c r="AP52" s="102">
        <f t="shared" si="55"/>
        <v>1.83078363004805</v>
      </c>
      <c r="AQ52" s="74">
        <f t="shared" si="56"/>
        <v>1.8407832488278846</v>
      </c>
      <c r="AR52" s="74">
        <f t="shared" si="57"/>
        <v>1.869685339333651</v>
      </c>
      <c r="AS52" s="74">
        <f t="shared" si="58"/>
        <v>1.8935886135020221</v>
      </c>
      <c r="AT52" s="74">
        <f t="shared" si="59"/>
        <v>1.970639008336617</v>
      </c>
      <c r="AU52" s="74">
        <f t="shared" si="60"/>
        <v>1.9391993387952697</v>
      </c>
      <c r="AV52" s="74">
        <f t="shared" si="61"/>
        <v>1.9603217049140325</v>
      </c>
      <c r="AW52" s="74">
        <f t="shared" si="62"/>
        <v>2.0707123304248025</v>
      </c>
      <c r="AX52" s="74">
        <f t="shared" si="63"/>
        <v>2.1925781913795346</v>
      </c>
      <c r="AY52" s="74">
        <f t="shared" si="64"/>
        <v>2.0952384134616189</v>
      </c>
      <c r="AZ52" s="74">
        <f t="shared" si="65"/>
        <v>2.2766635338099812</v>
      </c>
      <c r="BA52" s="103">
        <f t="shared" si="66"/>
        <v>2.4639570366586456</v>
      </c>
      <c r="BB52" s="42">
        <f t="shared" si="67"/>
        <v>8.226665911199886E-2</v>
      </c>
    </row>
    <row r="53" spans="1:54" ht="20.100000000000001" customHeight="1">
      <c r="A53" s="88" t="s">
        <v>147</v>
      </c>
      <c r="B53" s="90">
        <v>352.24</v>
      </c>
      <c r="C53" s="61">
        <v>447.46999999999997</v>
      </c>
      <c r="D53" s="61">
        <v>440.46999999999997</v>
      </c>
      <c r="E53" s="61">
        <v>799.29000000000019</v>
      </c>
      <c r="F53" s="61">
        <v>771.48</v>
      </c>
      <c r="G53" s="61">
        <v>763.78000000000009</v>
      </c>
      <c r="H53" s="61">
        <v>1442.27</v>
      </c>
      <c r="I53" s="61">
        <v>1944.5399999999997</v>
      </c>
      <c r="J53" s="61">
        <v>2783.5899999999997</v>
      </c>
      <c r="K53" s="61">
        <v>3222.4700000000003</v>
      </c>
      <c r="L53" s="61">
        <v>4026.3999999999996</v>
      </c>
      <c r="M53" s="82">
        <v>5608.01</v>
      </c>
      <c r="N53" s="42">
        <f t="shared" si="44"/>
        <v>0.39280995430160953</v>
      </c>
      <c r="P53" s="340">
        <f t="shared" si="45"/>
        <v>4.0514934418577807E-4</v>
      </c>
      <c r="Q53" s="341">
        <f t="shared" si="46"/>
        <v>1.0009279335033061E-3</v>
      </c>
      <c r="R53" s="341">
        <f t="shared" si="47"/>
        <v>3.3142083135228916E-3</v>
      </c>
      <c r="S53" s="341">
        <f t="shared" si="48"/>
        <v>4.4501160656451365E-3</v>
      </c>
      <c r="T53" s="341">
        <f t="shared" si="49"/>
        <v>5.7295804090056945E-3</v>
      </c>
      <c r="V53" s="97">
        <v>91.558999999999997</v>
      </c>
      <c r="W53" s="61">
        <v>112.09299999999999</v>
      </c>
      <c r="X53" s="61">
        <v>108.01599999999999</v>
      </c>
      <c r="Y53" s="61">
        <v>202.22399999999999</v>
      </c>
      <c r="Z53" s="61">
        <v>187.64400000000001</v>
      </c>
      <c r="AA53" s="61">
        <v>202.98100000000002</v>
      </c>
      <c r="AB53" s="61">
        <v>374.08599999999996</v>
      </c>
      <c r="AC53" s="61">
        <v>510.11599999999999</v>
      </c>
      <c r="AD53" s="61">
        <v>683.322</v>
      </c>
      <c r="AE53" s="61">
        <v>899.85700000000008</v>
      </c>
      <c r="AF53" s="61">
        <v>1144.827</v>
      </c>
      <c r="AG53" s="82">
        <v>1626.8710000000003</v>
      </c>
      <c r="AH53" s="42">
        <f t="shared" si="31"/>
        <v>0.42106274572490021</v>
      </c>
      <c r="AJ53" s="340">
        <f t="shared" si="50"/>
        <v>6.1505385058144714E-4</v>
      </c>
      <c r="AK53" s="341">
        <f t="shared" si="51"/>
        <v>1.3630423072602676E-3</v>
      </c>
      <c r="AL53" s="341">
        <f t="shared" si="52"/>
        <v>4.6185207497896228E-3</v>
      </c>
      <c r="AM53" s="341">
        <f t="shared" si="53"/>
        <v>6.1094936976839572E-3</v>
      </c>
      <c r="AN53" s="341">
        <f t="shared" si="54"/>
        <v>8.0530368033757682E-3</v>
      </c>
      <c r="AP53" s="102">
        <f t="shared" si="55"/>
        <v>2.599335680218033</v>
      </c>
      <c r="AQ53" s="74">
        <f t="shared" si="56"/>
        <v>2.5050394439850714</v>
      </c>
      <c r="AR53" s="74">
        <f t="shared" si="57"/>
        <v>2.4522895997457264</v>
      </c>
      <c r="AS53" s="74">
        <f t="shared" si="58"/>
        <v>2.5300454153060836</v>
      </c>
      <c r="AT53" s="74">
        <f t="shared" si="59"/>
        <v>2.4322600715507856</v>
      </c>
      <c r="AU53" s="74">
        <f t="shared" si="60"/>
        <v>2.6575846447930034</v>
      </c>
      <c r="AV53" s="74">
        <f t="shared" si="61"/>
        <v>2.5937307161627157</v>
      </c>
      <c r="AW53" s="74">
        <f t="shared" si="62"/>
        <v>2.6233247966099955</v>
      </c>
      <c r="AX53" s="74">
        <f t="shared" si="63"/>
        <v>2.4548227289220041</v>
      </c>
      <c r="AY53" s="74">
        <f t="shared" si="64"/>
        <v>2.7924449257867412</v>
      </c>
      <c r="AZ53" s="74">
        <f t="shared" si="65"/>
        <v>2.8433017087224322</v>
      </c>
      <c r="BA53" s="103">
        <f t="shared" si="66"/>
        <v>2.9009773520375326</v>
      </c>
      <c r="BB53" s="42">
        <f t="shared" si="67"/>
        <v>2.0284742606867273E-2</v>
      </c>
    </row>
    <row r="54" spans="1:54" ht="20.100000000000001" customHeight="1">
      <c r="A54" s="88" t="s">
        <v>145</v>
      </c>
      <c r="B54" s="90">
        <v>206.91</v>
      </c>
      <c r="C54" s="61">
        <v>190.73999999999998</v>
      </c>
      <c r="D54" s="61">
        <v>480.24</v>
      </c>
      <c r="E54" s="61">
        <v>851.4799999999999</v>
      </c>
      <c r="F54" s="61">
        <v>616.47000000000014</v>
      </c>
      <c r="G54" s="61">
        <v>936.04</v>
      </c>
      <c r="H54" s="61">
        <v>955.18</v>
      </c>
      <c r="I54" s="61">
        <v>1784.4499999999998</v>
      </c>
      <c r="J54" s="61">
        <v>3053.81</v>
      </c>
      <c r="K54" s="61">
        <v>4190.0400000000009</v>
      </c>
      <c r="L54" s="61">
        <v>5487.01</v>
      </c>
      <c r="M54" s="82">
        <v>6695.87</v>
      </c>
      <c r="N54" s="42">
        <f t="shared" si="44"/>
        <v>0.2203130666793025</v>
      </c>
      <c r="P54" s="340">
        <f t="shared" si="45"/>
        <v>2.3798958325425655E-4</v>
      </c>
      <c r="Q54" s="341">
        <f t="shared" si="46"/>
        <v>1.2266733652052091E-3</v>
      </c>
      <c r="R54" s="341">
        <f t="shared" si="47"/>
        <v>4.3093234078186793E-3</v>
      </c>
      <c r="S54" s="341">
        <f t="shared" si="48"/>
        <v>6.064432583289172E-3</v>
      </c>
      <c r="T54" s="341">
        <f t="shared" si="49"/>
        <v>6.8410230319220109E-3</v>
      </c>
      <c r="V54" s="97">
        <v>58.433000000000007</v>
      </c>
      <c r="W54" s="61">
        <v>38.073</v>
      </c>
      <c r="X54" s="61">
        <v>121.208</v>
      </c>
      <c r="Y54" s="61">
        <v>255.49699999999999</v>
      </c>
      <c r="Z54" s="61">
        <v>157.809</v>
      </c>
      <c r="AA54" s="61">
        <v>254.215</v>
      </c>
      <c r="AB54" s="61">
        <v>199.673</v>
      </c>
      <c r="AC54" s="61">
        <v>449.96899999999999</v>
      </c>
      <c r="AD54" s="61">
        <v>762.37400000000002</v>
      </c>
      <c r="AE54" s="61">
        <v>963.95299999999986</v>
      </c>
      <c r="AF54" s="61">
        <v>1391.5990000000002</v>
      </c>
      <c r="AG54" s="82">
        <v>1610.3630000000001</v>
      </c>
      <c r="AH54" s="42">
        <f t="shared" si="31"/>
        <v>0.1572033322817851</v>
      </c>
      <c r="AJ54" s="340">
        <f t="shared" si="50"/>
        <v>3.9252767779274244E-4</v>
      </c>
      <c r="AK54" s="341">
        <f t="shared" si="51"/>
        <v>1.7070849002624329E-3</v>
      </c>
      <c r="AL54" s="341">
        <f t="shared" si="52"/>
        <v>4.9474938043733126E-3</v>
      </c>
      <c r="AM54" s="341">
        <f t="shared" si="53"/>
        <v>7.4264192932236035E-3</v>
      </c>
      <c r="AN54" s="341">
        <f t="shared" si="54"/>
        <v>7.9713219461128824E-3</v>
      </c>
      <c r="AP54" s="102">
        <f t="shared" si="55"/>
        <v>2.8240781015900636</v>
      </c>
      <c r="AQ54" s="74">
        <f t="shared" si="56"/>
        <v>1.9960679458949357</v>
      </c>
      <c r="AR54" s="74">
        <f t="shared" si="57"/>
        <v>2.5239047143095119</v>
      </c>
      <c r="AS54" s="74">
        <f t="shared" si="58"/>
        <v>3.00062244562409</v>
      </c>
      <c r="AT54" s="74">
        <f t="shared" si="59"/>
        <v>2.5598812594286819</v>
      </c>
      <c r="AU54" s="74">
        <f t="shared" si="60"/>
        <v>2.7158561599931632</v>
      </c>
      <c r="AV54" s="74">
        <f t="shared" si="61"/>
        <v>2.0904227475449657</v>
      </c>
      <c r="AW54" s="74">
        <f t="shared" si="62"/>
        <v>2.5216117010843679</v>
      </c>
      <c r="AX54" s="74">
        <f t="shared" si="63"/>
        <v>2.496468346098808</v>
      </c>
      <c r="AY54" s="74">
        <f t="shared" si="64"/>
        <v>2.3005818560204667</v>
      </c>
      <c r="AZ54" s="74">
        <f t="shared" si="65"/>
        <v>2.5361699723528845</v>
      </c>
      <c r="BA54" s="103">
        <f t="shared" si="66"/>
        <v>2.4050093565137916</v>
      </c>
      <c r="BB54" s="42">
        <f t="shared" si="67"/>
        <v>-5.1716019536896883E-2</v>
      </c>
    </row>
    <row r="55" spans="1:54" ht="20.100000000000001" customHeight="1">
      <c r="A55" s="88" t="s">
        <v>234</v>
      </c>
      <c r="B55" s="90"/>
      <c r="C55" s="61"/>
      <c r="D55" s="61"/>
      <c r="E55" s="61"/>
      <c r="F55" s="61"/>
      <c r="G55" s="61"/>
      <c r="H55" s="61"/>
      <c r="I55" s="61"/>
      <c r="J55" s="61"/>
      <c r="K55" s="61"/>
      <c r="L55" s="61"/>
      <c r="M55" s="82">
        <v>4869.67</v>
      </c>
      <c r="N55" s="42"/>
      <c r="P55" s="340">
        <f t="shared" si="45"/>
        <v>0</v>
      </c>
      <c r="Q55" s="341">
        <f t="shared" si="46"/>
        <v>0</v>
      </c>
      <c r="R55" s="341">
        <f t="shared" si="47"/>
        <v>0</v>
      </c>
      <c r="S55" s="341">
        <f t="shared" si="48"/>
        <v>0</v>
      </c>
      <c r="T55" s="341">
        <f t="shared" si="49"/>
        <v>4.9752346786690388E-3</v>
      </c>
      <c r="V55" s="97"/>
      <c r="W55" s="61"/>
      <c r="X55" s="61"/>
      <c r="Y55" s="61"/>
      <c r="Z55" s="61"/>
      <c r="AA55" s="61"/>
      <c r="AB55" s="61"/>
      <c r="AC55" s="61"/>
      <c r="AD55" s="61"/>
      <c r="AE55" s="61"/>
      <c r="AF55" s="61"/>
      <c r="AG55" s="82">
        <v>1396.3539999999998</v>
      </c>
      <c r="AH55" s="42"/>
      <c r="AJ55" s="340">
        <f t="shared" si="50"/>
        <v>0</v>
      </c>
      <c r="AK55" s="341">
        <f t="shared" si="51"/>
        <v>0</v>
      </c>
      <c r="AL55" s="341">
        <f t="shared" si="52"/>
        <v>0</v>
      </c>
      <c r="AM55" s="341">
        <f t="shared" si="53"/>
        <v>0</v>
      </c>
      <c r="AN55" s="341">
        <f t="shared" si="54"/>
        <v>6.9119740609679342E-3</v>
      </c>
      <c r="AP55" s="102"/>
      <c r="AQ55" s="74"/>
      <c r="AR55" s="74"/>
      <c r="AS55" s="74"/>
      <c r="AT55" s="74"/>
      <c r="AU55" s="74"/>
      <c r="AV55" s="74"/>
      <c r="AW55" s="74"/>
      <c r="AX55" s="74"/>
      <c r="AY55" s="74"/>
      <c r="AZ55" s="74"/>
      <c r="BA55" s="103">
        <f t="shared" si="66"/>
        <v>2.8674509771709373</v>
      </c>
      <c r="BB55" s="42"/>
    </row>
    <row r="56" spans="1:54" ht="20.100000000000001" customHeight="1">
      <c r="A56" s="88" t="s">
        <v>143</v>
      </c>
      <c r="B56" s="90">
        <v>1656.2300000000002</v>
      </c>
      <c r="C56" s="61">
        <v>1819.8000000000002</v>
      </c>
      <c r="D56" s="61">
        <v>1622.9900000000005</v>
      </c>
      <c r="E56" s="61">
        <v>1801.5800000000004</v>
      </c>
      <c r="F56" s="61">
        <v>2017.3999999999999</v>
      </c>
      <c r="G56" s="61">
        <v>1773.4499999999998</v>
      </c>
      <c r="H56" s="61">
        <v>3046.44</v>
      </c>
      <c r="I56" s="61">
        <v>3749.54</v>
      </c>
      <c r="J56" s="61">
        <v>2650.95</v>
      </c>
      <c r="K56" s="61">
        <v>1745.9399999999998</v>
      </c>
      <c r="L56" s="61">
        <v>2798.86</v>
      </c>
      <c r="M56" s="82">
        <v>2448.85</v>
      </c>
      <c r="N56" s="42">
        <f t="shared" si="44"/>
        <v>-0.12505448646949122</v>
      </c>
      <c r="P56" s="340">
        <f t="shared" si="45"/>
        <v>1.9050093638451377E-3</v>
      </c>
      <c r="Q56" s="341">
        <f t="shared" si="46"/>
        <v>2.3240928587701143E-3</v>
      </c>
      <c r="R56" s="341">
        <f t="shared" si="47"/>
        <v>1.7956439820734271E-3</v>
      </c>
      <c r="S56" s="341">
        <f t="shared" si="48"/>
        <v>3.0933965456714551E-3</v>
      </c>
      <c r="T56" s="341">
        <f t="shared" si="49"/>
        <v>2.5019361564251122E-3</v>
      </c>
      <c r="V56" s="97">
        <v>627.07799999999986</v>
      </c>
      <c r="W56" s="61">
        <v>566.06600000000003</v>
      </c>
      <c r="X56" s="61">
        <v>530.78899999999999</v>
      </c>
      <c r="Y56" s="61">
        <v>629.66699999999992</v>
      </c>
      <c r="Z56" s="61">
        <v>774.471</v>
      </c>
      <c r="AA56" s="61">
        <v>703.28399999999999</v>
      </c>
      <c r="AB56" s="61">
        <v>1050.797</v>
      </c>
      <c r="AC56" s="61">
        <v>1283.6849999999999</v>
      </c>
      <c r="AD56" s="61">
        <v>850.15099999999995</v>
      </c>
      <c r="AE56" s="61">
        <v>628.01200000000006</v>
      </c>
      <c r="AF56" s="61">
        <v>870.85300000000007</v>
      </c>
      <c r="AG56" s="82">
        <v>873.91499999999996</v>
      </c>
      <c r="AH56" s="42">
        <f t="shared" si="31"/>
        <v>3.5160928423050709E-3</v>
      </c>
      <c r="AJ56" s="340">
        <f t="shared" si="50"/>
        <v>4.2124393944332362E-3</v>
      </c>
      <c r="AK56" s="341">
        <f t="shared" si="51"/>
        <v>4.7226383061430869E-3</v>
      </c>
      <c r="AL56" s="341">
        <f t="shared" si="52"/>
        <v>3.2232748682478225E-3</v>
      </c>
      <c r="AM56" s="341">
        <f t="shared" si="53"/>
        <v>4.6474016730118761E-3</v>
      </c>
      <c r="AN56" s="341">
        <f t="shared" si="54"/>
        <v>4.3258928692085198E-3</v>
      </c>
      <c r="AP56" s="102">
        <f t="shared" si="55"/>
        <v>3.7861770406284139</v>
      </c>
      <c r="AQ56" s="74">
        <f t="shared" si="56"/>
        <v>3.1105945708319593</v>
      </c>
      <c r="AR56" s="74">
        <f t="shared" si="57"/>
        <v>3.2704391277826717</v>
      </c>
      <c r="AS56" s="74">
        <f t="shared" si="58"/>
        <v>3.495082094605845</v>
      </c>
      <c r="AT56" s="74">
        <f t="shared" si="59"/>
        <v>3.8389560820858533</v>
      </c>
      <c r="AU56" s="74">
        <f t="shared" si="60"/>
        <v>3.9656263215765888</v>
      </c>
      <c r="AV56" s="74">
        <f t="shared" si="61"/>
        <v>3.4492620895208836</v>
      </c>
      <c r="AW56" s="74">
        <f t="shared" si="62"/>
        <v>3.4235799591416542</v>
      </c>
      <c r="AX56" s="74">
        <f t="shared" si="63"/>
        <v>3.2069673136045567</v>
      </c>
      <c r="AY56" s="74">
        <f t="shared" si="64"/>
        <v>3.5969850052120926</v>
      </c>
      <c r="AZ56" s="74">
        <f t="shared" si="65"/>
        <v>3.1114560928377983</v>
      </c>
      <c r="BA56" s="103">
        <f t="shared" si="66"/>
        <v>3.5686750923903054</v>
      </c>
      <c r="BB56" s="42">
        <f t="shared" si="67"/>
        <v>0.14694695535153809</v>
      </c>
    </row>
    <row r="57" spans="1:54" ht="20.100000000000001" customHeight="1">
      <c r="A57" s="88" t="s">
        <v>148</v>
      </c>
      <c r="B57" s="90">
        <v>1804.23</v>
      </c>
      <c r="C57" s="61">
        <v>2551.7400000000002</v>
      </c>
      <c r="D57" s="61">
        <v>1961.6799999999998</v>
      </c>
      <c r="E57" s="61">
        <v>1622.4799999999998</v>
      </c>
      <c r="F57" s="61">
        <v>2294.1799999999998</v>
      </c>
      <c r="G57" s="61">
        <v>2378.4900000000002</v>
      </c>
      <c r="H57" s="61">
        <v>1942.93</v>
      </c>
      <c r="I57" s="61">
        <v>2281.86</v>
      </c>
      <c r="J57" s="61">
        <v>1891.7300000000002</v>
      </c>
      <c r="K57" s="61">
        <v>2198.37</v>
      </c>
      <c r="L57" s="61">
        <v>1855.48</v>
      </c>
      <c r="M57" s="82">
        <v>3115.47</v>
      </c>
      <c r="N57" s="42">
        <f t="shared" si="44"/>
        <v>0.67906417746351333</v>
      </c>
      <c r="P57" s="340">
        <f t="shared" si="45"/>
        <v>2.0752401807299179E-3</v>
      </c>
      <c r="Q57" s="341">
        <f t="shared" si="46"/>
        <v>3.1169932186732811E-3</v>
      </c>
      <c r="R57" s="341">
        <f t="shared" si="47"/>
        <v>2.2609539049857153E-3</v>
      </c>
      <c r="S57" s="341">
        <f t="shared" si="48"/>
        <v>2.0507404523850679E-3</v>
      </c>
      <c r="T57" s="341">
        <f t="shared" si="49"/>
        <v>3.1830071410081239E-3</v>
      </c>
      <c r="V57" s="97">
        <v>436.08500000000004</v>
      </c>
      <c r="W57" s="61">
        <v>581.11699999999996</v>
      </c>
      <c r="X57" s="61">
        <v>463.47</v>
      </c>
      <c r="Y57" s="61">
        <v>399.44699999999995</v>
      </c>
      <c r="Z57" s="61">
        <v>540.57899999999995</v>
      </c>
      <c r="AA57" s="61">
        <v>562.72500000000002</v>
      </c>
      <c r="AB57" s="61">
        <v>485.67799999999994</v>
      </c>
      <c r="AC57" s="61">
        <v>557.31399999999996</v>
      </c>
      <c r="AD57" s="61">
        <v>468.80599999999998</v>
      </c>
      <c r="AE57" s="61">
        <v>579.01099999999997</v>
      </c>
      <c r="AF57" s="61">
        <v>480.428</v>
      </c>
      <c r="AG57" s="82">
        <v>655.65699999999993</v>
      </c>
      <c r="AH57" s="42">
        <f t="shared" si="31"/>
        <v>0.36473519445161384</v>
      </c>
      <c r="AJ57" s="340">
        <f t="shared" si="50"/>
        <v>2.929430841651945E-3</v>
      </c>
      <c r="AK57" s="341">
        <f t="shared" si="51"/>
        <v>3.7787673839080214E-3</v>
      </c>
      <c r="AL57" s="341">
        <f t="shared" si="52"/>
        <v>2.9717769799606371E-3</v>
      </c>
      <c r="AM57" s="341">
        <f t="shared" si="53"/>
        <v>2.5638562317196467E-3</v>
      </c>
      <c r="AN57" s="341">
        <f t="shared" si="54"/>
        <v>3.2455123678465868E-3</v>
      </c>
      <c r="AP57" s="102">
        <f t="shared" si="55"/>
        <v>2.417014460462358</v>
      </c>
      <c r="AQ57" s="74">
        <f t="shared" si="56"/>
        <v>2.2773362489908844</v>
      </c>
      <c r="AR57" s="74">
        <f t="shared" si="57"/>
        <v>2.3626177562089641</v>
      </c>
      <c r="AS57" s="74">
        <f t="shared" si="58"/>
        <v>2.4619533060499976</v>
      </c>
      <c r="AT57" s="74">
        <f t="shared" si="59"/>
        <v>2.3563059568124558</v>
      </c>
      <c r="AU57" s="74">
        <f t="shared" si="60"/>
        <v>2.3658918053050462</v>
      </c>
      <c r="AV57" s="74">
        <f t="shared" si="61"/>
        <v>2.4997194958130242</v>
      </c>
      <c r="AW57" s="74">
        <f t="shared" si="62"/>
        <v>2.4423671916769649</v>
      </c>
      <c r="AX57" s="74">
        <f t="shared" si="63"/>
        <v>2.4781866333990576</v>
      </c>
      <c r="AY57" s="74">
        <f t="shared" si="64"/>
        <v>2.6338196027056409</v>
      </c>
      <c r="AZ57" s="74">
        <f t="shared" si="65"/>
        <v>2.5892383641968655</v>
      </c>
      <c r="BA57" s="103">
        <f t="shared" si="66"/>
        <v>2.1045203452448584</v>
      </c>
      <c r="BB57" s="42">
        <f t="shared" si="67"/>
        <v>-0.18720486520458218</v>
      </c>
    </row>
    <row r="58" spans="1:54" ht="20.100000000000001" customHeight="1">
      <c r="A58" s="88" t="s">
        <v>144</v>
      </c>
      <c r="B58" s="90">
        <v>1669.7199999999998</v>
      </c>
      <c r="C58" s="61">
        <v>1835.3600000000006</v>
      </c>
      <c r="D58" s="61">
        <v>1974.61</v>
      </c>
      <c r="E58" s="61">
        <v>2744.0099999999993</v>
      </c>
      <c r="F58" s="61">
        <v>4925.1000000000004</v>
      </c>
      <c r="G58" s="61">
        <v>3452.4300000000003</v>
      </c>
      <c r="H58" s="61">
        <v>4592.7999999999993</v>
      </c>
      <c r="I58" s="61">
        <v>3379.3999999999996</v>
      </c>
      <c r="J58" s="61">
        <v>2746.3300000000004</v>
      </c>
      <c r="K58" s="61">
        <v>3852.31</v>
      </c>
      <c r="L58" s="61">
        <v>3362.77</v>
      </c>
      <c r="M58" s="82">
        <v>2268.6400000000003</v>
      </c>
      <c r="N58" s="42">
        <f t="shared" si="44"/>
        <v>-0.32536569554266265</v>
      </c>
      <c r="P58" s="340">
        <f t="shared" si="45"/>
        <v>1.9205256727625403E-3</v>
      </c>
      <c r="Q58" s="341">
        <f t="shared" si="46"/>
        <v>4.5243834945466223E-3</v>
      </c>
      <c r="R58" s="341">
        <f t="shared" si="47"/>
        <v>3.9619788014372114E-3</v>
      </c>
      <c r="S58" s="341">
        <f t="shared" si="48"/>
        <v>3.7166493150381221E-3</v>
      </c>
      <c r="T58" s="341">
        <f t="shared" si="49"/>
        <v>2.3178195650661606E-3</v>
      </c>
      <c r="V58" s="97">
        <v>283.26400000000001</v>
      </c>
      <c r="W58" s="61">
        <v>296.53499999999997</v>
      </c>
      <c r="X58" s="61">
        <v>268.36400000000003</v>
      </c>
      <c r="Y58" s="61">
        <v>405.69399999999979</v>
      </c>
      <c r="Z58" s="61">
        <v>679.38499999999988</v>
      </c>
      <c r="AA58" s="61">
        <v>807.697</v>
      </c>
      <c r="AB58" s="61">
        <v>1071.8150000000001</v>
      </c>
      <c r="AC58" s="61">
        <v>720.81100000000004</v>
      </c>
      <c r="AD58" s="61">
        <v>609.15</v>
      </c>
      <c r="AE58" s="61">
        <v>859.495</v>
      </c>
      <c r="AF58" s="61">
        <v>802.37700000000007</v>
      </c>
      <c r="AG58" s="82">
        <v>653.28199999999993</v>
      </c>
      <c r="AH58" s="42">
        <f t="shared" si="31"/>
        <v>-0.18581664230156164</v>
      </c>
      <c r="AJ58" s="340">
        <f t="shared" si="50"/>
        <v>1.9028453121058887E-3</v>
      </c>
      <c r="AK58" s="341">
        <f t="shared" si="51"/>
        <v>5.4237844056694781E-3</v>
      </c>
      <c r="AL58" s="341">
        <f t="shared" si="52"/>
        <v>4.4113625740983646E-3</v>
      </c>
      <c r="AM58" s="341">
        <f t="shared" si="53"/>
        <v>4.2819720574956395E-3</v>
      </c>
      <c r="AN58" s="341">
        <f t="shared" si="54"/>
        <v>3.2337560808342685E-3</v>
      </c>
      <c r="AP58" s="102">
        <f t="shared" si="55"/>
        <v>1.6964760558656544</v>
      </c>
      <c r="AQ58" s="74">
        <f t="shared" si="56"/>
        <v>1.6156775782407804</v>
      </c>
      <c r="AR58" s="74">
        <f t="shared" si="57"/>
        <v>1.3590734372863507</v>
      </c>
      <c r="AS58" s="74">
        <f t="shared" si="58"/>
        <v>1.47847128836994</v>
      </c>
      <c r="AT58" s="74">
        <f t="shared" si="59"/>
        <v>1.3794339201234491</v>
      </c>
      <c r="AU58" s="74">
        <f t="shared" si="60"/>
        <v>2.3395029008553396</v>
      </c>
      <c r="AV58" s="74">
        <f t="shared" si="61"/>
        <v>2.3336853335655814</v>
      </c>
      <c r="AW58" s="74">
        <f t="shared" si="62"/>
        <v>2.132955554240398</v>
      </c>
      <c r="AX58" s="74">
        <f t="shared" si="63"/>
        <v>2.2180509989695336</v>
      </c>
      <c r="AY58" s="74">
        <f t="shared" si="64"/>
        <v>2.231115875928988</v>
      </c>
      <c r="AZ58" s="74">
        <f t="shared" si="65"/>
        <v>2.3860597067298688</v>
      </c>
      <c r="BA58" s="103">
        <f t="shared" si="66"/>
        <v>2.8796195077226878</v>
      </c>
      <c r="BB58" s="42">
        <f t="shared" si="67"/>
        <v>0.20685140426316082</v>
      </c>
    </row>
    <row r="59" spans="1:54" ht="20.100000000000001" customHeight="1">
      <c r="A59" s="88" t="s">
        <v>150</v>
      </c>
      <c r="B59" s="90">
        <v>719.01</v>
      </c>
      <c r="C59" s="61">
        <v>1343.95</v>
      </c>
      <c r="D59" s="61">
        <v>536.68999999999994</v>
      </c>
      <c r="E59" s="61">
        <v>404.32999999999993</v>
      </c>
      <c r="F59" s="61">
        <v>506.39</v>
      </c>
      <c r="G59" s="61">
        <v>346.34999999999997</v>
      </c>
      <c r="H59" s="61">
        <v>288.89999999999998</v>
      </c>
      <c r="I59" s="61">
        <v>334.88</v>
      </c>
      <c r="J59" s="61">
        <v>243.89</v>
      </c>
      <c r="K59" s="61">
        <v>370.33000000000004</v>
      </c>
      <c r="L59" s="61">
        <v>295.82000000000005</v>
      </c>
      <c r="M59" s="82">
        <v>266.53000000000003</v>
      </c>
      <c r="N59" s="42">
        <f t="shared" si="44"/>
        <v>-9.9012913258062385E-2</v>
      </c>
      <c r="P59" s="340">
        <f t="shared" si="45"/>
        <v>8.2701121384004159E-4</v>
      </c>
      <c r="Q59" s="341">
        <f t="shared" si="46"/>
        <v>4.5388906461136716E-4</v>
      </c>
      <c r="R59" s="341">
        <f t="shared" si="47"/>
        <v>3.8087267367793417E-4</v>
      </c>
      <c r="S59" s="341">
        <f t="shared" si="48"/>
        <v>3.2695046059486005E-4</v>
      </c>
      <c r="T59" s="341">
        <f t="shared" si="49"/>
        <v>2.7230783582987331E-4</v>
      </c>
      <c r="V59" s="97">
        <v>205.08700000000002</v>
      </c>
      <c r="W59" s="61">
        <v>354.60599999999994</v>
      </c>
      <c r="X59" s="61">
        <v>144.416</v>
      </c>
      <c r="Y59" s="61">
        <v>111.10600000000002</v>
      </c>
      <c r="Z59" s="61">
        <v>135.28599999999997</v>
      </c>
      <c r="AA59" s="61">
        <v>101.9</v>
      </c>
      <c r="AB59" s="61">
        <v>84.424999999999983</v>
      </c>
      <c r="AC59" s="61">
        <v>96.33</v>
      </c>
      <c r="AD59" s="61">
        <v>78.499000000000009</v>
      </c>
      <c r="AE59" s="61">
        <v>127.02199999999999</v>
      </c>
      <c r="AF59" s="61">
        <v>102.57599999999999</v>
      </c>
      <c r="AG59" s="82">
        <v>152.077</v>
      </c>
      <c r="AH59" s="42">
        <f t="shared" si="31"/>
        <v>0.48257877086258</v>
      </c>
      <c r="AJ59" s="340">
        <f t="shared" si="50"/>
        <v>1.3776859626491909E-3</v>
      </c>
      <c r="AK59" s="341">
        <f t="shared" si="51"/>
        <v>6.8427099634853152E-4</v>
      </c>
      <c r="AL59" s="341">
        <f t="shared" si="52"/>
        <v>6.5194107805993337E-4</v>
      </c>
      <c r="AM59" s="341">
        <f t="shared" si="53"/>
        <v>5.474079712774328E-4</v>
      </c>
      <c r="AN59" s="341">
        <f t="shared" si="54"/>
        <v>7.527835199883559E-4</v>
      </c>
      <c r="AP59" s="102">
        <f t="shared" si="55"/>
        <v>2.8523525402984662</v>
      </c>
      <c r="AQ59" s="74">
        <f t="shared" si="56"/>
        <v>2.6385356598087721</v>
      </c>
      <c r="AR59" s="74">
        <f t="shared" si="57"/>
        <v>2.690864372356482</v>
      </c>
      <c r="AS59" s="74">
        <f t="shared" si="58"/>
        <v>2.7479039398511129</v>
      </c>
      <c r="AT59" s="74">
        <f t="shared" si="59"/>
        <v>2.6715772428365487</v>
      </c>
      <c r="AU59" s="74">
        <f t="shared" si="60"/>
        <v>2.942110581781435</v>
      </c>
      <c r="AV59" s="74">
        <f t="shared" si="61"/>
        <v>2.9222914503288333</v>
      </c>
      <c r="AW59" s="74">
        <f t="shared" si="62"/>
        <v>2.8765527950310559</v>
      </c>
      <c r="AX59" s="74">
        <f t="shared" si="63"/>
        <v>3.2186231497806395</v>
      </c>
      <c r="AY59" s="74">
        <f t="shared" si="64"/>
        <v>3.4299678664974476</v>
      </c>
      <c r="AZ59" s="74">
        <f t="shared" si="65"/>
        <v>3.4675140288012973</v>
      </c>
      <c r="BA59" s="103">
        <f t="shared" si="66"/>
        <v>5.7058117285108612</v>
      </c>
      <c r="BB59" s="42">
        <f t="shared" si="67"/>
        <v>0.64550501630798951</v>
      </c>
    </row>
    <row r="60" spans="1:54" ht="20.100000000000001" customHeight="1">
      <c r="A60" s="88" t="s">
        <v>241</v>
      </c>
      <c r="B60" s="90">
        <v>1844.9499999999998</v>
      </c>
      <c r="C60" s="61">
        <v>109.31000000000002</v>
      </c>
      <c r="D60" s="61">
        <v>125.3</v>
      </c>
      <c r="E60" s="61">
        <v>295.64999999999992</v>
      </c>
      <c r="F60" s="61">
        <v>277.45</v>
      </c>
      <c r="G60" s="61">
        <v>557.33000000000004</v>
      </c>
      <c r="H60" s="61">
        <v>731.49</v>
      </c>
      <c r="I60" s="61">
        <v>383.67999999999995</v>
      </c>
      <c r="J60" s="61">
        <v>442.92</v>
      </c>
      <c r="K60" s="61">
        <v>284.14999999999998</v>
      </c>
      <c r="L60" s="61">
        <v>381.92999999999995</v>
      </c>
      <c r="M60" s="82">
        <v>695.32</v>
      </c>
      <c r="N60" s="42">
        <f t="shared" si="44"/>
        <v>0.82054303144555318</v>
      </c>
      <c r="P60" s="340">
        <f t="shared" si="45"/>
        <v>2.1220766595376763E-3</v>
      </c>
      <c r="Q60" s="341">
        <f t="shared" si="46"/>
        <v>7.3037676448636725E-4</v>
      </c>
      <c r="R60" s="341">
        <f t="shared" si="47"/>
        <v>2.9223927368991163E-4</v>
      </c>
      <c r="S60" s="341">
        <f t="shared" si="48"/>
        <v>4.2212220071325421E-4</v>
      </c>
      <c r="T60" s="341">
        <f t="shared" si="49"/>
        <v>7.103931430204011E-4</v>
      </c>
      <c r="V60" s="97">
        <v>236.86</v>
      </c>
      <c r="W60" s="61">
        <v>30.655000000000001</v>
      </c>
      <c r="X60" s="61">
        <v>38.802</v>
      </c>
      <c r="Y60" s="61">
        <v>84.33</v>
      </c>
      <c r="Z60" s="61">
        <v>75.788999999999987</v>
      </c>
      <c r="AA60" s="61">
        <v>153.995</v>
      </c>
      <c r="AB60" s="61">
        <v>172.304</v>
      </c>
      <c r="AC60" s="61">
        <v>104.50899999999999</v>
      </c>
      <c r="AD60" s="61">
        <v>128.92700000000002</v>
      </c>
      <c r="AE60" s="61">
        <v>86.361999999999995</v>
      </c>
      <c r="AF60" s="61">
        <v>120.28999999999999</v>
      </c>
      <c r="AG60" s="82">
        <v>140.24099999999999</v>
      </c>
      <c r="AH60" s="42">
        <f t="shared" si="31"/>
        <v>0.16585751101504692</v>
      </c>
      <c r="AJ60" s="340">
        <f t="shared" si="50"/>
        <v>1.5911232653122204E-3</v>
      </c>
      <c r="AK60" s="341">
        <f t="shared" si="51"/>
        <v>1.0340953099380972E-3</v>
      </c>
      <c r="AL60" s="341">
        <f t="shared" si="52"/>
        <v>4.4325341581310292E-4</v>
      </c>
      <c r="AM60" s="341">
        <f t="shared" si="53"/>
        <v>6.4194065731713456E-4</v>
      </c>
      <c r="AN60" s="341">
        <f t="shared" si="54"/>
        <v>6.9419513553454506E-4</v>
      </c>
      <c r="AP60" s="102">
        <f t="shared" si="55"/>
        <v>1.283828830049595</v>
      </c>
      <c r="AQ60" s="74">
        <f t="shared" si="56"/>
        <v>2.8044094776324213</v>
      </c>
      <c r="AR60" s="74">
        <f t="shared" si="57"/>
        <v>3.096727853152434</v>
      </c>
      <c r="AS60" s="74">
        <f t="shared" si="58"/>
        <v>2.8523592085235929</v>
      </c>
      <c r="AT60" s="74">
        <f t="shared" si="59"/>
        <v>2.7316273202378802</v>
      </c>
      <c r="AU60" s="74">
        <f t="shared" si="60"/>
        <v>2.7630847074444227</v>
      </c>
      <c r="AV60" s="74">
        <f t="shared" si="61"/>
        <v>2.3555209230474787</v>
      </c>
      <c r="AW60" s="74">
        <f t="shared" si="62"/>
        <v>2.7238584236864054</v>
      </c>
      <c r="AX60" s="74">
        <f t="shared" si="63"/>
        <v>2.9108416869863634</v>
      </c>
      <c r="AY60" s="74">
        <f t="shared" si="64"/>
        <v>3.0393102234735174</v>
      </c>
      <c r="AZ60" s="74">
        <f t="shared" si="65"/>
        <v>3.1495300185897941</v>
      </c>
      <c r="BA60" s="103">
        <f t="shared" si="66"/>
        <v>2.016927457861128</v>
      </c>
      <c r="BB60" s="42">
        <f t="shared" si="67"/>
        <v>-0.35961002246163387</v>
      </c>
    </row>
    <row r="61" spans="1:54" ht="20.100000000000001" customHeight="1">
      <c r="A61" s="88" t="s">
        <v>240</v>
      </c>
      <c r="B61" s="90">
        <v>291.85000000000008</v>
      </c>
      <c r="C61" s="61">
        <v>267.62</v>
      </c>
      <c r="D61" s="61">
        <v>286.96000000000004</v>
      </c>
      <c r="E61" s="61">
        <v>268.61999999999995</v>
      </c>
      <c r="F61" s="61">
        <v>900.81</v>
      </c>
      <c r="G61" s="61">
        <v>452.83</v>
      </c>
      <c r="H61" s="61">
        <v>216.63000000000002</v>
      </c>
      <c r="I61" s="61">
        <v>298.59000000000003</v>
      </c>
      <c r="J61" s="61">
        <v>415.71000000000004</v>
      </c>
      <c r="K61" s="61">
        <v>408.93</v>
      </c>
      <c r="L61" s="61">
        <v>346.42</v>
      </c>
      <c r="M61" s="82">
        <v>333.03</v>
      </c>
      <c r="N61" s="42">
        <f t="shared" si="44"/>
        <v>-3.8652502742336017E-2</v>
      </c>
      <c r="P61" s="340">
        <f t="shared" si="45"/>
        <v>3.3568826964745443E-4</v>
      </c>
      <c r="Q61" s="341">
        <f t="shared" si="46"/>
        <v>5.934303020873839E-4</v>
      </c>
      <c r="R61" s="341">
        <f t="shared" si="47"/>
        <v>4.2057155090626631E-4</v>
      </c>
      <c r="S61" s="341">
        <f t="shared" si="48"/>
        <v>3.8287532472203168E-4</v>
      </c>
      <c r="T61" s="341">
        <f t="shared" si="49"/>
        <v>3.402494224530923E-4</v>
      </c>
      <c r="V61" s="97">
        <v>58.023000000000003</v>
      </c>
      <c r="W61" s="61">
        <v>51.521000000000001</v>
      </c>
      <c r="X61" s="61">
        <v>59.960999999999999</v>
      </c>
      <c r="Y61" s="61">
        <v>60.458000000000006</v>
      </c>
      <c r="Z61" s="61">
        <v>196.22299999999998</v>
      </c>
      <c r="AA61" s="61">
        <v>109.74299999999999</v>
      </c>
      <c r="AB61" s="61">
        <v>37.897999999999996</v>
      </c>
      <c r="AC61" s="61">
        <v>70.472000000000008</v>
      </c>
      <c r="AD61" s="61">
        <v>99.823999999999998</v>
      </c>
      <c r="AE61" s="61">
        <v>178.161</v>
      </c>
      <c r="AF61" s="61">
        <v>97.254000000000005</v>
      </c>
      <c r="AG61" s="82">
        <v>114.03200000000002</v>
      </c>
      <c r="AH61" s="42">
        <f t="shared" si="31"/>
        <v>0.17251732576552142</v>
      </c>
      <c r="AJ61" s="340">
        <f t="shared" si="50"/>
        <v>3.8977347472435601E-4</v>
      </c>
      <c r="AK61" s="341">
        <f t="shared" si="51"/>
        <v>7.3693770316267794E-4</v>
      </c>
      <c r="AL61" s="341">
        <f t="shared" si="52"/>
        <v>9.1441226250756394E-4</v>
      </c>
      <c r="AM61" s="341">
        <f t="shared" si="53"/>
        <v>5.190065399178702E-4</v>
      </c>
      <c r="AN61" s="341">
        <f t="shared" si="54"/>
        <v>5.6446017708997563E-4</v>
      </c>
      <c r="AP61" s="102">
        <f t="shared" si="55"/>
        <v>1.9881103306493055</v>
      </c>
      <c r="AQ61" s="74">
        <f t="shared" si="56"/>
        <v>1.9251550706225244</v>
      </c>
      <c r="AR61" s="74">
        <f t="shared" si="57"/>
        <v>2.0895246724282126</v>
      </c>
      <c r="AS61" s="74">
        <f t="shared" si="58"/>
        <v>2.2506887052341602</v>
      </c>
      <c r="AT61" s="74">
        <f t="shared" si="59"/>
        <v>2.1782950899745783</v>
      </c>
      <c r="AU61" s="74">
        <f t="shared" si="60"/>
        <v>2.4234922597884414</v>
      </c>
      <c r="AV61" s="74">
        <f t="shared" si="61"/>
        <v>1.7494345196879468</v>
      </c>
      <c r="AW61" s="74">
        <f t="shared" si="62"/>
        <v>2.3601594159214976</v>
      </c>
      <c r="AX61" s="74">
        <f t="shared" si="63"/>
        <v>2.4012893603714125</v>
      </c>
      <c r="AY61" s="74">
        <f t="shared" si="64"/>
        <v>4.3567603257281196</v>
      </c>
      <c r="AZ61" s="74">
        <f t="shared" si="65"/>
        <v>2.8074014202413258</v>
      </c>
      <c r="BA61" s="103">
        <f t="shared" si="66"/>
        <v>3.4240759090772617</v>
      </c>
      <c r="BB61" s="42">
        <f t="shared" si="67"/>
        <v>0.21966024679966367</v>
      </c>
    </row>
    <row r="62" spans="1:54" ht="20.100000000000001" customHeight="1">
      <c r="A62" s="88" t="s">
        <v>245</v>
      </c>
      <c r="B62" s="90">
        <v>2.79</v>
      </c>
      <c r="C62" s="61">
        <v>79.44</v>
      </c>
      <c r="D62" s="61">
        <v>33.36</v>
      </c>
      <c r="E62" s="61">
        <v>32.49</v>
      </c>
      <c r="F62" s="61">
        <v>70.33</v>
      </c>
      <c r="G62" s="61">
        <v>44.6</v>
      </c>
      <c r="H62" s="61">
        <v>622.95999999999981</v>
      </c>
      <c r="I62" s="61">
        <v>284.55</v>
      </c>
      <c r="J62" s="61">
        <v>3158.8400000000006</v>
      </c>
      <c r="K62" s="61">
        <v>834.15</v>
      </c>
      <c r="L62" s="61">
        <v>249.11999999999998</v>
      </c>
      <c r="M62" s="82">
        <v>217.91999999999996</v>
      </c>
      <c r="N62" s="42">
        <f t="shared" si="44"/>
        <v>-0.12524084778420047</v>
      </c>
      <c r="P62" s="340">
        <f t="shared" si="45"/>
        <v>3.2090809399225547E-6</v>
      </c>
      <c r="Q62" s="341">
        <f t="shared" si="46"/>
        <v>5.8447963856408198E-5</v>
      </c>
      <c r="R62" s="341">
        <f t="shared" si="47"/>
        <v>8.5789685077754631E-4</v>
      </c>
      <c r="S62" s="341">
        <f t="shared" si="48"/>
        <v>2.7533601089646244E-4</v>
      </c>
      <c r="T62" s="341">
        <f t="shared" si="49"/>
        <v>2.2264406852529162E-4</v>
      </c>
      <c r="V62" s="97">
        <v>1.976</v>
      </c>
      <c r="W62" s="61">
        <v>25.44</v>
      </c>
      <c r="X62" s="61">
        <v>14.869</v>
      </c>
      <c r="Y62" s="61">
        <v>13.597999999999999</v>
      </c>
      <c r="Z62" s="61">
        <v>21.468999999999998</v>
      </c>
      <c r="AA62" s="61">
        <v>14.175000000000001</v>
      </c>
      <c r="AB62" s="61">
        <v>71.623000000000005</v>
      </c>
      <c r="AC62" s="61">
        <v>49.467999999999996</v>
      </c>
      <c r="AD62" s="61">
        <v>535.83400000000006</v>
      </c>
      <c r="AE62" s="61">
        <v>152.404</v>
      </c>
      <c r="AF62" s="61">
        <v>94.537000000000006</v>
      </c>
      <c r="AG62" s="82">
        <v>107.608</v>
      </c>
      <c r="AH62" s="42">
        <f t="shared" si="31"/>
        <v>0.1382633254704507</v>
      </c>
      <c r="AJ62" s="340">
        <f t="shared" si="50"/>
        <v>1.3273915275930708E-5</v>
      </c>
      <c r="AK62" s="341">
        <f t="shared" si="51"/>
        <v>9.5186863329150471E-5</v>
      </c>
      <c r="AL62" s="341">
        <f t="shared" si="52"/>
        <v>7.822143255549911E-4</v>
      </c>
      <c r="AM62" s="341">
        <f t="shared" si="53"/>
        <v>5.0450697415238132E-4</v>
      </c>
      <c r="AN62" s="341">
        <f t="shared" si="54"/>
        <v>5.3266127697749826E-4</v>
      </c>
      <c r="AP62" s="102">
        <f t="shared" si="55"/>
        <v>7.0824372759856624</v>
      </c>
      <c r="AQ62" s="74">
        <f t="shared" si="56"/>
        <v>3.202416918429003</v>
      </c>
      <c r="AR62" s="74">
        <f t="shared" si="57"/>
        <v>4.4571342925659474</v>
      </c>
      <c r="AS62" s="74">
        <f t="shared" si="58"/>
        <v>4.1852877808556475</v>
      </c>
      <c r="AT62" s="74">
        <f t="shared" si="59"/>
        <v>3.0526091283947103</v>
      </c>
      <c r="AU62" s="74">
        <f t="shared" si="60"/>
        <v>3.178251121076233</v>
      </c>
      <c r="AV62" s="74">
        <f t="shared" si="61"/>
        <v>1.1497206883266988</v>
      </c>
      <c r="AW62" s="74">
        <f t="shared" si="62"/>
        <v>1.7384642417852747</v>
      </c>
      <c r="AX62" s="74">
        <f t="shared" si="63"/>
        <v>1.6962999075610032</v>
      </c>
      <c r="AY62" s="74">
        <f t="shared" si="64"/>
        <v>1.8270574836660072</v>
      </c>
      <c r="AZ62" s="74">
        <f t="shared" si="65"/>
        <v>3.7948378291586389</v>
      </c>
      <c r="BA62" s="103">
        <f t="shared" si="66"/>
        <v>4.9379588839941277</v>
      </c>
      <c r="BB62" s="42">
        <f t="shared" si="67"/>
        <v>0.30123054167216745</v>
      </c>
    </row>
    <row r="63" spans="1:54" ht="20.100000000000001" customHeight="1">
      <c r="A63" s="88" t="s">
        <v>149</v>
      </c>
      <c r="B63" s="90">
        <v>117.84</v>
      </c>
      <c r="C63" s="61">
        <v>134.85999999999999</v>
      </c>
      <c r="D63" s="61">
        <v>48.230000000000004</v>
      </c>
      <c r="E63" s="61">
        <v>126.48000000000002</v>
      </c>
      <c r="F63" s="61">
        <v>277</v>
      </c>
      <c r="G63" s="61">
        <v>195.57</v>
      </c>
      <c r="H63" s="61">
        <v>240.53</v>
      </c>
      <c r="I63" s="61">
        <v>177.82</v>
      </c>
      <c r="J63" s="61">
        <v>173.99999999999997</v>
      </c>
      <c r="K63" s="61">
        <v>449.52000000000004</v>
      </c>
      <c r="L63" s="61">
        <v>473.2</v>
      </c>
      <c r="M63" s="82">
        <v>405.92000000000007</v>
      </c>
      <c r="N63" s="42">
        <f t="shared" si="44"/>
        <v>-0.1421808960270497</v>
      </c>
      <c r="P63" s="340">
        <f t="shared" si="45"/>
        <v>1.3554053690339565E-4</v>
      </c>
      <c r="Q63" s="341">
        <f t="shared" si="46"/>
        <v>2.5629301101788679E-4</v>
      </c>
      <c r="R63" s="341">
        <f t="shared" si="47"/>
        <v>4.6231708009533381E-4</v>
      </c>
      <c r="S63" s="341">
        <f t="shared" si="48"/>
        <v>5.2299695069125734E-4</v>
      </c>
      <c r="T63" s="341">
        <f t="shared" si="49"/>
        <v>4.1471953146010647E-4</v>
      </c>
      <c r="V63" s="97">
        <v>36.590000000000003</v>
      </c>
      <c r="W63" s="61">
        <v>42.282000000000004</v>
      </c>
      <c r="X63" s="61">
        <v>14.167</v>
      </c>
      <c r="Y63" s="61">
        <v>40.780999999999999</v>
      </c>
      <c r="Z63" s="61">
        <v>65.251000000000005</v>
      </c>
      <c r="AA63" s="61">
        <v>52.387</v>
      </c>
      <c r="AB63" s="61">
        <v>54.527999999999999</v>
      </c>
      <c r="AC63" s="61">
        <v>37.06900000000001</v>
      </c>
      <c r="AD63" s="61">
        <v>44.55</v>
      </c>
      <c r="AE63" s="61">
        <v>102.39500000000001</v>
      </c>
      <c r="AF63" s="61">
        <v>106.654</v>
      </c>
      <c r="AG63" s="82">
        <v>104.74400000000001</v>
      </c>
      <c r="AH63" s="42">
        <f t="shared" si="31"/>
        <v>-1.7908376619723429E-2</v>
      </c>
      <c r="AJ63" s="340">
        <f t="shared" si="50"/>
        <v>2.4579582993234039E-4</v>
      </c>
      <c r="AK63" s="341">
        <f t="shared" si="51"/>
        <v>3.5178512939853303E-4</v>
      </c>
      <c r="AL63" s="341">
        <f t="shared" si="52"/>
        <v>5.2554287200600597E-4</v>
      </c>
      <c r="AM63" s="341">
        <f t="shared" si="53"/>
        <v>5.691706614473495E-4</v>
      </c>
      <c r="AN63" s="341">
        <f t="shared" si="54"/>
        <v>5.1848443234453836E-4</v>
      </c>
      <c r="AP63" s="102">
        <f t="shared" si="55"/>
        <v>3.1050577053632047</v>
      </c>
      <c r="AQ63" s="74">
        <f t="shared" si="56"/>
        <v>3.1352513717929709</v>
      </c>
      <c r="AR63" s="74">
        <f t="shared" si="57"/>
        <v>2.9373833713456357</v>
      </c>
      <c r="AS63" s="74">
        <f t="shared" si="58"/>
        <v>3.2243042378241613</v>
      </c>
      <c r="AT63" s="74">
        <f t="shared" si="59"/>
        <v>2.3556317689530686</v>
      </c>
      <c r="AU63" s="74">
        <f t="shared" si="60"/>
        <v>2.6786828245640946</v>
      </c>
      <c r="AV63" s="74">
        <f t="shared" si="61"/>
        <v>2.2669937221968155</v>
      </c>
      <c r="AW63" s="74">
        <f t="shared" si="62"/>
        <v>2.0846361489146332</v>
      </c>
      <c r="AX63" s="74">
        <f t="shared" si="63"/>
        <v>2.5603448275862073</v>
      </c>
      <c r="AY63" s="74">
        <f t="shared" si="64"/>
        <v>2.2778741768998043</v>
      </c>
      <c r="AZ63" s="74">
        <f t="shared" si="65"/>
        <v>2.2538884192730348</v>
      </c>
      <c r="BA63" s="103">
        <f t="shared" si="66"/>
        <v>2.5804099329917225</v>
      </c>
      <c r="BB63" s="42">
        <f t="shared" si="67"/>
        <v>0.14487030987275018</v>
      </c>
    </row>
    <row r="64" spans="1:54" ht="20.100000000000001" customHeight="1">
      <c r="A64" s="88" t="s">
        <v>239</v>
      </c>
      <c r="B64" s="90">
        <v>296.32</v>
      </c>
      <c r="C64" s="61">
        <v>47.17</v>
      </c>
      <c r="D64" s="61">
        <v>143.46</v>
      </c>
      <c r="E64" s="61">
        <v>141.56</v>
      </c>
      <c r="F64" s="61">
        <v>82.7</v>
      </c>
      <c r="G64" s="61">
        <v>23.55</v>
      </c>
      <c r="H64" s="61">
        <v>25.400000000000002</v>
      </c>
      <c r="I64" s="61">
        <v>152.54999999999998</v>
      </c>
      <c r="J64" s="61">
        <v>72.48</v>
      </c>
      <c r="K64" s="61">
        <v>157.70000000000002</v>
      </c>
      <c r="L64" s="61">
        <v>43.14</v>
      </c>
      <c r="M64" s="82">
        <v>118.67999999999999</v>
      </c>
      <c r="N64" s="42">
        <f t="shared" si="44"/>
        <v>1.7510431154381083</v>
      </c>
      <c r="P64" s="340">
        <f t="shared" si="45"/>
        <v>3.4082970040066359E-4</v>
      </c>
      <c r="Q64" s="341">
        <f t="shared" si="46"/>
        <v>3.0862097507139302E-5</v>
      </c>
      <c r="R64" s="341">
        <f t="shared" si="47"/>
        <v>1.6218945437585454E-4</v>
      </c>
      <c r="S64" s="341">
        <f t="shared" si="48"/>
        <v>4.7679814989055038E-5</v>
      </c>
      <c r="T64" s="341">
        <f t="shared" si="49"/>
        <v>1.2125274436757348E-4</v>
      </c>
      <c r="V64" s="97">
        <v>87.385999999999996</v>
      </c>
      <c r="W64" s="61">
        <v>13.724</v>
      </c>
      <c r="X64" s="61">
        <v>35.671999999999997</v>
      </c>
      <c r="Y64" s="61">
        <v>34.951000000000008</v>
      </c>
      <c r="Z64" s="61">
        <v>21.327999999999999</v>
      </c>
      <c r="AA64" s="61">
        <v>4.38</v>
      </c>
      <c r="AB64" s="61">
        <v>6.4</v>
      </c>
      <c r="AC64" s="61">
        <v>43.54</v>
      </c>
      <c r="AD64" s="61">
        <v>19.827999999999996</v>
      </c>
      <c r="AE64" s="61">
        <v>48.852999999999994</v>
      </c>
      <c r="AF64" s="61">
        <v>14.334999999999999</v>
      </c>
      <c r="AG64" s="82">
        <v>44.37</v>
      </c>
      <c r="AH64" s="42">
        <f t="shared" si="31"/>
        <v>2.0952214858737355</v>
      </c>
      <c r="AJ64" s="340">
        <f t="shared" si="50"/>
        <v>5.8702143740004085E-4</v>
      </c>
      <c r="AK64" s="341">
        <f t="shared" si="51"/>
        <v>2.9412237134509985E-5</v>
      </c>
      <c r="AL64" s="341">
        <f t="shared" si="52"/>
        <v>2.5073827751461889E-4</v>
      </c>
      <c r="AM64" s="341">
        <f t="shared" si="53"/>
        <v>7.6500285332455921E-5</v>
      </c>
      <c r="AN64" s="341">
        <f t="shared" si="54"/>
        <v>2.1963219146802838E-4</v>
      </c>
      <c r="AP64" s="102">
        <f t="shared" si="55"/>
        <v>2.9490415766738658</v>
      </c>
      <c r="AQ64" s="74">
        <f t="shared" si="56"/>
        <v>2.9094763620945514</v>
      </c>
      <c r="AR64" s="74">
        <f t="shared" si="57"/>
        <v>2.4865467726195449</v>
      </c>
      <c r="AS64" s="74">
        <f t="shared" si="58"/>
        <v>2.4689884148064429</v>
      </c>
      <c r="AT64" s="74">
        <f t="shared" si="59"/>
        <v>2.5789600967351873</v>
      </c>
      <c r="AU64" s="74">
        <f t="shared" si="60"/>
        <v>1.859872611464968</v>
      </c>
      <c r="AV64" s="74">
        <f t="shared" si="61"/>
        <v>2.5196850393700787</v>
      </c>
      <c r="AW64" s="74">
        <f t="shared" si="62"/>
        <v>2.8541461815798104</v>
      </c>
      <c r="AX64" s="74">
        <f t="shared" si="63"/>
        <v>2.7356512141280347</v>
      </c>
      <c r="AY64" s="74">
        <f t="shared" si="64"/>
        <v>3.0978440076093845</v>
      </c>
      <c r="AZ64" s="74">
        <f t="shared" si="65"/>
        <v>3.3229021789522486</v>
      </c>
      <c r="BA64" s="103">
        <f t="shared" si="66"/>
        <v>3.7386248736097065</v>
      </c>
      <c r="BB64" s="42">
        <f t="shared" si="67"/>
        <v>0.12510831564368841</v>
      </c>
    </row>
    <row r="65" spans="1:54" ht="20.100000000000001" customHeight="1" thickBot="1">
      <c r="A65" s="47" t="s">
        <v>33</v>
      </c>
      <c r="B65" s="91">
        <f>B66-SUM(B39:B64)</f>
        <v>130553.3899999999</v>
      </c>
      <c r="C65" s="92">
        <f t="shared" ref="C65:M65" si="68">C66-SUM(C39:C64)</f>
        <v>113292.05000000016</v>
      </c>
      <c r="D65" s="92">
        <f t="shared" si="68"/>
        <v>113452.05000000005</v>
      </c>
      <c r="E65" s="92">
        <f t="shared" si="68"/>
        <v>95875.500000000233</v>
      </c>
      <c r="F65" s="92">
        <f t="shared" si="68"/>
        <v>110663.96999999986</v>
      </c>
      <c r="G65" s="92">
        <f t="shared" si="68"/>
        <v>99064.930000000168</v>
      </c>
      <c r="H65" s="92">
        <f t="shared" si="68"/>
        <v>109818.41999999981</v>
      </c>
      <c r="I65" s="92">
        <f t="shared" si="68"/>
        <v>124195.32999999984</v>
      </c>
      <c r="J65" s="92">
        <f t="shared" si="68"/>
        <v>144853.4700000002</v>
      </c>
      <c r="K65" s="92">
        <f t="shared" si="68"/>
        <v>138374.31999999995</v>
      </c>
      <c r="L65" s="92">
        <f t="shared" si="68"/>
        <v>1406.7799999999115</v>
      </c>
      <c r="M65" s="93">
        <f t="shared" si="68"/>
        <v>78.850000000093132</v>
      </c>
      <c r="N65" s="42">
        <f t="shared" si="44"/>
        <v>-0.94395001350595109</v>
      </c>
      <c r="P65" s="340">
        <f t="shared" si="45"/>
        <v>0.15016358261336041</v>
      </c>
      <c r="Q65" s="349">
        <f t="shared" si="46"/>
        <v>0.12982384412730083</v>
      </c>
      <c r="R65" s="341">
        <f t="shared" si="47"/>
        <v>0.14231360469518001</v>
      </c>
      <c r="S65" s="341">
        <f t="shared" si="48"/>
        <v>1.5548217461821656E-3</v>
      </c>
      <c r="T65" s="341">
        <f t="shared" si="49"/>
        <v>8.0559309853340589E-5</v>
      </c>
      <c r="V65" s="98">
        <f>V66-SUM(V39:V64)</f>
        <v>35103.525000000038</v>
      </c>
      <c r="W65" s="92">
        <f t="shared" ref="W65:AG65" si="69">W66-SUM(W39:W64)</f>
        <v>21335.821999999986</v>
      </c>
      <c r="X65" s="92">
        <f t="shared" si="69"/>
        <v>21064.478999999978</v>
      </c>
      <c r="Y65" s="92">
        <f t="shared" si="69"/>
        <v>18236.758999999962</v>
      </c>
      <c r="Z65" s="92">
        <f t="shared" si="69"/>
        <v>22654.176999999996</v>
      </c>
      <c r="AA65" s="92">
        <f t="shared" si="69"/>
        <v>21364.618999999948</v>
      </c>
      <c r="AB65" s="92">
        <f t="shared" si="69"/>
        <v>23734.251000000018</v>
      </c>
      <c r="AC65" s="92">
        <f t="shared" si="69"/>
        <v>27209.629000000015</v>
      </c>
      <c r="AD65" s="92">
        <f t="shared" si="69"/>
        <v>31774.598999999958</v>
      </c>
      <c r="AE65" s="92">
        <f t="shared" si="69"/>
        <v>30785.135999999969</v>
      </c>
      <c r="AF65" s="92">
        <f t="shared" si="69"/>
        <v>95.38300000000163</v>
      </c>
      <c r="AG65" s="93">
        <f t="shared" si="69"/>
        <v>24.648999999975786</v>
      </c>
      <c r="AH65" s="42">
        <f t="shared" si="31"/>
        <v>-0.74157868802642646</v>
      </c>
      <c r="AJ65" s="340">
        <f t="shared" si="50"/>
        <v>0.23581033235653642</v>
      </c>
      <c r="AK65" s="349">
        <f t="shared" si="51"/>
        <v>0.14346603660193061</v>
      </c>
      <c r="AL65" s="341">
        <f t="shared" si="52"/>
        <v>0.15800487121964421</v>
      </c>
      <c r="AM65" s="341">
        <f t="shared" si="53"/>
        <v>5.0902174509004318E-4</v>
      </c>
      <c r="AN65" s="341">
        <f t="shared" si="54"/>
        <v>1.2201293413320065E-4</v>
      </c>
      <c r="AP65" s="102">
        <f t="shared" si="55"/>
        <v>2.6888252384714075</v>
      </c>
      <c r="AQ65" s="74">
        <f t="shared" si="56"/>
        <v>1.8832585340277588</v>
      </c>
      <c r="AR65" s="74">
        <f t="shared" si="57"/>
        <v>1.8566856218111503</v>
      </c>
      <c r="AS65" s="74">
        <f t="shared" si="58"/>
        <v>1.9021292196650781</v>
      </c>
      <c r="AT65" s="74">
        <f t="shared" si="59"/>
        <v>2.0471140697374244</v>
      </c>
      <c r="AU65" s="74">
        <f t="shared" si="60"/>
        <v>2.1566278803205039</v>
      </c>
      <c r="AV65" s="74">
        <f t="shared" si="61"/>
        <v>2.1612267778028551</v>
      </c>
      <c r="AW65" s="74">
        <f t="shared" si="62"/>
        <v>2.1908737631278123</v>
      </c>
      <c r="AX65" s="74">
        <f t="shared" si="63"/>
        <v>2.1935683694701904</v>
      </c>
      <c r="AY65" s="74">
        <f t="shared" si="64"/>
        <v>2.2247723421513457</v>
      </c>
      <c r="AZ65" s="74">
        <f t="shared" si="65"/>
        <v>0.6780235715606393</v>
      </c>
      <c r="BA65" s="74">
        <f t="shared" si="66"/>
        <v>3.1260621433033191</v>
      </c>
      <c r="BB65" s="42">
        <f t="shared" si="67"/>
        <v>3.6105508339598167</v>
      </c>
    </row>
    <row r="66" spans="1:54" s="6" customFormat="1" ht="26.25" customHeight="1" thickBot="1">
      <c r="A66" s="56" t="s">
        <v>34</v>
      </c>
      <c r="B66" s="84">
        <v>869407.79999999981</v>
      </c>
      <c r="C66" s="69">
        <v>965110.21</v>
      </c>
      <c r="D66" s="69">
        <v>1134335.0599999998</v>
      </c>
      <c r="E66" s="69">
        <v>973385.89000000025</v>
      </c>
      <c r="F66" s="69">
        <v>752150.07000000007</v>
      </c>
      <c r="G66" s="69">
        <v>763071.91999999993</v>
      </c>
      <c r="H66" s="69">
        <v>1026161.4500000001</v>
      </c>
      <c r="I66" s="69">
        <v>1069996.6599999999</v>
      </c>
      <c r="J66" s="69">
        <v>1099389.1800000002</v>
      </c>
      <c r="K66" s="69">
        <v>972319.68999999983</v>
      </c>
      <c r="L66" s="69">
        <v>904785.3899999999</v>
      </c>
      <c r="M66" s="108">
        <v>978781.9700000002</v>
      </c>
      <c r="N66" s="157">
        <f t="shared" si="44"/>
        <v>8.1783570797932886E-2</v>
      </c>
      <c r="O66"/>
      <c r="P66" s="334">
        <f>SUM(P39:P65)</f>
        <v>0.99999999999999989</v>
      </c>
      <c r="Q66" s="338">
        <f t="shared" ref="Q66:T66" si="70">SUM(Q39:Q65)</f>
        <v>1.0000000000000004</v>
      </c>
      <c r="R66" s="338">
        <f t="shared" si="70"/>
        <v>1.0000000000000002</v>
      </c>
      <c r="S66" s="338">
        <f t="shared" si="70"/>
        <v>1.0000000000000002</v>
      </c>
      <c r="T66" s="335">
        <f t="shared" si="70"/>
        <v>1</v>
      </c>
      <c r="V66" s="99">
        <v>148863.38800000001</v>
      </c>
      <c r="W66" s="95">
        <v>126814.37199999999</v>
      </c>
      <c r="X66" s="95">
        <v>142311.51799999998</v>
      </c>
      <c r="Y66" s="95">
        <v>145206.11499999993</v>
      </c>
      <c r="Z66" s="95">
        <v>144013.10999999999</v>
      </c>
      <c r="AA66" s="95">
        <v>148917.60799999995</v>
      </c>
      <c r="AB66" s="95">
        <v>170597.67499999999</v>
      </c>
      <c r="AC66" s="95">
        <v>182809.37</v>
      </c>
      <c r="AD66" s="95">
        <v>197923.29299999998</v>
      </c>
      <c r="AE66" s="95">
        <v>194836.62599999993</v>
      </c>
      <c r="AF66" s="95">
        <v>187384.92200000002</v>
      </c>
      <c r="AG66" s="96">
        <v>202019.56600000002</v>
      </c>
      <c r="AH66" s="139">
        <f t="shared" si="31"/>
        <v>7.809936810177287E-2</v>
      </c>
      <c r="AI66"/>
      <c r="AJ66" s="334">
        <f>SUM(AJ39:AJ65)</f>
        <v>1.0000000000000002</v>
      </c>
      <c r="AK66" s="338">
        <f t="shared" ref="AK66:AN66" si="71">SUM(AK39:AK65)</f>
        <v>0.99999999999999989</v>
      </c>
      <c r="AL66" s="338">
        <f t="shared" si="71"/>
        <v>1.0000000000000002</v>
      </c>
      <c r="AM66" s="338">
        <f t="shared" si="71"/>
        <v>1</v>
      </c>
      <c r="AN66" s="335">
        <f t="shared" si="71"/>
        <v>0.99999999999999967</v>
      </c>
      <c r="AP66" s="72">
        <f t="shared" si="32"/>
        <v>1.7122389286132473</v>
      </c>
      <c r="AQ66" s="77">
        <f t="shared" si="33"/>
        <v>1.3139885029296292</v>
      </c>
      <c r="AR66" s="77">
        <f t="shared" si="34"/>
        <v>1.254580970105958</v>
      </c>
      <c r="AS66" s="77">
        <f t="shared" si="35"/>
        <v>1.4917630971618041</v>
      </c>
      <c r="AT66" s="77">
        <f t="shared" si="36"/>
        <v>1.9146858551778101</v>
      </c>
      <c r="AU66" s="77">
        <f t="shared" si="37"/>
        <v>1.9515540291405293</v>
      </c>
      <c r="AV66" s="77">
        <f t="shared" si="38"/>
        <v>1.662483764128929</v>
      </c>
      <c r="AW66" s="77">
        <f t="shared" si="39"/>
        <v>1.7085041181343503</v>
      </c>
      <c r="AX66" s="77">
        <f t="shared" si="40"/>
        <v>1.8003023551678026</v>
      </c>
      <c r="AY66" s="77">
        <f t="shared" si="40"/>
        <v>2.003832978019811</v>
      </c>
      <c r="AZ66" s="77">
        <f t="shared" si="40"/>
        <v>2.0710427474961772</v>
      </c>
      <c r="BA66" s="87">
        <f t="shared" ref="BA66" si="72">(AG66/M66)*10</f>
        <v>2.0639894500712961</v>
      </c>
      <c r="BB66" s="86">
        <f t="shared" si="67"/>
        <v>-3.40567447649661E-3</v>
      </c>
    </row>
    <row r="68" spans="1:54" ht="15.75" thickBot="1"/>
    <row r="69" spans="1:54" ht="15" customHeight="1">
      <c r="A69" s="507" t="s">
        <v>31</v>
      </c>
      <c r="B69" s="533" t="s">
        <v>19</v>
      </c>
      <c r="C69" s="530"/>
      <c r="D69" s="530"/>
      <c r="E69" s="530"/>
      <c r="F69" s="530"/>
      <c r="G69" s="530"/>
      <c r="H69" s="530"/>
      <c r="I69" s="530"/>
      <c r="J69" s="530"/>
      <c r="K69" s="530"/>
      <c r="L69" s="530"/>
      <c r="M69" s="531"/>
      <c r="N69" s="519" t="s">
        <v>196</v>
      </c>
      <c r="P69" s="489" t="s">
        <v>112</v>
      </c>
      <c r="Q69" s="495"/>
      <c r="R69" s="495"/>
      <c r="S69" s="495"/>
      <c r="T69" s="522"/>
      <c r="V69" s="529" t="s">
        <v>35</v>
      </c>
      <c r="W69" s="530"/>
      <c r="X69" s="530"/>
      <c r="Y69" s="530"/>
      <c r="Z69" s="530"/>
      <c r="AA69" s="530"/>
      <c r="AB69" s="530"/>
      <c r="AC69" s="530"/>
      <c r="AD69" s="530"/>
      <c r="AE69" s="530"/>
      <c r="AF69" s="530"/>
      <c r="AG69" s="530"/>
      <c r="AH69" s="519" t="s">
        <v>196</v>
      </c>
      <c r="AJ69" s="489" t="s">
        <v>112</v>
      </c>
      <c r="AK69" s="495"/>
      <c r="AL69" s="495"/>
      <c r="AM69" s="495"/>
      <c r="AN69" s="522"/>
      <c r="AP69" s="529" t="s">
        <v>41</v>
      </c>
      <c r="AQ69" s="530"/>
      <c r="AR69" s="530"/>
      <c r="AS69" s="530"/>
      <c r="AT69" s="530"/>
      <c r="AU69" s="530"/>
      <c r="AV69" s="530"/>
      <c r="AW69" s="530"/>
      <c r="AX69" s="530"/>
      <c r="AY69" s="530"/>
      <c r="AZ69" s="530"/>
      <c r="BA69" s="530"/>
      <c r="BB69" s="519" t="s">
        <v>196</v>
      </c>
    </row>
    <row r="70" spans="1:54" ht="15" customHeight="1" thickBot="1">
      <c r="A70" s="517"/>
      <c r="B70" s="526" t="s">
        <v>69</v>
      </c>
      <c r="C70" s="527"/>
      <c r="D70" s="527"/>
      <c r="E70" s="527"/>
      <c r="F70" s="527"/>
      <c r="G70" s="527"/>
      <c r="H70" s="527"/>
      <c r="I70" s="527"/>
      <c r="J70" s="527"/>
      <c r="K70" s="527"/>
      <c r="L70" s="527"/>
      <c r="M70" s="528"/>
      <c r="N70" s="520"/>
      <c r="P70" s="523"/>
      <c r="Q70" s="524"/>
      <c r="R70" s="524"/>
      <c r="S70" s="524"/>
      <c r="T70" s="525"/>
      <c r="V70" s="532" t="str">
        <f>B70</f>
        <v>jan-dez</v>
      </c>
      <c r="W70" s="527"/>
      <c r="X70" s="527"/>
      <c r="Y70" s="527"/>
      <c r="Z70" s="527"/>
      <c r="AA70" s="527"/>
      <c r="AB70" s="527"/>
      <c r="AC70" s="527"/>
      <c r="AD70" s="527"/>
      <c r="AE70" s="527"/>
      <c r="AF70" s="527"/>
      <c r="AG70" s="527"/>
      <c r="AH70" s="520"/>
      <c r="AJ70" s="523"/>
      <c r="AK70" s="524"/>
      <c r="AL70" s="524"/>
      <c r="AM70" s="524"/>
      <c r="AN70" s="525"/>
      <c r="AP70" s="532" t="str">
        <f>B70</f>
        <v>jan-dez</v>
      </c>
      <c r="AQ70" s="527"/>
      <c r="AR70" s="527"/>
      <c r="AS70" s="527"/>
      <c r="AT70" s="527"/>
      <c r="AU70" s="527"/>
      <c r="AV70" s="527"/>
      <c r="AW70" s="527"/>
      <c r="AX70" s="527"/>
      <c r="AY70" s="527"/>
      <c r="AZ70" s="527"/>
      <c r="BA70" s="528"/>
      <c r="BB70" s="520"/>
    </row>
    <row r="71" spans="1:54" ht="24.75" customHeight="1" thickBot="1">
      <c r="A71" s="508"/>
      <c r="B71" s="31">
        <v>2010</v>
      </c>
      <c r="C71" s="78">
        <v>2011</v>
      </c>
      <c r="D71" s="78">
        <v>2012</v>
      </c>
      <c r="E71" s="78">
        <v>2013</v>
      </c>
      <c r="F71" s="78">
        <v>2014</v>
      </c>
      <c r="G71" s="78">
        <v>2015</v>
      </c>
      <c r="H71" s="78">
        <v>2016</v>
      </c>
      <c r="I71" s="78">
        <v>2017</v>
      </c>
      <c r="J71" s="78">
        <v>2018</v>
      </c>
      <c r="K71" s="78">
        <v>2019</v>
      </c>
      <c r="L71" s="78">
        <v>2020</v>
      </c>
      <c r="M71" s="30">
        <v>2021</v>
      </c>
      <c r="N71" s="521"/>
      <c r="P71" s="284">
        <v>2010</v>
      </c>
      <c r="Q71" s="339">
        <v>2015</v>
      </c>
      <c r="R71" s="386">
        <v>2019</v>
      </c>
      <c r="S71" s="386">
        <v>2020</v>
      </c>
      <c r="T71" s="288">
        <v>2021</v>
      </c>
      <c r="V71" s="51">
        <v>2010</v>
      </c>
      <c r="W71" s="78">
        <v>2011</v>
      </c>
      <c r="X71" s="78">
        <v>2012</v>
      </c>
      <c r="Y71" s="78">
        <v>2013</v>
      </c>
      <c r="Z71" s="78">
        <v>2014</v>
      </c>
      <c r="AA71" s="78">
        <v>2015</v>
      </c>
      <c r="AB71" s="78">
        <v>2016</v>
      </c>
      <c r="AC71" s="78">
        <v>2017</v>
      </c>
      <c r="AD71" s="78">
        <v>2018</v>
      </c>
      <c r="AE71" s="78">
        <v>2019</v>
      </c>
      <c r="AF71" s="78">
        <v>2020</v>
      </c>
      <c r="AG71" s="29">
        <v>2021</v>
      </c>
      <c r="AH71" s="521"/>
      <c r="AJ71" s="284">
        <v>2010</v>
      </c>
      <c r="AK71" s="339">
        <v>2015</v>
      </c>
      <c r="AL71" s="386">
        <v>2019</v>
      </c>
      <c r="AM71" s="386">
        <v>2020</v>
      </c>
      <c r="AN71" s="288">
        <v>2021</v>
      </c>
      <c r="AP71" s="51">
        <v>2010</v>
      </c>
      <c r="AQ71" s="70">
        <v>2011</v>
      </c>
      <c r="AR71" s="70">
        <v>2012</v>
      </c>
      <c r="AS71" s="70">
        <v>2013</v>
      </c>
      <c r="AT71" s="70">
        <v>2014</v>
      </c>
      <c r="AU71" s="70">
        <v>2015</v>
      </c>
      <c r="AV71" s="70">
        <v>2016</v>
      </c>
      <c r="AW71" s="70">
        <v>2017</v>
      </c>
      <c r="AX71" s="70">
        <v>2018</v>
      </c>
      <c r="AY71" s="70">
        <v>2019</v>
      </c>
      <c r="AZ71" s="70">
        <v>2020</v>
      </c>
      <c r="BA71" s="29">
        <v>2021</v>
      </c>
      <c r="BB71" s="521"/>
    </row>
    <row r="72" spans="1:54" ht="20.100000000000001" customHeight="1">
      <c r="A72" s="88" t="s">
        <v>120</v>
      </c>
      <c r="B72" s="89">
        <v>73008.330000000016</v>
      </c>
      <c r="C72" s="60">
        <v>83465.219999999987</v>
      </c>
      <c r="D72" s="60">
        <v>85425.14999999998</v>
      </c>
      <c r="E72" s="60">
        <v>85727.3</v>
      </c>
      <c r="F72" s="60">
        <v>88191.72</v>
      </c>
      <c r="G72" s="60">
        <v>90849.93</v>
      </c>
      <c r="H72" s="60">
        <v>109382.42</v>
      </c>
      <c r="I72" s="60">
        <v>162416.84000000005</v>
      </c>
      <c r="J72" s="60">
        <v>170435.77</v>
      </c>
      <c r="K72" s="60">
        <v>190183.01</v>
      </c>
      <c r="L72" s="60">
        <v>243519.30999999991</v>
      </c>
      <c r="M72" s="80">
        <v>256250.72999999998</v>
      </c>
      <c r="N72" s="42">
        <f t="shared" ref="N72:N100" si="73">(M72-L72)/L72</f>
        <v>5.2280946426794969E-2</v>
      </c>
      <c r="P72" s="340">
        <f>B72/$B$100</f>
        <v>6.840467806505246E-2</v>
      </c>
      <c r="Q72" s="341">
        <f>G72/$G$100</f>
        <v>7.0226058978865802E-2</v>
      </c>
      <c r="R72" s="341">
        <f>K72/$K$100</f>
        <v>0.14798197272269631</v>
      </c>
      <c r="S72" s="341">
        <f>L72/$L$100</f>
        <v>0.15852225360410171</v>
      </c>
      <c r="T72" s="341">
        <f>M72/$M$100</f>
        <v>0.16439608888672638</v>
      </c>
      <c r="V72" s="97">
        <v>19592.935000000001</v>
      </c>
      <c r="W72" s="60">
        <v>23235.275000000001</v>
      </c>
      <c r="X72" s="60">
        <v>23869.862000000001</v>
      </c>
      <c r="Y72" s="60">
        <v>24028.196</v>
      </c>
      <c r="Z72" s="60">
        <v>24539.105</v>
      </c>
      <c r="AA72" s="60">
        <v>25194.382000000009</v>
      </c>
      <c r="AB72" s="60">
        <v>25889.493000000009</v>
      </c>
      <c r="AC72" s="60">
        <v>40198.060999999994</v>
      </c>
      <c r="AD72" s="60">
        <v>45728.654000000002</v>
      </c>
      <c r="AE72" s="60">
        <v>49587.636000000006</v>
      </c>
      <c r="AF72" s="60">
        <v>63443.213999999993</v>
      </c>
      <c r="AG72" s="38">
        <v>67765.08600000001</v>
      </c>
      <c r="AH72" s="42">
        <f t="shared" ref="AH72:AH100" si="74">(AG72-AF72)/AF72</f>
        <v>6.8121895589968354E-2</v>
      </c>
      <c r="AJ72" s="340">
        <f>V72/$V$100</f>
        <v>0.12194224891031769</v>
      </c>
      <c r="AK72" s="341">
        <f>AA72/$AA$100</f>
        <v>0.10635244264078324</v>
      </c>
      <c r="AL72" s="341">
        <f>AE72/$AE$100</f>
        <v>0.17940413540493744</v>
      </c>
      <c r="AM72" s="341">
        <f>AF72/$AF$100</f>
        <v>0.18962417200506337</v>
      </c>
      <c r="AN72" s="341">
        <f>AG72/$AG$100</f>
        <v>0.19550264232456011</v>
      </c>
      <c r="AP72" s="109">
        <f t="shared" ref="AP72:AX72" si="75">(V72/B72)*10</f>
        <v>2.6836574675793838</v>
      </c>
      <c r="AQ72" s="73">
        <f t="shared" si="75"/>
        <v>2.7838272037143144</v>
      </c>
      <c r="AR72" s="73">
        <f t="shared" si="75"/>
        <v>2.7942429132404225</v>
      </c>
      <c r="AS72" s="73">
        <f t="shared" si="75"/>
        <v>2.8028639651546241</v>
      </c>
      <c r="AT72" s="73">
        <f t="shared" si="75"/>
        <v>2.7824726629665459</v>
      </c>
      <c r="AU72" s="73">
        <f t="shared" si="75"/>
        <v>2.773186726726153</v>
      </c>
      <c r="AV72" s="73">
        <f t="shared" si="75"/>
        <v>2.3668787909428231</v>
      </c>
      <c r="AW72" s="73">
        <f t="shared" si="75"/>
        <v>2.4749934181701834</v>
      </c>
      <c r="AX72" s="73">
        <f t="shared" si="75"/>
        <v>2.6830432367571673</v>
      </c>
      <c r="AY72" s="73">
        <f t="shared" ref="AY72" si="76">(AE72/K72)*10</f>
        <v>2.607364138363359</v>
      </c>
      <c r="AZ72" s="73">
        <f t="shared" ref="AZ72" si="77">(AF72/L72)*10</f>
        <v>2.6052641985557541</v>
      </c>
      <c r="BA72" s="101">
        <f t="shared" ref="BA72" si="78">(AG72/M72)*10</f>
        <v>2.6444836274222521</v>
      </c>
      <c r="BB72" s="42">
        <f>(BA72-AZ72)/AZ72</f>
        <v>1.5053916177959818E-2</v>
      </c>
    </row>
    <row r="73" spans="1:54" ht="20.100000000000001" customHeight="1">
      <c r="A73" s="88" t="s">
        <v>119</v>
      </c>
      <c r="B73" s="90">
        <v>92134.309999999983</v>
      </c>
      <c r="C73" s="61">
        <v>92917.29</v>
      </c>
      <c r="D73" s="61">
        <v>100770.94</v>
      </c>
      <c r="E73" s="61">
        <v>105503.39</v>
      </c>
      <c r="F73" s="61">
        <v>123593.29000000001</v>
      </c>
      <c r="G73" s="61">
        <v>134814.87000000002</v>
      </c>
      <c r="H73" s="61">
        <v>149189.27000000002</v>
      </c>
      <c r="I73" s="61">
        <v>162979.47999999998</v>
      </c>
      <c r="J73" s="61">
        <v>170434.6</v>
      </c>
      <c r="K73" s="61">
        <v>188660.77999999997</v>
      </c>
      <c r="L73" s="61">
        <v>220258.18</v>
      </c>
      <c r="M73" s="82">
        <v>229039.68</v>
      </c>
      <c r="N73" s="42">
        <f t="shared" si="73"/>
        <v>3.9869120865340849E-2</v>
      </c>
      <c r="P73" s="340">
        <f t="shared" ref="P73:P99" si="79">B73/$B$100</f>
        <v>8.6324640137580747E-2</v>
      </c>
      <c r="Q73" s="341">
        <f t="shared" ref="Q73:Q99" si="80">G73/$G$100</f>
        <v>0.10421050420014774</v>
      </c>
      <c r="R73" s="341">
        <f t="shared" ref="R73:R99" si="81">K73/$K$100</f>
        <v>0.14679752097625653</v>
      </c>
      <c r="S73" s="341">
        <f t="shared" ref="S73:S99" si="82">L73/$L$100</f>
        <v>0.14338010019960182</v>
      </c>
      <c r="T73" s="341">
        <f t="shared" ref="T73:T99" si="83">M73/$M$100</f>
        <v>0.1469390061517771</v>
      </c>
      <c r="V73" s="97">
        <v>22241.272999999997</v>
      </c>
      <c r="W73" s="61">
        <v>21295.120000000003</v>
      </c>
      <c r="X73" s="61">
        <v>24383.998999999996</v>
      </c>
      <c r="Y73" s="61">
        <v>25626.744999999999</v>
      </c>
      <c r="Z73" s="61">
        <v>30015.255000000001</v>
      </c>
      <c r="AA73" s="61">
        <v>36814.064000000006</v>
      </c>
      <c r="AB73" s="61">
        <v>40145.170000000006</v>
      </c>
      <c r="AC73" s="61">
        <v>44024.689000000006</v>
      </c>
      <c r="AD73" s="61">
        <v>46216.031999999999</v>
      </c>
      <c r="AE73" s="61">
        <v>52114.444000000003</v>
      </c>
      <c r="AF73" s="61">
        <v>59091.21100000001</v>
      </c>
      <c r="AG73" s="38">
        <v>61836.985000000008</v>
      </c>
      <c r="AH73" s="42">
        <f t="shared" si="74"/>
        <v>4.6466707206254364E-2</v>
      </c>
      <c r="AJ73" s="340">
        <f t="shared" ref="AJ73:AJ99" si="84">V73/$V$100</f>
        <v>0.13842493981878304</v>
      </c>
      <c r="AK73" s="341">
        <f t="shared" ref="AK73:AK99" si="85">AA73/$AA$100</f>
        <v>0.15540232858000336</v>
      </c>
      <c r="AL73" s="341">
        <f t="shared" ref="AL73:AL99" si="86">AE73/$AE$100</f>
        <v>0.18854592640651449</v>
      </c>
      <c r="AM73" s="341">
        <f t="shared" ref="AM73:AM99" si="87">AF73/$AF$100</f>
        <v>0.17661655600631293</v>
      </c>
      <c r="AN73" s="341">
        <f t="shared" ref="AN73:AN99" si="88">AG73/$AG$100</f>
        <v>0.17840003864060894</v>
      </c>
      <c r="AP73" s="52">
        <f t="shared" ref="AP73:AP99" si="89">(V73/B73)*10</f>
        <v>2.4140054882920383</v>
      </c>
      <c r="AQ73" s="74">
        <f t="shared" ref="AQ73:AQ99" si="90">(W73/C73)*10</f>
        <v>2.2918361049918703</v>
      </c>
      <c r="AR73" s="74">
        <f t="shared" ref="AR73:AR99" si="91">(X73/D73)*10</f>
        <v>2.4197451169950379</v>
      </c>
      <c r="AS73" s="74">
        <f t="shared" ref="AS73:AS99" si="92">(Y73/E73)*10</f>
        <v>2.4289973052050744</v>
      </c>
      <c r="AT73" s="74">
        <f t="shared" ref="AT73:AT99" si="93">(Z73/F73)*10</f>
        <v>2.4285505305344652</v>
      </c>
      <c r="AU73" s="74">
        <f t="shared" ref="AU73:AU99" si="94">(AA73/G73)*10</f>
        <v>2.7307124206699158</v>
      </c>
      <c r="AV73" s="74">
        <f t="shared" ref="AV73:AV99" si="95">(AB73/H73)*10</f>
        <v>2.6908885605513051</v>
      </c>
      <c r="AW73" s="74">
        <f t="shared" ref="AW73:AW99" si="96">(AC73/I73)*10</f>
        <v>2.7012412237417873</v>
      </c>
      <c r="AX73" s="74">
        <f t="shared" ref="AX73:AX99" si="97">(AD73/J73)*10</f>
        <v>2.7116578441232004</v>
      </c>
      <c r="AY73" s="74">
        <f t="shared" ref="AY73:AY99" si="98">(AE73/K73)*10</f>
        <v>2.7623358707623287</v>
      </c>
      <c r="AZ73" s="74">
        <f t="shared" ref="AZ73:AZ99" si="99">(AF73/L73)*10</f>
        <v>2.6828157301581266</v>
      </c>
      <c r="BA73" s="103">
        <f t="shared" ref="BA73:BA99" si="100">(AG73/M73)*10</f>
        <v>2.6998372072472336</v>
      </c>
      <c r="BB73" s="42">
        <f t="shared" ref="BB73:BB100" si="101">(BA73-AZ73)/AZ73</f>
        <v>6.3446314622971917E-3</v>
      </c>
    </row>
    <row r="74" spans="1:54" ht="20.100000000000001" customHeight="1">
      <c r="A74" s="88" t="s">
        <v>118</v>
      </c>
      <c r="B74" s="90"/>
      <c r="C74" s="61"/>
      <c r="D74" s="61"/>
      <c r="E74" s="61"/>
      <c r="F74" s="61"/>
      <c r="G74" s="61"/>
      <c r="H74" s="61"/>
      <c r="I74" s="61"/>
      <c r="J74" s="61"/>
      <c r="K74" s="61"/>
      <c r="L74" s="61">
        <v>195938.93000000002</v>
      </c>
      <c r="M74" s="82">
        <v>177413.95999999996</v>
      </c>
      <c r="N74" s="42">
        <f t="shared" si="73"/>
        <v>-9.4544611425611325E-2</v>
      </c>
      <c r="P74" s="340">
        <f t="shared" si="79"/>
        <v>0</v>
      </c>
      <c r="Q74" s="341">
        <f t="shared" si="80"/>
        <v>0</v>
      </c>
      <c r="R74" s="341">
        <f t="shared" si="81"/>
        <v>0</v>
      </c>
      <c r="S74" s="341">
        <f t="shared" si="82"/>
        <v>0.12754914898689695</v>
      </c>
      <c r="T74" s="341">
        <f t="shared" si="83"/>
        <v>0.11381884117132511</v>
      </c>
      <c r="V74" s="97"/>
      <c r="W74" s="61"/>
      <c r="X74" s="61"/>
      <c r="Y74" s="61"/>
      <c r="Z74" s="61"/>
      <c r="AA74" s="61"/>
      <c r="AB74" s="61"/>
      <c r="AC74" s="61"/>
      <c r="AD74" s="61"/>
      <c r="AE74" s="61"/>
      <c r="AF74" s="61">
        <v>45742.661999999997</v>
      </c>
      <c r="AG74" s="38">
        <v>42635.190999999992</v>
      </c>
      <c r="AH74" s="42">
        <f t="shared" si="74"/>
        <v>-6.7933759517537592E-2</v>
      </c>
      <c r="AJ74" s="340">
        <f t="shared" si="84"/>
        <v>0</v>
      </c>
      <c r="AK74" s="341">
        <f t="shared" si="85"/>
        <v>0</v>
      </c>
      <c r="AL74" s="341">
        <f t="shared" si="86"/>
        <v>0</v>
      </c>
      <c r="AM74" s="341">
        <f t="shared" si="87"/>
        <v>0.13671934096935059</v>
      </c>
      <c r="AN74" s="341">
        <f t="shared" si="88"/>
        <v>0.12300275833062917</v>
      </c>
      <c r="AP74" s="52"/>
      <c r="AQ74" s="74"/>
      <c r="AR74" s="74"/>
      <c r="AS74" s="74"/>
      <c r="AT74" s="74"/>
      <c r="AU74" s="74"/>
      <c r="AV74" s="74"/>
      <c r="AW74" s="74"/>
      <c r="AX74" s="74"/>
      <c r="AY74" s="74"/>
      <c r="AZ74" s="74">
        <f t="shared" si="99"/>
        <v>2.3345366844659194</v>
      </c>
      <c r="BA74" s="103">
        <f t="shared" si="100"/>
        <v>2.4031474749788573</v>
      </c>
      <c r="BB74" s="42">
        <f t="shared" si="101"/>
        <v>2.9389467713005411E-2</v>
      </c>
    </row>
    <row r="75" spans="1:54" ht="20.100000000000001" customHeight="1">
      <c r="A75" s="88" t="s">
        <v>121</v>
      </c>
      <c r="B75" s="90">
        <v>56599.219999999994</v>
      </c>
      <c r="C75" s="61">
        <v>62044.19000000001</v>
      </c>
      <c r="D75" s="61">
        <v>68435.34</v>
      </c>
      <c r="E75" s="61">
        <v>74085.140000000014</v>
      </c>
      <c r="F75" s="61">
        <v>76315.58</v>
      </c>
      <c r="G75" s="61">
        <v>84918.950000000012</v>
      </c>
      <c r="H75" s="61">
        <v>89293.24000000002</v>
      </c>
      <c r="I75" s="61">
        <v>96018.550000000017</v>
      </c>
      <c r="J75" s="61">
        <v>110396</v>
      </c>
      <c r="K75" s="61">
        <v>114012.49000000002</v>
      </c>
      <c r="L75" s="61">
        <v>120605.22000000003</v>
      </c>
      <c r="M75" s="82">
        <v>114712.24999999999</v>
      </c>
      <c r="N75" s="42">
        <f t="shared" si="73"/>
        <v>-4.8861649603558148E-2</v>
      </c>
      <c r="P75" s="340">
        <f t="shared" si="79"/>
        <v>5.3030269598456463E-2</v>
      </c>
      <c r="Q75" s="341">
        <f t="shared" si="80"/>
        <v>6.5641472603483089E-2</v>
      </c>
      <c r="R75" s="341">
        <f t="shared" si="81"/>
        <v>8.8713461760998993E-2</v>
      </c>
      <c r="S75" s="341">
        <f t="shared" si="82"/>
        <v>7.8509631416163642E-2</v>
      </c>
      <c r="T75" s="341">
        <f t="shared" si="83"/>
        <v>7.359294253482275E-2</v>
      </c>
      <c r="V75" s="97">
        <v>17713.506999999994</v>
      </c>
      <c r="W75" s="61">
        <v>19333.904000000002</v>
      </c>
      <c r="X75" s="61">
        <v>22036.472000000002</v>
      </c>
      <c r="Y75" s="61">
        <v>23462.213000000014</v>
      </c>
      <c r="Z75" s="61">
        <v>22450.537</v>
      </c>
      <c r="AA75" s="61">
        <v>25639.240999999998</v>
      </c>
      <c r="AB75" s="61">
        <v>27481.67</v>
      </c>
      <c r="AC75" s="61">
        <v>30746.494999999995</v>
      </c>
      <c r="AD75" s="61">
        <v>33793.122000000003</v>
      </c>
      <c r="AE75" s="61">
        <v>35690.163999999997</v>
      </c>
      <c r="AF75" s="61">
        <v>37399.476999999999</v>
      </c>
      <c r="AG75" s="38">
        <v>37510.422999999995</v>
      </c>
      <c r="AH75" s="42">
        <f t="shared" si="74"/>
        <v>2.9665120718130973E-3</v>
      </c>
      <c r="AJ75" s="340">
        <f t="shared" si="84"/>
        <v>0.11024508985859718</v>
      </c>
      <c r="AK75" s="341">
        <f t="shared" si="85"/>
        <v>0.10823031530623441</v>
      </c>
      <c r="AL75" s="341">
        <f t="shared" si="86"/>
        <v>0.12912418359448358</v>
      </c>
      <c r="AM75" s="341">
        <f t="shared" si="87"/>
        <v>0.11178255974779921</v>
      </c>
      <c r="AN75" s="341">
        <f t="shared" si="88"/>
        <v>0.10821777472859624</v>
      </c>
      <c r="AP75" s="52">
        <f t="shared" si="89"/>
        <v>3.1296380056120912</v>
      </c>
      <c r="AQ75" s="74">
        <f t="shared" si="90"/>
        <v>3.1161506016921163</v>
      </c>
      <c r="AR75" s="74">
        <f t="shared" si="91"/>
        <v>3.2200427439974733</v>
      </c>
      <c r="AS75" s="74">
        <f t="shared" si="92"/>
        <v>3.1669256479774499</v>
      </c>
      <c r="AT75" s="74">
        <f t="shared" si="93"/>
        <v>2.9418025781891455</v>
      </c>
      <c r="AU75" s="74">
        <f t="shared" si="94"/>
        <v>3.0192602475654722</v>
      </c>
      <c r="AV75" s="74">
        <f t="shared" si="95"/>
        <v>3.0776876278652217</v>
      </c>
      <c r="AW75" s="74">
        <f t="shared" si="96"/>
        <v>3.2021411487676064</v>
      </c>
      <c r="AX75" s="74">
        <f t="shared" si="97"/>
        <v>3.0610821044240737</v>
      </c>
      <c r="AY75" s="74">
        <f t="shared" si="98"/>
        <v>3.1303731722726158</v>
      </c>
      <c r="AZ75" s="74">
        <f t="shared" si="99"/>
        <v>3.1009832741899555</v>
      </c>
      <c r="BA75" s="103">
        <f t="shared" si="100"/>
        <v>3.2699579164387411</v>
      </c>
      <c r="BB75" s="42">
        <f t="shared" si="101"/>
        <v>5.4490665478653874E-2</v>
      </c>
    </row>
    <row r="76" spans="1:54" ht="20.100000000000001" customHeight="1">
      <c r="A76" s="88" t="s">
        <v>125</v>
      </c>
      <c r="B76" s="90">
        <v>60258.570000000014</v>
      </c>
      <c r="C76" s="61">
        <v>64536.47</v>
      </c>
      <c r="D76" s="61">
        <v>71279.390000000014</v>
      </c>
      <c r="E76" s="61">
        <v>74205.010000000038</v>
      </c>
      <c r="F76" s="61">
        <v>84934.78</v>
      </c>
      <c r="G76" s="61">
        <v>84879.989999999991</v>
      </c>
      <c r="H76" s="61">
        <v>84813.359999999986</v>
      </c>
      <c r="I76" s="61">
        <v>85770.570000000022</v>
      </c>
      <c r="J76" s="61">
        <v>87448.23</v>
      </c>
      <c r="K76" s="61">
        <v>89517.06</v>
      </c>
      <c r="L76" s="61">
        <v>99499.540000000037</v>
      </c>
      <c r="M76" s="82">
        <v>95119.23000000001</v>
      </c>
      <c r="N76" s="42">
        <f t="shared" si="73"/>
        <v>-4.4023419605759236E-2</v>
      </c>
      <c r="P76" s="340">
        <f t="shared" si="79"/>
        <v>5.6458873686200298E-2</v>
      </c>
      <c r="Q76" s="341">
        <f t="shared" si="80"/>
        <v>6.5611356925267178E-2</v>
      </c>
      <c r="R76" s="341">
        <f t="shared" si="81"/>
        <v>6.9653493922175111E-2</v>
      </c>
      <c r="S76" s="341">
        <f t="shared" si="82"/>
        <v>6.4770597918380579E-2</v>
      </c>
      <c r="T76" s="341">
        <f t="shared" si="83"/>
        <v>6.1023160362965498E-2</v>
      </c>
      <c r="V76" s="97">
        <v>14206.061999999996</v>
      </c>
      <c r="W76" s="61">
        <v>15326.412</v>
      </c>
      <c r="X76" s="61">
        <v>17336.849999999999</v>
      </c>
      <c r="Y76" s="61">
        <v>19417.800999999989</v>
      </c>
      <c r="Z76" s="61">
        <v>20709.692999999999</v>
      </c>
      <c r="AA76" s="61">
        <v>21670.739000000005</v>
      </c>
      <c r="AB76" s="61">
        <v>23168.587999999996</v>
      </c>
      <c r="AC76" s="61">
        <v>23716.64000000001</v>
      </c>
      <c r="AD76" s="61">
        <v>24864.855</v>
      </c>
      <c r="AE76" s="61">
        <v>25973.894</v>
      </c>
      <c r="AF76" s="61">
        <v>28362.62</v>
      </c>
      <c r="AG76" s="38">
        <v>29099.530000000002</v>
      </c>
      <c r="AH76" s="42">
        <f t="shared" si="74"/>
        <v>2.598173229412528E-2</v>
      </c>
      <c r="AJ76" s="340">
        <f t="shared" si="84"/>
        <v>8.8415500201445313E-2</v>
      </c>
      <c r="AK76" s="341">
        <f t="shared" si="85"/>
        <v>9.1478172652970174E-2</v>
      </c>
      <c r="AL76" s="341">
        <f t="shared" si="86"/>
        <v>9.3971489106064496E-2</v>
      </c>
      <c r="AM76" s="341">
        <f t="shared" si="87"/>
        <v>8.4772475956124332E-2</v>
      </c>
      <c r="AN76" s="341">
        <f t="shared" si="88"/>
        <v>8.3952302597281536E-2</v>
      </c>
      <c r="AP76" s="52">
        <f t="shared" si="89"/>
        <v>2.3575172792849206</v>
      </c>
      <c r="AQ76" s="74">
        <f t="shared" si="90"/>
        <v>2.3748451069604521</v>
      </c>
      <c r="AR76" s="74">
        <f t="shared" si="91"/>
        <v>2.432238828082002</v>
      </c>
      <c r="AS76" s="74">
        <f t="shared" si="92"/>
        <v>2.6167776272788021</v>
      </c>
      <c r="AT76" s="74">
        <f t="shared" si="93"/>
        <v>2.4383053679540936</v>
      </c>
      <c r="AU76" s="74">
        <f t="shared" si="94"/>
        <v>2.5531033875003999</v>
      </c>
      <c r="AV76" s="74">
        <f t="shared" si="95"/>
        <v>2.7317144374424029</v>
      </c>
      <c r="AW76" s="74">
        <f t="shared" si="96"/>
        <v>2.7651256135991642</v>
      </c>
      <c r="AX76" s="74">
        <f t="shared" si="97"/>
        <v>2.843380020384632</v>
      </c>
      <c r="AY76" s="74">
        <f t="shared" si="98"/>
        <v>2.9015579823555422</v>
      </c>
      <c r="AZ76" s="74">
        <f t="shared" si="99"/>
        <v>2.8505277511835718</v>
      </c>
      <c r="BA76" s="103">
        <f t="shared" si="100"/>
        <v>3.0592688775970958</v>
      </c>
      <c r="BB76" s="42">
        <f t="shared" si="101"/>
        <v>7.3228940264430761E-2</v>
      </c>
    </row>
    <row r="77" spans="1:54" ht="20.100000000000001" customHeight="1">
      <c r="A77" s="88" t="s">
        <v>127</v>
      </c>
      <c r="B77" s="90">
        <v>486996.77999999997</v>
      </c>
      <c r="C77" s="61">
        <v>622048.03</v>
      </c>
      <c r="D77" s="61">
        <v>677303.42</v>
      </c>
      <c r="E77" s="61">
        <v>628818.35</v>
      </c>
      <c r="F77" s="61">
        <v>614917.82000000007</v>
      </c>
      <c r="G77" s="61">
        <v>516085.66999999993</v>
      </c>
      <c r="H77" s="61">
        <v>164505.22</v>
      </c>
      <c r="I77" s="61">
        <v>263064.40999999997</v>
      </c>
      <c r="J77" s="61">
        <v>222615.55000000005</v>
      </c>
      <c r="K77" s="61">
        <v>266052.9200000001</v>
      </c>
      <c r="L77" s="61">
        <v>216023.82999999993</v>
      </c>
      <c r="M77" s="82">
        <v>199039.97</v>
      </c>
      <c r="N77" s="42">
        <f t="shared" si="73"/>
        <v>-7.8620307768823158E-2</v>
      </c>
      <c r="P77" s="340">
        <f t="shared" si="79"/>
        <v>0.45628845303840215</v>
      </c>
      <c r="Q77" s="341">
        <f t="shared" si="80"/>
        <v>0.39892890065592201</v>
      </c>
      <c r="R77" s="341">
        <f t="shared" si="81"/>
        <v>0.20701657813825597</v>
      </c>
      <c r="S77" s="341">
        <f t="shared" si="82"/>
        <v>0.14062369166449001</v>
      </c>
      <c r="T77" s="341">
        <f t="shared" si="83"/>
        <v>0.12769287564617418</v>
      </c>
      <c r="V77" s="97">
        <v>51158.663999999982</v>
      </c>
      <c r="W77" s="61">
        <v>66629.303999999989</v>
      </c>
      <c r="X77" s="61">
        <v>77711.881999999998</v>
      </c>
      <c r="Y77" s="61">
        <v>85999.038000000059</v>
      </c>
      <c r="Z77" s="61">
        <v>85855.78</v>
      </c>
      <c r="AA77" s="61">
        <v>67976.423999999999</v>
      </c>
      <c r="AB77" s="61">
        <v>28917.038</v>
      </c>
      <c r="AC77" s="61">
        <v>42850.593999999997</v>
      </c>
      <c r="AD77" s="61">
        <v>36592.619000000006</v>
      </c>
      <c r="AE77" s="61">
        <v>35261.614999999991</v>
      </c>
      <c r="AF77" s="61">
        <v>24711.777000000002</v>
      </c>
      <c r="AG77" s="38">
        <v>22945.955000000005</v>
      </c>
      <c r="AH77" s="42">
        <f t="shared" si="74"/>
        <v>-7.1456698561175758E-2</v>
      </c>
      <c r="AJ77" s="340">
        <f t="shared" si="84"/>
        <v>0.31840061427281346</v>
      </c>
      <c r="AK77" s="341">
        <f t="shared" si="85"/>
        <v>0.28694725412933558</v>
      </c>
      <c r="AL77" s="341">
        <f t="shared" si="86"/>
        <v>0.12757372729074584</v>
      </c>
      <c r="AM77" s="341">
        <f t="shared" si="87"/>
        <v>7.3860543263126133E-2</v>
      </c>
      <c r="AN77" s="341">
        <f t="shared" si="88"/>
        <v>6.6199205194846983E-2</v>
      </c>
      <c r="AP77" s="52">
        <f t="shared" si="89"/>
        <v>1.0504928595215759</v>
      </c>
      <c r="AQ77" s="74">
        <f t="shared" si="90"/>
        <v>1.0711279641863023</v>
      </c>
      <c r="AR77" s="74">
        <f t="shared" si="91"/>
        <v>1.1473717643416002</v>
      </c>
      <c r="AS77" s="74">
        <f t="shared" si="92"/>
        <v>1.3676292684524882</v>
      </c>
      <c r="AT77" s="74">
        <f t="shared" si="93"/>
        <v>1.3962155138063814</v>
      </c>
      <c r="AU77" s="74">
        <f t="shared" si="94"/>
        <v>1.3171538748595755</v>
      </c>
      <c r="AV77" s="74">
        <f t="shared" si="95"/>
        <v>1.7578188704285493</v>
      </c>
      <c r="AW77" s="74">
        <f t="shared" si="96"/>
        <v>1.6289012261293729</v>
      </c>
      <c r="AX77" s="74">
        <f t="shared" si="97"/>
        <v>1.6437584436487029</v>
      </c>
      <c r="AY77" s="74">
        <f t="shared" si="98"/>
        <v>1.3253609469875383</v>
      </c>
      <c r="AZ77" s="74">
        <f t="shared" si="99"/>
        <v>1.143937546149423</v>
      </c>
      <c r="BA77" s="103">
        <f t="shared" si="100"/>
        <v>1.1528315141928531</v>
      </c>
      <c r="BB77" s="42">
        <f t="shared" si="101"/>
        <v>7.7748720403206153E-3</v>
      </c>
    </row>
    <row r="78" spans="1:54" ht="20.100000000000001" customHeight="1">
      <c r="A78" s="88" t="s">
        <v>131</v>
      </c>
      <c r="B78" s="90">
        <v>25328.559999999998</v>
      </c>
      <c r="C78" s="61">
        <v>23708.980000000003</v>
      </c>
      <c r="D78" s="61">
        <v>26501.33</v>
      </c>
      <c r="E78" s="61">
        <v>26843.71999999999</v>
      </c>
      <c r="F78" s="61">
        <v>26259.569999999996</v>
      </c>
      <c r="G78" s="61">
        <v>29545.069999999996</v>
      </c>
      <c r="H78" s="61">
        <v>32544.680000000004</v>
      </c>
      <c r="I78" s="61">
        <v>31007.930000000004</v>
      </c>
      <c r="J78" s="61">
        <v>35014.61</v>
      </c>
      <c r="K78" s="61">
        <v>35146.619999999995</v>
      </c>
      <c r="L78" s="61">
        <v>50713.479999999996</v>
      </c>
      <c r="M78" s="82">
        <v>48849.55000000001</v>
      </c>
      <c r="N78" s="42">
        <f t="shared" si="73"/>
        <v>-3.6754133220595113E-2</v>
      </c>
      <c r="P78" s="340">
        <f t="shared" si="79"/>
        <v>2.3731428902035761E-2</v>
      </c>
      <c r="Q78" s="341">
        <f t="shared" si="80"/>
        <v>2.2838034419561119E-2</v>
      </c>
      <c r="R78" s="341">
        <f t="shared" si="81"/>
        <v>2.734769084859353E-2</v>
      </c>
      <c r="S78" s="341">
        <f t="shared" si="82"/>
        <v>3.3012639275737693E-2</v>
      </c>
      <c r="T78" s="341">
        <f t="shared" si="83"/>
        <v>3.1339130092923391E-2</v>
      </c>
      <c r="V78" s="97">
        <v>4921.8640000000005</v>
      </c>
      <c r="W78" s="61">
        <v>4597.0349999999999</v>
      </c>
      <c r="X78" s="61">
        <v>5402.0640000000003</v>
      </c>
      <c r="Y78" s="61">
        <v>5500.7420000000011</v>
      </c>
      <c r="Z78" s="61">
        <v>6755.9080000000013</v>
      </c>
      <c r="AA78" s="61">
        <v>6579.9000000000005</v>
      </c>
      <c r="AB78" s="61">
        <v>7226.1129999999994</v>
      </c>
      <c r="AC78" s="61">
        <v>7325.0679999999993</v>
      </c>
      <c r="AD78" s="61">
        <v>8353.4159999999993</v>
      </c>
      <c r="AE78" s="61">
        <v>8693.6990000000005</v>
      </c>
      <c r="AF78" s="61">
        <v>12205.933000000003</v>
      </c>
      <c r="AG78" s="38">
        <v>11973.68</v>
      </c>
      <c r="AH78" s="42">
        <f t="shared" si="74"/>
        <v>-1.9027877672276455E-2</v>
      </c>
      <c r="AJ78" s="340">
        <f t="shared" si="84"/>
        <v>3.063263186402302E-2</v>
      </c>
      <c r="AK78" s="341">
        <f t="shared" si="85"/>
        <v>2.7775574623425548E-2</v>
      </c>
      <c r="AL78" s="341">
        <f t="shared" si="86"/>
        <v>3.1453113686761944E-2</v>
      </c>
      <c r="AM78" s="341">
        <f t="shared" si="87"/>
        <v>3.6482072592890394E-2</v>
      </c>
      <c r="AN78" s="341">
        <f t="shared" si="88"/>
        <v>3.4544132037975114E-2</v>
      </c>
      <c r="AP78" s="52">
        <f t="shared" si="89"/>
        <v>1.9432071937765119</v>
      </c>
      <c r="AQ78" s="74">
        <f t="shared" si="90"/>
        <v>1.9389425441330665</v>
      </c>
      <c r="AR78" s="74">
        <f t="shared" si="91"/>
        <v>2.0384124117544289</v>
      </c>
      <c r="AS78" s="74">
        <f t="shared" si="92"/>
        <v>2.0491727674107771</v>
      </c>
      <c r="AT78" s="74">
        <f t="shared" si="93"/>
        <v>2.5727412901277527</v>
      </c>
      <c r="AU78" s="74">
        <f t="shared" si="94"/>
        <v>2.2270720631225451</v>
      </c>
      <c r="AV78" s="74">
        <f t="shared" si="95"/>
        <v>2.2203668925305147</v>
      </c>
      <c r="AW78" s="74">
        <f t="shared" si="96"/>
        <v>2.3623208643724358</v>
      </c>
      <c r="AX78" s="74">
        <f t="shared" si="97"/>
        <v>2.3856944286970494</v>
      </c>
      <c r="AY78" s="74">
        <f t="shared" si="98"/>
        <v>2.4735519375689616</v>
      </c>
      <c r="AZ78" s="74">
        <f t="shared" si="99"/>
        <v>2.4068419284182436</v>
      </c>
      <c r="BA78" s="103">
        <f t="shared" si="100"/>
        <v>2.4511341455550766</v>
      </c>
      <c r="BB78" s="42">
        <f t="shared" si="101"/>
        <v>1.8402628196668252E-2</v>
      </c>
    </row>
    <row r="79" spans="1:54" ht="20.100000000000001" customHeight="1">
      <c r="A79" s="88" t="s">
        <v>132</v>
      </c>
      <c r="B79" s="90">
        <v>27302.18</v>
      </c>
      <c r="C79" s="61">
        <v>61249.270000000004</v>
      </c>
      <c r="D79" s="61">
        <v>59411.28</v>
      </c>
      <c r="E79" s="61">
        <v>42727.86</v>
      </c>
      <c r="F79" s="61">
        <v>40910.219999999994</v>
      </c>
      <c r="G79" s="61">
        <v>63934.930000000008</v>
      </c>
      <c r="H79" s="61">
        <v>69987.400000000009</v>
      </c>
      <c r="I79" s="61">
        <v>93507.500000000015</v>
      </c>
      <c r="J79" s="61">
        <v>75985.820000000007</v>
      </c>
      <c r="K79" s="61">
        <v>60183.569999999992</v>
      </c>
      <c r="L79" s="61">
        <v>37954.229999999996</v>
      </c>
      <c r="M79" s="82">
        <v>42105.910000000011</v>
      </c>
      <c r="N79" s="42">
        <f t="shared" si="73"/>
        <v>0.10938648999070763</v>
      </c>
      <c r="P79" s="340">
        <f t="shared" si="79"/>
        <v>2.5580599273728265E-2</v>
      </c>
      <c r="Q79" s="341">
        <f t="shared" si="80"/>
        <v>4.9421041546093177E-2</v>
      </c>
      <c r="R79" s="341">
        <f t="shared" si="81"/>
        <v>4.6829017029935971E-2</v>
      </c>
      <c r="S79" s="341">
        <f t="shared" si="82"/>
        <v>2.4706829505259386E-2</v>
      </c>
      <c r="T79" s="341">
        <f t="shared" si="83"/>
        <v>2.7012789087533542E-2</v>
      </c>
      <c r="V79" s="97">
        <v>4256.3139999999994</v>
      </c>
      <c r="W79" s="61">
        <v>8164.5370000000003</v>
      </c>
      <c r="X79" s="61">
        <v>9991.7419999999984</v>
      </c>
      <c r="Y79" s="61">
        <v>9037.7449999999953</v>
      </c>
      <c r="Z79" s="61">
        <v>8690.3509999999987</v>
      </c>
      <c r="AA79" s="61">
        <v>13274.975000000002</v>
      </c>
      <c r="AB79" s="61">
        <v>15904.054</v>
      </c>
      <c r="AC79" s="61">
        <v>19212.457999999999</v>
      </c>
      <c r="AD79" s="61">
        <v>19283.758999999998</v>
      </c>
      <c r="AE79" s="61">
        <v>17000.705999999998</v>
      </c>
      <c r="AF79" s="61">
        <v>10911.508999999998</v>
      </c>
      <c r="AG79" s="38">
        <v>10954.134</v>
      </c>
      <c r="AH79" s="42">
        <f t="shared" si="74"/>
        <v>3.9064257748402925E-3</v>
      </c>
      <c r="AJ79" s="340">
        <f t="shared" si="84"/>
        <v>2.6490390603984029E-2</v>
      </c>
      <c r="AK79" s="341">
        <f t="shared" si="85"/>
        <v>5.603733472189678E-2</v>
      </c>
      <c r="AL79" s="341">
        <f t="shared" si="86"/>
        <v>6.1507206377080202E-2</v>
      </c>
      <c r="AM79" s="341">
        <f t="shared" si="87"/>
        <v>3.2613194209404284E-2</v>
      </c>
      <c r="AN79" s="341">
        <f t="shared" si="88"/>
        <v>3.1602736273031555E-2</v>
      </c>
      <c r="AP79" s="52">
        <f t="shared" si="89"/>
        <v>1.5589648885180596</v>
      </c>
      <c r="AQ79" s="74">
        <f t="shared" si="90"/>
        <v>1.3330015198548488</v>
      </c>
      <c r="AR79" s="74">
        <f t="shared" si="91"/>
        <v>1.6817920771947681</v>
      </c>
      <c r="AS79" s="74">
        <f t="shared" si="92"/>
        <v>2.1151878423117831</v>
      </c>
      <c r="AT79" s="74">
        <f t="shared" si="93"/>
        <v>2.1242493929389772</v>
      </c>
      <c r="AU79" s="74">
        <f t="shared" si="94"/>
        <v>2.0763258832065663</v>
      </c>
      <c r="AV79" s="74">
        <f t="shared" si="95"/>
        <v>2.272416749300588</v>
      </c>
      <c r="AW79" s="74">
        <f t="shared" si="96"/>
        <v>2.0546435312675451</v>
      </c>
      <c r="AX79" s="74">
        <f t="shared" si="97"/>
        <v>2.5378102124843815</v>
      </c>
      <c r="AY79" s="74">
        <f t="shared" si="98"/>
        <v>2.8248084983991477</v>
      </c>
      <c r="AZ79" s="74">
        <f t="shared" si="99"/>
        <v>2.8749124932846746</v>
      </c>
      <c r="BA79" s="103">
        <f t="shared" si="100"/>
        <v>2.6015668584291367</v>
      </c>
      <c r="BB79" s="42">
        <f t="shared" si="101"/>
        <v>-9.5079636508599324E-2</v>
      </c>
    </row>
    <row r="80" spans="1:54" ht="20.100000000000001" customHeight="1">
      <c r="A80" s="88" t="s">
        <v>135</v>
      </c>
      <c r="B80" s="90">
        <v>812.98000000000013</v>
      </c>
      <c r="C80" s="61">
        <v>2591.1999999999998</v>
      </c>
      <c r="D80" s="61">
        <v>2357.96</v>
      </c>
      <c r="E80" s="61">
        <v>3107.6000000000008</v>
      </c>
      <c r="F80" s="61">
        <v>4979.869999999999</v>
      </c>
      <c r="G80" s="61">
        <v>4853.3399999999992</v>
      </c>
      <c r="H80" s="61">
        <v>44033.68</v>
      </c>
      <c r="I80" s="61">
        <v>18613.55</v>
      </c>
      <c r="J80" s="61">
        <v>17858.97</v>
      </c>
      <c r="K80" s="61">
        <v>26459.03</v>
      </c>
      <c r="L80" s="61">
        <v>33516.79</v>
      </c>
      <c r="M80" s="82">
        <v>41003.119999999995</v>
      </c>
      <c r="N80" s="42">
        <f t="shared" si="73"/>
        <v>0.2233605903190608</v>
      </c>
      <c r="P80" s="340">
        <f t="shared" si="79"/>
        <v>7.6171630241818073E-4</v>
      </c>
      <c r="Q80" s="341">
        <f t="shared" si="80"/>
        <v>3.7515817687970537E-3</v>
      </c>
      <c r="R80" s="341">
        <f t="shared" si="81"/>
        <v>2.0587850911230204E-2</v>
      </c>
      <c r="S80" s="341">
        <f t="shared" si="82"/>
        <v>2.1818216733512519E-2</v>
      </c>
      <c r="T80" s="341">
        <f t="shared" si="83"/>
        <v>2.6305300906471988E-2</v>
      </c>
      <c r="V80" s="97">
        <v>118.387</v>
      </c>
      <c r="W80" s="61">
        <v>588.12799999999993</v>
      </c>
      <c r="X80" s="61">
        <v>578.32799999999997</v>
      </c>
      <c r="Y80" s="61">
        <v>584.02600000000018</v>
      </c>
      <c r="Z80" s="61">
        <v>868.01099999999997</v>
      </c>
      <c r="AA80" s="61">
        <v>908.28800000000001</v>
      </c>
      <c r="AB80" s="61">
        <v>2918.2</v>
      </c>
      <c r="AC80" s="61">
        <v>3015.88</v>
      </c>
      <c r="AD80" s="61">
        <v>2859.2690000000002</v>
      </c>
      <c r="AE80" s="61">
        <v>4649.16</v>
      </c>
      <c r="AF80" s="61">
        <v>6311.2599999999993</v>
      </c>
      <c r="AG80" s="38">
        <v>8266.9090000000015</v>
      </c>
      <c r="AH80" s="42">
        <f t="shared" si="74"/>
        <v>0.30986665103323302</v>
      </c>
      <c r="AJ80" s="340">
        <f t="shared" si="84"/>
        <v>7.3681543994025289E-4</v>
      </c>
      <c r="AK80" s="341">
        <f t="shared" si="85"/>
        <v>3.8341344281162242E-3</v>
      </c>
      <c r="AL80" s="341">
        <f t="shared" si="86"/>
        <v>1.6820292263160494E-2</v>
      </c>
      <c r="AM80" s="341">
        <f t="shared" si="87"/>
        <v>1.8863600633610339E-2</v>
      </c>
      <c r="AN80" s="341">
        <f t="shared" si="88"/>
        <v>2.3850077506825374E-2</v>
      </c>
      <c r="AP80" s="52">
        <f t="shared" si="89"/>
        <v>1.4562104848827766</v>
      </c>
      <c r="AQ80" s="74">
        <f t="shared" si="90"/>
        <v>2.2697128743439334</v>
      </c>
      <c r="AR80" s="74">
        <f t="shared" si="91"/>
        <v>2.4526624709494644</v>
      </c>
      <c r="AS80" s="74">
        <f t="shared" si="92"/>
        <v>1.8793474063586049</v>
      </c>
      <c r="AT80" s="74">
        <f t="shared" si="93"/>
        <v>1.7430394769341371</v>
      </c>
      <c r="AU80" s="74">
        <f t="shared" si="94"/>
        <v>1.8714699567720379</v>
      </c>
      <c r="AV80" s="74">
        <f t="shared" si="95"/>
        <v>0.66271999069802923</v>
      </c>
      <c r="AW80" s="74">
        <f t="shared" si="96"/>
        <v>1.6202605091452196</v>
      </c>
      <c r="AX80" s="74">
        <f t="shared" si="97"/>
        <v>1.6010268229354774</v>
      </c>
      <c r="AY80" s="74">
        <f t="shared" si="98"/>
        <v>1.7571165685212196</v>
      </c>
      <c r="AZ80" s="74">
        <f t="shared" si="99"/>
        <v>1.8830144533530804</v>
      </c>
      <c r="BA80" s="103">
        <f t="shared" si="100"/>
        <v>2.0161658429895097</v>
      </c>
      <c r="BB80" s="42">
        <f t="shared" si="101"/>
        <v>7.0711825604592105E-2</v>
      </c>
    </row>
    <row r="81" spans="1:54" ht="20.100000000000001" customHeight="1">
      <c r="A81" s="88" t="s">
        <v>139</v>
      </c>
      <c r="B81" s="90">
        <v>42711.24</v>
      </c>
      <c r="C81" s="61">
        <v>61728.69</v>
      </c>
      <c r="D81" s="61">
        <v>67342.58</v>
      </c>
      <c r="E81" s="61">
        <v>63981.740000000005</v>
      </c>
      <c r="F81" s="61">
        <v>68553.709999999977</v>
      </c>
      <c r="G81" s="61">
        <v>73138.030000000013</v>
      </c>
      <c r="H81" s="61">
        <v>71819.479999999981</v>
      </c>
      <c r="I81" s="61">
        <v>82864.919999999984</v>
      </c>
      <c r="J81" s="61">
        <v>74156.289999999994</v>
      </c>
      <c r="K81" s="61">
        <v>91009.11</v>
      </c>
      <c r="L81" s="61">
        <v>80522.270000000019</v>
      </c>
      <c r="M81" s="82">
        <v>101930.48999999999</v>
      </c>
      <c r="N81" s="42">
        <f t="shared" si="73"/>
        <v>0.26586707006645449</v>
      </c>
      <c r="P81" s="340">
        <f t="shared" si="79"/>
        <v>4.0018017422932289E-2</v>
      </c>
      <c r="Q81" s="341">
        <f t="shared" si="80"/>
        <v>5.6534942936973726E-2</v>
      </c>
      <c r="R81" s="341">
        <f t="shared" si="81"/>
        <v>7.0814462519742785E-2</v>
      </c>
      <c r="S81" s="341">
        <f t="shared" si="82"/>
        <v>5.2417082266363019E-2</v>
      </c>
      <c r="T81" s="341">
        <f t="shared" si="83"/>
        <v>6.5392882565866547E-2</v>
      </c>
      <c r="V81" s="97">
        <v>2108.7179999999998</v>
      </c>
      <c r="W81" s="61">
        <v>3791.6639999999993</v>
      </c>
      <c r="X81" s="61">
        <v>3877.64</v>
      </c>
      <c r="Y81" s="61">
        <v>4192.3680000000004</v>
      </c>
      <c r="Z81" s="61">
        <v>4593.1420000000007</v>
      </c>
      <c r="AA81" s="61">
        <v>4123.3020000000006</v>
      </c>
      <c r="AB81" s="61">
        <v>4142.1499999999996</v>
      </c>
      <c r="AC81" s="61">
        <v>4286.6849999999995</v>
      </c>
      <c r="AD81" s="61">
        <v>4962.9490000000005</v>
      </c>
      <c r="AE81" s="61">
        <v>5816.317</v>
      </c>
      <c r="AF81" s="61">
        <v>4553.0680000000002</v>
      </c>
      <c r="AG81" s="38">
        <v>6472.1530000000002</v>
      </c>
      <c r="AH81" s="42">
        <f t="shared" si="74"/>
        <v>0.42149271655947151</v>
      </c>
      <c r="AJ81" s="340">
        <f t="shared" si="84"/>
        <v>1.3124211111692416E-2</v>
      </c>
      <c r="AK81" s="341">
        <f t="shared" si="85"/>
        <v>1.7405596193850945E-2</v>
      </c>
      <c r="AL81" s="341">
        <f t="shared" si="86"/>
        <v>2.1042973749061951E-2</v>
      </c>
      <c r="AM81" s="341">
        <f t="shared" si="87"/>
        <v>1.3608575214722729E-2</v>
      </c>
      <c r="AN81" s="341">
        <f t="shared" si="88"/>
        <v>1.8672196668190293E-2</v>
      </c>
      <c r="AP81" s="52">
        <f t="shared" si="89"/>
        <v>0.49371500335743002</v>
      </c>
      <c r="AQ81" s="74">
        <f t="shared" si="90"/>
        <v>0.61424663312958683</v>
      </c>
      <c r="AR81" s="74">
        <f t="shared" si="91"/>
        <v>0.5758080548740484</v>
      </c>
      <c r="AS81" s="74">
        <f t="shared" si="92"/>
        <v>0.65524444943197857</v>
      </c>
      <c r="AT81" s="74">
        <f t="shared" si="93"/>
        <v>0.67000633517865071</v>
      </c>
      <c r="AU81" s="74">
        <f t="shared" si="94"/>
        <v>0.56376990192380083</v>
      </c>
      <c r="AV81" s="74">
        <f t="shared" si="95"/>
        <v>0.57674463808426357</v>
      </c>
      <c r="AW81" s="74">
        <f t="shared" si="96"/>
        <v>0.51730997869786166</v>
      </c>
      <c r="AX81" s="74">
        <f t="shared" si="97"/>
        <v>0.66925529850535959</v>
      </c>
      <c r="AY81" s="74">
        <f t="shared" si="98"/>
        <v>0.63909173488236504</v>
      </c>
      <c r="AZ81" s="74">
        <f t="shared" si="99"/>
        <v>0.56544208204761237</v>
      </c>
      <c r="BA81" s="103">
        <f t="shared" si="100"/>
        <v>0.63495750878858725</v>
      </c>
      <c r="BB81" s="42">
        <f t="shared" si="101"/>
        <v>0.12293995963165937</v>
      </c>
    </row>
    <row r="82" spans="1:54" ht="20.100000000000001" customHeight="1">
      <c r="A82" s="88" t="s">
        <v>137</v>
      </c>
      <c r="B82" s="90">
        <v>6190.6799999999994</v>
      </c>
      <c r="C82" s="61">
        <v>7451.6699999999992</v>
      </c>
      <c r="D82" s="61">
        <v>8643.6099999999988</v>
      </c>
      <c r="E82" s="61">
        <v>9704.2000000000025</v>
      </c>
      <c r="F82" s="61">
        <v>9577.7099999999973</v>
      </c>
      <c r="G82" s="61">
        <v>10509.54</v>
      </c>
      <c r="H82" s="61">
        <v>12236.339999999998</v>
      </c>
      <c r="I82" s="61">
        <v>11876.370000000003</v>
      </c>
      <c r="J82" s="61">
        <v>13616.820000000002</v>
      </c>
      <c r="K82" s="61">
        <v>14716.769999999999</v>
      </c>
      <c r="L82" s="61">
        <v>13958.849999999999</v>
      </c>
      <c r="M82" s="82">
        <v>16332.939999999999</v>
      </c>
      <c r="N82" s="42">
        <f t="shared" si="73"/>
        <v>0.1700777642857399</v>
      </c>
      <c r="P82" s="340">
        <f t="shared" si="79"/>
        <v>5.8003172022118403E-3</v>
      </c>
      <c r="Q82" s="341">
        <f t="shared" si="80"/>
        <v>8.1237660379127365E-3</v>
      </c>
      <c r="R82" s="341">
        <f t="shared" si="81"/>
        <v>1.1451163049245015E-2</v>
      </c>
      <c r="S82" s="341">
        <f t="shared" si="82"/>
        <v>9.086705936057456E-3</v>
      </c>
      <c r="T82" s="341">
        <f t="shared" si="83"/>
        <v>1.0478297782884633E-2</v>
      </c>
      <c r="V82" s="97">
        <v>1358.0389999999995</v>
      </c>
      <c r="W82" s="61">
        <v>1634.0780000000002</v>
      </c>
      <c r="X82" s="61">
        <v>2013.6849999999997</v>
      </c>
      <c r="Y82" s="61">
        <v>2109.4960000000005</v>
      </c>
      <c r="Z82" s="61">
        <v>2190.3439999999991</v>
      </c>
      <c r="AA82" s="61">
        <v>2536.5569999999993</v>
      </c>
      <c r="AB82" s="61">
        <v>3177.491</v>
      </c>
      <c r="AC82" s="61">
        <v>3376.9949999999994</v>
      </c>
      <c r="AD82" s="61">
        <v>4023.61</v>
      </c>
      <c r="AE82" s="61">
        <v>4243.4589999999998</v>
      </c>
      <c r="AF82" s="61">
        <v>4099.2960000000003</v>
      </c>
      <c r="AG82" s="38">
        <v>4803.6949999999997</v>
      </c>
      <c r="AH82" s="42">
        <f t="shared" si="74"/>
        <v>0.17183413932538646</v>
      </c>
      <c r="AJ82" s="340">
        <f t="shared" si="84"/>
        <v>8.4521451108738356E-3</v>
      </c>
      <c r="AK82" s="341">
        <f t="shared" si="85"/>
        <v>1.0707507445412911E-2</v>
      </c>
      <c r="AL82" s="341">
        <f t="shared" si="86"/>
        <v>1.5352498211878871E-2</v>
      </c>
      <c r="AM82" s="341">
        <f t="shared" si="87"/>
        <v>1.2252305026723085E-2</v>
      </c>
      <c r="AN82" s="341">
        <f t="shared" si="88"/>
        <v>1.3858686247683322E-2</v>
      </c>
      <c r="AP82" s="52">
        <f t="shared" si="89"/>
        <v>2.1936830848953583</v>
      </c>
      <c r="AQ82" s="74">
        <f t="shared" si="90"/>
        <v>2.1929017253850485</v>
      </c>
      <c r="AR82" s="74">
        <f t="shared" si="91"/>
        <v>2.3296805385712682</v>
      </c>
      <c r="AS82" s="74">
        <f t="shared" si="92"/>
        <v>2.1737969126769849</v>
      </c>
      <c r="AT82" s="74">
        <f t="shared" si="93"/>
        <v>2.2869182716954257</v>
      </c>
      <c r="AU82" s="74">
        <f t="shared" si="94"/>
        <v>2.4135756655381675</v>
      </c>
      <c r="AV82" s="74">
        <f t="shared" si="95"/>
        <v>2.5967658629949808</v>
      </c>
      <c r="AW82" s="74">
        <f t="shared" si="96"/>
        <v>2.8434572179883237</v>
      </c>
      <c r="AX82" s="74">
        <f t="shared" si="97"/>
        <v>2.9548822706035622</v>
      </c>
      <c r="AY82" s="74">
        <f t="shared" si="98"/>
        <v>2.8834173531284382</v>
      </c>
      <c r="AZ82" s="74">
        <f t="shared" si="99"/>
        <v>2.9367003728817211</v>
      </c>
      <c r="BA82" s="103">
        <f t="shared" si="100"/>
        <v>2.9411085817985008</v>
      </c>
      <c r="BB82" s="42">
        <f t="shared" si="101"/>
        <v>1.5010754782769822E-3</v>
      </c>
    </row>
    <row r="83" spans="1:54" ht="20.100000000000001" customHeight="1">
      <c r="A83" s="88" t="s">
        <v>138</v>
      </c>
      <c r="B83" s="90">
        <v>16972.759999999998</v>
      </c>
      <c r="C83" s="61">
        <v>19027.43</v>
      </c>
      <c r="D83" s="61">
        <v>17926.43</v>
      </c>
      <c r="E83" s="61">
        <v>15039.099999999999</v>
      </c>
      <c r="F83" s="61">
        <v>19877.980000000003</v>
      </c>
      <c r="G83" s="61">
        <v>19217.75</v>
      </c>
      <c r="H83" s="61">
        <v>18362.28</v>
      </c>
      <c r="I83" s="61">
        <v>19647.930000000004</v>
      </c>
      <c r="J83" s="61">
        <v>17461.239999999998</v>
      </c>
      <c r="K83" s="61">
        <v>17543.34</v>
      </c>
      <c r="L83" s="61">
        <v>12553.74</v>
      </c>
      <c r="M83" s="82">
        <v>13696.489999999998</v>
      </c>
      <c r="N83" s="42">
        <f t="shared" si="73"/>
        <v>9.1028649629512653E-2</v>
      </c>
      <c r="P83" s="340">
        <f t="shared" si="79"/>
        <v>1.5902516653584588E-2</v>
      </c>
      <c r="Q83" s="341">
        <f t="shared" si="80"/>
        <v>1.4855122562462054E-2</v>
      </c>
      <c r="R83" s="341">
        <f t="shared" si="81"/>
        <v>1.3650525677056994E-2</v>
      </c>
      <c r="S83" s="341">
        <f t="shared" si="82"/>
        <v>8.1720302014651591E-3</v>
      </c>
      <c r="T83" s="341">
        <f t="shared" si="83"/>
        <v>8.7868994069837739E-3</v>
      </c>
      <c r="V83" s="97">
        <v>4274.6030000000001</v>
      </c>
      <c r="W83" s="61">
        <v>5457.8989999999994</v>
      </c>
      <c r="X83" s="61">
        <v>5912.4619999999995</v>
      </c>
      <c r="Y83" s="61">
        <v>4240.0850000000009</v>
      </c>
      <c r="Z83" s="61">
        <v>5225.0779999999977</v>
      </c>
      <c r="AA83" s="61">
        <v>5008.6610000000001</v>
      </c>
      <c r="AB83" s="61">
        <v>5251.3649999999998</v>
      </c>
      <c r="AC83" s="61">
        <v>5692.8070000000025</v>
      </c>
      <c r="AD83" s="61">
        <v>5127.1359999999995</v>
      </c>
      <c r="AE83" s="61">
        <v>5223.1149999999998</v>
      </c>
      <c r="AF83" s="61">
        <v>4557.384</v>
      </c>
      <c r="AG83" s="38">
        <v>4321.5120000000006</v>
      </c>
      <c r="AH83" s="42">
        <f t="shared" si="74"/>
        <v>-5.1756007393715206E-2</v>
      </c>
      <c r="AJ83" s="340">
        <f t="shared" si="84"/>
        <v>2.6604217439540868E-2</v>
      </c>
      <c r="AK83" s="341">
        <f t="shared" si="85"/>
        <v>2.1142940982224839E-2</v>
      </c>
      <c r="AL83" s="341">
        <f t="shared" si="86"/>
        <v>1.8896815946127372E-2</v>
      </c>
      <c r="AM83" s="341">
        <f t="shared" si="87"/>
        <v>1.3621475222064314E-2</v>
      </c>
      <c r="AN83" s="341">
        <f t="shared" si="88"/>
        <v>1.2467585665534232E-2</v>
      </c>
      <c r="AP83" s="52">
        <f t="shared" si="89"/>
        <v>2.5185078914684471</v>
      </c>
      <c r="AQ83" s="74">
        <f t="shared" si="90"/>
        <v>2.8684373034088151</v>
      </c>
      <c r="AR83" s="74">
        <f t="shared" si="91"/>
        <v>3.2981815118793865</v>
      </c>
      <c r="AS83" s="74">
        <f t="shared" si="92"/>
        <v>2.8193741646774084</v>
      </c>
      <c r="AT83" s="74">
        <f t="shared" si="93"/>
        <v>2.6285759418210484</v>
      </c>
      <c r="AU83" s="74">
        <f t="shared" si="94"/>
        <v>2.6062681635467211</v>
      </c>
      <c r="AV83" s="74">
        <f t="shared" si="95"/>
        <v>2.8598654415464746</v>
      </c>
      <c r="AW83" s="74">
        <f t="shared" si="96"/>
        <v>2.8974080221173431</v>
      </c>
      <c r="AX83" s="74">
        <f t="shared" si="97"/>
        <v>2.9362954750063568</v>
      </c>
      <c r="AY83" s="74">
        <f t="shared" si="98"/>
        <v>2.9772637365518766</v>
      </c>
      <c r="AZ83" s="74">
        <f t="shared" si="99"/>
        <v>3.6302998150352006</v>
      </c>
      <c r="BA83" s="103">
        <f t="shared" si="100"/>
        <v>3.1551966963798761</v>
      </c>
      <c r="BB83" s="42">
        <f t="shared" si="101"/>
        <v>-0.13087159266781323</v>
      </c>
    </row>
    <row r="84" spans="1:54" ht="20.100000000000001" customHeight="1">
      <c r="A84" s="88" t="s">
        <v>152</v>
      </c>
      <c r="B84" s="90">
        <v>37760.019999999997</v>
      </c>
      <c r="C84" s="61">
        <v>39537.21</v>
      </c>
      <c r="D84" s="61">
        <v>37245.74</v>
      </c>
      <c r="E84" s="61">
        <v>32556.790000000005</v>
      </c>
      <c r="F84" s="61">
        <v>38989.61</v>
      </c>
      <c r="G84" s="61">
        <v>35020.43</v>
      </c>
      <c r="H84" s="61">
        <v>36029.119999999995</v>
      </c>
      <c r="I84" s="61">
        <v>27878.940000000002</v>
      </c>
      <c r="J84" s="61">
        <v>32064.000000000004</v>
      </c>
      <c r="K84" s="61">
        <v>31290.23</v>
      </c>
      <c r="L84" s="61">
        <v>33960.210000000006</v>
      </c>
      <c r="M84" s="82">
        <v>36265.29</v>
      </c>
      <c r="N84" s="42">
        <f t="shared" si="73"/>
        <v>6.787590536100907E-2</v>
      </c>
      <c r="P84" s="340">
        <f t="shared" si="79"/>
        <v>3.5379004174317386E-2</v>
      </c>
      <c r="Q84" s="341">
        <f t="shared" si="80"/>
        <v>2.7070431233631564E-2</v>
      </c>
      <c r="R84" s="341">
        <f t="shared" si="81"/>
        <v>2.4347022177989997E-2</v>
      </c>
      <c r="S84" s="341">
        <f t="shared" si="82"/>
        <v>2.2106867098418415E-2</v>
      </c>
      <c r="T84" s="341">
        <f t="shared" si="83"/>
        <v>2.3265775041276606E-2</v>
      </c>
      <c r="V84" s="97">
        <v>2666.9409999999993</v>
      </c>
      <c r="W84" s="61">
        <v>2956.6760000000004</v>
      </c>
      <c r="X84" s="61">
        <v>3126.7730000000001</v>
      </c>
      <c r="Y84" s="61">
        <v>3284.2689999999993</v>
      </c>
      <c r="Z84" s="61">
        <v>3734.9859999999999</v>
      </c>
      <c r="AA84" s="61">
        <v>3330.9740000000002</v>
      </c>
      <c r="AB84" s="61">
        <v>3389.6030000000001</v>
      </c>
      <c r="AC84" s="61">
        <v>2714.9129999999996</v>
      </c>
      <c r="AD84" s="61">
        <v>3182.6790000000001</v>
      </c>
      <c r="AE84" s="61">
        <v>3060.627</v>
      </c>
      <c r="AF84" s="61">
        <v>3299.4539999999997</v>
      </c>
      <c r="AG84" s="38">
        <v>3660.5970000000011</v>
      </c>
      <c r="AH84" s="42">
        <f t="shared" si="74"/>
        <v>0.10945538261785175</v>
      </c>
      <c r="AJ84" s="340">
        <f t="shared" si="84"/>
        <v>1.6598472013056313E-2</v>
      </c>
      <c r="AK84" s="341">
        <f t="shared" si="85"/>
        <v>1.4060960942520448E-2</v>
      </c>
      <c r="AL84" s="341">
        <f t="shared" si="86"/>
        <v>1.1073105818797399E-2</v>
      </c>
      <c r="AM84" s="341">
        <f t="shared" si="87"/>
        <v>9.861673035965586E-3</v>
      </c>
      <c r="AN84" s="341">
        <f t="shared" si="88"/>
        <v>1.0560842289573097E-2</v>
      </c>
      <c r="AP84" s="52">
        <f t="shared" si="89"/>
        <v>0.7062869670090216</v>
      </c>
      <c r="AQ84" s="74">
        <f t="shared" si="90"/>
        <v>0.74782110320885065</v>
      </c>
      <c r="AR84" s="74">
        <f t="shared" si="91"/>
        <v>0.83949815468829458</v>
      </c>
      <c r="AS84" s="74">
        <f t="shared" si="92"/>
        <v>1.0087815782821337</v>
      </c>
      <c r="AT84" s="74">
        <f t="shared" si="93"/>
        <v>0.95794392403514672</v>
      </c>
      <c r="AU84" s="74">
        <f t="shared" si="94"/>
        <v>0.95115165633317467</v>
      </c>
      <c r="AV84" s="74">
        <f t="shared" si="95"/>
        <v>0.94079538995123957</v>
      </c>
      <c r="AW84" s="74">
        <f t="shared" si="96"/>
        <v>0.9738221754485642</v>
      </c>
      <c r="AX84" s="74">
        <f t="shared" si="97"/>
        <v>0.99260198353293405</v>
      </c>
      <c r="AY84" s="74">
        <f t="shared" si="98"/>
        <v>0.97814141986172676</v>
      </c>
      <c r="AZ84" s="74">
        <f t="shared" si="99"/>
        <v>0.9715646634693953</v>
      </c>
      <c r="BA84" s="103">
        <f t="shared" si="100"/>
        <v>1.0093941065961423</v>
      </c>
      <c r="BB84" s="42">
        <f t="shared" si="101"/>
        <v>3.8936618991123495E-2</v>
      </c>
    </row>
    <row r="85" spans="1:54" ht="20.100000000000001" customHeight="1">
      <c r="A85" s="88" t="s">
        <v>153</v>
      </c>
      <c r="B85" s="90">
        <v>66188.530000000013</v>
      </c>
      <c r="C85" s="61">
        <v>70697.960000000006</v>
      </c>
      <c r="D85" s="61">
        <v>77327.139999999985</v>
      </c>
      <c r="E85" s="61">
        <v>51695.24</v>
      </c>
      <c r="F85" s="61">
        <v>58117.999999999993</v>
      </c>
      <c r="G85" s="61">
        <v>42061.369999999995</v>
      </c>
      <c r="H85" s="61">
        <v>32310.880000000001</v>
      </c>
      <c r="I85" s="61">
        <v>12823.890000000001</v>
      </c>
      <c r="J85" s="61">
        <v>11679.39</v>
      </c>
      <c r="K85" s="61">
        <v>9228.4000000000015</v>
      </c>
      <c r="L85" s="61">
        <v>15276.279999999999</v>
      </c>
      <c r="M85" s="82">
        <v>16207.259999999998</v>
      </c>
      <c r="N85" s="42">
        <f t="shared" si="73"/>
        <v>6.0942847342415798E-2</v>
      </c>
      <c r="P85" s="340">
        <f t="shared" si="79"/>
        <v>6.201491098685679E-2</v>
      </c>
      <c r="Q85" s="341">
        <f t="shared" si="80"/>
        <v>3.2513005242292385E-2</v>
      </c>
      <c r="R85" s="341">
        <f t="shared" si="81"/>
        <v>7.1806458267440971E-3</v>
      </c>
      <c r="S85" s="341">
        <f t="shared" si="82"/>
        <v>9.9443051653163254E-3</v>
      </c>
      <c r="T85" s="341">
        <f t="shared" si="83"/>
        <v>1.0397668547403885E-2</v>
      </c>
      <c r="V85" s="97">
        <v>3721.328</v>
      </c>
      <c r="W85" s="61">
        <v>4810.4429999999993</v>
      </c>
      <c r="X85" s="61">
        <v>6889.1169999999993</v>
      </c>
      <c r="Y85" s="61">
        <v>6284.8440000000001</v>
      </c>
      <c r="Z85" s="61">
        <v>7481.7990000000018</v>
      </c>
      <c r="AA85" s="61">
        <v>5590.3539999999994</v>
      </c>
      <c r="AB85" s="61">
        <v>4840.1210000000001</v>
      </c>
      <c r="AC85" s="61">
        <v>2106.3840000000009</v>
      </c>
      <c r="AD85" s="61">
        <v>2803.5</v>
      </c>
      <c r="AE85" s="61">
        <v>2108.4549999999999</v>
      </c>
      <c r="AF85" s="61">
        <v>3147.8390000000004</v>
      </c>
      <c r="AG85" s="38">
        <v>3152.4659999999999</v>
      </c>
      <c r="AH85" s="42">
        <f t="shared" si="74"/>
        <v>1.4698972850897068E-3</v>
      </c>
      <c r="AJ85" s="340">
        <f t="shared" si="84"/>
        <v>2.3160751834931045E-2</v>
      </c>
      <c r="AK85" s="341">
        <f t="shared" si="85"/>
        <v>2.3598427741814539E-2</v>
      </c>
      <c r="AL85" s="341">
        <f t="shared" si="86"/>
        <v>7.6282230174315492E-3</v>
      </c>
      <c r="AM85" s="341">
        <f t="shared" si="87"/>
        <v>9.4085139504478266E-3</v>
      </c>
      <c r="AN85" s="341">
        <f t="shared" si="88"/>
        <v>9.0948815860476678E-3</v>
      </c>
      <c r="AP85" s="52">
        <f t="shared" si="89"/>
        <v>0.56223155280831871</v>
      </c>
      <c r="AQ85" s="74">
        <f t="shared" si="90"/>
        <v>0.68042175474370103</v>
      </c>
      <c r="AR85" s="74">
        <f t="shared" si="91"/>
        <v>0.89090544406530503</v>
      </c>
      <c r="AS85" s="74">
        <f t="shared" si="92"/>
        <v>1.2157490709009187</v>
      </c>
      <c r="AT85" s="74">
        <f t="shared" si="93"/>
        <v>1.2873462610550954</v>
      </c>
      <c r="AU85" s="74">
        <f t="shared" si="94"/>
        <v>1.3290946062860054</v>
      </c>
      <c r="AV85" s="74">
        <f t="shared" si="95"/>
        <v>1.4979848893004459</v>
      </c>
      <c r="AW85" s="74">
        <f t="shared" si="96"/>
        <v>1.6425468403113257</v>
      </c>
      <c r="AX85" s="74">
        <f t="shared" si="97"/>
        <v>2.4003822117422229</v>
      </c>
      <c r="AY85" s="74">
        <f t="shared" si="98"/>
        <v>2.2847460014737111</v>
      </c>
      <c r="AZ85" s="74">
        <f t="shared" si="99"/>
        <v>2.0606057233829183</v>
      </c>
      <c r="BA85" s="103">
        <f t="shared" si="100"/>
        <v>1.9450949759552203</v>
      </c>
      <c r="BB85" s="42">
        <f t="shared" si="101"/>
        <v>-5.6056695425490105E-2</v>
      </c>
    </row>
    <row r="86" spans="1:54" ht="20.100000000000001" customHeight="1">
      <c r="A86" s="88" t="s">
        <v>141</v>
      </c>
      <c r="B86" s="90">
        <v>5112.62</v>
      </c>
      <c r="C86" s="61">
        <v>5673.9800000000005</v>
      </c>
      <c r="D86" s="61">
        <v>5788.9299999999994</v>
      </c>
      <c r="E86" s="61">
        <v>7215.8700000000035</v>
      </c>
      <c r="F86" s="61">
        <v>5746.51</v>
      </c>
      <c r="G86" s="61">
        <v>6465.9600000000009</v>
      </c>
      <c r="H86" s="61">
        <v>7784.48</v>
      </c>
      <c r="I86" s="61">
        <v>9037.5999999999985</v>
      </c>
      <c r="J86" s="61">
        <v>10557.46</v>
      </c>
      <c r="K86" s="61">
        <v>13930.69</v>
      </c>
      <c r="L86" s="61">
        <v>15231.9</v>
      </c>
      <c r="M86" s="82">
        <v>12173.640000000001</v>
      </c>
      <c r="N86" s="42">
        <f t="shared" si="73"/>
        <v>-0.20077994209520797</v>
      </c>
      <c r="P86" s="340">
        <f t="shared" si="79"/>
        <v>4.7902359247081585E-3</v>
      </c>
      <c r="Q86" s="341">
        <f t="shared" si="80"/>
        <v>4.9981203982764457E-3</v>
      </c>
      <c r="R86" s="341">
        <f t="shared" si="81"/>
        <v>1.0839511834355437E-2</v>
      </c>
      <c r="S86" s="341">
        <f t="shared" si="82"/>
        <v>9.9154153922016187E-3</v>
      </c>
      <c r="T86" s="341">
        <f t="shared" si="83"/>
        <v>7.8099243015425099E-3</v>
      </c>
      <c r="V86" s="97">
        <v>1228.6989999999998</v>
      </c>
      <c r="W86" s="61">
        <v>1562.6519999999998</v>
      </c>
      <c r="X86" s="61">
        <v>1588.1539999999998</v>
      </c>
      <c r="Y86" s="61">
        <v>1847.2559999999999</v>
      </c>
      <c r="Z86" s="61">
        <v>1658.076</v>
      </c>
      <c r="AA86" s="61">
        <v>1639.1599999999999</v>
      </c>
      <c r="AB86" s="61">
        <v>2049.2890000000002</v>
      </c>
      <c r="AC86" s="61">
        <v>2312.1959999999995</v>
      </c>
      <c r="AD86" s="61">
        <v>2646.0810000000001</v>
      </c>
      <c r="AE86" s="61">
        <v>3333.4070000000002</v>
      </c>
      <c r="AF86" s="61">
        <v>3653.991</v>
      </c>
      <c r="AG86" s="38">
        <v>3119.4549999999999</v>
      </c>
      <c r="AH86" s="42">
        <f t="shared" si="74"/>
        <v>-0.14628826398313516</v>
      </c>
      <c r="AJ86" s="340">
        <f t="shared" si="84"/>
        <v>7.647160534848832E-3</v>
      </c>
      <c r="AK86" s="341">
        <f t="shared" si="85"/>
        <v>6.9193469353233663E-3</v>
      </c>
      <c r="AL86" s="341">
        <f t="shared" si="86"/>
        <v>1.2060002230954632E-2</v>
      </c>
      <c r="AM86" s="341">
        <f t="shared" si="87"/>
        <v>1.0921341688158384E-2</v>
      </c>
      <c r="AN86" s="341">
        <f t="shared" si="88"/>
        <v>8.9996446711889441E-3</v>
      </c>
      <c r="AP86" s="52">
        <f t="shared" si="89"/>
        <v>2.4032668181871522</v>
      </c>
      <c r="AQ86" s="74">
        <f t="shared" si="90"/>
        <v>2.7540668102460701</v>
      </c>
      <c r="AR86" s="74">
        <f t="shared" si="91"/>
        <v>2.7434327241821888</v>
      </c>
      <c r="AS86" s="74">
        <f t="shared" si="92"/>
        <v>2.5599906871936424</v>
      </c>
      <c r="AT86" s="74">
        <f t="shared" si="93"/>
        <v>2.8853617238985052</v>
      </c>
      <c r="AU86" s="74">
        <f t="shared" si="94"/>
        <v>2.5350605323880746</v>
      </c>
      <c r="AV86" s="74">
        <f t="shared" si="95"/>
        <v>2.6325316527243956</v>
      </c>
      <c r="AW86" s="74">
        <f t="shared" si="96"/>
        <v>2.5584181641143666</v>
      </c>
      <c r="AX86" s="74">
        <f t="shared" si="97"/>
        <v>2.5063613785891685</v>
      </c>
      <c r="AY86" s="74">
        <f t="shared" si="98"/>
        <v>2.3928513232295026</v>
      </c>
      <c r="AZ86" s="74">
        <f t="shared" si="99"/>
        <v>2.3989068993362612</v>
      </c>
      <c r="BA86" s="103">
        <f t="shared" si="100"/>
        <v>2.5624669367584385</v>
      </c>
      <c r="BB86" s="42">
        <f t="shared" si="101"/>
        <v>6.8181069247594275E-2</v>
      </c>
    </row>
    <row r="87" spans="1:54" ht="20.100000000000001" customHeight="1">
      <c r="A87" s="88" t="s">
        <v>156</v>
      </c>
      <c r="B87" s="90">
        <v>39723.909999999989</v>
      </c>
      <c r="C87" s="61">
        <v>37779.9</v>
      </c>
      <c r="D87" s="61">
        <v>35160.03</v>
      </c>
      <c r="E87" s="61">
        <v>27721.860000000008</v>
      </c>
      <c r="F87" s="61">
        <v>37065</v>
      </c>
      <c r="G87" s="61">
        <v>44949.67</v>
      </c>
      <c r="H87" s="61">
        <v>51793.929999999993</v>
      </c>
      <c r="I87" s="61">
        <v>52636.71</v>
      </c>
      <c r="J87" s="61">
        <v>46075.43</v>
      </c>
      <c r="K87" s="61">
        <v>53240.130000000019</v>
      </c>
      <c r="L87" s="61">
        <v>58445.189999999988</v>
      </c>
      <c r="M87" s="82">
        <v>53383.319999999992</v>
      </c>
      <c r="N87" s="42">
        <f t="shared" si="73"/>
        <v>-8.6608838126798746E-2</v>
      </c>
      <c r="P87" s="340">
        <f t="shared" si="79"/>
        <v>3.7219058086044657E-2</v>
      </c>
      <c r="Q87" s="341">
        <f t="shared" si="80"/>
        <v>3.4745631356023661E-2</v>
      </c>
      <c r="R87" s="341">
        <f t="shared" si="81"/>
        <v>4.1426305459214302E-2</v>
      </c>
      <c r="S87" s="341">
        <f t="shared" si="82"/>
        <v>3.8045702540467574E-2</v>
      </c>
      <c r="T87" s="341">
        <f t="shared" si="83"/>
        <v>3.4247742512923021E-2</v>
      </c>
      <c r="V87" s="97">
        <v>3529.8129999999996</v>
      </c>
      <c r="W87" s="61">
        <v>3102.413</v>
      </c>
      <c r="X87" s="61">
        <v>3020.6339999999996</v>
      </c>
      <c r="Y87" s="61">
        <v>2423.6750000000006</v>
      </c>
      <c r="Z87" s="61">
        <v>2373.8210000000004</v>
      </c>
      <c r="AA87" s="61">
        <v>2929.527</v>
      </c>
      <c r="AB87" s="61">
        <v>2993.835</v>
      </c>
      <c r="AC87" s="61">
        <v>2900.9860000000003</v>
      </c>
      <c r="AD87" s="61">
        <v>2697.9390000000003</v>
      </c>
      <c r="AE87" s="61">
        <v>2790.4390000000003</v>
      </c>
      <c r="AF87" s="61">
        <v>2471.038</v>
      </c>
      <c r="AG87" s="38">
        <v>2355.4070000000002</v>
      </c>
      <c r="AH87" s="42">
        <f t="shared" si="74"/>
        <v>-4.679450498130739E-2</v>
      </c>
      <c r="AJ87" s="340">
        <f t="shared" si="84"/>
        <v>2.196880331879196E-2</v>
      </c>
      <c r="AK87" s="341">
        <f t="shared" si="85"/>
        <v>1.2366342315208435E-2</v>
      </c>
      <c r="AL87" s="341">
        <f t="shared" si="86"/>
        <v>1.0095587057128883E-2</v>
      </c>
      <c r="AM87" s="341">
        <f t="shared" si="87"/>
        <v>7.3856367797357778E-3</v>
      </c>
      <c r="AN87" s="341">
        <f t="shared" si="88"/>
        <v>6.795362028313004E-3</v>
      </c>
      <c r="AP87" s="52">
        <f t="shared" si="89"/>
        <v>0.88858649614300322</v>
      </c>
      <c r="AQ87" s="74">
        <f t="shared" si="90"/>
        <v>0.82118083954695487</v>
      </c>
      <c r="AR87" s="74">
        <f t="shared" si="91"/>
        <v>0.8591101884725354</v>
      </c>
      <c r="AS87" s="74">
        <f t="shared" si="92"/>
        <v>0.87428296658305038</v>
      </c>
      <c r="AT87" s="74">
        <f t="shared" si="93"/>
        <v>0.64044813166059633</v>
      </c>
      <c r="AU87" s="74">
        <f t="shared" si="94"/>
        <v>0.65173492931093824</v>
      </c>
      <c r="AV87" s="74">
        <f t="shared" si="95"/>
        <v>0.57802815889815662</v>
      </c>
      <c r="AW87" s="74">
        <f t="shared" si="96"/>
        <v>0.55113360998436267</v>
      </c>
      <c r="AX87" s="74">
        <f t="shared" si="97"/>
        <v>0.58554830633159594</v>
      </c>
      <c r="AY87" s="74">
        <f t="shared" si="98"/>
        <v>0.52412325063819332</v>
      </c>
      <c r="AZ87" s="74">
        <f t="shared" si="99"/>
        <v>0.42279578524768258</v>
      </c>
      <c r="BA87" s="103">
        <f t="shared" si="100"/>
        <v>0.44122527411183882</v>
      </c>
      <c r="BB87" s="42">
        <f t="shared" si="101"/>
        <v>4.3589575646691608E-2</v>
      </c>
    </row>
    <row r="88" spans="1:54" ht="20.100000000000001" customHeight="1">
      <c r="A88" s="88" t="s">
        <v>155</v>
      </c>
      <c r="B88" s="90">
        <v>528.41000000000008</v>
      </c>
      <c r="C88" s="61">
        <v>1113.44</v>
      </c>
      <c r="D88" s="61">
        <v>1096.51</v>
      </c>
      <c r="E88" s="61">
        <v>2468.59</v>
      </c>
      <c r="F88" s="61">
        <v>1958.55</v>
      </c>
      <c r="G88" s="61">
        <v>1094.22</v>
      </c>
      <c r="H88" s="61">
        <v>2093.0700000000002</v>
      </c>
      <c r="I88" s="61">
        <v>2097.64</v>
      </c>
      <c r="J88" s="61">
        <v>2625.5</v>
      </c>
      <c r="K88" s="61">
        <v>5505.98</v>
      </c>
      <c r="L88" s="61">
        <v>8900.4599999999991</v>
      </c>
      <c r="M88" s="82">
        <v>10411.58</v>
      </c>
      <c r="N88" s="42">
        <f t="shared" si="73"/>
        <v>0.16977998889945026</v>
      </c>
      <c r="P88" s="340">
        <f t="shared" si="79"/>
        <v>4.950902990981216E-4</v>
      </c>
      <c r="Q88" s="341">
        <f t="shared" si="80"/>
        <v>8.4582077560053752E-4</v>
      </c>
      <c r="R88" s="341">
        <f t="shared" si="81"/>
        <v>4.2842196165246904E-3</v>
      </c>
      <c r="S88" s="341">
        <f t="shared" si="82"/>
        <v>5.7938771973079402E-3</v>
      </c>
      <c r="T88" s="341">
        <f t="shared" si="83"/>
        <v>6.6794854833438439E-3</v>
      </c>
      <c r="V88" s="97">
        <v>138.58499999999998</v>
      </c>
      <c r="W88" s="61">
        <v>225.52199999999999</v>
      </c>
      <c r="X88" s="61">
        <v>220.227</v>
      </c>
      <c r="Y88" s="61">
        <v>471.71799999999996</v>
      </c>
      <c r="Z88" s="61">
        <v>397.30400000000003</v>
      </c>
      <c r="AA88" s="61">
        <v>229.24699999999999</v>
      </c>
      <c r="AB88" s="61">
        <v>421.11399999999998</v>
      </c>
      <c r="AC88" s="61">
        <v>463.08900000000006</v>
      </c>
      <c r="AD88" s="61">
        <v>588.97699999999998</v>
      </c>
      <c r="AE88" s="61">
        <v>1173.903</v>
      </c>
      <c r="AF88" s="61">
        <v>1969.5219999999999</v>
      </c>
      <c r="AG88" s="38">
        <v>2085.4519999999998</v>
      </c>
      <c r="AH88" s="42">
        <f t="shared" si="74"/>
        <v>5.8861997987328822E-2</v>
      </c>
      <c r="AJ88" s="340">
        <f t="shared" si="84"/>
        <v>8.6252348437007391E-4</v>
      </c>
      <c r="AK88" s="341">
        <f t="shared" si="85"/>
        <v>9.6771488255086491E-4</v>
      </c>
      <c r="AL88" s="341">
        <f t="shared" si="86"/>
        <v>4.2470879790329642E-3</v>
      </c>
      <c r="AM88" s="341">
        <f t="shared" si="87"/>
        <v>5.8866654910603436E-3</v>
      </c>
      <c r="AN88" s="341">
        <f t="shared" si="88"/>
        <v>6.0165403824771714E-3</v>
      </c>
      <c r="AP88" s="52">
        <f t="shared" si="89"/>
        <v>2.6226793588312098</v>
      </c>
      <c r="AQ88" s="74">
        <f t="shared" si="90"/>
        <v>2.0254526512429947</v>
      </c>
      <c r="AR88" s="74">
        <f t="shared" si="91"/>
        <v>2.0084358555781527</v>
      </c>
      <c r="AS88" s="74">
        <f t="shared" si="92"/>
        <v>1.9108803000903345</v>
      </c>
      <c r="AT88" s="74">
        <f t="shared" si="93"/>
        <v>2.0285619463378519</v>
      </c>
      <c r="AU88" s="74">
        <f t="shared" si="94"/>
        <v>2.0950722889364113</v>
      </c>
      <c r="AV88" s="74">
        <f t="shared" si="95"/>
        <v>2.0119441776911424</v>
      </c>
      <c r="AW88" s="74">
        <f t="shared" si="96"/>
        <v>2.2076667111611146</v>
      </c>
      <c r="AX88" s="74">
        <f t="shared" si="97"/>
        <v>2.2432946105503713</v>
      </c>
      <c r="AY88" s="74">
        <f t="shared" si="98"/>
        <v>2.1320509700362154</v>
      </c>
      <c r="AZ88" s="74">
        <f t="shared" si="99"/>
        <v>2.2128316963392907</v>
      </c>
      <c r="BA88" s="103">
        <f t="shared" si="100"/>
        <v>2.0030120308348969</v>
      </c>
      <c r="BB88" s="42">
        <f t="shared" si="101"/>
        <v>-9.4819531847587207E-2</v>
      </c>
    </row>
    <row r="89" spans="1:54" ht="20.100000000000001" customHeight="1">
      <c r="A89" s="88" t="s">
        <v>157</v>
      </c>
      <c r="B89" s="90">
        <v>1906.5300000000002</v>
      </c>
      <c r="C89" s="61">
        <v>2513.6699999999996</v>
      </c>
      <c r="D89" s="61">
        <v>3330.2700000000004</v>
      </c>
      <c r="E89" s="61">
        <v>4193.9500000000007</v>
      </c>
      <c r="F89" s="61">
        <v>4715.7000000000007</v>
      </c>
      <c r="G89" s="61">
        <v>7340.76</v>
      </c>
      <c r="H89" s="61">
        <v>8348.82</v>
      </c>
      <c r="I89" s="61">
        <v>6792.22</v>
      </c>
      <c r="J89" s="61">
        <v>6159.63</v>
      </c>
      <c r="K89" s="61">
        <v>8264.36</v>
      </c>
      <c r="L89" s="61">
        <v>7860.2800000000007</v>
      </c>
      <c r="M89" s="82">
        <v>6336.6</v>
      </c>
      <c r="N89" s="42">
        <f t="shared" si="73"/>
        <v>-0.1938455118647173</v>
      </c>
      <c r="P89" s="340">
        <f t="shared" si="79"/>
        <v>1.7863108342755468E-3</v>
      </c>
      <c r="Q89" s="341">
        <f t="shared" si="80"/>
        <v>5.67433177669701E-3</v>
      </c>
      <c r="R89" s="341">
        <f t="shared" si="81"/>
        <v>6.4305234000163452E-3</v>
      </c>
      <c r="S89" s="341">
        <f t="shared" si="82"/>
        <v>5.1167576795419188E-3</v>
      </c>
      <c r="T89" s="341">
        <f t="shared" si="83"/>
        <v>4.0652069823942771E-3</v>
      </c>
      <c r="V89" s="97">
        <v>451.48500000000007</v>
      </c>
      <c r="W89" s="61">
        <v>638.43799999999976</v>
      </c>
      <c r="X89" s="61">
        <v>649.71199999999999</v>
      </c>
      <c r="Y89" s="61">
        <v>1013.8799999999999</v>
      </c>
      <c r="Z89" s="61">
        <v>1173.2110000000002</v>
      </c>
      <c r="AA89" s="61">
        <v>1732.0029999999999</v>
      </c>
      <c r="AB89" s="61">
        <v>1871.2750000000003</v>
      </c>
      <c r="AC89" s="61">
        <v>1608.09</v>
      </c>
      <c r="AD89" s="61">
        <v>1570.3860000000004</v>
      </c>
      <c r="AE89" s="61">
        <v>1890.922</v>
      </c>
      <c r="AF89" s="61">
        <v>1675.155</v>
      </c>
      <c r="AG89" s="38">
        <v>1594.0390000000002</v>
      </c>
      <c r="AH89" s="42">
        <f t="shared" si="74"/>
        <v>-4.8422981753927105E-2</v>
      </c>
      <c r="AJ89" s="340">
        <f t="shared" si="84"/>
        <v>2.8099463530744519E-3</v>
      </c>
      <c r="AK89" s="341">
        <f t="shared" si="85"/>
        <v>7.3112628724595992E-3</v>
      </c>
      <c r="AL89" s="341">
        <f t="shared" si="86"/>
        <v>6.841205870918611E-3</v>
      </c>
      <c r="AM89" s="341">
        <f t="shared" si="87"/>
        <v>5.0068377660555151E-3</v>
      </c>
      <c r="AN89" s="341">
        <f t="shared" si="88"/>
        <v>4.5988112000389034E-3</v>
      </c>
      <c r="AP89" s="52">
        <f t="shared" si="89"/>
        <v>2.3680980629730453</v>
      </c>
      <c r="AQ89" s="74">
        <f t="shared" si="90"/>
        <v>2.5398640235193954</v>
      </c>
      <c r="AR89" s="74">
        <f t="shared" si="91"/>
        <v>1.9509289036624655</v>
      </c>
      <c r="AS89" s="74">
        <f t="shared" si="92"/>
        <v>2.417482325731112</v>
      </c>
      <c r="AT89" s="74">
        <f t="shared" si="93"/>
        <v>2.487883029030685</v>
      </c>
      <c r="AU89" s="74">
        <f t="shared" si="94"/>
        <v>2.3594328107716365</v>
      </c>
      <c r="AV89" s="74">
        <f t="shared" si="95"/>
        <v>2.2413646479382718</v>
      </c>
      <c r="AW89" s="74">
        <f t="shared" si="96"/>
        <v>2.3675469875828519</v>
      </c>
      <c r="AX89" s="74">
        <f t="shared" si="97"/>
        <v>2.5494810564920298</v>
      </c>
      <c r="AY89" s="74">
        <f t="shared" si="98"/>
        <v>2.2880440832683959</v>
      </c>
      <c r="AZ89" s="74">
        <f t="shared" si="99"/>
        <v>2.1311645386678335</v>
      </c>
      <c r="BA89" s="103">
        <f t="shared" si="100"/>
        <v>2.5156061610327307</v>
      </c>
      <c r="BB89" s="42">
        <f t="shared" si="101"/>
        <v>0.18039039942228358</v>
      </c>
    </row>
    <row r="90" spans="1:54" ht="20.100000000000001" customHeight="1">
      <c r="A90" s="88" t="s">
        <v>151</v>
      </c>
      <c r="B90" s="90">
        <v>106.86</v>
      </c>
      <c r="C90" s="61">
        <v>3.82</v>
      </c>
      <c r="D90" s="61">
        <v>269.12999999999994</v>
      </c>
      <c r="E90" s="61">
        <v>122.62</v>
      </c>
      <c r="F90" s="61">
        <v>352.61</v>
      </c>
      <c r="G90" s="61">
        <v>422.23</v>
      </c>
      <c r="H90" s="61">
        <v>644.05999999999995</v>
      </c>
      <c r="I90" s="61">
        <v>1040.8000000000002</v>
      </c>
      <c r="J90" s="61">
        <v>1466.6099999999997</v>
      </c>
      <c r="K90" s="61">
        <v>1687.1599999999999</v>
      </c>
      <c r="L90" s="61">
        <v>6543.4299999999994</v>
      </c>
      <c r="M90" s="82">
        <v>4136.920000000001</v>
      </c>
      <c r="N90" s="42">
        <f t="shared" si="73"/>
        <v>-0.36777500485219505</v>
      </c>
      <c r="P90" s="340">
        <f t="shared" si="79"/>
        <v>1.0012177922754162E-4</v>
      </c>
      <c r="Q90" s="341">
        <f t="shared" si="80"/>
        <v>3.2637943565445247E-4</v>
      </c>
      <c r="R90" s="341">
        <f t="shared" si="81"/>
        <v>1.3127842760445546E-3</v>
      </c>
      <c r="S90" s="341">
        <f t="shared" si="82"/>
        <v>4.2595360092827442E-3</v>
      </c>
      <c r="T90" s="341">
        <f t="shared" si="83"/>
        <v>2.6540157291933424E-3</v>
      </c>
      <c r="V90" s="97">
        <v>19.670000000000002</v>
      </c>
      <c r="W90" s="61">
        <v>1.1930000000000001</v>
      </c>
      <c r="X90" s="61">
        <v>72.353999999999999</v>
      </c>
      <c r="Y90" s="61">
        <v>59.160999999999994</v>
      </c>
      <c r="Z90" s="61">
        <v>119.96399999999998</v>
      </c>
      <c r="AA90" s="61">
        <v>143.23599999999999</v>
      </c>
      <c r="AB90" s="61">
        <v>273.77300000000002</v>
      </c>
      <c r="AC90" s="61">
        <v>311.86499999999995</v>
      </c>
      <c r="AD90" s="61">
        <v>450.02799999999991</v>
      </c>
      <c r="AE90" s="61">
        <v>588.05700000000002</v>
      </c>
      <c r="AF90" s="61">
        <v>2078.8870000000002</v>
      </c>
      <c r="AG90" s="38">
        <v>1497.75</v>
      </c>
      <c r="AH90" s="42">
        <f t="shared" si="74"/>
        <v>-0.27954237050883485</v>
      </c>
      <c r="AJ90" s="340">
        <f t="shared" si="84"/>
        <v>1.224218850348837E-4</v>
      </c>
      <c r="AK90" s="341">
        <f t="shared" si="85"/>
        <v>6.0463870374336708E-4</v>
      </c>
      <c r="AL90" s="341">
        <f t="shared" si="86"/>
        <v>2.1275436008649676E-3</v>
      </c>
      <c r="AM90" s="341">
        <f t="shared" si="87"/>
        <v>6.2135443842282366E-3</v>
      </c>
      <c r="AN90" s="341">
        <f t="shared" si="88"/>
        <v>4.3210169104132747E-3</v>
      </c>
      <c r="AP90" s="52">
        <f t="shared" si="89"/>
        <v>1.8407261837918774</v>
      </c>
      <c r="AQ90" s="74">
        <f t="shared" si="90"/>
        <v>3.1230366492146597</v>
      </c>
      <c r="AR90" s="74">
        <f t="shared" si="91"/>
        <v>2.6884405305985961</v>
      </c>
      <c r="AS90" s="74">
        <f t="shared" si="92"/>
        <v>4.8247431087913872</v>
      </c>
      <c r="AT90" s="74">
        <f t="shared" si="93"/>
        <v>3.402172371742151</v>
      </c>
      <c r="AU90" s="74">
        <f t="shared" si="94"/>
        <v>3.392369087937853</v>
      </c>
      <c r="AV90" s="74">
        <f t="shared" si="95"/>
        <v>4.2507375089277408</v>
      </c>
      <c r="AW90" s="74">
        <f t="shared" si="96"/>
        <v>2.9963970023059177</v>
      </c>
      <c r="AX90" s="74">
        <f t="shared" si="97"/>
        <v>3.0684912826177375</v>
      </c>
      <c r="AY90" s="74">
        <f t="shared" si="98"/>
        <v>3.4854844827994977</v>
      </c>
      <c r="AZ90" s="74">
        <f t="shared" si="99"/>
        <v>3.1770600434328786</v>
      </c>
      <c r="BA90" s="103">
        <f t="shared" si="100"/>
        <v>3.6204470959070987</v>
      </c>
      <c r="BB90" s="42">
        <f t="shared" si="101"/>
        <v>0.13955891497572429</v>
      </c>
    </row>
    <row r="91" spans="1:54" ht="20.100000000000001" customHeight="1">
      <c r="A91" s="88" t="s">
        <v>154</v>
      </c>
      <c r="B91" s="90">
        <v>517.92000000000007</v>
      </c>
      <c r="C91" s="61">
        <v>522.97</v>
      </c>
      <c r="D91" s="61">
        <v>571.70000000000005</v>
      </c>
      <c r="E91" s="61">
        <v>790.81</v>
      </c>
      <c r="F91" s="61">
        <v>899.46999999999991</v>
      </c>
      <c r="G91" s="61">
        <v>834.18000000000006</v>
      </c>
      <c r="H91" s="61">
        <v>1253.9899999999998</v>
      </c>
      <c r="I91" s="61">
        <v>1497.7700000000002</v>
      </c>
      <c r="J91" s="61">
        <v>1561.7499999999998</v>
      </c>
      <c r="K91" s="61">
        <v>1859.9699999999998</v>
      </c>
      <c r="L91" s="61">
        <v>622.88999999999987</v>
      </c>
      <c r="M91" s="82">
        <v>858.86</v>
      </c>
      <c r="N91" s="42">
        <f t="shared" si="73"/>
        <v>0.37883093323058675</v>
      </c>
      <c r="P91" s="340">
        <f t="shared" si="79"/>
        <v>4.8526176209553025E-4</v>
      </c>
      <c r="Q91" s="341">
        <f t="shared" si="80"/>
        <v>6.4481253732380733E-4</v>
      </c>
      <c r="R91" s="341">
        <f t="shared" si="81"/>
        <v>1.4472482573760581E-3</v>
      </c>
      <c r="S91" s="341">
        <f t="shared" si="82"/>
        <v>4.054788367602509E-4</v>
      </c>
      <c r="T91" s="341">
        <f t="shared" si="83"/>
        <v>5.5099638116642177E-4</v>
      </c>
      <c r="V91" s="97">
        <v>961.60700000000008</v>
      </c>
      <c r="W91" s="61">
        <v>991.34800000000018</v>
      </c>
      <c r="X91" s="61">
        <v>1026.0909999999999</v>
      </c>
      <c r="Y91" s="61">
        <v>1392.116</v>
      </c>
      <c r="Z91" s="61">
        <v>1413.9680000000001</v>
      </c>
      <c r="AA91" s="61">
        <v>1674.9470000000001</v>
      </c>
      <c r="AB91" s="61">
        <v>1790.3300000000002</v>
      </c>
      <c r="AC91" s="61">
        <v>2602.3959999999997</v>
      </c>
      <c r="AD91" s="61">
        <v>2816.9910000000004</v>
      </c>
      <c r="AE91" s="61">
        <v>3367.2180000000003</v>
      </c>
      <c r="AF91" s="61">
        <v>1128.8800000000001</v>
      </c>
      <c r="AG91" s="38">
        <v>1489.7849999999999</v>
      </c>
      <c r="AH91" s="42">
        <f t="shared" si="74"/>
        <v>0.31970182836085298</v>
      </c>
      <c r="AJ91" s="340">
        <f t="shared" si="84"/>
        <v>5.9848368888022066E-3</v>
      </c>
      <c r="AK91" s="341">
        <f t="shared" si="85"/>
        <v>7.0704137431849652E-3</v>
      </c>
      <c r="AL91" s="341">
        <f t="shared" si="86"/>
        <v>1.2182327748189946E-2</v>
      </c>
      <c r="AM91" s="341">
        <f t="shared" si="87"/>
        <v>3.3740871843768189E-3</v>
      </c>
      <c r="AN91" s="341">
        <f t="shared" si="88"/>
        <v>4.2980378420163848E-3</v>
      </c>
      <c r="AP91" s="52">
        <f t="shared" si="89"/>
        <v>18.566709144269385</v>
      </c>
      <c r="AQ91" s="74">
        <f t="shared" si="90"/>
        <v>18.956116029600171</v>
      </c>
      <c r="AR91" s="74">
        <f t="shared" si="91"/>
        <v>17.94806716809515</v>
      </c>
      <c r="AS91" s="74">
        <f t="shared" si="92"/>
        <v>17.603672184216183</v>
      </c>
      <c r="AT91" s="74">
        <f t="shared" si="93"/>
        <v>15.720012896483485</v>
      </c>
      <c r="AU91" s="74">
        <f t="shared" si="94"/>
        <v>20.07896377280683</v>
      </c>
      <c r="AV91" s="74">
        <f t="shared" si="95"/>
        <v>14.277067600220102</v>
      </c>
      <c r="AW91" s="74">
        <f t="shared" si="96"/>
        <v>17.375137704721016</v>
      </c>
      <c r="AX91" s="74">
        <f t="shared" si="97"/>
        <v>18.037400352169048</v>
      </c>
      <c r="AY91" s="74">
        <f t="shared" si="98"/>
        <v>18.103614574428622</v>
      </c>
      <c r="AZ91" s="74">
        <f t="shared" si="99"/>
        <v>18.123264139735753</v>
      </c>
      <c r="BA91" s="103">
        <f t="shared" si="100"/>
        <v>17.346075029690518</v>
      </c>
      <c r="BB91" s="42">
        <f t="shared" si="101"/>
        <v>-4.2883506196945323E-2</v>
      </c>
    </row>
    <row r="92" spans="1:54" ht="20.100000000000001" customHeight="1">
      <c r="A92" s="88" t="s">
        <v>166</v>
      </c>
      <c r="B92" s="90">
        <v>100.73</v>
      </c>
      <c r="C92" s="61">
        <v>60.669999999999995</v>
      </c>
      <c r="D92" s="61">
        <v>290.50000000000006</v>
      </c>
      <c r="E92" s="61">
        <v>271.07</v>
      </c>
      <c r="F92" s="61">
        <v>710.48</v>
      </c>
      <c r="G92" s="61">
        <v>759.64999999999986</v>
      </c>
      <c r="H92" s="61">
        <v>674.33</v>
      </c>
      <c r="I92" s="61">
        <v>316.70000000000005</v>
      </c>
      <c r="J92" s="61">
        <v>465.74</v>
      </c>
      <c r="K92" s="61">
        <v>793.26</v>
      </c>
      <c r="L92" s="61">
        <v>1967.12</v>
      </c>
      <c r="M92" s="82">
        <v>3451.66</v>
      </c>
      <c r="N92" s="42">
        <f t="shared" si="73"/>
        <v>0.75467688803936717</v>
      </c>
      <c r="P92" s="340">
        <f t="shared" si="79"/>
        <v>9.437831575510263E-5</v>
      </c>
      <c r="Q92" s="341">
        <f t="shared" si="80"/>
        <v>5.8720161593184934E-4</v>
      </c>
      <c r="R92" s="341">
        <f t="shared" si="81"/>
        <v>6.1723799450858451E-4</v>
      </c>
      <c r="S92" s="341">
        <f t="shared" si="82"/>
        <v>1.2805238956602688E-3</v>
      </c>
      <c r="T92" s="341">
        <f t="shared" si="83"/>
        <v>2.2143913664821875E-3</v>
      </c>
      <c r="V92" s="97">
        <v>37.650000000000006</v>
      </c>
      <c r="W92" s="61">
        <v>28.612000000000005</v>
      </c>
      <c r="X92" s="61">
        <v>88.307000000000002</v>
      </c>
      <c r="Y92" s="61">
        <v>91.227000000000004</v>
      </c>
      <c r="Z92" s="61">
        <v>144.07100000000003</v>
      </c>
      <c r="AA92" s="61">
        <v>199.84100000000001</v>
      </c>
      <c r="AB92" s="61">
        <v>178.83199999999999</v>
      </c>
      <c r="AC92" s="61">
        <v>122.828</v>
      </c>
      <c r="AD92" s="61">
        <v>164.04</v>
      </c>
      <c r="AE92" s="61">
        <v>298.35900000000004</v>
      </c>
      <c r="AF92" s="61">
        <v>642.45900000000006</v>
      </c>
      <c r="AG92" s="38">
        <v>1183.586</v>
      </c>
      <c r="AH92" s="42">
        <f t="shared" si="74"/>
        <v>0.84227475994577072</v>
      </c>
      <c r="AJ92" s="340">
        <f t="shared" si="84"/>
        <v>2.343255704912746E-4</v>
      </c>
      <c r="AK92" s="341">
        <f t="shared" si="85"/>
        <v>8.4358403749600834E-4</v>
      </c>
      <c r="AL92" s="341">
        <f t="shared" si="86"/>
        <v>1.0794392060811636E-3</v>
      </c>
      <c r="AM92" s="341">
        <f t="shared" si="87"/>
        <v>1.9202330437137222E-3</v>
      </c>
      <c r="AN92" s="341">
        <f t="shared" si="88"/>
        <v>3.4146520587069983E-3</v>
      </c>
      <c r="AP92" s="52">
        <f t="shared" si="89"/>
        <v>3.7377146828154477</v>
      </c>
      <c r="AQ92" s="74">
        <f t="shared" si="90"/>
        <v>4.7160046151310384</v>
      </c>
      <c r="AR92" s="74">
        <f t="shared" si="91"/>
        <v>3.0398278829604126</v>
      </c>
      <c r="AS92" s="74">
        <f t="shared" si="92"/>
        <v>3.3654406610838534</v>
      </c>
      <c r="AT92" s="74">
        <f t="shared" si="93"/>
        <v>2.0277981083211354</v>
      </c>
      <c r="AU92" s="74">
        <f t="shared" si="94"/>
        <v>2.6306983479233863</v>
      </c>
      <c r="AV92" s="74">
        <f t="shared" si="95"/>
        <v>2.6519953138670975</v>
      </c>
      <c r="AW92" s="74">
        <f t="shared" si="96"/>
        <v>3.878370697821282</v>
      </c>
      <c r="AX92" s="74">
        <f t="shared" si="97"/>
        <v>3.5221368145317129</v>
      </c>
      <c r="AY92" s="74">
        <f t="shared" si="98"/>
        <v>3.7611754027683237</v>
      </c>
      <c r="AZ92" s="74">
        <f t="shared" si="99"/>
        <v>3.265987840091098</v>
      </c>
      <c r="BA92" s="103">
        <f t="shared" si="100"/>
        <v>3.4290341458892244</v>
      </c>
      <c r="BB92" s="42">
        <f t="shared" si="101"/>
        <v>4.9922508527643066E-2</v>
      </c>
    </row>
    <row r="93" spans="1:54" ht="20.100000000000001" customHeight="1">
      <c r="A93" s="88" t="s">
        <v>159</v>
      </c>
      <c r="B93" s="90">
        <v>75.680000000000007</v>
      </c>
      <c r="C93" s="61">
        <v>129.91999999999999</v>
      </c>
      <c r="D93" s="61">
        <v>72.81</v>
      </c>
      <c r="E93" s="61">
        <v>243.35999999999999</v>
      </c>
      <c r="F93" s="61">
        <v>307.35999999999996</v>
      </c>
      <c r="G93" s="61">
        <v>1058.2700000000002</v>
      </c>
      <c r="H93" s="61">
        <v>1967.57</v>
      </c>
      <c r="I93" s="61">
        <v>2927.2999999999997</v>
      </c>
      <c r="J93" s="61">
        <v>2337.41</v>
      </c>
      <c r="K93" s="61">
        <v>7193.01</v>
      </c>
      <c r="L93" s="61">
        <v>5390.56</v>
      </c>
      <c r="M93" s="82">
        <v>5370.5899999999992</v>
      </c>
      <c r="N93" s="42">
        <f t="shared" si="73"/>
        <v>-3.7046243803985418E-3</v>
      </c>
      <c r="P93" s="340">
        <f t="shared" si="79"/>
        <v>7.0907881826130919E-5</v>
      </c>
      <c r="Q93" s="341">
        <f t="shared" si="80"/>
        <v>8.1803179634331398E-4</v>
      </c>
      <c r="R93" s="341">
        <f t="shared" si="81"/>
        <v>5.5969027391778153E-3</v>
      </c>
      <c r="S93" s="341">
        <f t="shared" si="82"/>
        <v>3.5090593817308654E-3</v>
      </c>
      <c r="T93" s="341">
        <f t="shared" si="83"/>
        <v>3.445469173938212E-3</v>
      </c>
      <c r="V93" s="97">
        <v>23.396000000000001</v>
      </c>
      <c r="W93" s="61">
        <v>58.956000000000003</v>
      </c>
      <c r="X93" s="61">
        <v>25.286999999999999</v>
      </c>
      <c r="Y93" s="61">
        <v>109.81600000000002</v>
      </c>
      <c r="Z93" s="61">
        <v>84.733999999999995</v>
      </c>
      <c r="AA93" s="61">
        <v>253.011</v>
      </c>
      <c r="AB93" s="61">
        <v>397.92600000000004</v>
      </c>
      <c r="AC93" s="61">
        <v>496.81300000000005</v>
      </c>
      <c r="AD93" s="61">
        <v>430.67099999999999</v>
      </c>
      <c r="AE93" s="61">
        <v>1221.461</v>
      </c>
      <c r="AF93" s="61">
        <v>1165.3429999999998</v>
      </c>
      <c r="AG93" s="38">
        <v>1122.7639999999999</v>
      </c>
      <c r="AH93" s="42">
        <f t="shared" si="74"/>
        <v>-3.6537740390597408E-2</v>
      </c>
      <c r="AJ93" s="340">
        <f t="shared" si="84"/>
        <v>1.4561171440143054E-4</v>
      </c>
      <c r="AK93" s="341">
        <f t="shared" si="85"/>
        <v>1.0680292878383442E-3</v>
      </c>
      <c r="AL93" s="341">
        <f t="shared" si="86"/>
        <v>4.4191490523131666E-3</v>
      </c>
      <c r="AM93" s="341">
        <f t="shared" si="87"/>
        <v>3.4830707264751209E-3</v>
      </c>
      <c r="AN93" s="341">
        <f t="shared" si="88"/>
        <v>3.2391802573214822E-3</v>
      </c>
      <c r="AP93" s="52">
        <f t="shared" si="89"/>
        <v>3.0914376321353068</v>
      </c>
      <c r="AQ93" s="74">
        <f t="shared" si="90"/>
        <v>4.5378694581280792</v>
      </c>
      <c r="AR93" s="74">
        <f t="shared" si="91"/>
        <v>3.473011948908117</v>
      </c>
      <c r="AS93" s="74">
        <f t="shared" si="92"/>
        <v>4.5124917817225523</v>
      </c>
      <c r="AT93" s="74">
        <f t="shared" si="93"/>
        <v>2.7568323789692872</v>
      </c>
      <c r="AU93" s="74">
        <f t="shared" si="94"/>
        <v>2.390798189497954</v>
      </c>
      <c r="AV93" s="74">
        <f t="shared" si="95"/>
        <v>2.022423598652145</v>
      </c>
      <c r="AW93" s="74">
        <f t="shared" si="96"/>
        <v>1.6971714549243333</v>
      </c>
      <c r="AX93" s="74">
        <f t="shared" si="97"/>
        <v>1.8425137224534849</v>
      </c>
      <c r="AY93" s="74">
        <f t="shared" si="98"/>
        <v>1.6981222047515574</v>
      </c>
      <c r="AZ93" s="74">
        <f t="shared" si="99"/>
        <v>2.1618217773292567</v>
      </c>
      <c r="BA93" s="103">
        <f t="shared" si="100"/>
        <v>2.0905785025481372</v>
      </c>
      <c r="BB93" s="42">
        <f t="shared" si="101"/>
        <v>-3.2955202657424638E-2</v>
      </c>
    </row>
    <row r="94" spans="1:54" ht="20.100000000000001" customHeight="1">
      <c r="A94" s="88" t="s">
        <v>169</v>
      </c>
      <c r="B94" s="90">
        <v>619.7600000000001</v>
      </c>
      <c r="C94" s="61">
        <v>722.37000000000012</v>
      </c>
      <c r="D94" s="61">
        <v>674.1099999999999</v>
      </c>
      <c r="E94" s="61">
        <v>659.38999999999987</v>
      </c>
      <c r="F94" s="61">
        <v>473.80999999999995</v>
      </c>
      <c r="G94" s="61">
        <v>171.73</v>
      </c>
      <c r="H94" s="61">
        <v>324.28000000000003</v>
      </c>
      <c r="I94" s="61">
        <v>399.80999999999995</v>
      </c>
      <c r="J94" s="61">
        <v>748.39</v>
      </c>
      <c r="K94" s="61">
        <v>511.53</v>
      </c>
      <c r="L94" s="61">
        <v>271.65000000000003</v>
      </c>
      <c r="M94" s="82">
        <v>691.99</v>
      </c>
      <c r="N94" s="42">
        <f t="shared" si="73"/>
        <v>1.5473587336646417</v>
      </c>
      <c r="P94" s="340">
        <f t="shared" si="79"/>
        <v>5.8068008510257535E-4</v>
      </c>
      <c r="Q94" s="341">
        <f t="shared" si="80"/>
        <v>1.3274551899424274E-4</v>
      </c>
      <c r="R94" s="341">
        <f t="shared" si="81"/>
        <v>3.9802303321858685E-4</v>
      </c>
      <c r="S94" s="341">
        <f t="shared" si="82"/>
        <v>1.7683431425439836E-4</v>
      </c>
      <c r="T94" s="341">
        <f t="shared" si="83"/>
        <v>4.4394195305795151E-4</v>
      </c>
      <c r="V94" s="97">
        <v>184.97300000000001</v>
      </c>
      <c r="W94" s="61">
        <v>205.31899999999999</v>
      </c>
      <c r="X94" s="61">
        <v>221.36500000000001</v>
      </c>
      <c r="Y94" s="61">
        <v>203.41800000000003</v>
      </c>
      <c r="Z94" s="61">
        <v>175.88200000000001</v>
      </c>
      <c r="AA94" s="61">
        <v>82.495000000000005</v>
      </c>
      <c r="AB94" s="61">
        <v>141.17000000000002</v>
      </c>
      <c r="AC94" s="61">
        <v>167.953</v>
      </c>
      <c r="AD94" s="61">
        <v>220.66500000000002</v>
      </c>
      <c r="AE94" s="61">
        <v>183.17099999999999</v>
      </c>
      <c r="AF94" s="61">
        <v>268.68900000000008</v>
      </c>
      <c r="AG94" s="38">
        <v>1079.58</v>
      </c>
      <c r="AH94" s="42">
        <f t="shared" si="74"/>
        <v>3.0179538425465857</v>
      </c>
      <c r="AJ94" s="340">
        <f t="shared" si="84"/>
        <v>1.1512325033328694E-3</v>
      </c>
      <c r="AK94" s="341">
        <f t="shared" si="85"/>
        <v>3.4823417203293222E-4</v>
      </c>
      <c r="AL94" s="341">
        <f t="shared" si="86"/>
        <v>6.6269815496463257E-4</v>
      </c>
      <c r="AM94" s="341">
        <f t="shared" si="87"/>
        <v>8.0307925685903139E-4</v>
      </c>
      <c r="AN94" s="341">
        <f t="shared" si="88"/>
        <v>3.1145941820356956E-3</v>
      </c>
      <c r="AP94" s="52">
        <f t="shared" si="89"/>
        <v>2.9845908093455531</v>
      </c>
      <c r="AQ94" s="74">
        <f t="shared" si="90"/>
        <v>2.8422968838683769</v>
      </c>
      <c r="AR94" s="74">
        <f t="shared" si="91"/>
        <v>3.2838112474225278</v>
      </c>
      <c r="AS94" s="74">
        <f t="shared" si="92"/>
        <v>3.0849421434962627</v>
      </c>
      <c r="AT94" s="74">
        <f t="shared" si="93"/>
        <v>3.7120786813279589</v>
      </c>
      <c r="AU94" s="74">
        <f t="shared" si="94"/>
        <v>4.8037617189774648</v>
      </c>
      <c r="AV94" s="74">
        <f t="shared" si="95"/>
        <v>4.3533366226717654</v>
      </c>
      <c r="AW94" s="74">
        <f t="shared" si="96"/>
        <v>4.2008203896851013</v>
      </c>
      <c r="AX94" s="74">
        <f t="shared" si="97"/>
        <v>2.9485295100148323</v>
      </c>
      <c r="AY94" s="74">
        <f t="shared" si="98"/>
        <v>3.5808456981995191</v>
      </c>
      <c r="AZ94" s="74">
        <f t="shared" si="99"/>
        <v>9.8909994478188867</v>
      </c>
      <c r="BA94" s="103">
        <f t="shared" si="100"/>
        <v>15.601092501336725</v>
      </c>
      <c r="BB94" s="42">
        <f t="shared" si="101"/>
        <v>0.57730192824720039</v>
      </c>
    </row>
    <row r="95" spans="1:54" ht="20.100000000000001" customHeight="1">
      <c r="A95" s="88" t="s">
        <v>162</v>
      </c>
      <c r="B95" s="90">
        <v>103.5</v>
      </c>
      <c r="C95" s="61">
        <v>75.210000000000008</v>
      </c>
      <c r="D95" s="61">
        <v>0.18</v>
      </c>
      <c r="E95" s="61">
        <v>13.96</v>
      </c>
      <c r="F95" s="61">
        <v>13.15</v>
      </c>
      <c r="G95" s="61">
        <v>13.06</v>
      </c>
      <c r="H95" s="61">
        <v>662.48</v>
      </c>
      <c r="I95" s="61">
        <v>212</v>
      </c>
      <c r="J95" s="61">
        <v>212.09999999999997</v>
      </c>
      <c r="K95" s="61">
        <v>1487.21</v>
      </c>
      <c r="L95" s="61">
        <v>4225.2800000000007</v>
      </c>
      <c r="M95" s="82">
        <v>5310.9900000000007</v>
      </c>
      <c r="N95" s="42">
        <f t="shared" si="73"/>
        <v>0.25695575204483484</v>
      </c>
      <c r="P95" s="340">
        <f t="shared" si="79"/>
        <v>9.6973649167607685E-5</v>
      </c>
      <c r="Q95" s="341">
        <f t="shared" si="80"/>
        <v>1.0095245315697959E-5</v>
      </c>
      <c r="R95" s="341">
        <f t="shared" si="81"/>
        <v>1.1572025789944179E-3</v>
      </c>
      <c r="S95" s="341">
        <f t="shared" si="82"/>
        <v>2.7505042935130658E-3</v>
      </c>
      <c r="T95" s="341">
        <f t="shared" si="83"/>
        <v>3.4072331583855984E-3</v>
      </c>
      <c r="V95" s="97">
        <v>10.209</v>
      </c>
      <c r="W95" s="61">
        <v>20.013000000000002</v>
      </c>
      <c r="X95" s="61">
        <v>0.111</v>
      </c>
      <c r="Y95" s="61">
        <v>4.4319999999999995</v>
      </c>
      <c r="Z95" s="61">
        <v>4.2549999999999999</v>
      </c>
      <c r="AA95" s="61">
        <v>4.5120000000000005</v>
      </c>
      <c r="AB95" s="61">
        <v>67.927999999999997</v>
      </c>
      <c r="AC95" s="61">
        <v>57.245999999999995</v>
      </c>
      <c r="AD95" s="61">
        <v>63.251999999999995</v>
      </c>
      <c r="AE95" s="61">
        <v>323.87200000000001</v>
      </c>
      <c r="AF95" s="61">
        <v>800.01200000000006</v>
      </c>
      <c r="AG95" s="38">
        <v>961.96600000000001</v>
      </c>
      <c r="AH95" s="42">
        <f t="shared" si="74"/>
        <v>0.2024394634080488</v>
      </c>
      <c r="AJ95" s="340">
        <f t="shared" si="84"/>
        <v>6.3538638755522502E-5</v>
      </c>
      <c r="AK95" s="341">
        <f t="shared" si="85"/>
        <v>1.9046397772138798E-5</v>
      </c>
      <c r="AL95" s="341">
        <f t="shared" si="86"/>
        <v>1.1717432172380208E-3</v>
      </c>
      <c r="AM95" s="341">
        <f t="shared" si="87"/>
        <v>2.391140100407189E-3</v>
      </c>
      <c r="AN95" s="341">
        <f t="shared" si="88"/>
        <v>2.7752771512219105E-3</v>
      </c>
      <c r="AP95" s="52">
        <f t="shared" si="89"/>
        <v>0.98637681159420287</v>
      </c>
      <c r="AQ95" s="74">
        <f t="shared" si="90"/>
        <v>2.6609493418428398</v>
      </c>
      <c r="AR95" s="74">
        <f t="shared" si="91"/>
        <v>6.166666666666667</v>
      </c>
      <c r="AS95" s="74">
        <f t="shared" si="92"/>
        <v>3.1747851002865324</v>
      </c>
      <c r="AT95" s="74">
        <f t="shared" si="93"/>
        <v>3.2357414448669197</v>
      </c>
      <c r="AU95" s="74">
        <f t="shared" si="94"/>
        <v>3.4548238897396635</v>
      </c>
      <c r="AV95" s="74">
        <f t="shared" si="95"/>
        <v>1.0253592561284868</v>
      </c>
      <c r="AW95" s="74">
        <f t="shared" si="96"/>
        <v>2.7002830188679243</v>
      </c>
      <c r="AX95" s="74">
        <f t="shared" si="97"/>
        <v>2.9821782178217826</v>
      </c>
      <c r="AY95" s="74">
        <f t="shared" si="98"/>
        <v>2.1777153192891388</v>
      </c>
      <c r="AZ95" s="74">
        <f t="shared" si="99"/>
        <v>1.8933940472584063</v>
      </c>
      <c r="BA95" s="103">
        <f t="shared" si="100"/>
        <v>1.8112743575114996</v>
      </c>
      <c r="BB95" s="42">
        <f t="shared" si="101"/>
        <v>-4.3371684761454858E-2</v>
      </c>
    </row>
    <row r="96" spans="1:54" ht="20.100000000000001" customHeight="1">
      <c r="A96" s="88" t="s">
        <v>165</v>
      </c>
      <c r="B96" s="90">
        <v>19.350000000000001</v>
      </c>
      <c r="C96" s="61">
        <v>11.25</v>
      </c>
      <c r="D96" s="61">
        <v>57.38</v>
      </c>
      <c r="E96" s="61">
        <v>77.139999999999986</v>
      </c>
      <c r="F96" s="61">
        <v>27.9</v>
      </c>
      <c r="G96" s="61">
        <v>137.70000000000002</v>
      </c>
      <c r="H96" s="61">
        <v>213.58999999999997</v>
      </c>
      <c r="I96" s="61">
        <v>624.06999999999994</v>
      </c>
      <c r="J96" s="61">
        <v>5378.5400000000009</v>
      </c>
      <c r="K96" s="61">
        <v>9700.27</v>
      </c>
      <c r="L96" s="61">
        <v>4701.04</v>
      </c>
      <c r="M96" s="82">
        <v>6520.1600000000008</v>
      </c>
      <c r="N96" s="42">
        <f t="shared" si="73"/>
        <v>0.38696118305736621</v>
      </c>
      <c r="P96" s="340">
        <f t="shared" si="79"/>
        <v>1.8129856148726656E-5</v>
      </c>
      <c r="Q96" s="341">
        <f t="shared" si="80"/>
        <v>1.0644067993657036E-4</v>
      </c>
      <c r="R96" s="341">
        <f t="shared" si="81"/>
        <v>7.5478092945462866E-3</v>
      </c>
      <c r="S96" s="341">
        <f t="shared" si="82"/>
        <v>3.0602068274709986E-3</v>
      </c>
      <c r="T96" s="341">
        <f t="shared" si="83"/>
        <v>4.1829687779452495E-3</v>
      </c>
      <c r="V96" s="97">
        <v>4.1069999999999993</v>
      </c>
      <c r="W96" s="61">
        <v>2.282</v>
      </c>
      <c r="X96" s="61">
        <v>7.8040000000000003</v>
      </c>
      <c r="Y96" s="61">
        <v>17.058999999999997</v>
      </c>
      <c r="Z96" s="61">
        <v>6.2780000000000005</v>
      </c>
      <c r="AA96" s="61">
        <v>21.039000000000001</v>
      </c>
      <c r="AB96" s="61">
        <v>25.430999999999997</v>
      </c>
      <c r="AC96" s="61">
        <v>85.212000000000003</v>
      </c>
      <c r="AD96" s="61">
        <v>516.10900000000004</v>
      </c>
      <c r="AE96" s="61">
        <v>1276.348</v>
      </c>
      <c r="AF96" s="61">
        <v>678.40099999999984</v>
      </c>
      <c r="AG96" s="38">
        <v>928.82499999999993</v>
      </c>
      <c r="AH96" s="42">
        <f t="shared" si="74"/>
        <v>0.36913860681219535</v>
      </c>
      <c r="AJ96" s="340">
        <f t="shared" si="84"/>
        <v>2.5561092111757357E-5</v>
      </c>
      <c r="AK96" s="341">
        <f t="shared" si="85"/>
        <v>8.8811427909580708E-5</v>
      </c>
      <c r="AL96" s="341">
        <f t="shared" si="86"/>
        <v>4.6177258665006955E-3</v>
      </c>
      <c r="AM96" s="341">
        <f t="shared" si="87"/>
        <v>2.0276593791797334E-3</v>
      </c>
      <c r="AN96" s="341">
        <f t="shared" si="88"/>
        <v>2.6796651856548889E-3</v>
      </c>
      <c r="AP96" s="52">
        <f t="shared" si="89"/>
        <v>2.1224806201550384</v>
      </c>
      <c r="AQ96" s="74">
        <f t="shared" si="90"/>
        <v>2.0284444444444443</v>
      </c>
      <c r="AR96" s="74">
        <f t="shared" si="91"/>
        <v>1.3600557685604739</v>
      </c>
      <c r="AS96" s="74">
        <f t="shared" si="92"/>
        <v>2.2114337568058078</v>
      </c>
      <c r="AT96" s="74">
        <f t="shared" si="93"/>
        <v>2.2501792114695345</v>
      </c>
      <c r="AU96" s="74">
        <f t="shared" si="94"/>
        <v>1.5278867102396512</v>
      </c>
      <c r="AV96" s="74">
        <f t="shared" si="95"/>
        <v>1.1906456294770353</v>
      </c>
      <c r="AW96" s="74">
        <f t="shared" si="96"/>
        <v>1.3654237505408049</v>
      </c>
      <c r="AX96" s="74">
        <f t="shared" si="97"/>
        <v>0.95957081289718016</v>
      </c>
      <c r="AY96" s="74">
        <f t="shared" si="98"/>
        <v>1.3157860554396938</v>
      </c>
      <c r="AZ96" s="74">
        <f t="shared" si="99"/>
        <v>1.443087061586372</v>
      </c>
      <c r="BA96" s="103">
        <f t="shared" si="100"/>
        <v>1.4245432627420183</v>
      </c>
      <c r="BB96" s="42">
        <f t="shared" si="101"/>
        <v>-1.2850090156008142E-2</v>
      </c>
    </row>
    <row r="97" spans="1:54" ht="20.100000000000001" customHeight="1">
      <c r="A97" s="88" t="s">
        <v>160</v>
      </c>
      <c r="B97" s="90">
        <v>1465.2700000000002</v>
      </c>
      <c r="C97" s="61">
        <v>1583.7899999999997</v>
      </c>
      <c r="D97" s="61">
        <v>800.49</v>
      </c>
      <c r="E97" s="61">
        <v>776.51</v>
      </c>
      <c r="F97" s="61">
        <v>961.28</v>
      </c>
      <c r="G97" s="61">
        <v>1113.3599999999999</v>
      </c>
      <c r="H97" s="61">
        <v>1109.04</v>
      </c>
      <c r="I97" s="61">
        <v>1721.72</v>
      </c>
      <c r="J97" s="61">
        <v>1814.69</v>
      </c>
      <c r="K97" s="61">
        <v>2270.71</v>
      </c>
      <c r="L97" s="61">
        <v>2006.2</v>
      </c>
      <c r="M97" s="82">
        <v>3053.37</v>
      </c>
      <c r="N97" s="42">
        <f t="shared" si="73"/>
        <v>0.5219669026019339</v>
      </c>
      <c r="P97" s="340">
        <f t="shared" si="79"/>
        <v>1.3728751586069617E-3</v>
      </c>
      <c r="Q97" s="341">
        <f t="shared" si="80"/>
        <v>8.6061579821481457E-4</v>
      </c>
      <c r="R97" s="341">
        <f t="shared" si="81"/>
        <v>1.7668462881156089E-3</v>
      </c>
      <c r="S97" s="341">
        <f t="shared" si="82"/>
        <v>1.3059635606743013E-3</v>
      </c>
      <c r="T97" s="341">
        <f t="shared" si="83"/>
        <v>1.9588708524813326E-3</v>
      </c>
      <c r="V97" s="97">
        <v>351.15299999999996</v>
      </c>
      <c r="W97" s="61">
        <v>395.59400000000011</v>
      </c>
      <c r="X97" s="61">
        <v>201.49100000000001</v>
      </c>
      <c r="Y97" s="61">
        <v>234.35699999999994</v>
      </c>
      <c r="Z97" s="61">
        <v>252.595</v>
      </c>
      <c r="AA97" s="61">
        <v>352.88200000000001</v>
      </c>
      <c r="AB97" s="61">
        <v>334.00299999999999</v>
      </c>
      <c r="AC97" s="61">
        <v>569.47899999999993</v>
      </c>
      <c r="AD97" s="61">
        <v>558.37199999999996</v>
      </c>
      <c r="AE97" s="61">
        <v>730.99200000000008</v>
      </c>
      <c r="AF97" s="61">
        <v>666.67400000000009</v>
      </c>
      <c r="AG97" s="38">
        <v>901.9409999999998</v>
      </c>
      <c r="AH97" s="42">
        <f t="shared" si="74"/>
        <v>0.35289661813720002</v>
      </c>
      <c r="AJ97" s="340">
        <f t="shared" si="84"/>
        <v>2.1855013825955519E-3</v>
      </c>
      <c r="AK97" s="341">
        <f t="shared" si="85"/>
        <v>1.4896123534193003E-3</v>
      </c>
      <c r="AL97" s="341">
        <f t="shared" si="86"/>
        <v>2.644671098011731E-3</v>
      </c>
      <c r="AM97" s="341">
        <f t="shared" si="87"/>
        <v>1.9926087799918783E-3</v>
      </c>
      <c r="AN97" s="341">
        <f t="shared" si="88"/>
        <v>2.6021046991788073E-3</v>
      </c>
      <c r="AP97" s="52">
        <f t="shared" si="89"/>
        <v>2.3965071283790698</v>
      </c>
      <c r="AQ97" s="74">
        <f t="shared" si="90"/>
        <v>2.4977680121733323</v>
      </c>
      <c r="AR97" s="74">
        <f t="shared" si="91"/>
        <v>2.5170957788354635</v>
      </c>
      <c r="AS97" s="74">
        <f t="shared" si="92"/>
        <v>3.0180809004391436</v>
      </c>
      <c r="AT97" s="74">
        <f t="shared" si="93"/>
        <v>2.627694324234354</v>
      </c>
      <c r="AU97" s="74">
        <f t="shared" si="94"/>
        <v>3.1695228856793851</v>
      </c>
      <c r="AV97" s="74">
        <f t="shared" si="95"/>
        <v>3.0116406982615596</v>
      </c>
      <c r="AW97" s="74">
        <f t="shared" si="96"/>
        <v>3.307616801802848</v>
      </c>
      <c r="AX97" s="74">
        <f t="shared" si="97"/>
        <v>3.0769552926395138</v>
      </c>
      <c r="AY97" s="74">
        <f t="shared" si="98"/>
        <v>3.2192221816083961</v>
      </c>
      <c r="AZ97" s="74">
        <f t="shared" si="99"/>
        <v>3.3230684876881673</v>
      </c>
      <c r="BA97" s="103">
        <f t="shared" si="100"/>
        <v>2.9539197673390376</v>
      </c>
      <c r="BB97" s="42">
        <f t="shared" si="101"/>
        <v>-0.11108670246093651</v>
      </c>
    </row>
    <row r="98" spans="1:54" ht="20.100000000000001" customHeight="1">
      <c r="A98" s="88" t="s">
        <v>158</v>
      </c>
      <c r="B98" s="90">
        <v>228.67999999999998</v>
      </c>
      <c r="C98" s="61">
        <v>268.83</v>
      </c>
      <c r="D98" s="61">
        <v>664.3900000000001</v>
      </c>
      <c r="E98" s="61">
        <v>543.70999999999981</v>
      </c>
      <c r="F98" s="61">
        <v>437.78000000000003</v>
      </c>
      <c r="G98" s="61">
        <v>486.09</v>
      </c>
      <c r="H98" s="61">
        <v>328.24</v>
      </c>
      <c r="I98" s="61">
        <v>369.26000000000005</v>
      </c>
      <c r="J98" s="61">
        <v>229.11999999999998</v>
      </c>
      <c r="K98" s="61">
        <v>338.90000000000003</v>
      </c>
      <c r="L98" s="61">
        <v>1189.5800000000002</v>
      </c>
      <c r="M98" s="82">
        <v>1341.47</v>
      </c>
      <c r="N98" s="42">
        <f t="shared" si="73"/>
        <v>0.12768372030464523</v>
      </c>
      <c r="P98" s="340">
        <f t="shared" si="79"/>
        <v>2.1426023276955095E-4</v>
      </c>
      <c r="Q98" s="341">
        <f t="shared" si="80"/>
        <v>3.7574255708327874E-4</v>
      </c>
      <c r="R98" s="341">
        <f t="shared" si="81"/>
        <v>2.63699110429064E-4</v>
      </c>
      <c r="S98" s="341">
        <f t="shared" si="82"/>
        <v>7.7437350837749751E-4</v>
      </c>
      <c r="T98" s="341">
        <f t="shared" si="83"/>
        <v>8.6061187555983498E-4</v>
      </c>
      <c r="V98" s="97">
        <v>128.09</v>
      </c>
      <c r="W98" s="61">
        <v>176.37100000000001</v>
      </c>
      <c r="X98" s="61">
        <v>239.38200000000001</v>
      </c>
      <c r="Y98" s="61">
        <v>240.36</v>
      </c>
      <c r="Z98" s="61">
        <v>204.07799999999997</v>
      </c>
      <c r="AA98" s="61">
        <v>197.90099999999998</v>
      </c>
      <c r="AB98" s="61">
        <v>147.98899999999998</v>
      </c>
      <c r="AC98" s="61">
        <v>152.87899999999999</v>
      </c>
      <c r="AD98" s="61">
        <v>157.51400000000001</v>
      </c>
      <c r="AE98" s="61">
        <v>176.79899999999998</v>
      </c>
      <c r="AF98" s="61">
        <v>877.45100000000002</v>
      </c>
      <c r="AG98" s="38">
        <v>785.875</v>
      </c>
      <c r="AH98" s="42">
        <f t="shared" si="74"/>
        <v>-0.10436594180187841</v>
      </c>
      <c r="AJ98" s="340">
        <f t="shared" si="84"/>
        <v>7.9720484260896039E-4</v>
      </c>
      <c r="AK98" s="341">
        <f t="shared" si="85"/>
        <v>8.3539476185816482E-4</v>
      </c>
      <c r="AL98" s="341">
        <f t="shared" si="86"/>
        <v>6.3964476417987593E-4</v>
      </c>
      <c r="AM98" s="341">
        <f t="shared" si="87"/>
        <v>2.6225960013629649E-3</v>
      </c>
      <c r="AN98" s="341">
        <f t="shared" si="88"/>
        <v>2.2672536567992204E-3</v>
      </c>
      <c r="AP98" s="52">
        <f t="shared" si="89"/>
        <v>5.6012768934755996</v>
      </c>
      <c r="AQ98" s="74">
        <f t="shared" si="90"/>
        <v>6.5606889112078273</v>
      </c>
      <c r="AR98" s="74">
        <f t="shared" si="91"/>
        <v>3.6030343623474161</v>
      </c>
      <c r="AS98" s="74">
        <f t="shared" si="92"/>
        <v>4.4207389968917274</v>
      </c>
      <c r="AT98" s="74">
        <f t="shared" si="93"/>
        <v>4.6616565398145173</v>
      </c>
      <c r="AU98" s="74">
        <f t="shared" si="94"/>
        <v>4.0712830957230137</v>
      </c>
      <c r="AV98" s="74">
        <f t="shared" si="95"/>
        <v>4.5085608091640257</v>
      </c>
      <c r="AW98" s="74">
        <f t="shared" si="96"/>
        <v>4.1401451551752144</v>
      </c>
      <c r="AX98" s="74">
        <f t="shared" si="97"/>
        <v>6.8747381284916207</v>
      </c>
      <c r="AY98" s="74">
        <f t="shared" si="98"/>
        <v>5.216848627913838</v>
      </c>
      <c r="AZ98" s="74">
        <f t="shared" si="99"/>
        <v>7.3761411590645434</v>
      </c>
      <c r="BA98" s="103">
        <f t="shared" si="100"/>
        <v>5.8583121501039903</v>
      </c>
      <c r="BB98" s="42">
        <f t="shared" si="101"/>
        <v>-0.20577548290209879</v>
      </c>
    </row>
    <row r="99" spans="1:54" ht="20.100000000000001" customHeight="1" thickBot="1">
      <c r="A99" s="48" t="s">
        <v>33</v>
      </c>
      <c r="B99" s="91">
        <f t="shared" ref="B99:K99" si="102">B100-SUM(B72:B98)</f>
        <v>24526.869999999879</v>
      </c>
      <c r="C99" s="67">
        <f t="shared" si="102"/>
        <v>27716.760000000475</v>
      </c>
      <c r="D99" s="67">
        <f t="shared" si="102"/>
        <v>34060.79000000027</v>
      </c>
      <c r="E99" s="67">
        <f t="shared" si="102"/>
        <v>31869.219999999972</v>
      </c>
      <c r="F99" s="67">
        <f t="shared" si="102"/>
        <v>34302.260000000475</v>
      </c>
      <c r="G99" s="67">
        <f t="shared" si="102"/>
        <v>39001.570000000065</v>
      </c>
      <c r="H99" s="67">
        <f t="shared" si="102"/>
        <v>33822.750000000349</v>
      </c>
      <c r="I99" s="67">
        <f t="shared" si="102"/>
        <v>42275.370000000345</v>
      </c>
      <c r="J99" s="67">
        <f t="shared" si="102"/>
        <v>39486.760000000009</v>
      </c>
      <c r="K99" s="67">
        <f t="shared" si="102"/>
        <v>44390.370000000112</v>
      </c>
      <c r="L99" s="67">
        <f t="shared" ref="L99:M99" si="103">L100-SUM(L72:L98)</f>
        <v>44527.309999999823</v>
      </c>
      <c r="M99" s="107">
        <f t="shared" si="103"/>
        <v>57731.800000000512</v>
      </c>
      <c r="N99" s="42">
        <f t="shared" si="73"/>
        <v>0.29654811844687545</v>
      </c>
      <c r="P99" s="340">
        <f t="shared" si="79"/>
        <v>2.2980290691396236E-2</v>
      </c>
      <c r="Q99" s="341">
        <f t="shared" si="80"/>
        <v>3.0147811397194999E-2</v>
      </c>
      <c r="R99" s="341">
        <f t="shared" si="81"/>
        <v>3.454028055655662E-2</v>
      </c>
      <c r="S99" s="341">
        <f t="shared" si="82"/>
        <v>2.8985666590992019E-2</v>
      </c>
      <c r="T99" s="341">
        <f t="shared" si="83"/>
        <v>3.7037483266450774E-2</v>
      </c>
      <c r="V99" s="97">
        <f t="shared" ref="V99:AF99" si="104">V100-SUM(V72:V98)</f>
        <v>5265.8140000000421</v>
      </c>
      <c r="W99" s="61">
        <f t="shared" si="104"/>
        <v>5936.8790000000445</v>
      </c>
      <c r="X99" s="61">
        <f t="shared" si="104"/>
        <v>7627.1710000000312</v>
      </c>
      <c r="Y99" s="61">
        <f t="shared" si="104"/>
        <v>7284.4290000000619</v>
      </c>
      <c r="Z99" s="61">
        <f t="shared" si="104"/>
        <v>7438.2800000001153</v>
      </c>
      <c r="AA99" s="61">
        <f t="shared" si="104"/>
        <v>8787.5270000000892</v>
      </c>
      <c r="AB99" s="61">
        <f t="shared" si="104"/>
        <v>7781.2300000000105</v>
      </c>
      <c r="AC99" s="61">
        <f t="shared" si="104"/>
        <v>9205.6409999999742</v>
      </c>
      <c r="AD99" s="61">
        <f t="shared" si="104"/>
        <v>8794.5590000000957</v>
      </c>
      <c r="AE99" s="61">
        <f t="shared" si="104"/>
        <v>9623.6169999999111</v>
      </c>
      <c r="AF99" s="61">
        <f t="shared" si="104"/>
        <v>8660.2469999999739</v>
      </c>
      <c r="AG99" s="38">
        <f t="shared" ref="AG99" si="105">AG100-SUM(AG72:AG98)</f>
        <v>12115.054999999993</v>
      </c>
      <c r="AH99" s="42">
        <f t="shared" si="74"/>
        <v>0.3989271899519759</v>
      </c>
      <c r="AJ99" s="340">
        <f t="shared" si="84"/>
        <v>3.2773303310782216E-2</v>
      </c>
      <c r="AK99" s="349">
        <f t="shared" si="85"/>
        <v>3.709457772061419E-2</v>
      </c>
      <c r="AL99" s="341">
        <f t="shared" si="86"/>
        <v>3.4817483280575053E-2</v>
      </c>
      <c r="AM99" s="341">
        <f t="shared" si="87"/>
        <v>2.5884441584789971E-2</v>
      </c>
      <c r="AN99" s="341">
        <f t="shared" si="88"/>
        <v>3.4951999683249454E-2</v>
      </c>
      <c r="AP99" s="112">
        <f t="shared" si="89"/>
        <v>2.1469571942934702</v>
      </c>
      <c r="AQ99" s="76">
        <f t="shared" si="90"/>
        <v>2.1419816024672231</v>
      </c>
      <c r="AR99" s="76">
        <f t="shared" si="91"/>
        <v>2.2392818839492481</v>
      </c>
      <c r="AS99" s="76">
        <f t="shared" si="92"/>
        <v>2.2857255370542702</v>
      </c>
      <c r="AT99" s="76">
        <f t="shared" si="93"/>
        <v>2.16845187459952</v>
      </c>
      <c r="AU99" s="76">
        <f t="shared" si="94"/>
        <v>2.2531213487046995</v>
      </c>
      <c r="AV99" s="76">
        <f t="shared" si="95"/>
        <v>2.3005905788263608</v>
      </c>
      <c r="AW99" s="76">
        <f t="shared" si="96"/>
        <v>2.1775423846083188</v>
      </c>
      <c r="AX99" s="76">
        <f t="shared" si="97"/>
        <v>2.2272171735538935</v>
      </c>
      <c r="AY99" s="76">
        <f t="shared" si="98"/>
        <v>2.1679515174124222</v>
      </c>
      <c r="AZ99" s="76">
        <f t="shared" si="99"/>
        <v>1.9449293029379067</v>
      </c>
      <c r="BA99" s="105">
        <f t="shared" si="100"/>
        <v>2.0985063691067811</v>
      </c>
      <c r="BB99" s="42">
        <f t="shared" si="101"/>
        <v>7.896280134033104E-2</v>
      </c>
    </row>
    <row r="100" spans="1:54" s="6" customFormat="1" ht="26.25" customHeight="1" thickBot="1">
      <c r="A100" s="58" t="s">
        <v>34</v>
      </c>
      <c r="B100" s="94">
        <v>1067300.2500000002</v>
      </c>
      <c r="C100" s="95">
        <v>1289180.19</v>
      </c>
      <c r="D100" s="95">
        <v>1382807.5299999998</v>
      </c>
      <c r="E100" s="95">
        <v>1290963.5000000005</v>
      </c>
      <c r="F100" s="95">
        <v>1343191.7200000007</v>
      </c>
      <c r="G100" s="95">
        <v>1293678.3199999996</v>
      </c>
      <c r="H100" s="95">
        <v>1025528.0000000002</v>
      </c>
      <c r="I100" s="95">
        <v>1190419.8500000006</v>
      </c>
      <c r="J100" s="95">
        <v>1158286.42</v>
      </c>
      <c r="K100" s="95">
        <v>1285176.8800000004</v>
      </c>
      <c r="L100" s="95">
        <v>1536183.7499999995</v>
      </c>
      <c r="M100" s="96">
        <v>1558739.8200000005</v>
      </c>
      <c r="N100" s="139">
        <f t="shared" si="73"/>
        <v>1.4683184872904041E-2</v>
      </c>
      <c r="O100"/>
      <c r="P100" s="334">
        <f>SUM(P72:P99)</f>
        <v>0.99999999999999967</v>
      </c>
      <c r="Q100" s="338">
        <f t="shared" ref="Q100:T100" si="106">SUM(Q72:Q99)</f>
        <v>1.0000000000000004</v>
      </c>
      <c r="R100" s="338">
        <f t="shared" si="106"/>
        <v>1</v>
      </c>
      <c r="S100" s="338">
        <f t="shared" si="106"/>
        <v>1</v>
      </c>
      <c r="T100" s="335">
        <f t="shared" si="106"/>
        <v>0.99999999999999989</v>
      </c>
      <c r="V100" s="99">
        <v>160673.88599999994</v>
      </c>
      <c r="W100" s="69">
        <v>191166.0670000001</v>
      </c>
      <c r="X100" s="69">
        <v>218118.96600000007</v>
      </c>
      <c r="Y100" s="69">
        <v>229160.47200000013</v>
      </c>
      <c r="Z100" s="69">
        <v>238556.50600000014</v>
      </c>
      <c r="AA100" s="69">
        <v>236895.18900000004</v>
      </c>
      <c r="AB100" s="69">
        <v>210925.18100000004</v>
      </c>
      <c r="AC100" s="69">
        <v>250324.34199999998</v>
      </c>
      <c r="AD100" s="69">
        <v>259467.18400000012</v>
      </c>
      <c r="AE100" s="69">
        <v>276401.85599999991</v>
      </c>
      <c r="AF100" s="69">
        <v>334573.45300000004</v>
      </c>
      <c r="AG100" s="85">
        <v>346619.79600000009</v>
      </c>
      <c r="AH100" s="86">
        <f t="shared" si="74"/>
        <v>3.6005077187041643E-2</v>
      </c>
      <c r="AI100"/>
      <c r="AJ100" s="334">
        <f>SUM(AJ72:AJ99)</f>
        <v>1.0000000000000002</v>
      </c>
      <c r="AK100" s="338">
        <f t="shared" ref="AK100:AN100" si="107">SUM(AK72:AK99)</f>
        <v>1</v>
      </c>
      <c r="AL100" s="338">
        <f t="shared" si="107"/>
        <v>1</v>
      </c>
      <c r="AM100" s="338">
        <f t="shared" si="107"/>
        <v>0.99999999999999967</v>
      </c>
      <c r="AN100" s="335">
        <f t="shared" si="107"/>
        <v>0.99999999999999978</v>
      </c>
      <c r="AP100" s="72">
        <f t="shared" ref="AP100" si="108">(V100/B100)*10</f>
        <v>1.5054234832232063</v>
      </c>
      <c r="AQ100" s="77">
        <f t="shared" ref="AQ100" si="109">(W100/C100)*10</f>
        <v>1.4828498644553334</v>
      </c>
      <c r="AR100" s="77">
        <f t="shared" ref="AR100" si="110">(X100/D100)*10</f>
        <v>1.5773631634765548</v>
      </c>
      <c r="AS100" s="77">
        <f t="shared" ref="AS100" si="111">(Y100/E100)*10</f>
        <v>1.7751119377116398</v>
      </c>
      <c r="AT100" s="77">
        <f t="shared" ref="AT100" si="112">(Z100/F100)*10</f>
        <v>1.7760421125883654</v>
      </c>
      <c r="AU100" s="77">
        <f t="shared" ref="AU100" si="113">(AA100/G100)*10</f>
        <v>1.8311753806000253</v>
      </c>
      <c r="AV100" s="77">
        <f t="shared" ref="AV100" si="114">(AB100/H100)*10</f>
        <v>2.056747168287945</v>
      </c>
      <c r="AW100" s="77">
        <f t="shared" ref="AW100" si="115">(AC100/I100)*10</f>
        <v>2.1028239910481989</v>
      </c>
      <c r="AX100" s="77">
        <f t="shared" ref="AX100:AY100" si="116">(AD100/J100)*10</f>
        <v>2.2400951916538929</v>
      </c>
      <c r="AY100" s="77">
        <f t="shared" si="116"/>
        <v>2.1506911640053765</v>
      </c>
      <c r="AZ100" s="77">
        <f t="shared" ref="AZ100" si="117">(AF100/L100)*10</f>
        <v>2.1779520386151727</v>
      </c>
      <c r="BA100" s="87">
        <f t="shared" ref="BA100" si="118">(AG100/M100)*10</f>
        <v>2.2237181058221762</v>
      </c>
      <c r="BB100" s="86">
        <f t="shared" si="101"/>
        <v>2.1013349419807863E-2</v>
      </c>
    </row>
  </sheetData>
  <mergeCells count="36">
    <mergeCell ref="A69:A71"/>
    <mergeCell ref="B69:M69"/>
    <mergeCell ref="V69:AG69"/>
    <mergeCell ref="N69:N71"/>
    <mergeCell ref="B70:M70"/>
    <mergeCell ref="V70:AG70"/>
    <mergeCell ref="P69:T70"/>
    <mergeCell ref="A36:A38"/>
    <mergeCell ref="B36:M36"/>
    <mergeCell ref="V36:AG36"/>
    <mergeCell ref="AP36:BA36"/>
    <mergeCell ref="B37:M37"/>
    <mergeCell ref="V37:AG37"/>
    <mergeCell ref="AP37:BA37"/>
    <mergeCell ref="P36:T37"/>
    <mergeCell ref="AJ36:AN37"/>
    <mergeCell ref="A4:A6"/>
    <mergeCell ref="B4:M4"/>
    <mergeCell ref="V4:AG4"/>
    <mergeCell ref="N4:N6"/>
    <mergeCell ref="B5:M5"/>
    <mergeCell ref="V5:AG5"/>
    <mergeCell ref="P4:T5"/>
    <mergeCell ref="BB69:BB71"/>
    <mergeCell ref="BB4:BB6"/>
    <mergeCell ref="N36:N38"/>
    <mergeCell ref="AH36:AH38"/>
    <mergeCell ref="BB36:BB38"/>
    <mergeCell ref="AP4:BA4"/>
    <mergeCell ref="AP5:BA5"/>
    <mergeCell ref="AH4:AH6"/>
    <mergeCell ref="AP69:BA69"/>
    <mergeCell ref="AP70:BA70"/>
    <mergeCell ref="AH69:AH71"/>
    <mergeCell ref="AJ4:AN5"/>
    <mergeCell ref="AJ69:AN70"/>
  </mergeCells>
  <conditionalFormatting sqref="BC7:BC33">
    <cfRule type="cellIs" dxfId="33" priority="20" operator="greaterThan">
      <formula>0</formula>
    </cfRule>
    <cfRule type="cellIs" dxfId="32" priority="21" operator="lessThan">
      <formula>0</formula>
    </cfRule>
  </conditionalFormatting>
  <printOptions horizontalCentered="1"/>
  <pageMargins left="0.31496062992125984" right="0.31496062992125984" top="0.35433070866141736" bottom="0.35433070866141736" header="0.31496062992125984" footer="0.31496062992125984"/>
  <pageSetup paperSize="9" scale="42" orientation="portrait" r:id="rId1"/>
  <ignoredErrors>
    <ignoredError sqref="L65:M65 AF65:AG65 L99:M99 AG99 B99:H99 B65:H65 V99:AB99 V65:AB65" formulaRange="1"/>
    <ignoredError sqref="BB73:BB99 AP72:AW72 BB72" evalError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5" id="{CF8D00FE-6BB1-4AF0-B206-E111B9B81370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BB7:BB33</xm:sqref>
        </x14:conditionalFormatting>
        <x14:conditionalFormatting xmlns:xm="http://schemas.microsoft.com/office/excel/2006/main">
          <x14:cfRule type="iconSet" priority="14" id="{AC69C381-96C7-4491-858A-DA6B389E854D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N7:N33</xm:sqref>
        </x14:conditionalFormatting>
        <x14:conditionalFormatting xmlns:xm="http://schemas.microsoft.com/office/excel/2006/main">
          <x14:cfRule type="iconSet" priority="13" id="{33CEBA52-6434-4439-8540-6C36ACC3D690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AH7:AH33</xm:sqref>
        </x14:conditionalFormatting>
        <x14:conditionalFormatting xmlns:xm="http://schemas.microsoft.com/office/excel/2006/main">
          <x14:cfRule type="iconSet" priority="12" id="{C89DBEE2-F89C-4575-8BF1-1240C3AE5ABC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BB66</xm:sqref>
        </x14:conditionalFormatting>
        <x14:conditionalFormatting xmlns:xm="http://schemas.microsoft.com/office/excel/2006/main">
          <x14:cfRule type="iconSet" priority="10" id="{AA5270DF-52C9-40C3-ACD1-45E23268323B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AH66</xm:sqref>
        </x14:conditionalFormatting>
        <x14:conditionalFormatting xmlns:xm="http://schemas.microsoft.com/office/excel/2006/main">
          <x14:cfRule type="iconSet" priority="9" id="{22BB378F-68EE-4C77-905A-83DDCC2EBCCF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BB100</xm:sqref>
        </x14:conditionalFormatting>
        <x14:conditionalFormatting xmlns:xm="http://schemas.microsoft.com/office/excel/2006/main">
          <x14:cfRule type="iconSet" priority="8" id="{E893B080-0111-4375-BEFF-0FA0715EFA52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N100</xm:sqref>
        </x14:conditionalFormatting>
        <x14:conditionalFormatting xmlns:xm="http://schemas.microsoft.com/office/excel/2006/main">
          <x14:cfRule type="iconSet" priority="7" id="{EA2BF21E-191F-4F91-92B0-7006B8BAEE5E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AH100</xm:sqref>
        </x14:conditionalFormatting>
        <x14:conditionalFormatting xmlns:xm="http://schemas.microsoft.com/office/excel/2006/main">
          <x14:cfRule type="iconSet" priority="6" id="{EDB746F4-47DF-4238-A2A2-36C3A148B12E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N39:N66</xm:sqref>
        </x14:conditionalFormatting>
        <x14:conditionalFormatting xmlns:xm="http://schemas.microsoft.com/office/excel/2006/main">
          <x14:cfRule type="iconSet" priority="5" id="{19D085B9-03D4-4448-B9DD-B3F03D40F95B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AH39:AH65</xm:sqref>
        </x14:conditionalFormatting>
        <x14:conditionalFormatting xmlns:xm="http://schemas.microsoft.com/office/excel/2006/main">
          <x14:cfRule type="iconSet" priority="4" id="{1F3539B3-FC75-40F9-868F-076EF53F2E6F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BB39:BB65</xm:sqref>
        </x14:conditionalFormatting>
        <x14:conditionalFormatting xmlns:xm="http://schemas.microsoft.com/office/excel/2006/main">
          <x14:cfRule type="iconSet" priority="3" id="{1BF29CD2-2695-4FE9-A116-05CFA23BBE4A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N72:N99</xm:sqref>
        </x14:conditionalFormatting>
        <x14:conditionalFormatting xmlns:xm="http://schemas.microsoft.com/office/excel/2006/main">
          <x14:cfRule type="iconSet" priority="2" id="{E8515B76-9449-4A9C-A9DB-EE3ECB49F060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AH72:AH99</xm:sqref>
        </x14:conditionalFormatting>
        <x14:conditionalFormatting xmlns:xm="http://schemas.microsoft.com/office/excel/2006/main">
          <x14:cfRule type="iconSet" priority="1" id="{121FC472-C742-4D1A-8EC5-F31B68580069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BB72:BB99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4D5672-F9BA-4C98-877F-DDA686BF6733}">
  <sheetPr>
    <pageSetUpPr fitToPage="1"/>
  </sheetPr>
  <dimension ref="A1:AL111"/>
  <sheetViews>
    <sheetView showGridLines="0" topLeftCell="A96" workbookViewId="0">
      <selection activeCell="O107" sqref="O107"/>
    </sheetView>
  </sheetViews>
  <sheetFormatPr defaultRowHeight="15"/>
  <cols>
    <col min="1" max="2" width="2.85546875" customWidth="1"/>
    <col min="3" max="4" width="2.28515625" customWidth="1"/>
    <col min="5" max="5" width="22" customWidth="1"/>
    <col min="6" max="6" width="9.140625" customWidth="1"/>
    <col min="18" max="18" width="10.5703125" customWidth="1"/>
    <col min="19" max="19" width="1.140625" customWidth="1"/>
    <col min="20" max="24" width="9.140625" customWidth="1"/>
    <col min="35" max="35" width="10.5703125" customWidth="1"/>
    <col min="36" max="36" width="1.140625" customWidth="1"/>
    <col min="37" max="37" width="10.5703125" customWidth="1"/>
    <col min="38" max="38" width="2" customWidth="1"/>
    <col min="39" max="39" width="9.140625" customWidth="1"/>
    <col min="50" max="50" width="10.42578125" customWidth="1"/>
  </cols>
  <sheetData>
    <row r="1" spans="1:38" ht="15.75">
      <c r="A1" s="18" t="s">
        <v>202</v>
      </c>
      <c r="B1" s="202"/>
    </row>
    <row r="3" spans="1:38" ht="15.75" thickBot="1"/>
    <row r="4" spans="1:38" ht="15" customHeight="1">
      <c r="A4" s="507" t="s">
        <v>32</v>
      </c>
      <c r="B4" s="516"/>
      <c r="C4" s="516"/>
      <c r="D4" s="516"/>
      <c r="E4" s="516"/>
      <c r="F4" s="533" t="s">
        <v>19</v>
      </c>
      <c r="G4" s="530"/>
      <c r="H4" s="530"/>
      <c r="I4" s="530"/>
      <c r="J4" s="530"/>
      <c r="K4" s="530"/>
      <c r="L4" s="530"/>
      <c r="M4" s="530"/>
      <c r="N4" s="530"/>
      <c r="O4" s="530"/>
      <c r="P4" s="530"/>
      <c r="Q4" s="531"/>
      <c r="R4" s="519" t="s">
        <v>201</v>
      </c>
      <c r="T4" s="489" t="s">
        <v>112</v>
      </c>
      <c r="U4" s="495"/>
      <c r="V4" s="495"/>
      <c r="W4" s="495"/>
      <c r="X4" s="522"/>
    </row>
    <row r="5" spans="1:38" ht="15.75" thickBot="1">
      <c r="A5" s="517"/>
      <c r="B5" s="543"/>
      <c r="C5" s="543"/>
      <c r="D5" s="543"/>
      <c r="E5" s="543"/>
      <c r="F5" s="526" t="s">
        <v>69</v>
      </c>
      <c r="G5" s="527"/>
      <c r="H5" s="527"/>
      <c r="I5" s="527"/>
      <c r="J5" s="527"/>
      <c r="K5" s="527"/>
      <c r="L5" s="527"/>
      <c r="M5" s="527"/>
      <c r="N5" s="527"/>
      <c r="O5" s="527"/>
      <c r="P5" s="527"/>
      <c r="Q5" s="528"/>
      <c r="R5" s="520"/>
      <c r="T5" s="523"/>
      <c r="U5" s="524"/>
      <c r="V5" s="524"/>
      <c r="W5" s="524"/>
      <c r="X5" s="525"/>
    </row>
    <row r="6" spans="1:38" ht="23.25" customHeight="1" thickBot="1">
      <c r="A6" s="517"/>
      <c r="B6" s="543"/>
      <c r="C6" s="543"/>
      <c r="D6" s="543"/>
      <c r="E6" s="543"/>
      <c r="F6" s="28">
        <v>2010</v>
      </c>
      <c r="G6" s="196">
        <v>2011</v>
      </c>
      <c r="H6" s="196">
        <v>2012</v>
      </c>
      <c r="I6" s="196">
        <v>2013</v>
      </c>
      <c r="J6" s="196">
        <v>2014</v>
      </c>
      <c r="K6" s="196">
        <v>2015</v>
      </c>
      <c r="L6" s="196">
        <v>2016</v>
      </c>
      <c r="M6" s="196">
        <v>2017</v>
      </c>
      <c r="N6" s="196">
        <v>2018</v>
      </c>
      <c r="O6" s="196">
        <v>2019</v>
      </c>
      <c r="P6" s="196">
        <v>2020</v>
      </c>
      <c r="Q6" s="287">
        <v>2021</v>
      </c>
      <c r="R6" s="521"/>
      <c r="T6" s="284">
        <v>2010</v>
      </c>
      <c r="U6" s="339">
        <v>2015</v>
      </c>
      <c r="V6" s="386">
        <v>2019</v>
      </c>
      <c r="W6" s="386">
        <v>2020</v>
      </c>
      <c r="X6" s="288">
        <v>2021</v>
      </c>
      <c r="AL6" s="190"/>
    </row>
    <row r="7" spans="1:38" ht="20.100000000000001" customHeight="1" thickBot="1">
      <c r="A7" s="32" t="s">
        <v>36</v>
      </c>
      <c r="B7" s="115"/>
      <c r="C7" s="115"/>
      <c r="D7" s="115"/>
      <c r="E7" s="115"/>
      <c r="F7" s="215">
        <v>333758.44</v>
      </c>
      <c r="G7" s="83">
        <v>348067.82999999996</v>
      </c>
      <c r="H7" s="83">
        <v>326847.99000000011</v>
      </c>
      <c r="I7" s="83">
        <v>324150.88</v>
      </c>
      <c r="J7" s="83">
        <v>350641.24</v>
      </c>
      <c r="K7" s="83">
        <v>363806.63999999996</v>
      </c>
      <c r="L7" s="83">
        <v>418319.84</v>
      </c>
      <c r="M7" s="83">
        <v>464601.14999999997</v>
      </c>
      <c r="N7" s="83">
        <v>466479.76999999996</v>
      </c>
      <c r="O7" s="83">
        <v>469897.7300000001</v>
      </c>
      <c r="P7" s="83">
        <v>494700.92000000004</v>
      </c>
      <c r="Q7" s="209">
        <v>557044.44999999995</v>
      </c>
      <c r="R7" s="318">
        <f t="shared" ref="R7:R38" si="0">(Q7-P7)/P7</f>
        <v>0.12602266840336562</v>
      </c>
      <c r="T7" s="390">
        <f>F7/$F$29</f>
        <v>0.44275438663983469</v>
      </c>
      <c r="U7" s="391">
        <f>K7/$K$29</f>
        <v>0.39182594482960903</v>
      </c>
      <c r="V7" s="391">
        <f>O7/$O$29</f>
        <v>0.40680756047235717</v>
      </c>
      <c r="W7" s="391">
        <f>P7/$P$29</f>
        <v>0.36595827672099263</v>
      </c>
      <c r="X7" s="391">
        <f>Q7/$Q$29</f>
        <v>0.38964907024804429</v>
      </c>
    </row>
    <row r="8" spans="1:38" ht="20.100000000000001" customHeight="1" thickBot="1">
      <c r="A8" s="203"/>
      <c r="B8" s="115" t="s">
        <v>37</v>
      </c>
      <c r="C8" s="115"/>
      <c r="D8" s="115"/>
      <c r="E8" s="204"/>
      <c r="F8" s="79">
        <v>123761.06999999998</v>
      </c>
      <c r="G8" s="60">
        <v>128845.18000000001</v>
      </c>
      <c r="H8" s="60">
        <v>132659.31000000008</v>
      </c>
      <c r="I8" s="60">
        <v>132902.74999999994</v>
      </c>
      <c r="J8" s="60">
        <v>157348.18000000002</v>
      </c>
      <c r="K8" s="60">
        <v>163249.62000000002</v>
      </c>
      <c r="L8" s="60">
        <v>198344.93000000005</v>
      </c>
      <c r="M8" s="60">
        <v>189221.23999999993</v>
      </c>
      <c r="N8" s="60">
        <v>195362.85999999993</v>
      </c>
      <c r="O8" s="60">
        <v>198188.87000000005</v>
      </c>
      <c r="P8" s="60">
        <v>204964.58</v>
      </c>
      <c r="Q8" s="36">
        <v>241207.53999999995</v>
      </c>
      <c r="R8" s="368">
        <f t="shared" si="0"/>
        <v>0.17682547882175528</v>
      </c>
      <c r="T8" s="471">
        <f t="shared" ref="T8:T28" si="1">F8/$F$29</f>
        <v>0.16417789056582249</v>
      </c>
      <c r="U8" s="472">
        <f t="shared" ref="U8:U28" si="2">K8/$K$29</f>
        <v>0.17582261994881307</v>
      </c>
      <c r="V8" s="472">
        <f t="shared" ref="V8:V28" si="3">O8/$O$29</f>
        <v>0.17157931517880101</v>
      </c>
      <c r="W8" s="472">
        <f t="shared" ref="W8:W28" si="4">P8/$P$29</f>
        <v>0.15162390335890627</v>
      </c>
      <c r="X8" s="472">
        <f t="shared" ref="X8:X28" si="5">Q8/$Q$29</f>
        <v>0.16872314892970919</v>
      </c>
    </row>
    <row r="9" spans="1:38" ht="20.100000000000001" customHeight="1">
      <c r="A9" s="198"/>
      <c r="B9" s="24"/>
      <c r="C9" s="370" t="s">
        <v>96</v>
      </c>
      <c r="D9" s="370"/>
      <c r="E9" s="199"/>
      <c r="F9" s="371">
        <v>113489.67999999998</v>
      </c>
      <c r="G9" s="372">
        <v>122955.43000000001</v>
      </c>
      <c r="H9" s="372">
        <v>130841.11000000007</v>
      </c>
      <c r="I9" s="372">
        <v>131725.90999999995</v>
      </c>
      <c r="J9" s="372">
        <v>154983.38000000003</v>
      </c>
      <c r="K9" s="372">
        <v>160857.93000000002</v>
      </c>
      <c r="L9" s="372">
        <v>196092.49000000005</v>
      </c>
      <c r="M9" s="372">
        <v>185893.95999999993</v>
      </c>
      <c r="N9" s="372">
        <v>192337.73999999993</v>
      </c>
      <c r="O9" s="372">
        <v>195299.83000000005</v>
      </c>
      <c r="P9" s="372">
        <v>194232.38999999998</v>
      </c>
      <c r="Q9" s="373">
        <v>233115.37999999995</v>
      </c>
      <c r="R9" s="374">
        <f t="shared" si="0"/>
        <v>0.2001879810056395</v>
      </c>
      <c r="T9" s="340">
        <f t="shared" si="1"/>
        <v>0.15055215879589773</v>
      </c>
      <c r="U9" s="341">
        <f t="shared" si="2"/>
        <v>0.17324672910198982</v>
      </c>
      <c r="V9" s="469">
        <f t="shared" si="3"/>
        <v>0.16907816814302568</v>
      </c>
      <c r="W9" s="469">
        <f t="shared" si="4"/>
        <v>0.1436846948410764</v>
      </c>
      <c r="X9" s="469">
        <f t="shared" si="5"/>
        <v>0.1630627341813019</v>
      </c>
    </row>
    <row r="10" spans="1:38" ht="20.100000000000001" customHeight="1">
      <c r="A10" s="198"/>
      <c r="B10" s="24"/>
      <c r="C10" s="378" t="s">
        <v>87</v>
      </c>
      <c r="D10" s="370"/>
      <c r="E10" s="194"/>
      <c r="F10" s="43">
        <f>F11+F12</f>
        <v>10271.390000000001</v>
      </c>
      <c r="G10" s="424">
        <f t="shared" ref="G10:Q10" si="6">G11+G12</f>
        <v>5889.75</v>
      </c>
      <c r="H10" s="424">
        <f t="shared" si="6"/>
        <v>1818.1999999999998</v>
      </c>
      <c r="I10" s="424">
        <f t="shared" si="6"/>
        <v>1176.8399999999999</v>
      </c>
      <c r="J10" s="424">
        <f t="shared" si="6"/>
        <v>2364.8000000000002</v>
      </c>
      <c r="K10" s="424">
        <f t="shared" si="6"/>
        <v>2391.6899999999996</v>
      </c>
      <c r="L10" s="424">
        <f t="shared" si="6"/>
        <v>2252.4399999999996</v>
      </c>
      <c r="M10" s="424">
        <f t="shared" si="6"/>
        <v>3327.28</v>
      </c>
      <c r="N10" s="424">
        <f t="shared" si="6"/>
        <v>3025.119999999999</v>
      </c>
      <c r="O10" s="424">
        <f t="shared" si="6"/>
        <v>2889.04</v>
      </c>
      <c r="P10" s="424">
        <f t="shared" si="6"/>
        <v>10732.189999999999</v>
      </c>
      <c r="Q10" s="423">
        <f t="shared" si="6"/>
        <v>8092.16</v>
      </c>
      <c r="R10" s="379">
        <f t="shared" si="0"/>
        <v>-0.24599173141735275</v>
      </c>
      <c r="T10" s="343">
        <f t="shared" si="1"/>
        <v>1.3625731769924775E-2</v>
      </c>
      <c r="U10" s="344">
        <f t="shared" si="2"/>
        <v>2.5758908468232677E-3</v>
      </c>
      <c r="V10" s="470">
        <f t="shared" si="3"/>
        <v>2.5011470357753345E-3</v>
      </c>
      <c r="W10" s="470">
        <f t="shared" si="4"/>
        <v>7.939208517829862E-3</v>
      </c>
      <c r="X10" s="470">
        <f t="shared" si="5"/>
        <v>5.6604147484072666E-3</v>
      </c>
    </row>
    <row r="11" spans="1:38" ht="20.100000000000001" customHeight="1">
      <c r="A11" s="47"/>
      <c r="D11" s="24" t="s">
        <v>97</v>
      </c>
      <c r="E11" s="24"/>
      <c r="F11" s="216"/>
      <c r="G11" s="65"/>
      <c r="H11" s="65"/>
      <c r="I11" s="65"/>
      <c r="J11" s="65"/>
      <c r="K11" s="65"/>
      <c r="L11" s="65"/>
      <c r="M11" s="65">
        <v>1738.5499999999997</v>
      </c>
      <c r="N11" s="65">
        <v>2817.9599999999991</v>
      </c>
      <c r="O11" s="65">
        <v>2683.79</v>
      </c>
      <c r="P11" s="65">
        <v>10644.81</v>
      </c>
      <c r="Q11" s="40">
        <v>7697.91</v>
      </c>
      <c r="R11" s="374">
        <f t="shared" si="0"/>
        <v>-0.27683913569147778</v>
      </c>
      <c r="T11" s="387">
        <f t="shared" si="1"/>
        <v>0</v>
      </c>
      <c r="U11" s="388">
        <f t="shared" si="2"/>
        <v>0</v>
      </c>
      <c r="V11" s="469">
        <f t="shared" si="3"/>
        <v>2.3234546434606255E-3</v>
      </c>
      <c r="W11" s="469">
        <f t="shared" si="4"/>
        <v>7.8745685850400062E-3</v>
      </c>
      <c r="X11" s="469">
        <f t="shared" si="5"/>
        <v>5.3846393664870422E-3</v>
      </c>
    </row>
    <row r="12" spans="1:38" ht="20.100000000000001" customHeight="1" thickBot="1">
      <c r="A12" s="47"/>
      <c r="D12" s="24" t="s">
        <v>98</v>
      </c>
      <c r="E12" s="24"/>
      <c r="F12" s="216">
        <v>10271.390000000001</v>
      </c>
      <c r="G12" s="65">
        <v>5889.75</v>
      </c>
      <c r="H12" s="65">
        <v>1818.1999999999998</v>
      </c>
      <c r="I12" s="65">
        <v>1176.8399999999999</v>
      </c>
      <c r="J12" s="65">
        <v>2364.8000000000002</v>
      </c>
      <c r="K12" s="65">
        <v>2391.6899999999996</v>
      </c>
      <c r="L12" s="65">
        <v>2252.4399999999996</v>
      </c>
      <c r="M12" s="65">
        <v>1588.7300000000005</v>
      </c>
      <c r="N12" s="65">
        <v>207.16</v>
      </c>
      <c r="O12" s="65">
        <v>205.24999999999997</v>
      </c>
      <c r="P12" s="65">
        <v>87.38</v>
      </c>
      <c r="Q12" s="40">
        <v>394.25</v>
      </c>
      <c r="R12" s="374">
        <f t="shared" si="0"/>
        <v>3.5119020370794236</v>
      </c>
      <c r="T12" s="387">
        <f t="shared" si="1"/>
        <v>1.3625731769924775E-2</v>
      </c>
      <c r="U12" s="388">
        <f t="shared" si="2"/>
        <v>2.5758908468232677E-3</v>
      </c>
      <c r="V12" s="469">
        <f t="shared" si="3"/>
        <v>1.7769239231470917E-4</v>
      </c>
      <c r="W12" s="469">
        <f t="shared" si="4"/>
        <v>6.4639932789856805E-5</v>
      </c>
      <c r="X12" s="469">
        <f t="shared" si="5"/>
        <v>2.7577538192022463E-4</v>
      </c>
    </row>
    <row r="13" spans="1:38" ht="20.100000000000001" customHeight="1" thickBot="1">
      <c r="A13" s="47"/>
      <c r="B13" s="115" t="s">
        <v>38</v>
      </c>
      <c r="C13" s="115"/>
      <c r="D13" s="115"/>
      <c r="E13" s="115"/>
      <c r="F13" s="217">
        <v>209997.37000000005</v>
      </c>
      <c r="G13" s="155">
        <v>219222.64999999994</v>
      </c>
      <c r="H13" s="155">
        <v>194188.68</v>
      </c>
      <c r="I13" s="155">
        <v>191248.13</v>
      </c>
      <c r="J13" s="155">
        <v>193293.05999999997</v>
      </c>
      <c r="K13" s="155">
        <v>200557.01999999996</v>
      </c>
      <c r="L13" s="155">
        <v>219974.91</v>
      </c>
      <c r="M13" s="155">
        <v>275379.91000000003</v>
      </c>
      <c r="N13" s="155">
        <v>271116.91000000003</v>
      </c>
      <c r="O13" s="155">
        <v>271708.86</v>
      </c>
      <c r="P13" s="155">
        <v>289736.33999999997</v>
      </c>
      <c r="Q13" s="156">
        <v>315836.91000000003</v>
      </c>
      <c r="R13" s="368">
        <f t="shared" si="0"/>
        <v>9.00838672843043E-2</v>
      </c>
      <c r="T13" s="471">
        <f t="shared" si="1"/>
        <v>0.27857649607401225</v>
      </c>
      <c r="U13" s="472">
        <f t="shared" si="2"/>
        <v>0.21600332488079599</v>
      </c>
      <c r="V13" s="472">
        <f t="shared" si="3"/>
        <v>0.23522824529355613</v>
      </c>
      <c r="W13" s="472">
        <f t="shared" si="4"/>
        <v>0.2143343733620863</v>
      </c>
      <c r="X13" s="472">
        <f t="shared" si="5"/>
        <v>0.22092592131833513</v>
      </c>
    </row>
    <row r="14" spans="1:38" ht="20.100000000000001" customHeight="1">
      <c r="A14" s="47"/>
      <c r="B14" s="24"/>
      <c r="C14" t="s">
        <v>96</v>
      </c>
      <c r="D14" s="370"/>
      <c r="F14" s="81">
        <v>175522.07000000007</v>
      </c>
      <c r="G14" s="61">
        <v>178293.26999999993</v>
      </c>
      <c r="H14" s="61">
        <v>155938.35</v>
      </c>
      <c r="I14" s="61">
        <v>175801.87000000002</v>
      </c>
      <c r="J14" s="61">
        <v>176112.92999999996</v>
      </c>
      <c r="K14" s="61">
        <v>188339.16999999995</v>
      </c>
      <c r="L14" s="61">
        <v>206869.62</v>
      </c>
      <c r="M14" s="61">
        <v>239834.41000000003</v>
      </c>
      <c r="N14" s="61">
        <v>232998.47</v>
      </c>
      <c r="O14" s="61">
        <v>234608.31999999998</v>
      </c>
      <c r="P14" s="61">
        <v>218799.08000000002</v>
      </c>
      <c r="Q14" s="38">
        <v>247425.91000000006</v>
      </c>
      <c r="R14" s="374">
        <f t="shared" si="0"/>
        <v>0.13083615342441129</v>
      </c>
      <c r="T14" s="340">
        <f t="shared" si="1"/>
        <v>0.2328425505722167</v>
      </c>
      <c r="U14" s="341">
        <f t="shared" si="2"/>
        <v>0.20284449243057892</v>
      </c>
      <c r="V14" s="469">
        <f t="shared" si="3"/>
        <v>0.20310895804012097</v>
      </c>
      <c r="W14" s="469">
        <f t="shared" si="4"/>
        <v>0.16185806621289203</v>
      </c>
      <c r="X14" s="469">
        <f t="shared" si="5"/>
        <v>0.17307285942221723</v>
      </c>
    </row>
    <row r="15" spans="1:38" ht="20.100000000000001" customHeight="1">
      <c r="A15" s="47"/>
      <c r="B15" s="24"/>
      <c r="C15" s="378" t="s">
        <v>87</v>
      </c>
      <c r="D15" s="370"/>
      <c r="E15" s="378"/>
      <c r="F15" s="43">
        <f>F16+F17</f>
        <v>34475.300000000003</v>
      </c>
      <c r="G15" s="63">
        <f t="shared" ref="G15:Q15" si="7">G16+G17</f>
        <v>40929.380000000005</v>
      </c>
      <c r="H15" s="63">
        <f t="shared" si="7"/>
        <v>38250.33</v>
      </c>
      <c r="I15" s="63">
        <f t="shared" si="7"/>
        <v>15446.259999999995</v>
      </c>
      <c r="J15" s="63">
        <f t="shared" si="7"/>
        <v>17180.13</v>
      </c>
      <c r="K15" s="63">
        <f t="shared" si="7"/>
        <v>12217.850000000002</v>
      </c>
      <c r="L15" s="63">
        <f t="shared" si="7"/>
        <v>13105.290000000003</v>
      </c>
      <c r="M15" s="63">
        <f t="shared" si="7"/>
        <v>35545.5</v>
      </c>
      <c r="N15" s="63">
        <f>N16+N17</f>
        <v>38118.439999999995</v>
      </c>
      <c r="O15" s="63">
        <f>O16+O17</f>
        <v>37100.540000000008</v>
      </c>
      <c r="P15" s="63">
        <f t="shared" si="7"/>
        <v>70937.259999999995</v>
      </c>
      <c r="Q15" s="423">
        <f t="shared" si="7"/>
        <v>68411</v>
      </c>
      <c r="R15" s="379">
        <f t="shared" si="0"/>
        <v>-3.5612596257594317E-2</v>
      </c>
      <c r="T15" s="343">
        <f t="shared" si="1"/>
        <v>4.5733945501795534E-2</v>
      </c>
      <c r="U15" s="344">
        <f t="shared" si="2"/>
        <v>1.3158832450217072E-2</v>
      </c>
      <c r="V15" s="468">
        <f t="shared" si="3"/>
        <v>3.2119287253435137E-2</v>
      </c>
      <c r="W15" s="468">
        <f t="shared" si="4"/>
        <v>5.2476307149194303E-2</v>
      </c>
      <c r="X15" s="468">
        <f t="shared" si="5"/>
        <v>4.7853061896117911E-2</v>
      </c>
    </row>
    <row r="16" spans="1:38" ht="20.100000000000001" customHeight="1">
      <c r="A16" s="47"/>
      <c r="D16" s="24" t="s">
        <v>97</v>
      </c>
      <c r="E16" s="24"/>
      <c r="F16" s="216"/>
      <c r="G16" s="65"/>
      <c r="H16" s="65"/>
      <c r="I16" s="65"/>
      <c r="J16" s="65"/>
      <c r="K16" s="65"/>
      <c r="L16" s="65"/>
      <c r="M16" s="65">
        <v>32203.659999999996</v>
      </c>
      <c r="N16" s="65">
        <v>37867.06</v>
      </c>
      <c r="O16" s="65">
        <v>35126.510000000009</v>
      </c>
      <c r="P16" s="65">
        <v>70529.76999999999</v>
      </c>
      <c r="Q16" s="40">
        <v>64135.759999999995</v>
      </c>
      <c r="R16" s="374">
        <f t="shared" si="0"/>
        <v>-9.0656895662639986E-2</v>
      </c>
      <c r="T16" s="387">
        <f t="shared" si="1"/>
        <v>0</v>
      </c>
      <c r="U16" s="388">
        <f t="shared" si="2"/>
        <v>0</v>
      </c>
      <c r="V16" s="469">
        <f t="shared" si="3"/>
        <v>3.0410297664148878E-2</v>
      </c>
      <c r="W16" s="469">
        <f t="shared" si="4"/>
        <v>5.2174863727215137E-2</v>
      </c>
      <c r="X16" s="469">
        <f t="shared" si="5"/>
        <v>4.4862558551030725E-2</v>
      </c>
    </row>
    <row r="17" spans="1:37" ht="20.100000000000001" customHeight="1" thickBot="1">
      <c r="A17" s="47"/>
      <c r="D17" s="24" t="s">
        <v>98</v>
      </c>
      <c r="E17" s="24"/>
      <c r="F17" s="216">
        <v>34475.300000000003</v>
      </c>
      <c r="G17" s="65">
        <v>40929.380000000005</v>
      </c>
      <c r="H17" s="65">
        <v>38250.33</v>
      </c>
      <c r="I17" s="65">
        <v>15446.259999999995</v>
      </c>
      <c r="J17" s="65">
        <v>17180.13</v>
      </c>
      <c r="K17" s="65">
        <v>12217.850000000002</v>
      </c>
      <c r="L17" s="65">
        <v>13105.290000000003</v>
      </c>
      <c r="M17" s="65">
        <v>3341.8400000000006</v>
      </c>
      <c r="N17" s="65">
        <v>251.38000000000005</v>
      </c>
      <c r="O17" s="65">
        <v>1974.03</v>
      </c>
      <c r="P17" s="65">
        <v>407.49</v>
      </c>
      <c r="Q17" s="40">
        <v>4275.2400000000007</v>
      </c>
      <c r="R17" s="374">
        <f t="shared" si="0"/>
        <v>9.4916439667231121</v>
      </c>
      <c r="T17" s="387">
        <f t="shared" si="1"/>
        <v>4.5733945501795534E-2</v>
      </c>
      <c r="U17" s="388">
        <f t="shared" si="2"/>
        <v>1.3158832450217072E-2</v>
      </c>
      <c r="V17" s="469">
        <f t="shared" si="3"/>
        <v>1.7089895892862625E-3</v>
      </c>
      <c r="W17" s="469">
        <f t="shared" si="4"/>
        <v>3.0144342197915716E-4</v>
      </c>
      <c r="X17" s="469">
        <f t="shared" si="5"/>
        <v>2.9905033450871817E-3</v>
      </c>
    </row>
    <row r="18" spans="1:37" s="6" customFormat="1" ht="20.100000000000001" customHeight="1" thickBot="1">
      <c r="A18" s="32" t="s">
        <v>39</v>
      </c>
      <c r="B18" s="115"/>
      <c r="C18" s="115"/>
      <c r="D18" s="115"/>
      <c r="E18" s="115"/>
      <c r="F18" s="215">
        <v>420064.55999999982</v>
      </c>
      <c r="G18" s="83">
        <v>487870.82</v>
      </c>
      <c r="H18" s="83">
        <v>506823.32999999996</v>
      </c>
      <c r="I18" s="83">
        <v>526327.83000000031</v>
      </c>
      <c r="J18" s="83">
        <v>553590.45000000019</v>
      </c>
      <c r="K18" s="83">
        <v>564683.78999999992</v>
      </c>
      <c r="L18" s="83">
        <v>562847.17999999993</v>
      </c>
      <c r="M18" s="83">
        <v>641130.32999999996</v>
      </c>
      <c r="N18" s="83">
        <v>652250.2200000002</v>
      </c>
      <c r="O18" s="83">
        <v>685188.3</v>
      </c>
      <c r="P18" s="83">
        <v>857095.04000000039</v>
      </c>
      <c r="Q18" s="209">
        <v>872561.0400000005</v>
      </c>
      <c r="R18" s="326">
        <f t="shared" si="0"/>
        <v>1.8044673318842342E-2</v>
      </c>
      <c r="S18"/>
      <c r="T18" s="393">
        <f t="shared" si="1"/>
        <v>0.55724561336016543</v>
      </c>
      <c r="U18" s="394">
        <f t="shared" si="2"/>
        <v>0.60817405517039091</v>
      </c>
      <c r="V18" s="394">
        <f t="shared" si="3"/>
        <v>0.59319243952764267</v>
      </c>
      <c r="W18" s="394">
        <f t="shared" si="4"/>
        <v>0.63404172327900732</v>
      </c>
      <c r="X18" s="394">
        <f t="shared" si="5"/>
        <v>0.61035092975195571</v>
      </c>
      <c r="Y18"/>
      <c r="Z18"/>
      <c r="AA18"/>
      <c r="AB18"/>
      <c r="AC18"/>
      <c r="AD18"/>
      <c r="AE18"/>
      <c r="AF18"/>
      <c r="AG18"/>
      <c r="AH18"/>
      <c r="AI18"/>
      <c r="AJ18"/>
      <c r="AK18"/>
    </row>
    <row r="19" spans="1:37" ht="20.100000000000001" customHeight="1" thickBot="1">
      <c r="A19" s="203"/>
      <c r="B19" s="115" t="s">
        <v>37</v>
      </c>
      <c r="C19" s="115"/>
      <c r="D19" s="115"/>
      <c r="E19" s="204"/>
      <c r="F19" s="396">
        <v>110130.76999999997</v>
      </c>
      <c r="G19" s="223">
        <v>116885.02999999997</v>
      </c>
      <c r="H19" s="223">
        <v>132403.29999999996</v>
      </c>
      <c r="I19" s="223">
        <v>140221.11999999991</v>
      </c>
      <c r="J19" s="223">
        <v>151568.47000000006</v>
      </c>
      <c r="K19" s="223">
        <v>159836.89999999988</v>
      </c>
      <c r="L19" s="223">
        <v>160396.81999999992</v>
      </c>
      <c r="M19" s="223">
        <v>171534.43000000002</v>
      </c>
      <c r="N19" s="223">
        <v>182369.27999999988</v>
      </c>
      <c r="O19" s="223">
        <v>199368.76999999993</v>
      </c>
      <c r="P19" s="223">
        <v>252987.00999999998</v>
      </c>
      <c r="Q19" s="397">
        <v>261327.79000000004</v>
      </c>
      <c r="R19" s="321">
        <f t="shared" si="0"/>
        <v>3.2969202647993891E-2</v>
      </c>
      <c r="S19" s="6"/>
      <c r="T19" s="473">
        <f t="shared" si="1"/>
        <v>0.14609632499936989</v>
      </c>
      <c r="U19" s="469">
        <f t="shared" si="2"/>
        <v>0.17214706240967922</v>
      </c>
      <c r="V19" s="469">
        <f t="shared" si="3"/>
        <v>0.17260079753540078</v>
      </c>
      <c r="W19" s="469">
        <f t="shared" si="4"/>
        <v>0.18714881349401274</v>
      </c>
      <c r="X19" s="469">
        <f t="shared" si="5"/>
        <v>0.18279713657227209</v>
      </c>
    </row>
    <row r="20" spans="1:37" ht="20.100000000000001" customHeight="1">
      <c r="A20" s="198"/>
      <c r="B20" s="24"/>
      <c r="C20" s="370" t="s">
        <v>96</v>
      </c>
      <c r="D20" s="370"/>
      <c r="E20" s="199"/>
      <c r="F20" s="371">
        <v>108376.26999999997</v>
      </c>
      <c r="G20" s="372">
        <v>114186.21999999997</v>
      </c>
      <c r="H20" s="372">
        <v>128904.17999999995</v>
      </c>
      <c r="I20" s="372">
        <v>137245.67999999991</v>
      </c>
      <c r="J20" s="372">
        <v>148728.00000000006</v>
      </c>
      <c r="K20" s="372">
        <v>156924.20999999988</v>
      </c>
      <c r="L20" s="372">
        <v>157142.17999999991</v>
      </c>
      <c r="M20" s="372">
        <v>168366.61000000002</v>
      </c>
      <c r="N20" s="372">
        <v>179304.09999999986</v>
      </c>
      <c r="O20" s="372">
        <v>195711.79999999993</v>
      </c>
      <c r="P20" s="372">
        <v>248076.29999999996</v>
      </c>
      <c r="Q20" s="373">
        <v>256576.22000000003</v>
      </c>
      <c r="R20" s="374">
        <f t="shared" si="0"/>
        <v>3.4263329467587485E-2</v>
      </c>
      <c r="T20" s="475">
        <f t="shared" si="1"/>
        <v>0.14376885555362467</v>
      </c>
      <c r="U20" s="476">
        <f t="shared" si="2"/>
        <v>0.16901004569320105</v>
      </c>
      <c r="V20" s="476">
        <f t="shared" si="3"/>
        <v>0.16943482556013589</v>
      </c>
      <c r="W20" s="476">
        <f t="shared" si="4"/>
        <v>0.18351608330002694</v>
      </c>
      <c r="X20" s="476">
        <f t="shared" si="5"/>
        <v>0.17947344340430585</v>
      </c>
    </row>
    <row r="21" spans="1:37" ht="20.100000000000001" customHeight="1">
      <c r="A21" s="198"/>
      <c r="B21" s="24"/>
      <c r="C21" s="378" t="s">
        <v>87</v>
      </c>
      <c r="D21" s="370"/>
      <c r="E21" s="194"/>
      <c r="F21" s="43">
        <f>F22+F23</f>
        <v>1754.5000000000002</v>
      </c>
      <c r="G21" s="63">
        <f t="shared" ref="G21:Q21" si="8">G22+G23</f>
        <v>2698.81</v>
      </c>
      <c r="H21" s="63">
        <f t="shared" si="8"/>
        <v>3499.1199999999994</v>
      </c>
      <c r="I21" s="63">
        <f t="shared" si="8"/>
        <v>2975.44</v>
      </c>
      <c r="J21" s="63">
        <f t="shared" si="8"/>
        <v>2840.47</v>
      </c>
      <c r="K21" s="63">
        <f t="shared" si="8"/>
        <v>2912.6899999999991</v>
      </c>
      <c r="L21" s="63">
        <f t="shared" si="8"/>
        <v>3254.6400000000003</v>
      </c>
      <c r="M21" s="63">
        <f t="shared" si="8"/>
        <v>3167.82</v>
      </c>
      <c r="N21" s="63">
        <f t="shared" si="8"/>
        <v>3065.18</v>
      </c>
      <c r="O21" s="63">
        <f t="shared" si="8"/>
        <v>3656.9700000000003</v>
      </c>
      <c r="P21" s="63">
        <f t="shared" si="8"/>
        <v>4910.7100000000009</v>
      </c>
      <c r="Q21" s="423">
        <f t="shared" si="8"/>
        <v>4751.57</v>
      </c>
      <c r="R21" s="379">
        <f t="shared" si="0"/>
        <v>-3.2406719191318815E-2</v>
      </c>
      <c r="T21" s="474">
        <f t="shared" si="1"/>
        <v>2.3274694457452224E-3</v>
      </c>
      <c r="U21" s="470">
        <f t="shared" si="2"/>
        <v>3.1370167164781648E-3</v>
      </c>
      <c r="V21" s="470">
        <f t="shared" si="3"/>
        <v>3.1659719752649067E-3</v>
      </c>
      <c r="W21" s="470">
        <f t="shared" si="4"/>
        <v>3.6327301939857843E-3</v>
      </c>
      <c r="X21" s="470">
        <f t="shared" si="5"/>
        <v>3.3236931679662186E-3</v>
      </c>
    </row>
    <row r="22" spans="1:37" ht="20.100000000000001" customHeight="1">
      <c r="A22" s="47"/>
      <c r="D22" s="24" t="s">
        <v>97</v>
      </c>
      <c r="E22" s="24"/>
      <c r="F22" s="216"/>
      <c r="G22" s="65"/>
      <c r="H22" s="65"/>
      <c r="I22" s="65"/>
      <c r="J22" s="65"/>
      <c r="K22" s="65"/>
      <c r="L22" s="65"/>
      <c r="M22" s="65">
        <v>2376.0300000000002</v>
      </c>
      <c r="N22" s="65">
        <v>2502.14</v>
      </c>
      <c r="O22" s="65">
        <v>3003.9</v>
      </c>
      <c r="P22" s="65">
        <v>4360.670000000001</v>
      </c>
      <c r="Q22" s="40">
        <v>4305.91</v>
      </c>
      <c r="R22" s="374">
        <f t="shared" si="0"/>
        <v>-1.2557703288715064E-2</v>
      </c>
      <c r="T22" s="387">
        <f t="shared" si="1"/>
        <v>0</v>
      </c>
      <c r="U22" s="388">
        <f t="shared" si="2"/>
        <v>0</v>
      </c>
      <c r="V22" s="469">
        <f t="shared" si="3"/>
        <v>2.6005855165610473E-3</v>
      </c>
      <c r="W22" s="469">
        <f t="shared" si="4"/>
        <v>3.2258344669117071E-3</v>
      </c>
      <c r="X22" s="469">
        <f t="shared" si="5"/>
        <v>3.0119568161423322E-3</v>
      </c>
    </row>
    <row r="23" spans="1:37" ht="20.100000000000001" customHeight="1" thickBot="1">
      <c r="A23" s="47"/>
      <c r="D23" s="24" t="s">
        <v>98</v>
      </c>
      <c r="E23" s="24"/>
      <c r="F23" s="216">
        <v>1754.5000000000002</v>
      </c>
      <c r="G23" s="65">
        <v>2698.81</v>
      </c>
      <c r="H23" s="65">
        <v>3499.1199999999994</v>
      </c>
      <c r="I23" s="65">
        <v>2975.44</v>
      </c>
      <c r="J23" s="65">
        <v>2840.47</v>
      </c>
      <c r="K23" s="65">
        <v>2912.6899999999991</v>
      </c>
      <c r="L23" s="65">
        <v>3254.6400000000003</v>
      </c>
      <c r="M23" s="65">
        <v>791.79</v>
      </c>
      <c r="N23" s="65">
        <v>563.04</v>
      </c>
      <c r="O23" s="65">
        <v>653.07000000000016</v>
      </c>
      <c r="P23" s="65">
        <v>550.04</v>
      </c>
      <c r="Q23" s="40">
        <v>445.66</v>
      </c>
      <c r="R23" s="374">
        <f t="shared" si="0"/>
        <v>-0.18976801687150016</v>
      </c>
      <c r="T23" s="387">
        <f t="shared" si="1"/>
        <v>2.3274694457452224E-3</v>
      </c>
      <c r="U23" s="388">
        <f t="shared" si="2"/>
        <v>3.1370167164781648E-3</v>
      </c>
      <c r="V23" s="469">
        <f t="shared" si="3"/>
        <v>5.6538645870385948E-4</v>
      </c>
      <c r="W23" s="469">
        <f t="shared" si="4"/>
        <v>4.0689572707407689E-4</v>
      </c>
      <c r="X23" s="469">
        <f t="shared" si="5"/>
        <v>3.1173635182388666E-4</v>
      </c>
    </row>
    <row r="24" spans="1:37" ht="20.100000000000001" customHeight="1" thickBot="1">
      <c r="A24" s="47"/>
      <c r="B24" s="115" t="s">
        <v>38</v>
      </c>
      <c r="C24" s="115"/>
      <c r="D24" s="115"/>
      <c r="E24" s="115"/>
      <c r="F24" s="215">
        <v>309933.78999999986</v>
      </c>
      <c r="G24" s="83">
        <v>370985.79000000004</v>
      </c>
      <c r="H24" s="83">
        <v>374420.03</v>
      </c>
      <c r="I24" s="83">
        <v>386106.71000000031</v>
      </c>
      <c r="J24" s="83">
        <v>402021.9800000001</v>
      </c>
      <c r="K24" s="83">
        <v>404846.89000000013</v>
      </c>
      <c r="L24" s="83">
        <v>402450.36</v>
      </c>
      <c r="M24" s="83">
        <v>469595.89999999991</v>
      </c>
      <c r="N24" s="83">
        <v>469880.94000000041</v>
      </c>
      <c r="O24" s="83">
        <v>485819.53000000009</v>
      </c>
      <c r="P24" s="83">
        <v>604108.03000000038</v>
      </c>
      <c r="Q24" s="209">
        <v>611233.25000000047</v>
      </c>
      <c r="R24" s="326">
        <f t="shared" si="0"/>
        <v>1.1794612298068748E-2</v>
      </c>
      <c r="S24" s="6"/>
      <c r="T24" s="475">
        <f t="shared" si="1"/>
        <v>0.41114928836079551</v>
      </c>
      <c r="U24" s="476">
        <f t="shared" si="2"/>
        <v>0.43602699276071177</v>
      </c>
      <c r="V24" s="476">
        <f t="shared" si="3"/>
        <v>0.42059164199224192</v>
      </c>
      <c r="W24" s="476">
        <f t="shared" si="4"/>
        <v>0.44689290978499463</v>
      </c>
      <c r="X24" s="476">
        <f t="shared" si="5"/>
        <v>0.42755379317968362</v>
      </c>
    </row>
    <row r="25" spans="1:37" ht="20.100000000000001" customHeight="1">
      <c r="A25" s="47"/>
      <c r="B25" s="24"/>
      <c r="C25" t="s">
        <v>96</v>
      </c>
      <c r="D25" s="370"/>
      <c r="F25" s="81">
        <v>292098.71999999986</v>
      </c>
      <c r="G25" s="61">
        <v>346628.69000000006</v>
      </c>
      <c r="H25" s="61">
        <v>348991.88</v>
      </c>
      <c r="I25" s="61">
        <v>357166.04000000033</v>
      </c>
      <c r="J25" s="61">
        <v>371707.39000000013</v>
      </c>
      <c r="K25" s="61">
        <v>373174.07000000012</v>
      </c>
      <c r="L25" s="61">
        <v>363061.57</v>
      </c>
      <c r="M25" s="61">
        <v>433998.73999999993</v>
      </c>
      <c r="N25" s="61">
        <v>431175.42000000039</v>
      </c>
      <c r="O25" s="61">
        <v>445304.58000000007</v>
      </c>
      <c r="P25" s="61">
        <v>545381.1800000004</v>
      </c>
      <c r="Q25" s="38">
        <v>550428.47000000044</v>
      </c>
      <c r="R25" s="374">
        <f t="shared" si="0"/>
        <v>9.2546097758636151E-3</v>
      </c>
      <c r="T25" s="473">
        <f t="shared" si="1"/>
        <v>0.38748979534983669</v>
      </c>
      <c r="U25" s="469">
        <f t="shared" si="2"/>
        <v>0.40191482641345067</v>
      </c>
      <c r="V25" s="469">
        <f t="shared" si="3"/>
        <v>0.38551637578025244</v>
      </c>
      <c r="W25" s="469">
        <f t="shared" si="4"/>
        <v>0.40344933417318413</v>
      </c>
      <c r="X25" s="469">
        <f t="shared" si="5"/>
        <v>0.38502123407486372</v>
      </c>
    </row>
    <row r="26" spans="1:37" ht="20.100000000000001" customHeight="1">
      <c r="A26" s="47"/>
      <c r="B26" s="24"/>
      <c r="C26" s="378" t="s">
        <v>87</v>
      </c>
      <c r="D26" s="370"/>
      <c r="E26" s="378"/>
      <c r="F26" s="43">
        <f>F27+F28</f>
        <v>17835.07</v>
      </c>
      <c r="G26" s="63">
        <f t="shared" ref="G26:Q26" si="9">G27+G28</f>
        <v>24357.100000000002</v>
      </c>
      <c r="H26" s="63">
        <f t="shared" si="9"/>
        <v>25428.150000000005</v>
      </c>
      <c r="I26" s="63">
        <f t="shared" si="9"/>
        <v>28940.670000000006</v>
      </c>
      <c r="J26" s="63">
        <f t="shared" si="9"/>
        <v>30314.589999999997</v>
      </c>
      <c r="K26" s="63">
        <f t="shared" si="9"/>
        <v>31672.82</v>
      </c>
      <c r="L26" s="63">
        <f t="shared" si="9"/>
        <v>39388.79</v>
      </c>
      <c r="M26" s="63">
        <f t="shared" si="9"/>
        <v>35597.160000000003</v>
      </c>
      <c r="N26" s="63">
        <f t="shared" si="9"/>
        <v>38705.520000000011</v>
      </c>
      <c r="O26" s="63">
        <f t="shared" si="9"/>
        <v>40514.950000000012</v>
      </c>
      <c r="P26" s="63">
        <f t="shared" si="9"/>
        <v>58726.850000000006</v>
      </c>
      <c r="Q26" s="423">
        <f t="shared" si="9"/>
        <v>60804.780000000006</v>
      </c>
      <c r="R26" s="379">
        <f t="shared" si="0"/>
        <v>3.5382963669939732E-2</v>
      </c>
      <c r="T26" s="474">
        <f t="shared" si="1"/>
        <v>2.3659493010958814E-2</v>
      </c>
      <c r="U26" s="470">
        <f t="shared" si="2"/>
        <v>3.4112166347261115E-2</v>
      </c>
      <c r="V26" s="470">
        <f t="shared" si="3"/>
        <v>3.5075266211989427E-2</v>
      </c>
      <c r="W26" s="470">
        <f t="shared" si="4"/>
        <v>4.3443575611810517E-2</v>
      </c>
      <c r="X26" s="470">
        <f t="shared" si="5"/>
        <v>4.253255910481988E-2</v>
      </c>
    </row>
    <row r="27" spans="1:37" ht="20.100000000000001" customHeight="1">
      <c r="A27" s="47"/>
      <c r="D27" s="24" t="s">
        <v>97</v>
      </c>
      <c r="E27" s="24"/>
      <c r="F27" s="216"/>
      <c r="G27" s="65"/>
      <c r="H27" s="65"/>
      <c r="I27" s="65"/>
      <c r="J27" s="65"/>
      <c r="K27" s="65"/>
      <c r="L27" s="65"/>
      <c r="M27" s="65">
        <v>27332.43</v>
      </c>
      <c r="N27" s="65">
        <v>33557.070000000007</v>
      </c>
      <c r="O27" s="65">
        <v>33408.650000000009</v>
      </c>
      <c r="P27" s="65">
        <v>51424.98</v>
      </c>
      <c r="Q27" s="40">
        <v>56357.640000000007</v>
      </c>
      <c r="R27" s="374">
        <f t="shared" si="0"/>
        <v>9.5919531713964751E-2</v>
      </c>
      <c r="T27" s="473">
        <f t="shared" si="1"/>
        <v>0</v>
      </c>
      <c r="U27" s="469">
        <f t="shared" si="2"/>
        <v>0</v>
      </c>
      <c r="V27" s="469">
        <f t="shared" si="3"/>
        <v>2.8923083763726241E-2</v>
      </c>
      <c r="W27" s="469">
        <f t="shared" si="4"/>
        <v>3.8041968996563646E-2</v>
      </c>
      <c r="X27" s="469">
        <f t="shared" si="5"/>
        <v>3.9421812796759749E-2</v>
      </c>
    </row>
    <row r="28" spans="1:37" ht="20.100000000000001" customHeight="1" thickBot="1">
      <c r="A28" s="47"/>
      <c r="D28" s="24" t="s">
        <v>98</v>
      </c>
      <c r="E28" s="24"/>
      <c r="F28" s="216">
        <v>17835.07</v>
      </c>
      <c r="G28" s="65">
        <v>24357.100000000002</v>
      </c>
      <c r="H28" s="65">
        <v>25428.150000000005</v>
      </c>
      <c r="I28" s="65">
        <v>28940.670000000006</v>
      </c>
      <c r="J28" s="65">
        <v>30314.589999999997</v>
      </c>
      <c r="K28" s="65">
        <v>31672.82</v>
      </c>
      <c r="L28" s="65">
        <v>39388.79</v>
      </c>
      <c r="M28" s="65">
        <v>8264.7300000000014</v>
      </c>
      <c r="N28" s="65">
        <v>5148.4500000000025</v>
      </c>
      <c r="O28" s="65">
        <v>7106.3000000000029</v>
      </c>
      <c r="P28" s="65">
        <v>7301.8700000000035</v>
      </c>
      <c r="Q28" s="40">
        <v>4447.1399999999994</v>
      </c>
      <c r="R28" s="383">
        <f t="shared" si="0"/>
        <v>-0.3909587544012702</v>
      </c>
      <c r="T28" s="473">
        <f t="shared" si="1"/>
        <v>2.3659493010958814E-2</v>
      </c>
      <c r="U28" s="469">
        <f t="shared" si="2"/>
        <v>3.4112166347261115E-2</v>
      </c>
      <c r="V28" s="469">
        <f t="shared" si="3"/>
        <v>6.1521824482631835E-3</v>
      </c>
      <c r="W28" s="469">
        <f t="shared" si="4"/>
        <v>5.4016066152468758E-3</v>
      </c>
      <c r="X28" s="469">
        <f t="shared" si="5"/>
        <v>3.1107463080601336E-3</v>
      </c>
    </row>
    <row r="29" spans="1:37" ht="20.100000000000001" customHeight="1" thickBot="1">
      <c r="A29" s="56" t="s">
        <v>30</v>
      </c>
      <c r="B29" s="212"/>
      <c r="C29" s="212"/>
      <c r="D29" s="212"/>
      <c r="E29" s="212"/>
      <c r="F29" s="59">
        <f>F7+F18</f>
        <v>753822.99999999977</v>
      </c>
      <c r="G29" s="69">
        <f t="shared" ref="G29:Q29" si="10">G7+G18</f>
        <v>835938.64999999991</v>
      </c>
      <c r="H29" s="69">
        <f t="shared" si="10"/>
        <v>833671.32000000007</v>
      </c>
      <c r="I29" s="69">
        <f t="shared" si="10"/>
        <v>850478.71000000031</v>
      </c>
      <c r="J29" s="69">
        <f t="shared" si="10"/>
        <v>904231.69000000018</v>
      </c>
      <c r="K29" s="69">
        <f t="shared" si="10"/>
        <v>928490.42999999993</v>
      </c>
      <c r="L29" s="69">
        <f t="shared" si="10"/>
        <v>981167.02</v>
      </c>
      <c r="M29" s="69">
        <f t="shared" si="10"/>
        <v>1105731.48</v>
      </c>
      <c r="N29" s="69">
        <f t="shared" si="10"/>
        <v>1118729.9900000002</v>
      </c>
      <c r="O29" s="69">
        <f t="shared" si="10"/>
        <v>1155086.0300000003</v>
      </c>
      <c r="P29" s="69">
        <f t="shared" si="10"/>
        <v>1351795.9600000004</v>
      </c>
      <c r="Q29" s="85">
        <f t="shared" si="10"/>
        <v>1429605.4900000005</v>
      </c>
      <c r="R29" s="335">
        <f t="shared" si="0"/>
        <v>5.7560114323762297E-2</v>
      </c>
      <c r="T29" s="365">
        <f>T7+T18</f>
        <v>1</v>
      </c>
      <c r="U29" s="367">
        <f t="shared" ref="U29:X29" si="11">U7+U18</f>
        <v>1</v>
      </c>
      <c r="V29" s="367">
        <f t="shared" si="11"/>
        <v>0.99999999999999978</v>
      </c>
      <c r="W29" s="367">
        <f t="shared" si="11"/>
        <v>1</v>
      </c>
      <c r="X29" s="366">
        <f t="shared" si="11"/>
        <v>1</v>
      </c>
    </row>
    <row r="30" spans="1:37" s="6" customFormat="1" ht="20.100000000000001" customHeight="1" thickBot="1">
      <c r="A30" s="385"/>
      <c r="B30" s="115" t="s">
        <v>113</v>
      </c>
      <c r="C30" s="115"/>
      <c r="D30" s="115"/>
      <c r="E30" s="398"/>
      <c r="F30" s="33">
        <f>F9+F14+F20+F25</f>
        <v>689486.73999999987</v>
      </c>
      <c r="G30" s="83">
        <f t="shared" ref="G30:Q30" si="12">G9+G14+G20+G25</f>
        <v>762063.61</v>
      </c>
      <c r="H30" s="83">
        <f t="shared" si="12"/>
        <v>764675.52</v>
      </c>
      <c r="I30" s="83">
        <f t="shared" si="12"/>
        <v>801939.50000000023</v>
      </c>
      <c r="J30" s="83">
        <f t="shared" si="12"/>
        <v>851531.70000000019</v>
      </c>
      <c r="K30" s="83">
        <f t="shared" si="12"/>
        <v>879295.37999999989</v>
      </c>
      <c r="L30" s="83">
        <f t="shared" si="12"/>
        <v>923165.85999999987</v>
      </c>
      <c r="M30" s="83">
        <f t="shared" si="12"/>
        <v>1028093.72</v>
      </c>
      <c r="N30" s="83">
        <f t="shared" si="12"/>
        <v>1035815.7300000002</v>
      </c>
      <c r="O30" s="83">
        <f t="shared" ref="O30" si="13">O9+O14+O20+O25</f>
        <v>1070924.53</v>
      </c>
      <c r="P30" s="83">
        <f t="shared" si="12"/>
        <v>1206488.9500000002</v>
      </c>
      <c r="Q30" s="209">
        <f t="shared" si="12"/>
        <v>1287545.9800000004</v>
      </c>
      <c r="R30" s="326">
        <f t="shared" si="0"/>
        <v>6.7184229080589797E-2</v>
      </c>
      <c r="T30" s="399">
        <f>F30/$F$29</f>
        <v>0.91465336027157584</v>
      </c>
      <c r="U30" s="400">
        <f>K30/$K$29</f>
        <v>0.94701609363922035</v>
      </c>
      <c r="V30" s="400">
        <f>L30/$K$29</f>
        <v>0.99426534746297812</v>
      </c>
      <c r="W30" s="400">
        <f>P30/$P$29</f>
        <v>0.89250817852717934</v>
      </c>
      <c r="X30" s="401">
        <f>Q30/$Q$29</f>
        <v>0.90063027108268867</v>
      </c>
      <c r="Y30"/>
      <c r="Z30"/>
      <c r="AA30"/>
      <c r="AB30"/>
      <c r="AC30"/>
      <c r="AD30"/>
      <c r="AE30"/>
      <c r="AF30"/>
      <c r="AG30"/>
      <c r="AH30"/>
      <c r="AI30"/>
      <c r="AJ30"/>
      <c r="AK30"/>
    </row>
    <row r="31" spans="1:37" ht="20.100000000000001" customHeight="1">
      <c r="A31" s="198"/>
      <c r="B31" s="1"/>
      <c r="C31" s="1" t="s">
        <v>37</v>
      </c>
      <c r="D31" s="1"/>
      <c r="E31" s="330"/>
      <c r="F31" s="7">
        <f>F9+F20</f>
        <v>221865.94999999995</v>
      </c>
      <c r="G31" s="61">
        <f t="shared" ref="G31:Q31" si="14">G9+G20</f>
        <v>237141.64999999997</v>
      </c>
      <c r="H31" s="61">
        <f t="shared" si="14"/>
        <v>259745.29000000004</v>
      </c>
      <c r="I31" s="61">
        <f t="shared" si="14"/>
        <v>268971.58999999985</v>
      </c>
      <c r="J31" s="61">
        <f t="shared" si="14"/>
        <v>303711.38000000012</v>
      </c>
      <c r="K31" s="61">
        <f t="shared" si="14"/>
        <v>317782.1399999999</v>
      </c>
      <c r="L31" s="61">
        <f t="shared" si="14"/>
        <v>353234.66999999993</v>
      </c>
      <c r="M31" s="61">
        <f t="shared" si="14"/>
        <v>354260.56999999995</v>
      </c>
      <c r="N31" s="61">
        <f t="shared" si="14"/>
        <v>371641.83999999979</v>
      </c>
      <c r="O31" s="61">
        <f t="shared" ref="O31" si="15">O9+O20</f>
        <v>391011.63</v>
      </c>
      <c r="P31" s="61">
        <f t="shared" si="14"/>
        <v>442308.68999999994</v>
      </c>
      <c r="Q31" s="7">
        <f t="shared" si="14"/>
        <v>489691.6</v>
      </c>
      <c r="R31" s="384">
        <f t="shared" si="0"/>
        <v>0.10712633749067882</v>
      </c>
      <c r="T31" s="340">
        <f t="shared" ref="T31:T38" si="16">F31/$F$29</f>
        <v>0.2943210143495224</v>
      </c>
      <c r="U31" s="341">
        <f t="shared" ref="U31:V38" si="17">K31/$K$29</f>
        <v>0.34225677479519084</v>
      </c>
      <c r="V31" s="341">
        <f t="shared" si="17"/>
        <v>0.38043975315932976</v>
      </c>
      <c r="W31" s="341">
        <f t="shared" ref="W31:W38" si="18">P31/$P$29</f>
        <v>0.32720077814110332</v>
      </c>
      <c r="X31" s="342">
        <f t="shared" ref="X31:X38" si="19">Q31/$Q$29</f>
        <v>0.34253617758560778</v>
      </c>
    </row>
    <row r="32" spans="1:37" ht="20.100000000000001" customHeight="1" thickBot="1">
      <c r="A32" s="198"/>
      <c r="B32" s="1"/>
      <c r="C32" s="1" t="s">
        <v>38</v>
      </c>
      <c r="D32" s="1"/>
      <c r="E32" s="330"/>
      <c r="F32" s="7">
        <f>F14+F25</f>
        <v>467620.78999999992</v>
      </c>
      <c r="G32" s="61">
        <f t="shared" ref="G32:Q32" si="20">G14+G25</f>
        <v>524921.96</v>
      </c>
      <c r="H32" s="61">
        <f t="shared" si="20"/>
        <v>504930.23</v>
      </c>
      <c r="I32" s="61">
        <f t="shared" si="20"/>
        <v>532967.91000000038</v>
      </c>
      <c r="J32" s="61">
        <f t="shared" si="20"/>
        <v>547820.32000000007</v>
      </c>
      <c r="K32" s="61">
        <f t="shared" si="20"/>
        <v>561513.24000000011</v>
      </c>
      <c r="L32" s="61">
        <f t="shared" si="20"/>
        <v>569931.18999999994</v>
      </c>
      <c r="M32" s="61">
        <f t="shared" si="20"/>
        <v>673833.14999999991</v>
      </c>
      <c r="N32" s="61">
        <f t="shared" si="20"/>
        <v>664173.89000000036</v>
      </c>
      <c r="O32" s="61">
        <f t="shared" ref="O32" si="21">O14+O25</f>
        <v>679912.9</v>
      </c>
      <c r="P32" s="61">
        <f t="shared" si="20"/>
        <v>764180.26000000047</v>
      </c>
      <c r="Q32" s="7">
        <f t="shared" si="20"/>
        <v>797854.38000000047</v>
      </c>
      <c r="R32" s="374">
        <f t="shared" si="0"/>
        <v>4.4065676336627661E-2</v>
      </c>
      <c r="T32" s="340">
        <f t="shared" si="16"/>
        <v>0.62033234592205344</v>
      </c>
      <c r="U32" s="341">
        <f t="shared" si="17"/>
        <v>0.60475931884402956</v>
      </c>
      <c r="V32" s="341">
        <f t="shared" si="17"/>
        <v>0.61382559430364836</v>
      </c>
      <c r="W32" s="341">
        <f t="shared" si="18"/>
        <v>0.56530740038607619</v>
      </c>
      <c r="X32" s="342">
        <f t="shared" si="19"/>
        <v>0.55809409349708095</v>
      </c>
    </row>
    <row r="33" spans="1:37" ht="20.100000000000001" customHeight="1" thickBot="1">
      <c r="A33" s="47"/>
      <c r="B33" s="115" t="s">
        <v>97</v>
      </c>
      <c r="C33" s="115"/>
      <c r="D33" s="115"/>
      <c r="E33" s="398"/>
      <c r="F33" s="33">
        <f>F11+F16+F22+F27</f>
        <v>0</v>
      </c>
      <c r="G33" s="83">
        <f t="shared" ref="G33:Q33" si="22">G11+G16+G22+G27</f>
        <v>0</v>
      </c>
      <c r="H33" s="83">
        <f t="shared" si="22"/>
        <v>0</v>
      </c>
      <c r="I33" s="83">
        <f t="shared" si="22"/>
        <v>0</v>
      </c>
      <c r="J33" s="83">
        <f t="shared" si="22"/>
        <v>0</v>
      </c>
      <c r="K33" s="83">
        <f t="shared" si="22"/>
        <v>0</v>
      </c>
      <c r="L33" s="83">
        <f t="shared" si="22"/>
        <v>0</v>
      </c>
      <c r="M33" s="83">
        <f t="shared" si="22"/>
        <v>63650.67</v>
      </c>
      <c r="N33" s="83">
        <f t="shared" si="22"/>
        <v>76744.23000000001</v>
      </c>
      <c r="O33" s="83">
        <f t="shared" ref="O33" si="23">O11+O16+O22+O27</f>
        <v>74222.85000000002</v>
      </c>
      <c r="P33" s="83">
        <f t="shared" si="22"/>
        <v>136960.22999999998</v>
      </c>
      <c r="Q33" s="33">
        <f t="shared" si="22"/>
        <v>132497.22</v>
      </c>
      <c r="R33" s="326">
        <f t="shared" si="0"/>
        <v>-3.2586174833380326E-2</v>
      </c>
      <c r="S33" s="6"/>
      <c r="T33" s="393">
        <f t="shared" si="16"/>
        <v>0</v>
      </c>
      <c r="U33" s="394">
        <f t="shared" si="17"/>
        <v>0</v>
      </c>
      <c r="V33" s="394">
        <f t="shared" si="17"/>
        <v>0</v>
      </c>
      <c r="W33" s="394">
        <f t="shared" si="18"/>
        <v>0.10131723577573049</v>
      </c>
      <c r="X33" s="395">
        <f t="shared" si="19"/>
        <v>9.268096753041985E-2</v>
      </c>
    </row>
    <row r="34" spans="1:37" ht="20.100000000000001" customHeight="1">
      <c r="A34" s="47"/>
      <c r="B34" s="1"/>
      <c r="C34" s="1" t="s">
        <v>37</v>
      </c>
      <c r="D34" s="1"/>
      <c r="E34" s="330"/>
      <c r="F34" s="7">
        <f>F11+F22</f>
        <v>0</v>
      </c>
      <c r="G34" s="61">
        <f t="shared" ref="G34:Q34" si="24">G11+G22</f>
        <v>0</v>
      </c>
      <c r="H34" s="61">
        <f t="shared" si="24"/>
        <v>0</v>
      </c>
      <c r="I34" s="61">
        <f t="shared" si="24"/>
        <v>0</v>
      </c>
      <c r="J34" s="61">
        <f t="shared" si="24"/>
        <v>0</v>
      </c>
      <c r="K34" s="61">
        <f t="shared" si="24"/>
        <v>0</v>
      </c>
      <c r="L34" s="61">
        <f t="shared" si="24"/>
        <v>0</v>
      </c>
      <c r="M34" s="61">
        <f t="shared" si="24"/>
        <v>4114.58</v>
      </c>
      <c r="N34" s="61">
        <f t="shared" si="24"/>
        <v>5320.0999999999985</v>
      </c>
      <c r="O34" s="61">
        <f t="shared" ref="O34" si="25">O11+O22</f>
        <v>5687.6900000000005</v>
      </c>
      <c r="P34" s="61">
        <f t="shared" si="24"/>
        <v>15005.48</v>
      </c>
      <c r="Q34" s="7">
        <f t="shared" si="24"/>
        <v>12003.82</v>
      </c>
      <c r="R34" s="384">
        <f t="shared" si="0"/>
        <v>-0.20003758626848325</v>
      </c>
      <c r="T34" s="340">
        <f t="shared" si="16"/>
        <v>0</v>
      </c>
      <c r="U34" s="341">
        <f t="shared" si="17"/>
        <v>0</v>
      </c>
      <c r="V34" s="341">
        <f t="shared" si="17"/>
        <v>0</v>
      </c>
      <c r="W34" s="341">
        <f t="shared" si="18"/>
        <v>1.1100403051951712E-2</v>
      </c>
      <c r="X34" s="342">
        <f t="shared" si="19"/>
        <v>8.3965961826293744E-3</v>
      </c>
    </row>
    <row r="35" spans="1:37" s="6" customFormat="1" ht="20.100000000000001" customHeight="1" thickBot="1">
      <c r="A35" s="203"/>
      <c r="B35" s="1"/>
      <c r="C35" s="1" t="s">
        <v>38</v>
      </c>
      <c r="D35" s="1"/>
      <c r="E35" s="330"/>
      <c r="F35" s="7">
        <f>F16+F27</f>
        <v>0</v>
      </c>
      <c r="G35" s="61">
        <f t="shared" ref="G35:Q35" si="26">G16+G27</f>
        <v>0</v>
      </c>
      <c r="H35" s="61">
        <f t="shared" si="26"/>
        <v>0</v>
      </c>
      <c r="I35" s="61">
        <f t="shared" si="26"/>
        <v>0</v>
      </c>
      <c r="J35" s="61">
        <f t="shared" si="26"/>
        <v>0</v>
      </c>
      <c r="K35" s="61">
        <f t="shared" si="26"/>
        <v>0</v>
      </c>
      <c r="L35" s="61">
        <f t="shared" si="26"/>
        <v>0</v>
      </c>
      <c r="M35" s="61">
        <f t="shared" si="26"/>
        <v>59536.09</v>
      </c>
      <c r="N35" s="61">
        <f t="shared" si="26"/>
        <v>71424.13</v>
      </c>
      <c r="O35" s="61">
        <f t="shared" ref="O35" si="27">O16+O27</f>
        <v>68535.160000000018</v>
      </c>
      <c r="P35" s="61">
        <f t="shared" si="26"/>
        <v>121954.75</v>
      </c>
      <c r="Q35" s="7">
        <f t="shared" si="26"/>
        <v>120493.4</v>
      </c>
      <c r="R35" s="321">
        <f t="shared" si="0"/>
        <v>-1.1982723100166298E-2</v>
      </c>
      <c r="S35"/>
      <c r="T35" s="340">
        <f t="shared" si="16"/>
        <v>0</v>
      </c>
      <c r="U35" s="341">
        <f t="shared" si="17"/>
        <v>0</v>
      </c>
      <c r="V35" s="341">
        <f t="shared" si="17"/>
        <v>0</v>
      </c>
      <c r="W35" s="341">
        <f t="shared" si="18"/>
        <v>9.0216832723778784E-2</v>
      </c>
      <c r="X35" s="342">
        <f t="shared" si="19"/>
        <v>8.4284371347790474E-2</v>
      </c>
      <c r="Y35"/>
      <c r="Z35"/>
      <c r="AA35"/>
      <c r="AB35"/>
      <c r="AC35"/>
      <c r="AD35"/>
      <c r="AE35"/>
      <c r="AF35"/>
      <c r="AG35"/>
      <c r="AH35"/>
      <c r="AI35"/>
      <c r="AJ35"/>
      <c r="AK35"/>
    </row>
    <row r="36" spans="1:37" ht="20.100000000000001" customHeight="1" thickBot="1">
      <c r="A36" s="203"/>
      <c r="B36" s="115" t="s">
        <v>98</v>
      </c>
      <c r="C36" s="115"/>
      <c r="D36" s="115"/>
      <c r="E36" s="398"/>
      <c r="F36" s="33">
        <f>F12+F17+F23+F28</f>
        <v>64336.26</v>
      </c>
      <c r="G36" s="83">
        <f t="shared" ref="G36:Q36" si="28">G12+G17+G23+G28</f>
        <v>73875.040000000008</v>
      </c>
      <c r="H36" s="83">
        <f t="shared" si="28"/>
        <v>68995.8</v>
      </c>
      <c r="I36" s="83">
        <f t="shared" si="28"/>
        <v>48539.21</v>
      </c>
      <c r="J36" s="83">
        <f t="shared" si="28"/>
        <v>52699.99</v>
      </c>
      <c r="K36" s="83">
        <f t="shared" si="28"/>
        <v>49195.05</v>
      </c>
      <c r="L36" s="83">
        <f t="shared" si="28"/>
        <v>58001.16</v>
      </c>
      <c r="M36" s="83">
        <f t="shared" si="28"/>
        <v>13987.090000000004</v>
      </c>
      <c r="N36" s="83">
        <f t="shared" si="28"/>
        <v>6170.0300000000025</v>
      </c>
      <c r="O36" s="83">
        <f t="shared" ref="O36" si="29">O12+O17+O23+O28</f>
        <v>9938.6500000000033</v>
      </c>
      <c r="P36" s="83">
        <f t="shared" si="28"/>
        <v>8346.7800000000025</v>
      </c>
      <c r="Q36" s="209">
        <f t="shared" si="28"/>
        <v>9562.2900000000009</v>
      </c>
      <c r="R36" s="326">
        <f t="shared" si="0"/>
        <v>0.14562621753538466</v>
      </c>
      <c r="S36" s="6"/>
      <c r="T36" s="393">
        <f t="shared" si="16"/>
        <v>8.5346639728424337E-2</v>
      </c>
      <c r="U36" s="394">
        <f t="shared" si="17"/>
        <v>5.2983906360779619E-2</v>
      </c>
      <c r="V36" s="394">
        <f t="shared" si="17"/>
        <v>6.2468236748546783E-2</v>
      </c>
      <c r="W36" s="394">
        <f t="shared" si="18"/>
        <v>6.1745856970899663E-3</v>
      </c>
      <c r="X36" s="395">
        <f t="shared" si="19"/>
        <v>6.6887613868914265E-3</v>
      </c>
    </row>
    <row r="37" spans="1:37" ht="20.100000000000001" customHeight="1">
      <c r="A37" s="47"/>
      <c r="B37" s="9"/>
      <c r="C37" s="1" t="s">
        <v>37</v>
      </c>
      <c r="D37" s="1"/>
      <c r="E37" s="330"/>
      <c r="F37" s="7">
        <f>F12+F23</f>
        <v>12025.890000000001</v>
      </c>
      <c r="G37" s="61">
        <f t="shared" ref="G37:Q37" si="30">G12+G23</f>
        <v>8588.56</v>
      </c>
      <c r="H37" s="61">
        <f t="shared" si="30"/>
        <v>5317.32</v>
      </c>
      <c r="I37" s="61">
        <f t="shared" si="30"/>
        <v>4152.28</v>
      </c>
      <c r="J37" s="61">
        <f t="shared" si="30"/>
        <v>5205.2700000000004</v>
      </c>
      <c r="K37" s="61">
        <f t="shared" si="30"/>
        <v>5304.3799999999992</v>
      </c>
      <c r="L37" s="61">
        <f t="shared" si="30"/>
        <v>5507.08</v>
      </c>
      <c r="M37" s="61">
        <f t="shared" si="30"/>
        <v>2380.5200000000004</v>
      </c>
      <c r="N37" s="61">
        <f t="shared" si="30"/>
        <v>770.19999999999993</v>
      </c>
      <c r="O37" s="61">
        <f t="shared" ref="O37" si="31">O12+O23</f>
        <v>858.32000000000016</v>
      </c>
      <c r="P37" s="61">
        <f t="shared" si="30"/>
        <v>637.41999999999996</v>
      </c>
      <c r="Q37" s="7">
        <f t="shared" si="30"/>
        <v>839.91000000000008</v>
      </c>
      <c r="R37" s="384">
        <f t="shared" si="0"/>
        <v>0.3176712371748614</v>
      </c>
      <c r="T37" s="340">
        <f t="shared" si="16"/>
        <v>1.5953201215669999E-2</v>
      </c>
      <c r="U37" s="341">
        <f t="shared" si="17"/>
        <v>5.712907563301433E-3</v>
      </c>
      <c r="V37" s="341">
        <f t="shared" si="17"/>
        <v>5.9312189141249418E-3</v>
      </c>
      <c r="W37" s="341">
        <f t="shared" si="18"/>
        <v>4.7153565986393371E-4</v>
      </c>
      <c r="X37" s="342">
        <f t="shared" si="19"/>
        <v>5.8751173374411135E-4</v>
      </c>
    </row>
    <row r="38" spans="1:37" ht="20.100000000000001" customHeight="1" thickBot="1">
      <c r="A38" s="48"/>
      <c r="B38" s="114"/>
      <c r="C38" s="114" t="s">
        <v>38</v>
      </c>
      <c r="D38" s="114"/>
      <c r="E38" s="331"/>
      <c r="F38" s="106">
        <f>F17+F28</f>
        <v>52310.37</v>
      </c>
      <c r="G38" s="67">
        <f t="shared" ref="G38:Q38" si="32">G17+G28</f>
        <v>65286.48000000001</v>
      </c>
      <c r="H38" s="67">
        <f t="shared" si="32"/>
        <v>63678.48000000001</v>
      </c>
      <c r="I38" s="67">
        <f t="shared" si="32"/>
        <v>44386.93</v>
      </c>
      <c r="J38" s="67">
        <f t="shared" si="32"/>
        <v>47494.720000000001</v>
      </c>
      <c r="K38" s="67">
        <f t="shared" si="32"/>
        <v>43890.67</v>
      </c>
      <c r="L38" s="67">
        <f t="shared" si="32"/>
        <v>52494.080000000002</v>
      </c>
      <c r="M38" s="67">
        <f t="shared" si="32"/>
        <v>11606.570000000002</v>
      </c>
      <c r="N38" s="67">
        <f t="shared" si="32"/>
        <v>5399.8300000000027</v>
      </c>
      <c r="O38" s="67">
        <f t="shared" ref="O38" si="33">O17+O28</f>
        <v>9080.3300000000036</v>
      </c>
      <c r="P38" s="67">
        <f t="shared" si="32"/>
        <v>7709.3600000000033</v>
      </c>
      <c r="Q38" s="106">
        <f t="shared" si="32"/>
        <v>8722.380000000001</v>
      </c>
      <c r="R38" s="383">
        <f t="shared" si="0"/>
        <v>0.1314013095769295</v>
      </c>
      <c r="T38" s="360">
        <f t="shared" si="16"/>
        <v>6.9393438512754341E-2</v>
      </c>
      <c r="U38" s="349">
        <f t="shared" si="17"/>
        <v>4.7270998797478182E-2</v>
      </c>
      <c r="V38" s="349">
        <f t="shared" si="17"/>
        <v>5.6537017834421846E-2</v>
      </c>
      <c r="W38" s="349">
        <f t="shared" si="18"/>
        <v>5.7030500372260325E-3</v>
      </c>
      <c r="X38" s="361">
        <f t="shared" si="19"/>
        <v>6.1012496531473153E-3</v>
      </c>
    </row>
    <row r="39" spans="1:37" ht="20.100000000000001" customHeight="1" thickBot="1"/>
    <row r="40" spans="1:37" ht="15" customHeight="1">
      <c r="A40" s="507" t="s">
        <v>32</v>
      </c>
      <c r="B40" s="516"/>
      <c r="C40" s="516"/>
      <c r="D40" s="516"/>
      <c r="E40" s="516"/>
      <c r="F40" s="533" t="s">
        <v>35</v>
      </c>
      <c r="G40" s="530"/>
      <c r="H40" s="530"/>
      <c r="I40" s="530"/>
      <c r="J40" s="530"/>
      <c r="K40" s="530"/>
      <c r="L40" s="530"/>
      <c r="M40" s="530"/>
      <c r="N40" s="530"/>
      <c r="O40" s="530"/>
      <c r="P40" s="530"/>
      <c r="Q40" s="531"/>
      <c r="R40" s="519" t="s">
        <v>196</v>
      </c>
      <c r="T40" s="489" t="s">
        <v>112</v>
      </c>
      <c r="U40" s="495"/>
      <c r="V40" s="495"/>
      <c r="W40" s="495"/>
      <c r="X40" s="522"/>
    </row>
    <row r="41" spans="1:37" ht="15.75" thickBot="1">
      <c r="A41" s="517"/>
      <c r="B41" s="543"/>
      <c r="C41" s="543"/>
      <c r="D41" s="543"/>
      <c r="E41" s="543"/>
      <c r="F41" s="526" t="str">
        <f>F5</f>
        <v>jan-dez</v>
      </c>
      <c r="G41" s="527"/>
      <c r="H41" s="527"/>
      <c r="I41" s="527"/>
      <c r="J41" s="527"/>
      <c r="K41" s="527"/>
      <c r="L41" s="527"/>
      <c r="M41" s="527"/>
      <c r="N41" s="527"/>
      <c r="O41" s="527"/>
      <c r="P41" s="527"/>
      <c r="Q41" s="528"/>
      <c r="R41" s="520"/>
      <c r="T41" s="523"/>
      <c r="U41" s="524"/>
      <c r="V41" s="524"/>
      <c r="W41" s="524"/>
      <c r="X41" s="525"/>
    </row>
    <row r="42" spans="1:37" ht="23.25" customHeight="1" thickBot="1">
      <c r="A42" s="517"/>
      <c r="B42" s="543"/>
      <c r="C42" s="543"/>
      <c r="D42" s="543"/>
      <c r="E42" s="543"/>
      <c r="F42" s="28">
        <v>2010</v>
      </c>
      <c r="G42" s="196">
        <v>2011</v>
      </c>
      <c r="H42" s="196">
        <v>2012</v>
      </c>
      <c r="I42" s="196">
        <v>2013</v>
      </c>
      <c r="J42" s="196">
        <v>2014</v>
      </c>
      <c r="K42" s="196">
        <v>2015</v>
      </c>
      <c r="L42" s="196">
        <v>2016</v>
      </c>
      <c r="M42" s="196">
        <v>2017</v>
      </c>
      <c r="N42" s="196">
        <v>2018</v>
      </c>
      <c r="O42" s="196">
        <v>2019</v>
      </c>
      <c r="P42" s="196">
        <v>2020</v>
      </c>
      <c r="Q42" s="287">
        <v>2021</v>
      </c>
      <c r="R42" s="521"/>
      <c r="T42" s="457">
        <v>2010</v>
      </c>
      <c r="U42" s="339">
        <v>2015</v>
      </c>
      <c r="V42" s="386">
        <v>2019</v>
      </c>
      <c r="W42" s="386">
        <v>2020</v>
      </c>
      <c r="X42" s="288">
        <v>2021</v>
      </c>
    </row>
    <row r="43" spans="1:37" ht="20.100000000000001" customHeight="1" thickBot="1">
      <c r="A43" s="32" t="s">
        <v>36</v>
      </c>
      <c r="B43" s="115"/>
      <c r="C43" s="115"/>
      <c r="D43" s="115"/>
      <c r="E43" s="115"/>
      <c r="F43" s="215">
        <v>74445.862999999983</v>
      </c>
      <c r="G43" s="83">
        <v>79424.091000000029</v>
      </c>
      <c r="H43" s="83">
        <v>76126.679000000004</v>
      </c>
      <c r="I43" s="83">
        <v>76988.008999999976</v>
      </c>
      <c r="J43" s="83">
        <v>86518.849999999991</v>
      </c>
      <c r="K43" s="83">
        <v>91839.497000000018</v>
      </c>
      <c r="L43" s="83">
        <v>105113.85599999999</v>
      </c>
      <c r="M43" s="83">
        <v>118961.96200000004</v>
      </c>
      <c r="N43" s="83">
        <v>119762.65299999998</v>
      </c>
      <c r="O43" s="83">
        <v>121218.56700000004</v>
      </c>
      <c r="P43" s="83">
        <v>122654.303</v>
      </c>
      <c r="Q43" s="209">
        <v>140689.94099999999</v>
      </c>
      <c r="R43" s="318">
        <f t="shared" ref="R43:R74" si="34">(Q43-P43)/P43</f>
        <v>0.1470444783335485</v>
      </c>
      <c r="T43" s="390">
        <f>F43/$F$65</f>
        <v>0.40527648790710236</v>
      </c>
      <c r="U43" s="391">
        <f>K43/$K$65</f>
        <v>0.34987323940061621</v>
      </c>
      <c r="V43" s="391">
        <f>O43/$O$65</f>
        <v>0.36591674852422534</v>
      </c>
      <c r="W43" s="391">
        <f>P43/$P$65</f>
        <v>0.32850658080453154</v>
      </c>
      <c r="X43" s="391">
        <f>Q43/$Q$65</f>
        <v>0.34869302418902537</v>
      </c>
    </row>
    <row r="44" spans="1:37" ht="20.100000000000001" customHeight="1" thickBot="1">
      <c r="A44" s="203"/>
      <c r="B44" s="115" t="s">
        <v>37</v>
      </c>
      <c r="C44" s="115"/>
      <c r="D44" s="115"/>
      <c r="E44" s="204"/>
      <c r="F44" s="79">
        <v>26167.335000000006</v>
      </c>
      <c r="G44" s="60">
        <v>28287.376000000007</v>
      </c>
      <c r="H44" s="60">
        <v>28441.193999999989</v>
      </c>
      <c r="I44" s="60">
        <v>29017.631000000016</v>
      </c>
      <c r="J44" s="60">
        <v>34470.012999999999</v>
      </c>
      <c r="K44" s="60">
        <v>36644.350000000006</v>
      </c>
      <c r="L44" s="60">
        <v>43771.616999999991</v>
      </c>
      <c r="M44" s="60">
        <v>43021.14600000003</v>
      </c>
      <c r="N44" s="60">
        <v>44742.913999999997</v>
      </c>
      <c r="O44" s="60">
        <v>46100.699000000008</v>
      </c>
      <c r="P44" s="60">
        <v>47178.181000000004</v>
      </c>
      <c r="Q44" s="36">
        <v>54543.091</v>
      </c>
      <c r="R44" s="368">
        <f t="shared" si="34"/>
        <v>0.15610839256392686</v>
      </c>
      <c r="T44" s="471">
        <f t="shared" ref="T44:T64" si="35">F44/$F$65</f>
        <v>0.14245258499708172</v>
      </c>
      <c r="U44" s="472">
        <f t="shared" ref="U44:U64" si="36">K44/$K$65</f>
        <v>0.13960091092648266</v>
      </c>
      <c r="V44" s="472">
        <f t="shared" ref="V44:V74" si="37">O44/$O$65</f>
        <v>0.13916199721098835</v>
      </c>
      <c r="W44" s="472">
        <f t="shared" ref="W44:W74" si="38">P44/$P$65</f>
        <v>0.12635792263144094</v>
      </c>
      <c r="X44" s="472">
        <f t="shared" ref="X44:X74" si="39">Q44/$Q$65</f>
        <v>0.13518233936431329</v>
      </c>
    </row>
    <row r="45" spans="1:37" ht="20.100000000000001" customHeight="1">
      <c r="A45" s="198"/>
      <c r="B45" s="24"/>
      <c r="C45" s="370" t="s">
        <v>96</v>
      </c>
      <c r="D45" s="370"/>
      <c r="E45" s="199"/>
      <c r="F45" s="371">
        <v>25447.321000000007</v>
      </c>
      <c r="G45" s="372">
        <v>27677.676000000007</v>
      </c>
      <c r="H45" s="372">
        <v>28244.527999999988</v>
      </c>
      <c r="I45" s="372">
        <v>28876.972000000016</v>
      </c>
      <c r="J45" s="372">
        <v>34173.33</v>
      </c>
      <c r="K45" s="372">
        <v>36344.754000000008</v>
      </c>
      <c r="L45" s="372">
        <v>43482.337999999989</v>
      </c>
      <c r="M45" s="372">
        <v>42714.474000000024</v>
      </c>
      <c r="N45" s="372">
        <v>44358.544000000002</v>
      </c>
      <c r="O45" s="372">
        <v>45732.153000000006</v>
      </c>
      <c r="P45" s="372">
        <v>45680.400999999998</v>
      </c>
      <c r="Q45" s="373">
        <v>53371.012999999999</v>
      </c>
      <c r="R45" s="374">
        <f t="shared" si="34"/>
        <v>0.16835692839036157</v>
      </c>
      <c r="T45" s="340">
        <f t="shared" si="35"/>
        <v>0.13853289445411704</v>
      </c>
      <c r="U45" s="341">
        <f t="shared" si="36"/>
        <v>0.13845956513893479</v>
      </c>
      <c r="V45" s="469">
        <f t="shared" si="37"/>
        <v>0.13804948485137919</v>
      </c>
      <c r="W45" s="469">
        <f t="shared" si="38"/>
        <v>0.12234639939448273</v>
      </c>
      <c r="X45" s="469">
        <f t="shared" si="39"/>
        <v>0.13227740231266277</v>
      </c>
    </row>
    <row r="46" spans="1:37" ht="20.100000000000001" customHeight="1">
      <c r="A46" s="198"/>
      <c r="B46" s="24"/>
      <c r="C46" s="378" t="s">
        <v>87</v>
      </c>
      <c r="D46" s="370"/>
      <c r="E46" s="194"/>
      <c r="F46" s="43">
        <f>F47+F48</f>
        <v>720.0139999999999</v>
      </c>
      <c r="G46" s="63">
        <f t="shared" ref="G46:Q46" si="40">G47+G48</f>
        <v>609.70000000000005</v>
      </c>
      <c r="H46" s="63">
        <f t="shared" si="40"/>
        <v>196.666</v>
      </c>
      <c r="I46" s="63">
        <f t="shared" si="40"/>
        <v>140.65900000000002</v>
      </c>
      <c r="J46" s="63">
        <f t="shared" si="40"/>
        <v>296.68299999999999</v>
      </c>
      <c r="K46" s="63">
        <f t="shared" si="40"/>
        <v>299.596</v>
      </c>
      <c r="L46" s="63">
        <f t="shared" si="40"/>
        <v>289.279</v>
      </c>
      <c r="M46" s="63">
        <f t="shared" si="40"/>
        <v>306.67200000000003</v>
      </c>
      <c r="N46" s="63">
        <f t="shared" si="40"/>
        <v>384.37</v>
      </c>
      <c r="O46" s="63">
        <f t="shared" si="40"/>
        <v>368.54600000000011</v>
      </c>
      <c r="P46" s="63">
        <f t="shared" si="40"/>
        <v>1497.78</v>
      </c>
      <c r="Q46" s="423">
        <f t="shared" si="40"/>
        <v>1172.0780000000004</v>
      </c>
      <c r="R46" s="379">
        <f t="shared" si="34"/>
        <v>-0.21745650229005564</v>
      </c>
      <c r="T46" s="343">
        <f t="shared" si="35"/>
        <v>3.9196905429646836E-3</v>
      </c>
      <c r="U46" s="344">
        <f t="shared" si="36"/>
        <v>1.1413457875478891E-3</v>
      </c>
      <c r="V46" s="470">
        <f t="shared" si="37"/>
        <v>1.1125123596091443E-3</v>
      </c>
      <c r="W46" s="470">
        <f t="shared" si="38"/>
        <v>4.0115232369581947E-3</v>
      </c>
      <c r="X46" s="470">
        <f t="shared" si="39"/>
        <v>2.9049370516505135E-3</v>
      </c>
    </row>
    <row r="47" spans="1:37" ht="20.100000000000001" customHeight="1">
      <c r="A47" s="47"/>
      <c r="D47" s="24" t="s">
        <v>97</v>
      </c>
      <c r="E47" s="24"/>
      <c r="F47" s="216"/>
      <c r="G47" s="65"/>
      <c r="H47" s="65"/>
      <c r="I47" s="65"/>
      <c r="J47" s="65"/>
      <c r="K47" s="65"/>
      <c r="L47" s="65"/>
      <c r="M47" s="65">
        <v>212.90600000000001</v>
      </c>
      <c r="N47" s="65">
        <v>360.82900000000001</v>
      </c>
      <c r="O47" s="65">
        <v>338.36900000000009</v>
      </c>
      <c r="P47" s="65">
        <v>1481.37</v>
      </c>
      <c r="Q47" s="40">
        <v>1129.5340000000003</v>
      </c>
      <c r="R47" s="374">
        <f t="shared" si="34"/>
        <v>-0.23750717241472394</v>
      </c>
      <c r="T47" s="387">
        <f t="shared" si="35"/>
        <v>0</v>
      </c>
      <c r="U47" s="388">
        <f t="shared" si="36"/>
        <v>0</v>
      </c>
      <c r="V47" s="469">
        <f t="shared" si="37"/>
        <v>1.0214184785849977E-3</v>
      </c>
      <c r="W47" s="469">
        <f t="shared" si="38"/>
        <v>3.9675721251003224E-3</v>
      </c>
      <c r="X47" s="469">
        <f t="shared" si="39"/>
        <v>2.7994938627796191E-3</v>
      </c>
    </row>
    <row r="48" spans="1:37" ht="20.100000000000001" customHeight="1" thickBot="1">
      <c r="A48" s="47"/>
      <c r="D48" s="24" t="s">
        <v>98</v>
      </c>
      <c r="E48" s="24"/>
      <c r="F48" s="216">
        <v>720.0139999999999</v>
      </c>
      <c r="G48" s="65">
        <v>609.70000000000005</v>
      </c>
      <c r="H48" s="65">
        <v>196.666</v>
      </c>
      <c r="I48" s="65">
        <v>140.65900000000002</v>
      </c>
      <c r="J48" s="65">
        <v>296.68299999999999</v>
      </c>
      <c r="K48" s="65">
        <v>299.596</v>
      </c>
      <c r="L48" s="65">
        <v>289.279</v>
      </c>
      <c r="M48" s="65">
        <v>93.765999999999991</v>
      </c>
      <c r="N48" s="65">
        <v>23.541</v>
      </c>
      <c r="O48" s="65">
        <v>30.176999999999996</v>
      </c>
      <c r="P48" s="65">
        <v>16.409999999999997</v>
      </c>
      <c r="Q48" s="40">
        <v>42.543999999999997</v>
      </c>
      <c r="R48" s="374">
        <f t="shared" si="34"/>
        <v>1.5925655088360759</v>
      </c>
      <c r="T48" s="387">
        <f t="shared" si="35"/>
        <v>3.9196905429646836E-3</v>
      </c>
      <c r="U48" s="388">
        <f t="shared" si="36"/>
        <v>1.1413457875478891E-3</v>
      </c>
      <c r="V48" s="469">
        <f t="shared" si="37"/>
        <v>9.1093881024146599E-5</v>
      </c>
      <c r="W48" s="469">
        <f t="shared" si="38"/>
        <v>4.3951111857872296E-5</v>
      </c>
      <c r="X48" s="469">
        <f t="shared" si="39"/>
        <v>1.0544318887089374E-4</v>
      </c>
    </row>
    <row r="49" spans="1:24" ht="20.100000000000001" customHeight="1" thickBot="1">
      <c r="A49" s="47"/>
      <c r="B49" s="115" t="s">
        <v>38</v>
      </c>
      <c r="C49" s="115"/>
      <c r="D49" s="115"/>
      <c r="E49" s="115"/>
      <c r="F49" s="217">
        <v>48278.527999999977</v>
      </c>
      <c r="G49" s="155">
        <v>51136.715000000018</v>
      </c>
      <c r="H49" s="155">
        <v>47685.485000000008</v>
      </c>
      <c r="I49" s="155">
        <v>47970.377999999975</v>
      </c>
      <c r="J49" s="155">
        <v>52048.837</v>
      </c>
      <c r="K49" s="155">
        <v>55195.147000000004</v>
      </c>
      <c r="L49" s="155">
        <v>61342.239000000001</v>
      </c>
      <c r="M49" s="155">
        <v>75940.816000000006</v>
      </c>
      <c r="N49" s="155">
        <v>75019.738999999972</v>
      </c>
      <c r="O49" s="155">
        <v>75117.868000000031</v>
      </c>
      <c r="P49" s="155">
        <v>75476.122000000003</v>
      </c>
      <c r="Q49" s="156">
        <v>86146.849999999977</v>
      </c>
      <c r="R49" s="368">
        <f t="shared" si="34"/>
        <v>0.14137885886611892</v>
      </c>
      <c r="T49" s="471">
        <f t="shared" si="35"/>
        <v>0.26282390291002067</v>
      </c>
      <c r="U49" s="472">
        <f t="shared" si="36"/>
        <v>0.21027232847413355</v>
      </c>
      <c r="V49" s="472">
        <f t="shared" si="37"/>
        <v>0.226754751313237</v>
      </c>
      <c r="W49" s="472">
        <f t="shared" si="38"/>
        <v>0.20214865817309061</v>
      </c>
      <c r="X49" s="472">
        <f t="shared" si="39"/>
        <v>0.21351068482471205</v>
      </c>
    </row>
    <row r="50" spans="1:24" ht="20.100000000000001" customHeight="1">
      <c r="A50" s="47"/>
      <c r="B50" s="24"/>
      <c r="C50" t="s">
        <v>96</v>
      </c>
      <c r="D50" s="370"/>
      <c r="F50" s="81">
        <v>42658.95499999998</v>
      </c>
      <c r="G50" s="61">
        <v>44449.775000000016</v>
      </c>
      <c r="H50" s="61">
        <v>40658.627000000008</v>
      </c>
      <c r="I50" s="61">
        <v>45092.935999999972</v>
      </c>
      <c r="J50" s="61">
        <v>48999.995999999999</v>
      </c>
      <c r="K50" s="61">
        <v>53293.352000000006</v>
      </c>
      <c r="L50" s="61">
        <v>59016.909</v>
      </c>
      <c r="M50" s="61">
        <v>69980.459000000003</v>
      </c>
      <c r="N50" s="61">
        <v>68116.509999999966</v>
      </c>
      <c r="O50" s="61">
        <v>68898.518000000025</v>
      </c>
      <c r="P50" s="61">
        <v>63854.000000000007</v>
      </c>
      <c r="Q50" s="38">
        <v>74202.508999999976</v>
      </c>
      <c r="R50" s="374">
        <f t="shared" si="34"/>
        <v>0.16206516428101556</v>
      </c>
      <c r="T50" s="340">
        <f t="shared" si="35"/>
        <v>0.23223146006363202</v>
      </c>
      <c r="U50" s="341">
        <f t="shared" si="36"/>
        <v>0.20302721935375265</v>
      </c>
      <c r="V50" s="469">
        <f t="shared" si="37"/>
        <v>0.2079806939534091</v>
      </c>
      <c r="W50" s="469">
        <f t="shared" si="38"/>
        <v>0.17102098090021806</v>
      </c>
      <c r="X50" s="469">
        <f t="shared" si="39"/>
        <v>0.18390722948432658</v>
      </c>
    </row>
    <row r="51" spans="1:24" ht="20.100000000000001" customHeight="1">
      <c r="A51" s="47"/>
      <c r="B51" s="24"/>
      <c r="C51" s="378" t="s">
        <v>87</v>
      </c>
      <c r="D51" s="370"/>
      <c r="E51" s="378"/>
      <c r="F51" s="43">
        <f>F52+F53</f>
        <v>5619.5730000000003</v>
      </c>
      <c r="G51" s="63">
        <f t="shared" ref="G51:Q51" si="41">G52+G53</f>
        <v>6686.9400000000005</v>
      </c>
      <c r="H51" s="63">
        <f t="shared" si="41"/>
        <v>7026.8580000000002</v>
      </c>
      <c r="I51" s="63">
        <f t="shared" si="41"/>
        <v>2877.4419999999996</v>
      </c>
      <c r="J51" s="63">
        <f t="shared" si="41"/>
        <v>3048.8410000000008</v>
      </c>
      <c r="K51" s="63">
        <f t="shared" si="41"/>
        <v>1901.7950000000001</v>
      </c>
      <c r="L51" s="63">
        <f t="shared" si="41"/>
        <v>2325.33</v>
      </c>
      <c r="M51" s="63">
        <f t="shared" si="41"/>
        <v>5960.357</v>
      </c>
      <c r="N51" s="63">
        <f t="shared" si="41"/>
        <v>6903.2290000000003</v>
      </c>
      <c r="O51" s="63">
        <f t="shared" si="41"/>
        <v>6219.35</v>
      </c>
      <c r="P51" s="63">
        <f t="shared" si="41"/>
        <v>11622.121999999999</v>
      </c>
      <c r="Q51" s="423">
        <f t="shared" si="41"/>
        <v>11944.341</v>
      </c>
      <c r="R51" s="379">
        <f t="shared" si="34"/>
        <v>2.7724627223840961E-2</v>
      </c>
      <c r="T51" s="343">
        <f t="shared" si="35"/>
        <v>3.0592442846388651E-2</v>
      </c>
      <c r="U51" s="344">
        <f t="shared" si="36"/>
        <v>7.2451091203809062E-3</v>
      </c>
      <c r="V51" s="468">
        <f t="shared" si="37"/>
        <v>1.877405735982789E-2</v>
      </c>
      <c r="W51" s="468">
        <f t="shared" si="38"/>
        <v>3.112767727287255E-2</v>
      </c>
      <c r="X51" s="468">
        <f t="shared" si="39"/>
        <v>2.9603455340385481E-2</v>
      </c>
    </row>
    <row r="52" spans="1:24" ht="20.100000000000001" customHeight="1">
      <c r="A52" s="47"/>
      <c r="D52" s="24" t="s">
        <v>97</v>
      </c>
      <c r="E52" s="24"/>
      <c r="F52" s="216"/>
      <c r="G52" s="65"/>
      <c r="H52" s="65"/>
      <c r="I52" s="65"/>
      <c r="J52" s="65"/>
      <c r="K52" s="65"/>
      <c r="L52" s="65"/>
      <c r="M52" s="65">
        <v>5615.5749999999998</v>
      </c>
      <c r="N52" s="65">
        <v>6835.7430000000004</v>
      </c>
      <c r="O52" s="65">
        <v>5930.5300000000007</v>
      </c>
      <c r="P52" s="65">
        <v>11514.544</v>
      </c>
      <c r="Q52" s="40">
        <v>10937.432000000001</v>
      </c>
      <c r="R52" s="374">
        <f t="shared" si="34"/>
        <v>-5.0120265292311984E-2</v>
      </c>
      <c r="T52" s="387">
        <f t="shared" si="35"/>
        <v>0</v>
      </c>
      <c r="U52" s="388">
        <f t="shared" si="36"/>
        <v>0</v>
      </c>
      <c r="V52" s="469">
        <f t="shared" si="37"/>
        <v>1.7902210101406111E-2</v>
      </c>
      <c r="W52" s="469">
        <f t="shared" si="38"/>
        <v>3.0839549746276198E-2</v>
      </c>
      <c r="X52" s="469">
        <f t="shared" si="39"/>
        <v>2.7107881443647921E-2</v>
      </c>
    </row>
    <row r="53" spans="1:24" ht="20.100000000000001" customHeight="1" thickBot="1">
      <c r="A53" s="47"/>
      <c r="D53" s="24" t="s">
        <v>98</v>
      </c>
      <c r="E53" s="24"/>
      <c r="F53" s="216">
        <v>5619.5730000000003</v>
      </c>
      <c r="G53" s="65">
        <v>6686.9400000000005</v>
      </c>
      <c r="H53" s="65">
        <v>7026.8580000000002</v>
      </c>
      <c r="I53" s="65">
        <v>2877.4419999999996</v>
      </c>
      <c r="J53" s="65">
        <v>3048.8410000000008</v>
      </c>
      <c r="K53" s="65">
        <v>1901.7950000000001</v>
      </c>
      <c r="L53" s="65">
        <v>2325.33</v>
      </c>
      <c r="M53" s="65">
        <v>344.78200000000004</v>
      </c>
      <c r="N53" s="65">
        <v>67.48599999999999</v>
      </c>
      <c r="O53" s="65">
        <v>288.82</v>
      </c>
      <c r="P53" s="65">
        <v>107.57799999999999</v>
      </c>
      <c r="Q53" s="40">
        <v>1006.9089999999999</v>
      </c>
      <c r="R53" s="374">
        <f t="shared" si="34"/>
        <v>8.3598040491550325</v>
      </c>
      <c r="T53" s="387">
        <f t="shared" si="35"/>
        <v>3.0592442846388651E-2</v>
      </c>
      <c r="U53" s="388">
        <f t="shared" si="36"/>
        <v>7.2451091203809062E-3</v>
      </c>
      <c r="V53" s="469">
        <f t="shared" si="37"/>
        <v>8.7184725842177891E-4</v>
      </c>
      <c r="W53" s="469">
        <f t="shared" si="38"/>
        <v>2.8812752659635506E-4</v>
      </c>
      <c r="X53" s="469">
        <f t="shared" si="39"/>
        <v>2.4955738967375597E-3</v>
      </c>
    </row>
    <row r="54" spans="1:24" ht="20.100000000000001" customHeight="1" thickBot="1">
      <c r="A54" s="32" t="s">
        <v>39</v>
      </c>
      <c r="B54" s="115"/>
      <c r="C54" s="115"/>
      <c r="D54" s="115"/>
      <c r="E54" s="115"/>
      <c r="F54" s="215">
        <v>109245.679</v>
      </c>
      <c r="G54" s="83">
        <v>130933.26100000003</v>
      </c>
      <c r="H54" s="83">
        <v>146496.095</v>
      </c>
      <c r="I54" s="83">
        <v>156178.42399999988</v>
      </c>
      <c r="J54" s="83">
        <v>165396.06399999995</v>
      </c>
      <c r="K54" s="83">
        <v>170654.13399999999</v>
      </c>
      <c r="L54" s="83">
        <v>166448.19899999994</v>
      </c>
      <c r="M54" s="83">
        <v>194789.97199999998</v>
      </c>
      <c r="N54" s="83">
        <v>202238.40699999995</v>
      </c>
      <c r="O54" s="83">
        <v>210055.05599999998</v>
      </c>
      <c r="P54" s="83">
        <v>250715.0910000001</v>
      </c>
      <c r="Q54" s="209">
        <v>262787.99300000002</v>
      </c>
      <c r="R54" s="326">
        <f t="shared" si="34"/>
        <v>4.8153870402639264E-2</v>
      </c>
      <c r="T54" s="393">
        <f t="shared" si="35"/>
        <v>0.59472351209289764</v>
      </c>
      <c r="U54" s="394">
        <f t="shared" si="36"/>
        <v>0.65012676059938379</v>
      </c>
      <c r="V54" s="394">
        <f t="shared" si="37"/>
        <v>0.63408325147577471</v>
      </c>
      <c r="W54" s="394">
        <f t="shared" si="38"/>
        <v>0.67149341919546846</v>
      </c>
      <c r="X54" s="394">
        <f t="shared" si="39"/>
        <v>0.65130697581097463</v>
      </c>
    </row>
    <row r="55" spans="1:24" ht="20.100000000000001" customHeight="1" thickBot="1">
      <c r="A55" s="203"/>
      <c r="B55" s="115" t="s">
        <v>37</v>
      </c>
      <c r="C55" s="115"/>
      <c r="D55" s="115"/>
      <c r="E55" s="204"/>
      <c r="F55" s="396">
        <v>26942.014999999996</v>
      </c>
      <c r="G55" s="223">
        <v>28451.132999999987</v>
      </c>
      <c r="H55" s="223">
        <v>34081.63299999998</v>
      </c>
      <c r="I55" s="223">
        <v>36286.851999999999</v>
      </c>
      <c r="J55" s="223">
        <v>38984.623</v>
      </c>
      <c r="K55" s="223">
        <v>43309.348999999995</v>
      </c>
      <c r="L55" s="223">
        <v>43343.822999999953</v>
      </c>
      <c r="M55" s="223">
        <v>47533.690999999955</v>
      </c>
      <c r="N55" s="223">
        <v>51001.599000000009</v>
      </c>
      <c r="O55" s="223">
        <v>56234.995000000024</v>
      </c>
      <c r="P55" s="223">
        <v>69289.085999999996</v>
      </c>
      <c r="Q55" s="397">
        <v>73354.753000000012</v>
      </c>
      <c r="R55" s="321">
        <f t="shared" si="34"/>
        <v>5.8676874450328528E-2</v>
      </c>
      <c r="S55" s="6"/>
      <c r="T55" s="473">
        <f t="shared" si="35"/>
        <v>0.14666987225791811</v>
      </c>
      <c r="U55" s="469">
        <f t="shared" si="36"/>
        <v>0.16499199936778655</v>
      </c>
      <c r="V55" s="469">
        <f t="shared" si="37"/>
        <v>0.16975391668898437</v>
      </c>
      <c r="W55" s="469">
        <f t="shared" si="38"/>
        <v>0.18557784090894172</v>
      </c>
      <c r="X55" s="469">
        <f t="shared" si="39"/>
        <v>0.18180610838559516</v>
      </c>
    </row>
    <row r="56" spans="1:24" ht="20.100000000000001" customHeight="1">
      <c r="A56" s="198"/>
      <c r="B56" s="24"/>
      <c r="C56" s="370" t="s">
        <v>96</v>
      </c>
      <c r="D56" s="370"/>
      <c r="E56" s="199"/>
      <c r="F56" s="371">
        <v>26709.575999999997</v>
      </c>
      <c r="G56" s="372">
        <v>28192.169999999987</v>
      </c>
      <c r="H56" s="372">
        <v>33579.606999999982</v>
      </c>
      <c r="I56" s="372">
        <v>35883.991000000002</v>
      </c>
      <c r="J56" s="372">
        <v>38573.987999999998</v>
      </c>
      <c r="K56" s="372">
        <v>42887.293999999994</v>
      </c>
      <c r="L56" s="372">
        <v>42865.968999999954</v>
      </c>
      <c r="M56" s="372">
        <v>47073.486999999957</v>
      </c>
      <c r="N56" s="372">
        <v>50570.873000000007</v>
      </c>
      <c r="O56" s="372">
        <v>55755.012000000024</v>
      </c>
      <c r="P56" s="372">
        <v>68588.32699999999</v>
      </c>
      <c r="Q56" s="373">
        <v>72598.29800000001</v>
      </c>
      <c r="R56" s="374">
        <f t="shared" si="34"/>
        <v>5.8464336066981488E-2</v>
      </c>
      <c r="T56" s="475">
        <f t="shared" si="35"/>
        <v>0.14540449554285956</v>
      </c>
      <c r="U56" s="476">
        <f t="shared" si="36"/>
        <v>0.1633841317848965</v>
      </c>
      <c r="V56" s="476">
        <f t="shared" si="37"/>
        <v>0.16830501473399836</v>
      </c>
      <c r="W56" s="476">
        <f t="shared" si="38"/>
        <v>0.18370098916034874</v>
      </c>
      <c r="X56" s="476">
        <f t="shared" si="39"/>
        <v>0.17993127227621822</v>
      </c>
    </row>
    <row r="57" spans="1:24" ht="20.100000000000001" customHeight="1">
      <c r="A57" s="198"/>
      <c r="B57" s="24"/>
      <c r="C57" s="378" t="s">
        <v>87</v>
      </c>
      <c r="D57" s="370"/>
      <c r="E57" s="194"/>
      <c r="F57" s="43">
        <f>F58+F59</f>
        <v>232.43900000000002</v>
      </c>
      <c r="G57" s="63">
        <f t="shared" ref="G57:Q57" si="42">G58+G59</f>
        <v>258.96299999999997</v>
      </c>
      <c r="H57" s="63">
        <f t="shared" si="42"/>
        <v>502.02600000000012</v>
      </c>
      <c r="I57" s="63">
        <f t="shared" si="42"/>
        <v>402.86100000000005</v>
      </c>
      <c r="J57" s="63">
        <f t="shared" si="42"/>
        <v>410.63500000000005</v>
      </c>
      <c r="K57" s="63">
        <f t="shared" si="42"/>
        <v>422.05500000000001</v>
      </c>
      <c r="L57" s="63">
        <f t="shared" si="42"/>
        <v>477.85400000000004</v>
      </c>
      <c r="M57" s="63">
        <f t="shared" si="42"/>
        <v>460.20400000000006</v>
      </c>
      <c r="N57" s="63">
        <f t="shared" si="42"/>
        <v>430.726</v>
      </c>
      <c r="O57" s="63">
        <f t="shared" si="42"/>
        <v>479.98300000000006</v>
      </c>
      <c r="P57" s="63">
        <f t="shared" si="42"/>
        <v>700.7589999999999</v>
      </c>
      <c r="Q57" s="423">
        <f t="shared" si="42"/>
        <v>756.45499999999993</v>
      </c>
      <c r="R57" s="379">
        <f t="shared" si="34"/>
        <v>7.9479535760511158E-2</v>
      </c>
      <c r="T57" s="474">
        <f t="shared" si="35"/>
        <v>1.265376715058552E-3</v>
      </c>
      <c r="U57" s="470">
        <f t="shared" si="36"/>
        <v>1.6078675828900399E-3</v>
      </c>
      <c r="V57" s="470">
        <f t="shared" si="37"/>
        <v>1.4489019549860148E-3</v>
      </c>
      <c r="W57" s="470">
        <f t="shared" si="38"/>
        <v>1.8768517485929759E-3</v>
      </c>
      <c r="X57" s="470">
        <f t="shared" si="39"/>
        <v>1.8748361093769254E-3</v>
      </c>
    </row>
    <row r="58" spans="1:24" ht="20.100000000000001" customHeight="1">
      <c r="A58" s="47"/>
      <c r="D58" s="24" t="s">
        <v>97</v>
      </c>
      <c r="E58" s="24"/>
      <c r="F58" s="216"/>
      <c r="G58" s="65"/>
      <c r="H58" s="65"/>
      <c r="I58" s="65"/>
      <c r="J58" s="65"/>
      <c r="K58" s="65"/>
      <c r="L58" s="65"/>
      <c r="M58" s="65">
        <v>303.37100000000004</v>
      </c>
      <c r="N58" s="65">
        <v>333.22800000000001</v>
      </c>
      <c r="O58" s="65">
        <v>393.70500000000004</v>
      </c>
      <c r="P58" s="65">
        <v>624.50099999999986</v>
      </c>
      <c r="Q58" s="40">
        <v>665.21699999999998</v>
      </c>
      <c r="R58" s="374">
        <f t="shared" si="34"/>
        <v>6.5197653806799552E-2</v>
      </c>
      <c r="T58" s="387">
        <f t="shared" si="35"/>
        <v>0</v>
      </c>
      <c r="U58" s="388">
        <f t="shared" si="36"/>
        <v>0</v>
      </c>
      <c r="V58" s="469">
        <f t="shared" si="37"/>
        <v>1.1884586416347433E-3</v>
      </c>
      <c r="W58" s="469">
        <f t="shared" si="38"/>
        <v>1.6726089766211521E-3</v>
      </c>
      <c r="X58" s="469">
        <f t="shared" si="39"/>
        <v>1.6487072623902154E-3</v>
      </c>
    </row>
    <row r="59" spans="1:24" ht="20.100000000000001" customHeight="1" thickBot="1">
      <c r="A59" s="47"/>
      <c r="D59" s="24" t="s">
        <v>98</v>
      </c>
      <c r="E59" s="24"/>
      <c r="F59" s="216">
        <v>232.43900000000002</v>
      </c>
      <c r="G59" s="65">
        <v>258.96299999999997</v>
      </c>
      <c r="H59" s="65">
        <v>502.02600000000012</v>
      </c>
      <c r="I59" s="65">
        <v>402.86100000000005</v>
      </c>
      <c r="J59" s="65">
        <v>410.63500000000005</v>
      </c>
      <c r="K59" s="65">
        <v>422.05500000000001</v>
      </c>
      <c r="L59" s="65">
        <v>477.85400000000004</v>
      </c>
      <c r="M59" s="65">
        <v>156.833</v>
      </c>
      <c r="N59" s="65">
        <v>97.498000000000005</v>
      </c>
      <c r="O59" s="65">
        <v>86.277999999999992</v>
      </c>
      <c r="P59" s="65">
        <v>76.257999999999996</v>
      </c>
      <c r="Q59" s="40">
        <v>91.237999999999985</v>
      </c>
      <c r="R59" s="374">
        <f t="shared" si="34"/>
        <v>0.19643840646227267</v>
      </c>
      <c r="T59" s="387">
        <f t="shared" si="35"/>
        <v>1.265376715058552E-3</v>
      </c>
      <c r="U59" s="388">
        <f t="shared" si="36"/>
        <v>1.6078675828900399E-3</v>
      </c>
      <c r="V59" s="469">
        <f t="shared" si="37"/>
        <v>2.6044331335127154E-4</v>
      </c>
      <c r="W59" s="469">
        <f t="shared" si="38"/>
        <v>2.0424277197182364E-4</v>
      </c>
      <c r="X59" s="469">
        <f t="shared" si="39"/>
        <v>2.2612884698671026E-4</v>
      </c>
    </row>
    <row r="60" spans="1:24" ht="20.100000000000001" customHeight="1" thickBot="1">
      <c r="A60" s="47"/>
      <c r="B60" s="115" t="s">
        <v>38</v>
      </c>
      <c r="C60" s="115"/>
      <c r="D60" s="115"/>
      <c r="E60" s="115"/>
      <c r="F60" s="215">
        <v>82303.664000000004</v>
      </c>
      <c r="G60" s="83">
        <v>102482.12800000004</v>
      </c>
      <c r="H60" s="83">
        <v>112414.46200000003</v>
      </c>
      <c r="I60" s="83">
        <v>119891.57199999988</v>
      </c>
      <c r="J60" s="83">
        <v>126411.44099999995</v>
      </c>
      <c r="K60" s="83">
        <v>127344.785</v>
      </c>
      <c r="L60" s="83">
        <v>123104.37599999999</v>
      </c>
      <c r="M60" s="83">
        <v>147256.28100000002</v>
      </c>
      <c r="N60" s="83">
        <v>151236.80799999993</v>
      </c>
      <c r="O60" s="83">
        <v>153820.06099999996</v>
      </c>
      <c r="P60" s="83">
        <v>181426.00500000012</v>
      </c>
      <c r="Q60" s="209">
        <v>189433.24000000005</v>
      </c>
      <c r="R60" s="326">
        <f t="shared" si="34"/>
        <v>4.4134990460711093E-2</v>
      </c>
      <c r="S60" s="6"/>
      <c r="T60" s="475">
        <f t="shared" si="35"/>
        <v>0.44805363983497948</v>
      </c>
      <c r="U60" s="476">
        <f t="shared" si="36"/>
        <v>0.48513476123159732</v>
      </c>
      <c r="V60" s="476">
        <f t="shared" si="37"/>
        <v>0.46432933478679028</v>
      </c>
      <c r="W60" s="476">
        <f t="shared" si="38"/>
        <v>0.48591557828652682</v>
      </c>
      <c r="X60" s="476">
        <f t="shared" si="39"/>
        <v>0.46950086742537955</v>
      </c>
    </row>
    <row r="61" spans="1:24" ht="20.100000000000001" customHeight="1">
      <c r="A61" s="47"/>
      <c r="B61" s="24"/>
      <c r="C61" t="s">
        <v>96</v>
      </c>
      <c r="D61" s="370"/>
      <c r="F61" s="81">
        <v>80270.381000000008</v>
      </c>
      <c r="G61" s="61">
        <v>99803.439000000042</v>
      </c>
      <c r="H61" s="61">
        <v>109131.61200000002</v>
      </c>
      <c r="I61" s="61">
        <v>116166.22499999989</v>
      </c>
      <c r="J61" s="61">
        <v>122377.93799999995</v>
      </c>
      <c r="K61" s="61">
        <v>122831.13500000001</v>
      </c>
      <c r="L61" s="61">
        <v>117342.41899999999</v>
      </c>
      <c r="M61" s="61">
        <v>141702.54100000003</v>
      </c>
      <c r="N61" s="61">
        <v>145002.95399999994</v>
      </c>
      <c r="O61" s="61">
        <v>147598.66499999998</v>
      </c>
      <c r="P61" s="61">
        <v>171891.32300000012</v>
      </c>
      <c r="Q61" s="38">
        <v>179479.54600000006</v>
      </c>
      <c r="R61" s="374">
        <f t="shared" si="34"/>
        <v>4.4145468587730483E-2</v>
      </c>
      <c r="T61" s="473">
        <f t="shared" si="35"/>
        <v>0.4369846326402988</v>
      </c>
      <c r="U61" s="469">
        <f t="shared" si="36"/>
        <v>0.46793948688225512</v>
      </c>
      <c r="V61" s="469">
        <f t="shared" si="37"/>
        <v>0.44554910126364022</v>
      </c>
      <c r="W61" s="469">
        <f t="shared" si="38"/>
        <v>0.46037871813349562</v>
      </c>
      <c r="X61" s="469">
        <f t="shared" si="39"/>
        <v>0.44483113170694499</v>
      </c>
    </row>
    <row r="62" spans="1:24" ht="20.100000000000001" customHeight="1">
      <c r="A62" s="47"/>
      <c r="B62" s="24"/>
      <c r="C62" s="378" t="s">
        <v>87</v>
      </c>
      <c r="D62" s="370"/>
      <c r="E62" s="378"/>
      <c r="F62" s="43">
        <f>F63+F64</f>
        <v>2033.2830000000001</v>
      </c>
      <c r="G62" s="63">
        <f t="shared" ref="G62:Q62" si="43">G63+G64</f>
        <v>2678.6889999999999</v>
      </c>
      <c r="H62" s="63">
        <f t="shared" si="43"/>
        <v>3282.8500000000004</v>
      </c>
      <c r="I62" s="63">
        <f t="shared" si="43"/>
        <v>3725.3470000000007</v>
      </c>
      <c r="J62" s="63">
        <f t="shared" si="43"/>
        <v>4033.5030000000006</v>
      </c>
      <c r="K62" s="63">
        <f t="shared" si="43"/>
        <v>4513.6500000000005</v>
      </c>
      <c r="L62" s="63">
        <f t="shared" si="43"/>
        <v>5761.9570000000012</v>
      </c>
      <c r="M62" s="63">
        <f t="shared" si="43"/>
        <v>5553.7400000000016</v>
      </c>
      <c r="N62" s="63">
        <f t="shared" si="43"/>
        <v>6233.8539999999985</v>
      </c>
      <c r="O62" s="63">
        <f t="shared" si="43"/>
        <v>6221.3960000000025</v>
      </c>
      <c r="P62" s="63">
        <f t="shared" si="43"/>
        <v>9534.6820000000007</v>
      </c>
      <c r="Q62" s="423">
        <f t="shared" si="43"/>
        <v>9953.6939999999959</v>
      </c>
      <c r="R62" s="379">
        <f t="shared" si="34"/>
        <v>4.3946090703391588E-2</v>
      </c>
      <c r="T62" s="474">
        <f t="shared" si="35"/>
        <v>1.1069007194680746E-2</v>
      </c>
      <c r="U62" s="470">
        <f t="shared" si="36"/>
        <v>1.7195274349342215E-2</v>
      </c>
      <c r="V62" s="470">
        <f t="shared" si="37"/>
        <v>1.8780233523150142E-2</v>
      </c>
      <c r="W62" s="470">
        <f t="shared" si="38"/>
        <v>2.553686015303118E-2</v>
      </c>
      <c r="X62" s="470">
        <f t="shared" si="39"/>
        <v>2.4669735718434595E-2</v>
      </c>
    </row>
    <row r="63" spans="1:24" ht="20.100000000000001" customHeight="1">
      <c r="A63" s="47"/>
      <c r="D63" s="24" t="s">
        <v>97</v>
      </c>
      <c r="E63" s="24"/>
      <c r="F63" s="216"/>
      <c r="G63" s="65"/>
      <c r="H63" s="65"/>
      <c r="I63" s="65"/>
      <c r="J63" s="65"/>
      <c r="K63" s="65"/>
      <c r="L63" s="65"/>
      <c r="M63" s="65">
        <v>4374.112000000001</v>
      </c>
      <c r="N63" s="65">
        <v>5535.3289999999988</v>
      </c>
      <c r="O63" s="65">
        <v>5415.4900000000025</v>
      </c>
      <c r="P63" s="65">
        <v>8578.52</v>
      </c>
      <c r="Q63" s="40">
        <v>9390.9589999999953</v>
      </c>
      <c r="R63" s="374">
        <f t="shared" si="34"/>
        <v>9.4706196406838805E-2</v>
      </c>
      <c r="T63" s="473">
        <f t="shared" si="35"/>
        <v>0</v>
      </c>
      <c r="U63" s="469">
        <f t="shared" si="36"/>
        <v>0</v>
      </c>
      <c r="V63" s="469">
        <f t="shared" si="37"/>
        <v>1.6347483240463132E-2</v>
      </c>
      <c r="W63" s="469">
        <f t="shared" si="38"/>
        <v>2.2975959298902789E-2</v>
      </c>
      <c r="X63" s="469">
        <f t="shared" si="39"/>
        <v>2.3275024998021317E-2</v>
      </c>
    </row>
    <row r="64" spans="1:24" ht="20.100000000000001" customHeight="1" thickBot="1">
      <c r="A64" s="47"/>
      <c r="D64" s="24" t="s">
        <v>98</v>
      </c>
      <c r="E64" s="24"/>
      <c r="F64" s="216">
        <v>2033.2830000000001</v>
      </c>
      <c r="G64" s="65">
        <v>2678.6889999999999</v>
      </c>
      <c r="H64" s="65">
        <v>3282.8500000000004</v>
      </c>
      <c r="I64" s="65">
        <v>3725.3470000000007</v>
      </c>
      <c r="J64" s="65">
        <v>4033.5030000000006</v>
      </c>
      <c r="K64" s="65">
        <v>4513.6500000000005</v>
      </c>
      <c r="L64" s="65">
        <v>5761.9570000000012</v>
      </c>
      <c r="M64" s="65">
        <v>1179.6280000000002</v>
      </c>
      <c r="N64" s="65">
        <v>698.52499999999998</v>
      </c>
      <c r="O64" s="65">
        <v>805.90599999999995</v>
      </c>
      <c r="P64" s="65">
        <v>956.16199999999981</v>
      </c>
      <c r="Q64" s="40">
        <v>562.7349999999999</v>
      </c>
      <c r="R64" s="383">
        <f t="shared" si="34"/>
        <v>-0.41146479362283794</v>
      </c>
      <c r="T64" s="473">
        <f t="shared" si="35"/>
        <v>1.1069007194680746E-2</v>
      </c>
      <c r="U64" s="469">
        <f t="shared" si="36"/>
        <v>1.7195274349342215E-2</v>
      </c>
      <c r="V64" s="469">
        <f t="shared" si="37"/>
        <v>2.4327502826870097E-3</v>
      </c>
      <c r="W64" s="469">
        <f t="shared" si="38"/>
        <v>2.5609008541283905E-3</v>
      </c>
      <c r="X64" s="469">
        <f t="shared" si="39"/>
        <v>1.3947107204132752E-3</v>
      </c>
    </row>
    <row r="65" spans="1:24" ht="20.100000000000001" customHeight="1" thickBot="1">
      <c r="A65" s="56" t="s">
        <v>30</v>
      </c>
      <c r="B65" s="212"/>
      <c r="C65" s="212"/>
      <c r="D65" s="212"/>
      <c r="E65" s="212"/>
      <c r="F65" s="84">
        <f>F43+F54</f>
        <v>183691.54199999999</v>
      </c>
      <c r="G65" s="69">
        <f t="shared" ref="G65:O65" si="44">G43+G54</f>
        <v>210357.35200000007</v>
      </c>
      <c r="H65" s="69">
        <f t="shared" si="44"/>
        <v>222622.774</v>
      </c>
      <c r="I65" s="69">
        <f t="shared" si="44"/>
        <v>233166.43299999984</v>
      </c>
      <c r="J65" s="69">
        <f t="shared" si="44"/>
        <v>251914.91399999993</v>
      </c>
      <c r="K65" s="69">
        <f t="shared" si="44"/>
        <v>262493.63099999999</v>
      </c>
      <c r="L65" s="69">
        <f t="shared" si="44"/>
        <v>271562.05499999993</v>
      </c>
      <c r="M65" s="69">
        <f t="shared" si="44"/>
        <v>313751.93400000001</v>
      </c>
      <c r="N65" s="69">
        <f t="shared" si="44"/>
        <v>322001.05999999994</v>
      </c>
      <c r="O65" s="69">
        <f t="shared" si="44"/>
        <v>331273.62300000002</v>
      </c>
      <c r="P65" s="69">
        <f t="shared" ref="P65:Q65" si="45">P43+P54</f>
        <v>373369.39400000009</v>
      </c>
      <c r="Q65" s="85">
        <f t="shared" si="45"/>
        <v>403477.93400000001</v>
      </c>
      <c r="R65" s="335">
        <f t="shared" si="34"/>
        <v>8.0640085887703786E-2</v>
      </c>
      <c r="T65" s="365">
        <f>T43+T54</f>
        <v>1</v>
      </c>
      <c r="U65" s="367">
        <f t="shared" ref="U65" si="46">U43+U54</f>
        <v>1</v>
      </c>
      <c r="V65" s="367">
        <f t="shared" si="37"/>
        <v>1</v>
      </c>
      <c r="W65" s="367">
        <f t="shared" si="38"/>
        <v>1</v>
      </c>
      <c r="X65" s="366">
        <f t="shared" si="39"/>
        <v>1</v>
      </c>
    </row>
    <row r="66" spans="1:24" ht="20.100000000000001" customHeight="1" thickBot="1">
      <c r="A66" s="385"/>
      <c r="B66" s="115" t="s">
        <v>113</v>
      </c>
      <c r="C66" s="115"/>
      <c r="D66" s="115"/>
      <c r="E66" s="398"/>
      <c r="F66" s="33">
        <f>F45+F50+F56+F61</f>
        <v>175086.23300000001</v>
      </c>
      <c r="G66" s="83">
        <f t="shared" ref="G66:Q66" si="47">G45+G50+G56+G61</f>
        <v>200123.06000000006</v>
      </c>
      <c r="H66" s="83">
        <f t="shared" si="47"/>
        <v>211614.37400000001</v>
      </c>
      <c r="I66" s="83">
        <f t="shared" si="47"/>
        <v>226020.12399999989</v>
      </c>
      <c r="J66" s="83">
        <f t="shared" si="47"/>
        <v>244125.25199999995</v>
      </c>
      <c r="K66" s="83">
        <f t="shared" si="47"/>
        <v>255356.53500000003</v>
      </c>
      <c r="L66" s="83">
        <f t="shared" si="47"/>
        <v>262707.63499999995</v>
      </c>
      <c r="M66" s="83">
        <f t="shared" si="47"/>
        <v>301470.96100000001</v>
      </c>
      <c r="N66" s="83">
        <f t="shared" si="47"/>
        <v>308048.88099999994</v>
      </c>
      <c r="O66" s="83">
        <f t="shared" ref="O66" si="48">O45+O50+O56+O61</f>
        <v>317984.348</v>
      </c>
      <c r="P66" s="83">
        <f t="shared" si="47"/>
        <v>350014.05100000009</v>
      </c>
      <c r="Q66" s="209">
        <f t="shared" si="47"/>
        <v>379651.36600000004</v>
      </c>
      <c r="R66" s="326">
        <f t="shared" si="34"/>
        <v>8.4674643533096144E-2</v>
      </c>
      <c r="S66" s="6"/>
      <c r="T66" s="399">
        <f>F66/$F$65</f>
        <v>0.9531534827009075</v>
      </c>
      <c r="U66" s="400">
        <f>K66/$K$65</f>
        <v>0.97281040315983913</v>
      </c>
      <c r="V66" s="400">
        <f t="shared" si="37"/>
        <v>0.95988429480242676</v>
      </c>
      <c r="W66" s="400">
        <f t="shared" si="38"/>
        <v>0.93744708758854511</v>
      </c>
      <c r="X66" s="401">
        <f t="shared" si="39"/>
        <v>0.9409470357801526</v>
      </c>
    </row>
    <row r="67" spans="1:24" ht="20.100000000000001" customHeight="1">
      <c r="A67" s="198"/>
      <c r="B67" s="1"/>
      <c r="C67" s="1" t="s">
        <v>37</v>
      </c>
      <c r="D67" s="1"/>
      <c r="E67" s="330"/>
      <c r="F67" s="7">
        <f>F45+F56</f>
        <v>52156.897000000004</v>
      </c>
      <c r="G67" s="61">
        <f t="shared" ref="G67:Q67" si="49">G45+G56</f>
        <v>55869.84599999999</v>
      </c>
      <c r="H67" s="61">
        <f t="shared" si="49"/>
        <v>61824.134999999966</v>
      </c>
      <c r="I67" s="61">
        <f t="shared" si="49"/>
        <v>64760.963000000018</v>
      </c>
      <c r="J67" s="61">
        <f t="shared" si="49"/>
        <v>72747.317999999999</v>
      </c>
      <c r="K67" s="61">
        <f t="shared" si="49"/>
        <v>79232.04800000001</v>
      </c>
      <c r="L67" s="61">
        <f t="shared" si="49"/>
        <v>86348.306999999942</v>
      </c>
      <c r="M67" s="61">
        <f t="shared" si="49"/>
        <v>89787.960999999981</v>
      </c>
      <c r="N67" s="61">
        <f t="shared" si="49"/>
        <v>94929.417000000016</v>
      </c>
      <c r="O67" s="61">
        <f t="shared" ref="O67" si="50">O45+O56</f>
        <v>101487.16500000004</v>
      </c>
      <c r="P67" s="61">
        <f t="shared" si="49"/>
        <v>114268.72799999999</v>
      </c>
      <c r="Q67" s="7">
        <f t="shared" si="49"/>
        <v>125969.31100000002</v>
      </c>
      <c r="R67" s="384">
        <f t="shared" si="34"/>
        <v>0.10239532026645146</v>
      </c>
      <c r="T67" s="340">
        <f t="shared" ref="T67:T74" si="51">F67/$F$65</f>
        <v>0.2839373899969766</v>
      </c>
      <c r="U67" s="341">
        <f t="shared" ref="U67:U74" si="52">K67/$K$65</f>
        <v>0.30184369692383134</v>
      </c>
      <c r="V67" s="341">
        <f t="shared" si="37"/>
        <v>0.30635449958537758</v>
      </c>
      <c r="W67" s="341">
        <f t="shared" si="38"/>
        <v>0.30604738855483149</v>
      </c>
      <c r="X67" s="342">
        <f t="shared" si="39"/>
        <v>0.31220867458888102</v>
      </c>
    </row>
    <row r="68" spans="1:24" ht="20.100000000000001" customHeight="1" thickBot="1">
      <c r="A68" s="198"/>
      <c r="B68" s="1"/>
      <c r="C68" s="1" t="s">
        <v>38</v>
      </c>
      <c r="D68" s="1"/>
      <c r="E68" s="330"/>
      <c r="F68" s="7">
        <f>F50+F61</f>
        <v>122929.33599999998</v>
      </c>
      <c r="G68" s="61">
        <f t="shared" ref="G68:Q68" si="53">G50+G61</f>
        <v>144253.21400000007</v>
      </c>
      <c r="H68" s="61">
        <f t="shared" si="53"/>
        <v>149790.23900000003</v>
      </c>
      <c r="I68" s="61">
        <f t="shared" si="53"/>
        <v>161259.16099999985</v>
      </c>
      <c r="J68" s="61">
        <f t="shared" si="53"/>
        <v>171377.93399999995</v>
      </c>
      <c r="K68" s="61">
        <f t="shared" si="53"/>
        <v>176124.48700000002</v>
      </c>
      <c r="L68" s="61">
        <f t="shared" si="53"/>
        <v>176359.32799999998</v>
      </c>
      <c r="M68" s="61">
        <f t="shared" si="53"/>
        <v>211683.00000000003</v>
      </c>
      <c r="N68" s="61">
        <f t="shared" si="53"/>
        <v>213119.46399999992</v>
      </c>
      <c r="O68" s="61">
        <f t="shared" ref="O68" si="54">O50+O61</f>
        <v>216497.18300000002</v>
      </c>
      <c r="P68" s="61">
        <f t="shared" si="53"/>
        <v>235745.32300000012</v>
      </c>
      <c r="Q68" s="7">
        <f t="shared" si="53"/>
        <v>253682.05500000005</v>
      </c>
      <c r="R68" s="374">
        <f t="shared" si="34"/>
        <v>7.6085208273675584E-2</v>
      </c>
      <c r="T68" s="340">
        <f t="shared" si="51"/>
        <v>0.66921609270393079</v>
      </c>
      <c r="U68" s="341">
        <f t="shared" si="52"/>
        <v>0.67096670623600774</v>
      </c>
      <c r="V68" s="341">
        <f t="shared" si="37"/>
        <v>0.65352979521704935</v>
      </c>
      <c r="W68" s="341">
        <f t="shared" si="38"/>
        <v>0.63139969903371373</v>
      </c>
      <c r="X68" s="342">
        <f t="shared" si="39"/>
        <v>0.62873836119127158</v>
      </c>
    </row>
    <row r="69" spans="1:24" ht="20.100000000000001" customHeight="1" thickBot="1">
      <c r="A69" s="47"/>
      <c r="B69" s="115" t="s">
        <v>97</v>
      </c>
      <c r="C69" s="115"/>
      <c r="D69" s="115"/>
      <c r="E69" s="398"/>
      <c r="F69" s="33">
        <f>F47+F52+F58+F63</f>
        <v>0</v>
      </c>
      <c r="G69" s="83">
        <f t="shared" ref="G69:Q69" si="55">G47+G52+G58+G63</f>
        <v>0</v>
      </c>
      <c r="H69" s="83">
        <f t="shared" si="55"/>
        <v>0</v>
      </c>
      <c r="I69" s="83">
        <f t="shared" si="55"/>
        <v>0</v>
      </c>
      <c r="J69" s="83">
        <f t="shared" si="55"/>
        <v>0</v>
      </c>
      <c r="K69" s="83">
        <f t="shared" si="55"/>
        <v>0</v>
      </c>
      <c r="L69" s="83">
        <f t="shared" si="55"/>
        <v>0</v>
      </c>
      <c r="M69" s="83">
        <f t="shared" si="55"/>
        <v>10505.964</v>
      </c>
      <c r="N69" s="83">
        <f t="shared" si="55"/>
        <v>13065.128999999999</v>
      </c>
      <c r="O69" s="83">
        <f t="shared" ref="O69" si="56">O47+O52+O58+O63</f>
        <v>12078.094000000003</v>
      </c>
      <c r="P69" s="83">
        <f t="shared" si="55"/>
        <v>22198.935000000001</v>
      </c>
      <c r="Q69" s="33">
        <f t="shared" si="55"/>
        <v>22123.141999999996</v>
      </c>
      <c r="R69" s="326">
        <f t="shared" si="34"/>
        <v>-3.4142628914407432E-3</v>
      </c>
      <c r="S69" s="6"/>
      <c r="T69" s="393">
        <f t="shared" si="51"/>
        <v>0</v>
      </c>
      <c r="U69" s="394">
        <f t="shared" si="52"/>
        <v>0</v>
      </c>
      <c r="V69" s="394">
        <f t="shared" si="37"/>
        <v>3.6459570462088982E-2</v>
      </c>
      <c r="W69" s="394">
        <f t="shared" si="38"/>
        <v>5.9455690146900463E-2</v>
      </c>
      <c r="X69" s="395">
        <f t="shared" si="39"/>
        <v>5.4831107566839073E-2</v>
      </c>
    </row>
    <row r="70" spans="1:24" ht="20.100000000000001" customHeight="1">
      <c r="A70" s="47"/>
      <c r="B70" s="1"/>
      <c r="C70" s="1" t="s">
        <v>37</v>
      </c>
      <c r="D70" s="1"/>
      <c r="E70" s="330"/>
      <c r="F70" s="7">
        <f>F47+F58</f>
        <v>0</v>
      </c>
      <c r="G70" s="61">
        <f t="shared" ref="G70:Q70" si="57">G47+G58</f>
        <v>0</v>
      </c>
      <c r="H70" s="61">
        <f t="shared" si="57"/>
        <v>0</v>
      </c>
      <c r="I70" s="61">
        <f t="shared" si="57"/>
        <v>0</v>
      </c>
      <c r="J70" s="61">
        <f t="shared" si="57"/>
        <v>0</v>
      </c>
      <c r="K70" s="61">
        <f t="shared" si="57"/>
        <v>0</v>
      </c>
      <c r="L70" s="61">
        <f t="shared" si="57"/>
        <v>0</v>
      </c>
      <c r="M70" s="61">
        <f t="shared" si="57"/>
        <v>516.27700000000004</v>
      </c>
      <c r="N70" s="61">
        <f t="shared" si="57"/>
        <v>694.05700000000002</v>
      </c>
      <c r="O70" s="61">
        <f t="shared" ref="O70" si="58">O47+O58</f>
        <v>732.07400000000007</v>
      </c>
      <c r="P70" s="61">
        <f t="shared" si="57"/>
        <v>2105.8709999999996</v>
      </c>
      <c r="Q70" s="7">
        <f t="shared" si="57"/>
        <v>1794.7510000000002</v>
      </c>
      <c r="R70" s="384">
        <f t="shared" si="34"/>
        <v>-0.14773934395791552</v>
      </c>
      <c r="T70" s="340">
        <f t="shared" si="51"/>
        <v>0</v>
      </c>
      <c r="U70" s="341">
        <f t="shared" si="52"/>
        <v>0</v>
      </c>
      <c r="V70" s="341">
        <f t="shared" si="37"/>
        <v>2.2098771202197407E-3</v>
      </c>
      <c r="W70" s="341">
        <f t="shared" si="38"/>
        <v>5.6401811017214743E-3</v>
      </c>
      <c r="X70" s="342">
        <f t="shared" si="39"/>
        <v>4.4482011251698343E-3</v>
      </c>
    </row>
    <row r="71" spans="1:24" ht="20.100000000000001" customHeight="1" thickBot="1">
      <c r="A71" s="203"/>
      <c r="B71" s="1"/>
      <c r="C71" s="1" t="s">
        <v>38</v>
      </c>
      <c r="D71" s="1"/>
      <c r="E71" s="330"/>
      <c r="F71" s="7">
        <f>F52+F63</f>
        <v>0</v>
      </c>
      <c r="G71" s="61">
        <f t="shared" ref="G71:Q71" si="59">G52+G63</f>
        <v>0</v>
      </c>
      <c r="H71" s="61">
        <f t="shared" si="59"/>
        <v>0</v>
      </c>
      <c r="I71" s="61">
        <f t="shared" si="59"/>
        <v>0</v>
      </c>
      <c r="J71" s="61">
        <f t="shared" si="59"/>
        <v>0</v>
      </c>
      <c r="K71" s="61">
        <f t="shared" si="59"/>
        <v>0</v>
      </c>
      <c r="L71" s="61">
        <f t="shared" si="59"/>
        <v>0</v>
      </c>
      <c r="M71" s="61">
        <f t="shared" si="59"/>
        <v>9989.6870000000017</v>
      </c>
      <c r="N71" s="61">
        <f t="shared" si="59"/>
        <v>12371.072</v>
      </c>
      <c r="O71" s="61">
        <f t="shared" ref="O71" si="60">O52+O63</f>
        <v>11346.020000000004</v>
      </c>
      <c r="P71" s="61">
        <f t="shared" si="59"/>
        <v>20093.063999999998</v>
      </c>
      <c r="Q71" s="7">
        <f t="shared" si="59"/>
        <v>20328.390999999996</v>
      </c>
      <c r="R71" s="321">
        <f t="shared" si="34"/>
        <v>1.1711852408373233E-2</v>
      </c>
      <c r="T71" s="340">
        <f t="shared" si="51"/>
        <v>0</v>
      </c>
      <c r="U71" s="341">
        <f t="shared" si="52"/>
        <v>0</v>
      </c>
      <c r="V71" s="341">
        <f t="shared" si="37"/>
        <v>3.4249693341869246E-2</v>
      </c>
      <c r="W71" s="341">
        <f t="shared" si="38"/>
        <v>5.3815509045178976E-2</v>
      </c>
      <c r="X71" s="342">
        <f t="shared" si="39"/>
        <v>5.0382906441669241E-2</v>
      </c>
    </row>
    <row r="72" spans="1:24" ht="20.100000000000001" customHeight="1" thickBot="1">
      <c r="A72" s="203"/>
      <c r="B72" s="115" t="s">
        <v>98</v>
      </c>
      <c r="C72" s="115"/>
      <c r="D72" s="115"/>
      <c r="E72" s="398"/>
      <c r="F72" s="33">
        <f>F48+F53+F59+F64</f>
        <v>8605.3090000000011</v>
      </c>
      <c r="G72" s="83">
        <f t="shared" ref="G72:Q72" si="61">G48+G53+G59+G64</f>
        <v>10234.291999999999</v>
      </c>
      <c r="H72" s="83">
        <f t="shared" si="61"/>
        <v>11008.400000000001</v>
      </c>
      <c r="I72" s="83">
        <f t="shared" si="61"/>
        <v>7146.3090000000002</v>
      </c>
      <c r="J72" s="83">
        <f t="shared" si="61"/>
        <v>7789.6620000000021</v>
      </c>
      <c r="K72" s="83">
        <f t="shared" si="61"/>
        <v>7137.0960000000005</v>
      </c>
      <c r="L72" s="83">
        <f t="shared" si="61"/>
        <v>8854.4200000000019</v>
      </c>
      <c r="M72" s="83">
        <f t="shared" si="61"/>
        <v>1775.009</v>
      </c>
      <c r="N72" s="83">
        <f t="shared" si="61"/>
        <v>887.05</v>
      </c>
      <c r="O72" s="83">
        <f t="shared" ref="O72" si="62">O48+O53+O59+O64</f>
        <v>1211.181</v>
      </c>
      <c r="P72" s="83">
        <f t="shared" si="61"/>
        <v>1156.4079999999999</v>
      </c>
      <c r="Q72" s="209">
        <f t="shared" si="61"/>
        <v>1703.4259999999999</v>
      </c>
      <c r="R72" s="326">
        <f t="shared" si="34"/>
        <v>0.47303200946378793</v>
      </c>
      <c r="S72" s="6"/>
      <c r="T72" s="393">
        <f t="shared" si="51"/>
        <v>4.6846517299092637E-2</v>
      </c>
      <c r="U72" s="394">
        <f t="shared" si="52"/>
        <v>2.7189596840161048E-2</v>
      </c>
      <c r="V72" s="394">
        <f t="shared" si="37"/>
        <v>3.6561347354842071E-3</v>
      </c>
      <c r="W72" s="394">
        <f t="shared" si="38"/>
        <v>3.0972222645544419E-3</v>
      </c>
      <c r="X72" s="395">
        <f t="shared" si="39"/>
        <v>4.2218566530084394E-3</v>
      </c>
    </row>
    <row r="73" spans="1:24" ht="20.100000000000001" customHeight="1">
      <c r="A73" s="47"/>
      <c r="B73" s="9"/>
      <c r="C73" s="1" t="s">
        <v>37</v>
      </c>
      <c r="D73" s="1"/>
      <c r="E73" s="330"/>
      <c r="F73" s="7">
        <f>F48+F59</f>
        <v>952.45299999999997</v>
      </c>
      <c r="G73" s="61">
        <f t="shared" ref="G73:Q73" si="63">G48+G59</f>
        <v>868.66300000000001</v>
      </c>
      <c r="H73" s="61">
        <f t="shared" si="63"/>
        <v>698.69200000000012</v>
      </c>
      <c r="I73" s="61">
        <f t="shared" si="63"/>
        <v>543.5200000000001</v>
      </c>
      <c r="J73" s="61">
        <f t="shared" si="63"/>
        <v>707.31799999999998</v>
      </c>
      <c r="K73" s="61">
        <f t="shared" si="63"/>
        <v>721.65100000000007</v>
      </c>
      <c r="L73" s="61">
        <f t="shared" si="63"/>
        <v>767.13300000000004</v>
      </c>
      <c r="M73" s="61">
        <f t="shared" si="63"/>
        <v>250.59899999999999</v>
      </c>
      <c r="N73" s="61">
        <f t="shared" si="63"/>
        <v>121.039</v>
      </c>
      <c r="O73" s="61">
        <f t="shared" ref="O73" si="64">O48+O59</f>
        <v>116.45499999999998</v>
      </c>
      <c r="P73" s="61">
        <f t="shared" si="63"/>
        <v>92.667999999999992</v>
      </c>
      <c r="Q73" s="7">
        <f t="shared" si="63"/>
        <v>133.78199999999998</v>
      </c>
      <c r="R73" s="384">
        <f t="shared" si="34"/>
        <v>0.44366987525359342</v>
      </c>
      <c r="T73" s="340">
        <f t="shared" si="51"/>
        <v>5.1850672580232354E-3</v>
      </c>
      <c r="U73" s="341">
        <f t="shared" si="52"/>
        <v>2.7492133704379289E-3</v>
      </c>
      <c r="V73" s="341">
        <f t="shared" si="37"/>
        <v>3.5153719437541812E-4</v>
      </c>
      <c r="W73" s="341">
        <f t="shared" si="38"/>
        <v>2.4819388382969591E-4</v>
      </c>
      <c r="X73" s="342">
        <f t="shared" si="39"/>
        <v>3.3157203585760403E-4</v>
      </c>
    </row>
    <row r="74" spans="1:24" ht="20.100000000000001" customHeight="1" thickBot="1">
      <c r="A74" s="48"/>
      <c r="B74" s="114"/>
      <c r="C74" s="114" t="s">
        <v>38</v>
      </c>
      <c r="D74" s="114"/>
      <c r="E74" s="331"/>
      <c r="F74" s="106">
        <f>F53+F64</f>
        <v>7652.8560000000007</v>
      </c>
      <c r="G74" s="67">
        <f t="shared" ref="G74:Q74" si="65">G53+G64</f>
        <v>9365.6290000000008</v>
      </c>
      <c r="H74" s="67">
        <f t="shared" si="65"/>
        <v>10309.708000000001</v>
      </c>
      <c r="I74" s="67">
        <f t="shared" si="65"/>
        <v>6602.7890000000007</v>
      </c>
      <c r="J74" s="67">
        <f t="shared" si="65"/>
        <v>7082.344000000001</v>
      </c>
      <c r="K74" s="67">
        <f t="shared" si="65"/>
        <v>6415.4450000000006</v>
      </c>
      <c r="L74" s="67">
        <f t="shared" si="65"/>
        <v>8087.2870000000012</v>
      </c>
      <c r="M74" s="67">
        <f t="shared" si="65"/>
        <v>1524.4100000000003</v>
      </c>
      <c r="N74" s="67">
        <f t="shared" si="65"/>
        <v>766.01099999999997</v>
      </c>
      <c r="O74" s="67">
        <f t="shared" ref="O74" si="66">O53+O64</f>
        <v>1094.7259999999999</v>
      </c>
      <c r="P74" s="67">
        <f t="shared" si="65"/>
        <v>1063.7399999999998</v>
      </c>
      <c r="Q74" s="106">
        <f t="shared" si="65"/>
        <v>1569.6439999999998</v>
      </c>
      <c r="R74" s="383">
        <f t="shared" si="34"/>
        <v>0.47558989978754218</v>
      </c>
      <c r="T74" s="360">
        <f t="shared" si="51"/>
        <v>4.1661450041069401E-2</v>
      </c>
      <c r="U74" s="349">
        <f t="shared" si="52"/>
        <v>2.4440383469723121E-2</v>
      </c>
      <c r="V74" s="349">
        <f t="shared" si="37"/>
        <v>3.3045975411087887E-3</v>
      </c>
      <c r="W74" s="349">
        <f t="shared" si="38"/>
        <v>2.8490283807247455E-3</v>
      </c>
      <c r="X74" s="361">
        <f t="shared" si="39"/>
        <v>3.8902846171508347E-3</v>
      </c>
    </row>
    <row r="75" spans="1:24" ht="15.75" thickBot="1"/>
    <row r="76" spans="1:24" ht="15" customHeight="1">
      <c r="A76" s="507" t="s">
        <v>32</v>
      </c>
      <c r="B76" s="516"/>
      <c r="C76" s="516"/>
      <c r="D76" s="516"/>
      <c r="E76" s="516"/>
      <c r="F76" s="533" t="s">
        <v>41</v>
      </c>
      <c r="G76" s="530"/>
      <c r="H76" s="530"/>
      <c r="I76" s="530"/>
      <c r="J76" s="530"/>
      <c r="K76" s="530"/>
      <c r="L76" s="530"/>
      <c r="M76" s="530"/>
      <c r="N76" s="530"/>
      <c r="O76" s="530"/>
      <c r="P76" s="530"/>
      <c r="Q76" s="531"/>
      <c r="R76" s="519" t="s">
        <v>196</v>
      </c>
    </row>
    <row r="77" spans="1:24" ht="15.75" thickBot="1">
      <c r="A77" s="517"/>
      <c r="B77" s="543"/>
      <c r="C77" s="543"/>
      <c r="D77" s="543"/>
      <c r="E77" s="543"/>
      <c r="F77" s="526" t="str">
        <f>F5</f>
        <v>jan-dez</v>
      </c>
      <c r="G77" s="527"/>
      <c r="H77" s="527"/>
      <c r="I77" s="527"/>
      <c r="J77" s="527"/>
      <c r="K77" s="527"/>
      <c r="L77" s="527"/>
      <c r="M77" s="527"/>
      <c r="N77" s="527"/>
      <c r="O77" s="527"/>
      <c r="P77" s="527"/>
      <c r="Q77" s="528"/>
      <c r="R77" s="520"/>
    </row>
    <row r="78" spans="1:24" ht="23.25" customHeight="1" thickBot="1">
      <c r="A78" s="517"/>
      <c r="B78" s="543"/>
      <c r="C78" s="543"/>
      <c r="D78" s="543"/>
      <c r="E78" s="543"/>
      <c r="F78" s="28">
        <v>2010</v>
      </c>
      <c r="G78" s="196">
        <v>2011</v>
      </c>
      <c r="H78" s="196">
        <v>2012</v>
      </c>
      <c r="I78" s="196">
        <v>2013</v>
      </c>
      <c r="J78" s="196">
        <v>2014</v>
      </c>
      <c r="K78" s="196">
        <v>2015</v>
      </c>
      <c r="L78" s="196">
        <v>2016</v>
      </c>
      <c r="M78" s="196">
        <v>2017</v>
      </c>
      <c r="N78" s="196">
        <v>2018</v>
      </c>
      <c r="O78" s="196">
        <v>2019</v>
      </c>
      <c r="P78" s="196">
        <v>2020</v>
      </c>
      <c r="Q78" s="287">
        <v>2021</v>
      </c>
      <c r="R78" s="521"/>
    </row>
    <row r="79" spans="1:24" ht="20.100000000000001" customHeight="1" thickBot="1">
      <c r="A79" s="32" t="s">
        <v>36</v>
      </c>
      <c r="B79" s="115"/>
      <c r="C79" s="115"/>
      <c r="D79" s="115"/>
      <c r="E79" s="115"/>
      <c r="F79" s="224">
        <f>(F43/F7)*10</f>
        <v>2.2305312488876679</v>
      </c>
      <c r="G79" s="119">
        <f t="shared" ref="G79:N79" si="67">(G43/G7)*10</f>
        <v>2.2818567001724936</v>
      </c>
      <c r="H79" s="119">
        <f t="shared" si="67"/>
        <v>2.3291157152289657</v>
      </c>
      <c r="I79" s="119">
        <f t="shared" si="67"/>
        <v>2.3750670983833198</v>
      </c>
      <c r="J79" s="119">
        <f t="shared" si="67"/>
        <v>2.4674464988773135</v>
      </c>
      <c r="K79" s="119">
        <f t="shared" si="67"/>
        <v>2.5244040900407985</v>
      </c>
      <c r="L79" s="119">
        <f t="shared" si="67"/>
        <v>2.51276286584925</v>
      </c>
      <c r="M79" s="119">
        <f t="shared" si="67"/>
        <v>2.5605180271292927</v>
      </c>
      <c r="N79" s="119">
        <f t="shared" si="67"/>
        <v>2.5673707779439181</v>
      </c>
      <c r="O79" s="119">
        <f t="shared" ref="O79:Q79" si="68">(O43/O7)*10</f>
        <v>2.5796797741500055</v>
      </c>
      <c r="P79" s="119">
        <f t="shared" si="68"/>
        <v>2.4793627430488705</v>
      </c>
      <c r="Q79" s="119">
        <f t="shared" si="68"/>
        <v>2.5256501702871286</v>
      </c>
      <c r="R79" s="318">
        <f>(Q79-P79)/P79</f>
        <v>1.8669082355145201E-2</v>
      </c>
    </row>
    <row r="80" spans="1:24" ht="20.100000000000001" customHeight="1" thickBot="1">
      <c r="A80" s="203"/>
      <c r="B80" s="115" t="s">
        <v>37</v>
      </c>
      <c r="C80" s="115"/>
      <c r="D80" s="115"/>
      <c r="E80" s="204"/>
      <c r="F80" s="323">
        <f t="shared" ref="F80:N83" si="69">(F44/F8)*10</f>
        <v>2.114342983621587</v>
      </c>
      <c r="G80" s="160">
        <f t="shared" si="69"/>
        <v>2.195454731019042</v>
      </c>
      <c r="H80" s="160">
        <f t="shared" si="69"/>
        <v>2.1439274785915869</v>
      </c>
      <c r="I80" s="160">
        <f t="shared" si="69"/>
        <v>2.183373256008625</v>
      </c>
      <c r="J80" s="160">
        <f t="shared" si="69"/>
        <v>2.190683934189769</v>
      </c>
      <c r="K80" s="160">
        <f t="shared" si="69"/>
        <v>2.2446821009445537</v>
      </c>
      <c r="L80" s="160">
        <f t="shared" si="69"/>
        <v>2.2068432502912971</v>
      </c>
      <c r="M80" s="160">
        <f t="shared" si="69"/>
        <v>2.273589687922986</v>
      </c>
      <c r="N80" s="160">
        <f t="shared" si="69"/>
        <v>2.2902466722692334</v>
      </c>
      <c r="O80" s="160">
        <f t="shared" ref="O80:Q80" si="70">(O44/O8)*10</f>
        <v>2.3260992910449509</v>
      </c>
      <c r="P80" s="160">
        <f t="shared" si="70"/>
        <v>2.3017723842822018</v>
      </c>
      <c r="Q80" s="160">
        <f t="shared" si="70"/>
        <v>2.2612514932161747</v>
      </c>
      <c r="R80" s="368">
        <f t="shared" ref="R80:R110" si="71">(Q80-P80)/P80</f>
        <v>-1.7604212885134318E-2</v>
      </c>
    </row>
    <row r="81" spans="1:18" ht="20.100000000000001" customHeight="1">
      <c r="A81" s="198"/>
      <c r="B81" s="24"/>
      <c r="C81" s="370" t="s">
        <v>96</v>
      </c>
      <c r="D81" s="370"/>
      <c r="E81" s="199"/>
      <c r="F81" s="375">
        <f t="shared" si="69"/>
        <v>2.2422585912657444</v>
      </c>
      <c r="G81" s="376">
        <f t="shared" si="69"/>
        <v>2.2510332402562461</v>
      </c>
      <c r="H81" s="376">
        <f t="shared" si="69"/>
        <v>2.1586891153705414</v>
      </c>
      <c r="I81" s="376">
        <f t="shared" si="69"/>
        <v>2.1922013672177347</v>
      </c>
      <c r="J81" s="376">
        <f t="shared" si="69"/>
        <v>2.2049673971492938</v>
      </c>
      <c r="K81" s="376">
        <f t="shared" si="69"/>
        <v>2.2594319098847042</v>
      </c>
      <c r="L81" s="376">
        <f t="shared" si="69"/>
        <v>2.2174402497515318</v>
      </c>
      <c r="M81" s="376">
        <f t="shared" si="69"/>
        <v>2.2977870824850921</v>
      </c>
      <c r="N81" s="376">
        <f t="shared" si="69"/>
        <v>2.3062839357476079</v>
      </c>
      <c r="O81" s="376">
        <f t="shared" ref="O81:Q81" si="72">(O45/O9)*10</f>
        <v>2.3416381366025765</v>
      </c>
      <c r="P81" s="376">
        <f t="shared" si="72"/>
        <v>2.3518426046242853</v>
      </c>
      <c r="Q81" s="376">
        <f t="shared" si="72"/>
        <v>2.2894676876317646</v>
      </c>
      <c r="R81" s="374">
        <f t="shared" si="71"/>
        <v>-2.6521722529337943E-2</v>
      </c>
    </row>
    <row r="82" spans="1:18" ht="20.100000000000001" customHeight="1">
      <c r="A82" s="198"/>
      <c r="B82" s="24"/>
      <c r="C82" s="378" t="s">
        <v>87</v>
      </c>
      <c r="D82" s="370"/>
      <c r="E82" s="194"/>
      <c r="F82" s="380">
        <f t="shared" si="69"/>
        <v>0.70098983681858029</v>
      </c>
      <c r="G82" s="381">
        <f t="shared" si="69"/>
        <v>1.035188250774651</v>
      </c>
      <c r="H82" s="381">
        <f t="shared" si="69"/>
        <v>1.0816521834781654</v>
      </c>
      <c r="I82" s="124">
        <f t="shared" si="69"/>
        <v>1.1952261989735227</v>
      </c>
      <c r="J82" s="124">
        <f t="shared" si="69"/>
        <v>1.2545796684709065</v>
      </c>
      <c r="K82" s="124">
        <f t="shared" si="69"/>
        <v>1.252653981076143</v>
      </c>
      <c r="L82" s="124">
        <f t="shared" si="69"/>
        <v>1.284291701443768</v>
      </c>
      <c r="M82" s="124">
        <f t="shared" si="69"/>
        <v>0.92168978865619966</v>
      </c>
      <c r="N82" s="124">
        <f t="shared" si="69"/>
        <v>1.2705942243613479</v>
      </c>
      <c r="O82" s="124">
        <f t="shared" ref="O82:Q82" si="73">(O46/O10)*10</f>
        <v>1.2756694265223054</v>
      </c>
      <c r="P82" s="124">
        <f t="shared" si="73"/>
        <v>1.3955958662677423</v>
      </c>
      <c r="Q82" s="124">
        <f t="shared" si="73"/>
        <v>1.448411796108827</v>
      </c>
      <c r="R82" s="379">
        <f t="shared" si="71"/>
        <v>3.7844716452428928E-2</v>
      </c>
    </row>
    <row r="83" spans="1:18" ht="20.100000000000001" customHeight="1">
      <c r="A83" s="47"/>
      <c r="D83" s="24" t="s">
        <v>97</v>
      </c>
      <c r="E83" s="24"/>
      <c r="F83" s="227"/>
      <c r="G83" s="228"/>
      <c r="H83" s="228"/>
      <c r="I83" s="228"/>
      <c r="J83" s="228"/>
      <c r="K83" s="228"/>
      <c r="L83" s="228"/>
      <c r="M83" s="228">
        <f t="shared" si="69"/>
        <v>1.2246182163297001</v>
      </c>
      <c r="N83" s="228">
        <f t="shared" si="69"/>
        <v>1.280461752473421</v>
      </c>
      <c r="O83" s="228">
        <f t="shared" ref="O83:Q83" si="74">(O47/O11)*10</f>
        <v>1.2607879155969735</v>
      </c>
      <c r="P83" s="228">
        <f t="shared" si="74"/>
        <v>1.3916359239854914</v>
      </c>
      <c r="Q83" s="228">
        <f t="shared" si="74"/>
        <v>1.467325546804263</v>
      </c>
      <c r="R83" s="374">
        <f t="shared" si="71"/>
        <v>5.4388954405549444E-2</v>
      </c>
    </row>
    <row r="84" spans="1:18" ht="20.100000000000001" customHeight="1" thickBot="1">
      <c r="A84" s="47"/>
      <c r="D84" s="24" t="s">
        <v>98</v>
      </c>
      <c r="E84" s="24"/>
      <c r="F84" s="227">
        <f t="shared" ref="F84:N99" si="75">(F48/F12)*10</f>
        <v>0.70098983681858029</v>
      </c>
      <c r="G84" s="228">
        <f t="shared" si="75"/>
        <v>1.035188250774651</v>
      </c>
      <c r="H84" s="228">
        <f t="shared" si="75"/>
        <v>1.0816521834781654</v>
      </c>
      <c r="I84" s="228">
        <f t="shared" si="75"/>
        <v>1.1952261989735227</v>
      </c>
      <c r="J84" s="228">
        <f t="shared" si="75"/>
        <v>1.2545796684709065</v>
      </c>
      <c r="K84" s="228">
        <f t="shared" si="75"/>
        <v>1.252653981076143</v>
      </c>
      <c r="L84" s="228">
        <f t="shared" si="75"/>
        <v>1.284291701443768</v>
      </c>
      <c r="M84" s="228">
        <f t="shared" si="75"/>
        <v>0.5901946838040445</v>
      </c>
      <c r="N84" s="228">
        <f t="shared" si="75"/>
        <v>1.1363680247151959</v>
      </c>
      <c r="O84" s="228">
        <f t="shared" ref="O84:Q84" si="76">(O48/O12)*10</f>
        <v>1.4702557856272838</v>
      </c>
      <c r="P84" s="228">
        <f t="shared" si="76"/>
        <v>1.8780041199359119</v>
      </c>
      <c r="Q84" s="228">
        <f t="shared" si="76"/>
        <v>1.0791122384273937</v>
      </c>
      <c r="R84" s="374">
        <f t="shared" si="71"/>
        <v>-0.4253941048520069</v>
      </c>
    </row>
    <row r="85" spans="1:18" ht="20.100000000000001" customHeight="1" thickBot="1">
      <c r="A85" s="47"/>
      <c r="B85" s="115" t="s">
        <v>38</v>
      </c>
      <c r="C85" s="115"/>
      <c r="D85" s="115"/>
      <c r="E85" s="115"/>
      <c r="F85" s="230">
        <f t="shared" si="75"/>
        <v>2.2990063161267194</v>
      </c>
      <c r="G85" s="159">
        <f t="shared" si="75"/>
        <v>2.3326383017448258</v>
      </c>
      <c r="H85" s="159">
        <f t="shared" si="75"/>
        <v>2.4556264041755682</v>
      </c>
      <c r="I85" s="159">
        <f t="shared" si="75"/>
        <v>2.508279584223907</v>
      </c>
      <c r="J85" s="159">
        <f t="shared" si="75"/>
        <v>2.6927421501837676</v>
      </c>
      <c r="K85" s="159">
        <f t="shared" si="75"/>
        <v>2.7520924971860876</v>
      </c>
      <c r="L85" s="159">
        <f t="shared" si="75"/>
        <v>2.7886016182481903</v>
      </c>
      <c r="M85" s="159">
        <f t="shared" si="75"/>
        <v>2.7576745159078597</v>
      </c>
      <c r="N85" s="159">
        <f t="shared" si="75"/>
        <v>2.7670623348429269</v>
      </c>
      <c r="O85" s="159">
        <f t="shared" ref="O85:Q85" si="77">(O49/O13)*10</f>
        <v>2.7646455106395877</v>
      </c>
      <c r="P85" s="159">
        <f t="shared" si="77"/>
        <v>2.604993284584185</v>
      </c>
      <c r="Q85" s="159">
        <f t="shared" si="77"/>
        <v>2.727573860825828</v>
      </c>
      <c r="R85" s="368">
        <f t="shared" si="71"/>
        <v>4.7056004699532104E-2</v>
      </c>
    </row>
    <row r="86" spans="1:18" ht="20.100000000000001" customHeight="1">
      <c r="A86" s="47"/>
      <c r="B86" s="24"/>
      <c r="C86" t="s">
        <v>96</v>
      </c>
      <c r="D86" s="370"/>
      <c r="F86" s="324">
        <f t="shared" si="75"/>
        <v>2.4304040511828493</v>
      </c>
      <c r="G86" s="122">
        <f t="shared" si="75"/>
        <v>2.493070826509606</v>
      </c>
      <c r="H86" s="122">
        <f t="shared" si="75"/>
        <v>2.6073526493001884</v>
      </c>
      <c r="I86" s="122">
        <f t="shared" si="75"/>
        <v>2.5649861403635787</v>
      </c>
      <c r="J86" s="122">
        <f t="shared" si="75"/>
        <v>2.7823054218676626</v>
      </c>
      <c r="K86" s="122">
        <f t="shared" si="75"/>
        <v>2.829647810383789</v>
      </c>
      <c r="L86" s="122">
        <f t="shared" si="75"/>
        <v>2.8528552911732517</v>
      </c>
      <c r="M86" s="122">
        <f t="shared" si="75"/>
        <v>2.9178656640638012</v>
      </c>
      <c r="N86" s="122">
        <f t="shared" si="75"/>
        <v>2.9234745618715854</v>
      </c>
      <c r="O86" s="122">
        <f t="shared" ref="O86:Q86" si="78">(O50/O14)*10</f>
        <v>2.9367465740345455</v>
      </c>
      <c r="P86" s="122">
        <f t="shared" si="78"/>
        <v>2.9183852144168068</v>
      </c>
      <c r="Q86" s="122">
        <f t="shared" si="78"/>
        <v>2.9989789266613172</v>
      </c>
      <c r="R86" s="374">
        <f t="shared" si="71"/>
        <v>2.7615858196641727E-2</v>
      </c>
    </row>
    <row r="87" spans="1:18" ht="20.100000000000001" customHeight="1">
      <c r="A87" s="47"/>
      <c r="B87" s="24"/>
      <c r="C87" s="378" t="s">
        <v>87</v>
      </c>
      <c r="D87" s="370"/>
      <c r="E87" s="378"/>
      <c r="F87" s="380">
        <f t="shared" si="75"/>
        <v>1.6300287452175906</v>
      </c>
      <c r="G87" s="124">
        <f t="shared" si="75"/>
        <v>1.6337750535190123</v>
      </c>
      <c r="H87" s="124">
        <f t="shared" si="75"/>
        <v>1.8370712095817212</v>
      </c>
      <c r="I87" s="124">
        <f t="shared" si="75"/>
        <v>1.8628729543591784</v>
      </c>
      <c r="J87" s="124">
        <f t="shared" si="75"/>
        <v>1.7746320895127108</v>
      </c>
      <c r="K87" s="124">
        <f t="shared" si="75"/>
        <v>1.556570918778672</v>
      </c>
      <c r="L87" s="124">
        <f t="shared" si="75"/>
        <v>1.7743445585713857</v>
      </c>
      <c r="M87" s="124">
        <f t="shared" si="75"/>
        <v>1.6768246332165815</v>
      </c>
      <c r="N87" s="124">
        <f>(N51/N15)*10</f>
        <v>1.8109946262228993</v>
      </c>
      <c r="O87" s="124">
        <f t="shared" ref="O87:Q87" si="79">(O51/O15)*10</f>
        <v>1.6763502633654386</v>
      </c>
      <c r="P87" s="124">
        <f t="shared" si="79"/>
        <v>1.6383663535918924</v>
      </c>
      <c r="Q87" s="124">
        <f t="shared" si="79"/>
        <v>1.745967899899139</v>
      </c>
      <c r="R87" s="379">
        <f t="shared" si="71"/>
        <v>6.5676120649905342E-2</v>
      </c>
    </row>
    <row r="88" spans="1:18" ht="20.100000000000001" customHeight="1">
      <c r="A88" s="47"/>
      <c r="D88" s="24" t="s">
        <v>97</v>
      </c>
      <c r="E88" s="24"/>
      <c r="F88" s="227"/>
      <c r="G88" s="228"/>
      <c r="H88" s="228"/>
      <c r="I88" s="228"/>
      <c r="J88" s="228"/>
      <c r="K88" s="228"/>
      <c r="L88" s="228"/>
      <c r="M88" s="228">
        <f t="shared" si="75"/>
        <v>1.7437691864837725</v>
      </c>
      <c r="N88" s="228">
        <f t="shared" si="75"/>
        <v>1.8051950692765695</v>
      </c>
      <c r="O88" s="228">
        <f t="shared" ref="O88:Q88" si="80">(O52/O16)*10</f>
        <v>1.6883345370775518</v>
      </c>
      <c r="P88" s="228">
        <f t="shared" si="80"/>
        <v>1.632579264046941</v>
      </c>
      <c r="Q88" s="228">
        <f t="shared" si="80"/>
        <v>1.705356263027054</v>
      </c>
      <c r="R88" s="374">
        <f t="shared" si="71"/>
        <v>4.4577926831992701E-2</v>
      </c>
    </row>
    <row r="89" spans="1:18" ht="20.100000000000001" customHeight="1" thickBot="1">
      <c r="A89" s="47"/>
      <c r="D89" s="24" t="s">
        <v>98</v>
      </c>
      <c r="E89" s="24"/>
      <c r="F89" s="227">
        <f t="shared" si="75"/>
        <v>1.6300287452175906</v>
      </c>
      <c r="G89" s="228">
        <f t="shared" si="75"/>
        <v>1.6337750535190123</v>
      </c>
      <c r="H89" s="228">
        <f t="shared" si="75"/>
        <v>1.8370712095817212</v>
      </c>
      <c r="I89" s="228">
        <f t="shared" si="75"/>
        <v>1.8628729543591784</v>
      </c>
      <c r="J89" s="228">
        <f t="shared" si="75"/>
        <v>1.7746320895127108</v>
      </c>
      <c r="K89" s="228">
        <f t="shared" si="75"/>
        <v>1.556570918778672</v>
      </c>
      <c r="L89" s="228">
        <f t="shared" si="75"/>
        <v>1.7743445585713857</v>
      </c>
      <c r="M89" s="228">
        <f t="shared" si="75"/>
        <v>1.0317130682498263</v>
      </c>
      <c r="N89" s="228">
        <f t="shared" si="75"/>
        <v>2.6846208926724469</v>
      </c>
      <c r="O89" s="228">
        <f t="shared" ref="O89:Q89" si="81">(O53/O17)*10</f>
        <v>1.4630983318389283</v>
      </c>
      <c r="P89" s="228">
        <f t="shared" si="81"/>
        <v>2.6400157059068929</v>
      </c>
      <c r="Q89" s="228">
        <f t="shared" si="81"/>
        <v>2.3552104677164314</v>
      </c>
      <c r="R89" s="374">
        <f t="shared" si="71"/>
        <v>-0.10788013024059863</v>
      </c>
    </row>
    <row r="90" spans="1:18" ht="20.100000000000001" customHeight="1" thickBot="1">
      <c r="A90" s="32" t="s">
        <v>39</v>
      </c>
      <c r="B90" s="115"/>
      <c r="C90" s="115"/>
      <c r="D90" s="115"/>
      <c r="E90" s="115"/>
      <c r="F90" s="224">
        <f t="shared" si="75"/>
        <v>2.6006878323655784</v>
      </c>
      <c r="G90" s="119">
        <f t="shared" si="75"/>
        <v>2.6837690559152527</v>
      </c>
      <c r="H90" s="119">
        <f t="shared" si="75"/>
        <v>2.8904765492938145</v>
      </c>
      <c r="I90" s="119">
        <f t="shared" si="75"/>
        <v>2.967322172570654</v>
      </c>
      <c r="J90" s="119">
        <f t="shared" si="75"/>
        <v>2.987697204675404</v>
      </c>
      <c r="K90" s="119">
        <f t="shared" si="75"/>
        <v>3.022118520526329</v>
      </c>
      <c r="L90" s="119">
        <f t="shared" si="75"/>
        <v>2.9572538499704297</v>
      </c>
      <c r="M90" s="119">
        <f t="shared" si="75"/>
        <v>3.0382273757037828</v>
      </c>
      <c r="N90" s="119">
        <f t="shared" si="75"/>
        <v>3.1006261216745914</v>
      </c>
      <c r="O90" s="119">
        <f t="shared" ref="O90:Q90" si="82">(O54/O18)*10</f>
        <v>3.0656544485654527</v>
      </c>
      <c r="P90" s="119">
        <f t="shared" si="82"/>
        <v>2.9251725806276978</v>
      </c>
      <c r="Q90" s="119">
        <f t="shared" si="82"/>
        <v>3.0116860706959807</v>
      </c>
      <c r="R90" s="326">
        <f t="shared" si="71"/>
        <v>2.9575516549426435E-2</v>
      </c>
    </row>
    <row r="91" spans="1:18" ht="20.100000000000001" customHeight="1" thickBot="1">
      <c r="A91" s="203"/>
      <c r="B91" s="115" t="s">
        <v>37</v>
      </c>
      <c r="C91" s="115"/>
      <c r="D91" s="115"/>
      <c r="E91" s="204"/>
      <c r="F91" s="402">
        <f t="shared" si="75"/>
        <v>2.4463658067586378</v>
      </c>
      <c r="G91" s="205">
        <f t="shared" si="75"/>
        <v>2.4341126489850748</v>
      </c>
      <c r="H91" s="205">
        <f t="shared" si="75"/>
        <v>2.5740773077408186</v>
      </c>
      <c r="I91" s="205">
        <f t="shared" si="75"/>
        <v>2.5878307062445387</v>
      </c>
      <c r="J91" s="205">
        <f t="shared" si="75"/>
        <v>2.5720799979045763</v>
      </c>
      <c r="K91" s="205">
        <f t="shared" si="75"/>
        <v>2.7095964073377314</v>
      </c>
      <c r="L91" s="205">
        <f t="shared" si="75"/>
        <v>2.7022869281323643</v>
      </c>
      <c r="M91" s="205">
        <f t="shared" si="75"/>
        <v>2.7710874720602705</v>
      </c>
      <c r="N91" s="205">
        <f t="shared" si="75"/>
        <v>2.7966113042723006</v>
      </c>
      <c r="O91" s="205">
        <f t="shared" ref="O91:Q91" si="83">(O55/O19)*10</f>
        <v>2.8206521512872875</v>
      </c>
      <c r="P91" s="205">
        <f t="shared" si="83"/>
        <v>2.7388396740212078</v>
      </c>
      <c r="Q91" s="205">
        <f t="shared" si="83"/>
        <v>2.8070016204552912</v>
      </c>
      <c r="R91" s="321">
        <f t="shared" si="71"/>
        <v>2.488716191773541E-2</v>
      </c>
    </row>
    <row r="92" spans="1:18" ht="20.100000000000001" customHeight="1">
      <c r="A92" s="198"/>
      <c r="B92" s="24"/>
      <c r="C92" s="370" t="s">
        <v>96</v>
      </c>
      <c r="D92" s="370"/>
      <c r="E92" s="199"/>
      <c r="F92" s="375">
        <f t="shared" si="75"/>
        <v>2.4645225380057836</v>
      </c>
      <c r="G92" s="376">
        <f t="shared" si="75"/>
        <v>2.4689642935898917</v>
      </c>
      <c r="H92" s="376">
        <f t="shared" si="75"/>
        <v>2.605005283769696</v>
      </c>
      <c r="I92" s="376">
        <f t="shared" si="75"/>
        <v>2.6145807285154641</v>
      </c>
      <c r="J92" s="376">
        <f t="shared" si="75"/>
        <v>2.5935928675165392</v>
      </c>
      <c r="K92" s="376">
        <f t="shared" si="75"/>
        <v>2.7329940995082929</v>
      </c>
      <c r="L92" s="376">
        <f t="shared" si="75"/>
        <v>2.727846145446116</v>
      </c>
      <c r="M92" s="376">
        <f t="shared" si="75"/>
        <v>2.7958920714742641</v>
      </c>
      <c r="N92" s="376">
        <f t="shared" si="75"/>
        <v>2.8203969122847745</v>
      </c>
      <c r="O92" s="376">
        <f t="shared" ref="O92:Q92" si="84">(O56/O20)*10</f>
        <v>2.8488324158277658</v>
      </c>
      <c r="P92" s="376">
        <f t="shared" si="84"/>
        <v>2.7648077224628071</v>
      </c>
      <c r="Q92" s="376">
        <f t="shared" si="84"/>
        <v>2.8295022040624032</v>
      </c>
      <c r="R92" s="374">
        <f t="shared" si="71"/>
        <v>2.3399269711952383E-2</v>
      </c>
    </row>
    <row r="93" spans="1:18" ht="20.100000000000001" customHeight="1">
      <c r="A93" s="198"/>
      <c r="B93" s="24"/>
      <c r="C93" s="378" t="s">
        <v>87</v>
      </c>
      <c r="D93" s="370"/>
      <c r="E93" s="194"/>
      <c r="F93" s="380">
        <f t="shared" si="75"/>
        <v>1.3248161869478483</v>
      </c>
      <c r="G93" s="381">
        <f t="shared" si="75"/>
        <v>0.95954513285485077</v>
      </c>
      <c r="H93" s="381">
        <f t="shared" si="75"/>
        <v>1.4347207297834892</v>
      </c>
      <c r="I93" s="124">
        <f t="shared" si="75"/>
        <v>1.3539543731347297</v>
      </c>
      <c r="J93" s="124">
        <f t="shared" si="75"/>
        <v>1.4456586409995531</v>
      </c>
      <c r="K93" s="124">
        <f t="shared" si="75"/>
        <v>1.4490213513968193</v>
      </c>
      <c r="L93" s="124">
        <f t="shared" si="75"/>
        <v>1.4682238281346016</v>
      </c>
      <c r="M93" s="124">
        <f t="shared" si="75"/>
        <v>1.4527466838393597</v>
      </c>
      <c r="N93" s="124">
        <f t="shared" si="75"/>
        <v>1.4052225317925866</v>
      </c>
      <c r="O93" s="124">
        <f t="shared" ref="O93:Q93" si="85">(O57/O21)*10</f>
        <v>1.3125155524929109</v>
      </c>
      <c r="P93" s="124">
        <f t="shared" si="85"/>
        <v>1.4270013908375769</v>
      </c>
      <c r="Q93" s="124">
        <f t="shared" si="85"/>
        <v>1.5920106406934971</v>
      </c>
      <c r="R93" s="379">
        <f t="shared" si="71"/>
        <v>0.11563355923505311</v>
      </c>
    </row>
    <row r="94" spans="1:18" ht="20.100000000000001" customHeight="1">
      <c r="A94" s="47"/>
      <c r="D94" s="24" t="s">
        <v>97</v>
      </c>
      <c r="E94" s="24"/>
      <c r="F94" s="227"/>
      <c r="G94" s="228"/>
      <c r="H94" s="228"/>
      <c r="I94" s="228"/>
      <c r="J94" s="228"/>
      <c r="K94" s="228"/>
      <c r="L94" s="228"/>
      <c r="M94" s="228">
        <f t="shared" si="75"/>
        <v>1.2767978518789747</v>
      </c>
      <c r="N94" s="228">
        <f t="shared" si="75"/>
        <v>1.3317720031652904</v>
      </c>
      <c r="O94" s="228">
        <f t="shared" ref="O94:Q94" si="86">(O58/O22)*10</f>
        <v>1.3106461599920105</v>
      </c>
      <c r="P94" s="228">
        <f t="shared" si="86"/>
        <v>1.4321216693764942</v>
      </c>
      <c r="Q94" s="228">
        <f t="shared" si="86"/>
        <v>1.5448929494578381</v>
      </c>
      <c r="R94" s="374">
        <f t="shared" si="71"/>
        <v>7.8744203437995125E-2</v>
      </c>
    </row>
    <row r="95" spans="1:18" ht="20.100000000000001" customHeight="1" thickBot="1">
      <c r="A95" s="47"/>
      <c r="D95" s="24" t="s">
        <v>98</v>
      </c>
      <c r="E95" s="24"/>
      <c r="F95" s="227">
        <f t="shared" si="75"/>
        <v>1.3248161869478483</v>
      </c>
      <c r="G95" s="228">
        <f t="shared" si="75"/>
        <v>0.95954513285485077</v>
      </c>
      <c r="H95" s="228">
        <f t="shared" si="75"/>
        <v>1.4347207297834892</v>
      </c>
      <c r="I95" s="228">
        <f t="shared" si="75"/>
        <v>1.3539543731347297</v>
      </c>
      <c r="J95" s="228">
        <f t="shared" si="75"/>
        <v>1.4456586409995531</v>
      </c>
      <c r="K95" s="228">
        <f t="shared" si="75"/>
        <v>1.4490213513968193</v>
      </c>
      <c r="L95" s="228">
        <f t="shared" si="75"/>
        <v>1.4682238281346016</v>
      </c>
      <c r="M95" s="228">
        <f t="shared" si="75"/>
        <v>1.9807398426350422</v>
      </c>
      <c r="N95" s="228">
        <f t="shared" si="75"/>
        <v>1.731635407786303</v>
      </c>
      <c r="O95" s="228">
        <f t="shared" ref="O95:Q95" si="87">(O59/O23)*10</f>
        <v>1.321114122528978</v>
      </c>
      <c r="P95" s="228">
        <f t="shared" si="87"/>
        <v>1.3864082612173663</v>
      </c>
      <c r="Q95" s="228">
        <f t="shared" si="87"/>
        <v>2.0472557555086834</v>
      </c>
      <c r="R95" s="374">
        <f t="shared" si="71"/>
        <v>0.47666153814681217</v>
      </c>
    </row>
    <row r="96" spans="1:18" ht="20.100000000000001" customHeight="1" thickBot="1">
      <c r="A96" s="47"/>
      <c r="B96" s="115" t="s">
        <v>38</v>
      </c>
      <c r="C96" s="115"/>
      <c r="D96" s="115"/>
      <c r="E96" s="115"/>
      <c r="F96" s="224">
        <f t="shared" si="75"/>
        <v>2.6555240717702979</v>
      </c>
      <c r="G96" s="119">
        <f t="shared" si="75"/>
        <v>2.7624273156122783</v>
      </c>
      <c r="H96" s="119">
        <f t="shared" si="75"/>
        <v>3.0023624003235088</v>
      </c>
      <c r="I96" s="119">
        <f t="shared" si="75"/>
        <v>3.1051408560084282</v>
      </c>
      <c r="J96" s="119">
        <f t="shared" si="75"/>
        <v>3.144391284277539</v>
      </c>
      <c r="K96" s="119">
        <f t="shared" si="75"/>
        <v>3.1455048351736128</v>
      </c>
      <c r="L96" s="119">
        <f t="shared" si="75"/>
        <v>3.0588710617627473</v>
      </c>
      <c r="M96" s="119">
        <f t="shared" si="75"/>
        <v>3.1358084898100698</v>
      </c>
      <c r="N96" s="119">
        <f t="shared" si="75"/>
        <v>3.2186197635511626</v>
      </c>
      <c r="O96" s="119">
        <f t="shared" ref="O96:Q96" si="88">(O60/O24)*10</f>
        <v>3.1661975589989133</v>
      </c>
      <c r="P96" s="119">
        <f t="shared" si="88"/>
        <v>3.003204658610481</v>
      </c>
      <c r="Q96" s="119">
        <f t="shared" si="88"/>
        <v>3.0991972377157149</v>
      </c>
      <c r="R96" s="326">
        <f t="shared" si="71"/>
        <v>3.1963382458805714E-2</v>
      </c>
    </row>
    <row r="97" spans="1:18" ht="20.100000000000001" customHeight="1">
      <c r="A97" s="47"/>
      <c r="B97" s="24"/>
      <c r="C97" t="s">
        <v>96</v>
      </c>
      <c r="D97" s="370"/>
      <c r="F97" s="324">
        <f t="shared" si="75"/>
        <v>2.7480565816926568</v>
      </c>
      <c r="G97" s="122">
        <f t="shared" si="75"/>
        <v>2.8792607732499009</v>
      </c>
      <c r="H97" s="122">
        <f t="shared" si="75"/>
        <v>3.127053042036394</v>
      </c>
      <c r="I97" s="122">
        <f t="shared" si="75"/>
        <v>3.2524431774084621</v>
      </c>
      <c r="J97" s="122">
        <f t="shared" si="75"/>
        <v>3.2923192083966883</v>
      </c>
      <c r="K97" s="122">
        <f t="shared" si="75"/>
        <v>3.2915238456948517</v>
      </c>
      <c r="L97" s="122">
        <f t="shared" si="75"/>
        <v>3.2320253283761207</v>
      </c>
      <c r="M97" s="122">
        <f t="shared" si="75"/>
        <v>3.2650449860753064</v>
      </c>
      <c r="N97" s="122">
        <f t="shared" si="75"/>
        <v>3.3629689280525272</v>
      </c>
      <c r="O97" s="122">
        <f t="shared" ref="O97:Q97" si="89">(O61/O25)*10</f>
        <v>3.3145552870801365</v>
      </c>
      <c r="P97" s="122">
        <f t="shared" si="89"/>
        <v>3.1517648445441404</v>
      </c>
      <c r="Q97" s="122">
        <f t="shared" si="89"/>
        <v>3.2607242499647575</v>
      </c>
      <c r="R97" s="374">
        <f t="shared" si="71"/>
        <v>3.4570918452000374E-2</v>
      </c>
    </row>
    <row r="98" spans="1:18" ht="20.100000000000001" customHeight="1">
      <c r="A98" s="47"/>
      <c r="B98" s="24"/>
      <c r="C98" s="378" t="s">
        <v>87</v>
      </c>
      <c r="D98" s="370"/>
      <c r="E98" s="378"/>
      <c r="F98" s="380">
        <f t="shared" si="75"/>
        <v>1.1400476701240871</v>
      </c>
      <c r="G98" s="124">
        <f t="shared" si="75"/>
        <v>1.099756949718973</v>
      </c>
      <c r="H98" s="124">
        <f t="shared" si="75"/>
        <v>1.2910298232470705</v>
      </c>
      <c r="I98" s="124">
        <f t="shared" si="75"/>
        <v>1.2872359209375595</v>
      </c>
      <c r="J98" s="124">
        <f t="shared" si="75"/>
        <v>1.3305484256920517</v>
      </c>
      <c r="K98" s="124">
        <f t="shared" si="75"/>
        <v>1.4250862411367224</v>
      </c>
      <c r="L98" s="124">
        <f t="shared" si="75"/>
        <v>1.4628418390105411</v>
      </c>
      <c r="M98" s="124">
        <f t="shared" si="75"/>
        <v>1.5601637883471606</v>
      </c>
      <c r="N98" s="124">
        <f t="shared" si="75"/>
        <v>1.610585260190277</v>
      </c>
      <c r="O98" s="124">
        <f t="shared" ref="O98:Q98" si="90">(O62/O26)*10</f>
        <v>1.5355803228191076</v>
      </c>
      <c r="P98" s="124">
        <f t="shared" si="90"/>
        <v>1.6235643491861049</v>
      </c>
      <c r="Q98" s="124">
        <f t="shared" si="90"/>
        <v>1.6369920259558532</v>
      </c>
      <c r="R98" s="379">
        <f t="shared" si="71"/>
        <v>8.2704924978671979E-3</v>
      </c>
    </row>
    <row r="99" spans="1:18" ht="20.100000000000001" customHeight="1">
      <c r="A99" s="47"/>
      <c r="D99" s="24" t="s">
        <v>97</v>
      </c>
      <c r="E99" s="24"/>
      <c r="F99" s="227"/>
      <c r="G99" s="228"/>
      <c r="H99" s="228"/>
      <c r="I99" s="228"/>
      <c r="J99" s="228"/>
      <c r="K99" s="228"/>
      <c r="L99" s="228"/>
      <c r="M99" s="228">
        <f t="shared" si="75"/>
        <v>1.6003377672603576</v>
      </c>
      <c r="N99" s="228">
        <f t="shared" si="75"/>
        <v>1.6495269104245389</v>
      </c>
      <c r="O99" s="228">
        <f t="shared" ref="O99:Q99" si="91">(O63/O27)*10</f>
        <v>1.6209843857803297</v>
      </c>
      <c r="P99" s="228">
        <f t="shared" si="91"/>
        <v>1.6681620488719684</v>
      </c>
      <c r="Q99" s="228">
        <f t="shared" si="91"/>
        <v>1.6663151615291192</v>
      </c>
      <c r="R99" s="374">
        <f t="shared" si="71"/>
        <v>-1.1071390480907419E-3</v>
      </c>
    </row>
    <row r="100" spans="1:18" ht="20.100000000000001" customHeight="1" thickBot="1">
      <c r="A100" s="47"/>
      <c r="D100" s="24" t="s">
        <v>98</v>
      </c>
      <c r="E100" s="24"/>
      <c r="F100" s="227">
        <f t="shared" ref="F100:N110" si="92">(F64/F28)*10</f>
        <v>1.1400476701240871</v>
      </c>
      <c r="G100" s="228">
        <f t="shared" si="92"/>
        <v>1.099756949718973</v>
      </c>
      <c r="H100" s="228">
        <f t="shared" si="92"/>
        <v>1.2910298232470705</v>
      </c>
      <c r="I100" s="228">
        <f t="shared" si="92"/>
        <v>1.2872359209375595</v>
      </c>
      <c r="J100" s="228">
        <f t="shared" si="92"/>
        <v>1.3305484256920517</v>
      </c>
      <c r="K100" s="228">
        <f t="shared" si="92"/>
        <v>1.4250862411367224</v>
      </c>
      <c r="L100" s="228">
        <f t="shared" si="92"/>
        <v>1.4628418390105411</v>
      </c>
      <c r="M100" s="228">
        <f t="shared" si="92"/>
        <v>1.4273037352702387</v>
      </c>
      <c r="N100" s="228">
        <f t="shared" si="92"/>
        <v>1.3567675708222857</v>
      </c>
      <c r="O100" s="228">
        <f t="shared" ref="O100:Q100" si="93">(O64/O28)*10</f>
        <v>1.1340725834822616</v>
      </c>
      <c r="P100" s="228">
        <f t="shared" si="93"/>
        <v>1.3094755179152728</v>
      </c>
      <c r="Q100" s="228">
        <f t="shared" si="93"/>
        <v>1.2653862932131663</v>
      </c>
      <c r="R100" s="383">
        <f t="shared" si="71"/>
        <v>-3.3669376860361609E-2</v>
      </c>
    </row>
    <row r="101" spans="1:18" ht="20.100000000000001" customHeight="1" thickBot="1">
      <c r="A101" s="56" t="s">
        <v>30</v>
      </c>
      <c r="B101" s="212"/>
      <c r="C101" s="212"/>
      <c r="D101" s="212"/>
      <c r="E101" s="212"/>
      <c r="F101" s="404">
        <f t="shared" si="92"/>
        <v>2.4367993812871198</v>
      </c>
      <c r="G101" s="238">
        <f t="shared" si="92"/>
        <v>2.5164209359143768</v>
      </c>
      <c r="H101" s="238">
        <f t="shared" si="92"/>
        <v>2.6703902204528278</v>
      </c>
      <c r="I101" s="238">
        <f t="shared" si="92"/>
        <v>2.7415904743811841</v>
      </c>
      <c r="J101" s="238">
        <f t="shared" si="92"/>
        <v>2.7859553783168107</v>
      </c>
      <c r="K101" s="238">
        <f t="shared" si="92"/>
        <v>2.8271010935460046</v>
      </c>
      <c r="L101" s="238">
        <f t="shared" si="92"/>
        <v>2.7677454446033045</v>
      </c>
      <c r="M101" s="238">
        <f t="shared" si="92"/>
        <v>2.8375056663847538</v>
      </c>
      <c r="N101" s="238">
        <f t="shared" si="92"/>
        <v>2.8782732462548881</v>
      </c>
      <c r="O101" s="238">
        <f t="shared" ref="O101:Q101" si="94">(O65/O29)*10</f>
        <v>2.8679562768151556</v>
      </c>
      <c r="P101" s="238">
        <f t="shared" si="94"/>
        <v>2.7620247807220846</v>
      </c>
      <c r="Q101" s="238">
        <f t="shared" si="94"/>
        <v>2.8223026339945005</v>
      </c>
      <c r="R101" s="335">
        <f t="shared" si="71"/>
        <v>2.1823791623135743E-2</v>
      </c>
    </row>
    <row r="102" spans="1:18" ht="20.100000000000001" customHeight="1" thickBot="1">
      <c r="A102" s="385"/>
      <c r="B102" s="115" t="s">
        <v>113</v>
      </c>
      <c r="C102" s="115"/>
      <c r="D102" s="115"/>
      <c r="E102" s="398"/>
      <c r="F102" s="120">
        <f t="shared" si="92"/>
        <v>2.5393705613540885</v>
      </c>
      <c r="G102" s="119">
        <f t="shared" si="92"/>
        <v>2.6260676585777407</v>
      </c>
      <c r="H102" s="119">
        <f t="shared" si="92"/>
        <v>2.7673747683200323</v>
      </c>
      <c r="I102" s="119">
        <f t="shared" si="92"/>
        <v>2.8184186462943877</v>
      </c>
      <c r="J102" s="119">
        <f t="shared" si="92"/>
        <v>2.86689564228789</v>
      </c>
      <c r="K102" s="119">
        <f t="shared" si="92"/>
        <v>2.9041041362005116</v>
      </c>
      <c r="L102" s="119">
        <f t="shared" si="92"/>
        <v>2.8457251982866874</v>
      </c>
      <c r="M102" s="119">
        <f t="shared" si="92"/>
        <v>2.9323295642735765</v>
      </c>
      <c r="N102" s="119">
        <f t="shared" si="92"/>
        <v>2.9739737684810006</v>
      </c>
      <c r="O102" s="119">
        <f t="shared" ref="O102:Q102" si="95">(O66/O30)*10</f>
        <v>2.9692507650375699</v>
      </c>
      <c r="P102" s="119">
        <f t="shared" si="95"/>
        <v>2.9010962015027157</v>
      </c>
      <c r="Q102" s="119">
        <f t="shared" si="95"/>
        <v>2.9486431700093529</v>
      </c>
      <c r="R102" s="326">
        <f t="shared" si="71"/>
        <v>1.6389311213467764E-2</v>
      </c>
    </row>
    <row r="103" spans="1:18" ht="20.100000000000001" customHeight="1">
      <c r="A103" s="198"/>
      <c r="B103" s="1"/>
      <c r="C103" s="1" t="s">
        <v>37</v>
      </c>
      <c r="D103" s="1"/>
      <c r="E103" s="330"/>
      <c r="F103" s="19">
        <f t="shared" si="92"/>
        <v>2.3508292732616258</v>
      </c>
      <c r="G103" s="122">
        <f t="shared" si="92"/>
        <v>2.3559693541813513</v>
      </c>
      <c r="H103" s="122">
        <f t="shared" si="92"/>
        <v>2.3801831016839596</v>
      </c>
      <c r="I103" s="122">
        <f t="shared" si="92"/>
        <v>2.4077250314800924</v>
      </c>
      <c r="J103" s="122">
        <f t="shared" si="92"/>
        <v>2.39527797740078</v>
      </c>
      <c r="K103" s="122">
        <f t="shared" si="92"/>
        <v>2.4932819698426107</v>
      </c>
      <c r="L103" s="122">
        <f t="shared" si="92"/>
        <v>2.444502602193606</v>
      </c>
      <c r="M103" s="122">
        <f t="shared" si="92"/>
        <v>2.5345174880738206</v>
      </c>
      <c r="N103" s="122">
        <f t="shared" si="92"/>
        <v>2.5543253418398764</v>
      </c>
      <c r="O103" s="122">
        <f t="shared" ref="O103:Q103" si="96">(O67/O31)*10</f>
        <v>2.5955024662565673</v>
      </c>
      <c r="P103" s="122">
        <f t="shared" si="96"/>
        <v>2.5834610665234727</v>
      </c>
      <c r="Q103" s="122">
        <f t="shared" si="96"/>
        <v>2.5724213157832403</v>
      </c>
      <c r="R103" s="384">
        <f t="shared" si="71"/>
        <v>-4.273240608610558E-3</v>
      </c>
    </row>
    <row r="104" spans="1:18" ht="20.100000000000001" customHeight="1" thickBot="1">
      <c r="A104" s="198"/>
      <c r="B104" s="1"/>
      <c r="C104" s="1" t="s">
        <v>38</v>
      </c>
      <c r="D104" s="1"/>
      <c r="E104" s="330"/>
      <c r="F104" s="19">
        <f t="shared" si="92"/>
        <v>2.6288252923912987</v>
      </c>
      <c r="G104" s="122">
        <f t="shared" si="92"/>
        <v>2.7480887635182967</v>
      </c>
      <c r="H104" s="122">
        <f t="shared" si="92"/>
        <v>2.9665532008253899</v>
      </c>
      <c r="I104" s="122">
        <f t="shared" si="92"/>
        <v>3.0256823717585495</v>
      </c>
      <c r="J104" s="122">
        <f t="shared" si="92"/>
        <v>3.128360298865875</v>
      </c>
      <c r="K104" s="122">
        <f t="shared" si="92"/>
        <v>3.1366043479224102</v>
      </c>
      <c r="L104" s="122">
        <f t="shared" si="92"/>
        <v>3.0943968516620401</v>
      </c>
      <c r="M104" s="122">
        <f t="shared" si="92"/>
        <v>3.1414750075742055</v>
      </c>
      <c r="N104" s="122">
        <f t="shared" si="92"/>
        <v>3.2087901558430696</v>
      </c>
      <c r="O104" s="122">
        <f t="shared" ref="O104:Q104" si="97">(O68/O32)*10</f>
        <v>3.1841899602140216</v>
      </c>
      <c r="P104" s="122">
        <f t="shared" si="97"/>
        <v>3.0849438979227228</v>
      </c>
      <c r="Q104" s="122">
        <f t="shared" si="97"/>
        <v>3.1795533290172564</v>
      </c>
      <c r="R104" s="374">
        <f t="shared" si="71"/>
        <v>3.0668120466709217E-2</v>
      </c>
    </row>
    <row r="105" spans="1:18" ht="20.100000000000001" customHeight="1" thickBot="1">
      <c r="A105" s="47"/>
      <c r="B105" s="115" t="s">
        <v>97</v>
      </c>
      <c r="C105" s="115"/>
      <c r="D105" s="115"/>
      <c r="E105" s="398"/>
      <c r="F105" s="120"/>
      <c r="G105" s="119"/>
      <c r="H105" s="119"/>
      <c r="I105" s="119"/>
      <c r="J105" s="119"/>
      <c r="K105" s="119"/>
      <c r="L105" s="119"/>
      <c r="M105" s="119">
        <f t="shared" si="92"/>
        <v>1.6505661291546501</v>
      </c>
      <c r="N105" s="119">
        <f t="shared" si="92"/>
        <v>1.7024249249748151</v>
      </c>
      <c r="O105" s="119">
        <f t="shared" ref="O105:Q105" si="98">(O69/O33)*10</f>
        <v>1.6272743501495832</v>
      </c>
      <c r="P105" s="119">
        <f t="shared" si="98"/>
        <v>1.6208307331259597</v>
      </c>
      <c r="Q105" s="119">
        <f t="shared" si="98"/>
        <v>1.6697061266643931</v>
      </c>
      <c r="R105" s="326">
        <f t="shared" si="71"/>
        <v>3.0154532820445442E-2</v>
      </c>
    </row>
    <row r="106" spans="1:18" ht="20.100000000000001" customHeight="1">
      <c r="A106" s="47"/>
      <c r="B106" s="1"/>
      <c r="C106" s="1" t="s">
        <v>37</v>
      </c>
      <c r="D106" s="1"/>
      <c r="E106" s="330"/>
      <c r="F106" s="19"/>
      <c r="G106" s="122"/>
      <c r="H106" s="122"/>
      <c r="I106" s="122"/>
      <c r="J106" s="122"/>
      <c r="K106" s="122"/>
      <c r="L106" s="122"/>
      <c r="M106" s="122">
        <f t="shared" si="92"/>
        <v>1.2547501810634378</v>
      </c>
      <c r="N106" s="122">
        <f t="shared" si="92"/>
        <v>1.3045938986109287</v>
      </c>
      <c r="O106" s="122">
        <f t="shared" ref="O106:Q106" si="99">(O70/O34)*10</f>
        <v>1.2871200786259449</v>
      </c>
      <c r="P106" s="122">
        <f t="shared" si="99"/>
        <v>1.4034012907284539</v>
      </c>
      <c r="Q106" s="122">
        <f t="shared" si="99"/>
        <v>1.4951498772890632</v>
      </c>
      <c r="R106" s="384">
        <f t="shared" si="71"/>
        <v>6.5375874432170467E-2</v>
      </c>
    </row>
    <row r="107" spans="1:18" ht="20.100000000000001" customHeight="1" thickBot="1">
      <c r="A107" s="203"/>
      <c r="B107" s="1"/>
      <c r="C107" s="1" t="s">
        <v>38</v>
      </c>
      <c r="D107" s="1"/>
      <c r="E107" s="330"/>
      <c r="F107" s="19"/>
      <c r="G107" s="122"/>
      <c r="H107" s="122"/>
      <c r="I107" s="122"/>
      <c r="J107" s="122"/>
      <c r="K107" s="122"/>
      <c r="L107" s="122"/>
      <c r="M107" s="122">
        <f t="shared" si="92"/>
        <v>1.6779212407129864</v>
      </c>
      <c r="N107" s="122">
        <f t="shared" si="92"/>
        <v>1.7320577793527201</v>
      </c>
      <c r="O107" s="122">
        <f t="shared" ref="O107:Q107" si="100">(O71/O35)*10</f>
        <v>1.655503540080741</v>
      </c>
      <c r="P107" s="122">
        <f t="shared" si="100"/>
        <v>1.6475835504562142</v>
      </c>
      <c r="Q107" s="122">
        <f t="shared" si="100"/>
        <v>1.6870958077371869</v>
      </c>
      <c r="R107" s="321">
        <f t="shared" si="71"/>
        <v>2.39819445089943E-2</v>
      </c>
    </row>
    <row r="108" spans="1:18" ht="20.100000000000001" customHeight="1" thickBot="1">
      <c r="A108" s="203"/>
      <c r="B108" s="115" t="s">
        <v>98</v>
      </c>
      <c r="C108" s="115"/>
      <c r="D108" s="115"/>
      <c r="E108" s="398"/>
      <c r="F108" s="120">
        <f t="shared" si="92"/>
        <v>1.3375519497092307</v>
      </c>
      <c r="G108" s="119">
        <f t="shared" si="92"/>
        <v>1.3853518048856552</v>
      </c>
      <c r="H108" s="119">
        <f t="shared" si="92"/>
        <v>1.5955174083060131</v>
      </c>
      <c r="I108" s="119">
        <f t="shared" si="92"/>
        <v>1.4722755067501101</v>
      </c>
      <c r="J108" s="119">
        <f t="shared" si="92"/>
        <v>1.4781145119761887</v>
      </c>
      <c r="K108" s="119">
        <f t="shared" si="92"/>
        <v>1.4507752304347692</v>
      </c>
      <c r="L108" s="119">
        <f t="shared" si="92"/>
        <v>1.5265936060589136</v>
      </c>
      <c r="M108" s="119">
        <f t="shared" si="92"/>
        <v>1.2690338018844516</v>
      </c>
      <c r="N108" s="119">
        <f t="shared" si="92"/>
        <v>1.4376753435558653</v>
      </c>
      <c r="O108" s="119">
        <f t="shared" ref="O108:Q108" si="101">(O72/O36)*10</f>
        <v>1.2186574635388101</v>
      </c>
      <c r="P108" s="119">
        <f t="shared" si="101"/>
        <v>1.3854540313749728</v>
      </c>
      <c r="Q108" s="119">
        <f t="shared" si="101"/>
        <v>1.7813996438091708</v>
      </c>
      <c r="R108" s="326">
        <f t="shared" si="71"/>
        <v>0.28578762157936616</v>
      </c>
    </row>
    <row r="109" spans="1:18" ht="20.100000000000001" customHeight="1">
      <c r="A109" s="47"/>
      <c r="B109" s="9"/>
      <c r="C109" s="1" t="s">
        <v>37</v>
      </c>
      <c r="D109" s="1"/>
      <c r="E109" s="330"/>
      <c r="F109" s="19">
        <f t="shared" si="92"/>
        <v>0.79200208882668965</v>
      </c>
      <c r="G109" s="122">
        <f t="shared" si="92"/>
        <v>1.0114186778691656</v>
      </c>
      <c r="H109" s="122">
        <f t="shared" si="92"/>
        <v>1.3139927632717234</v>
      </c>
      <c r="I109" s="122">
        <f t="shared" si="92"/>
        <v>1.3089676033408155</v>
      </c>
      <c r="J109" s="122">
        <f t="shared" si="92"/>
        <v>1.358849781087244</v>
      </c>
      <c r="K109" s="122">
        <f t="shared" si="92"/>
        <v>1.3604813380640155</v>
      </c>
      <c r="L109" s="122">
        <f t="shared" si="92"/>
        <v>1.3929941094009892</v>
      </c>
      <c r="M109" s="122">
        <f t="shared" si="92"/>
        <v>1.0527069715860398</v>
      </c>
      <c r="N109" s="122">
        <f t="shared" si="92"/>
        <v>1.5715268761360688</v>
      </c>
      <c r="O109" s="122">
        <f t="shared" ref="O109:Q109" si="102">(O73/O37)*10</f>
        <v>1.3567783577220613</v>
      </c>
      <c r="P109" s="122">
        <f t="shared" si="102"/>
        <v>1.4537981236861097</v>
      </c>
      <c r="Q109" s="122">
        <f t="shared" si="102"/>
        <v>1.5928135157338283</v>
      </c>
      <c r="R109" s="384">
        <f t="shared" si="71"/>
        <v>9.5622211765719334E-2</v>
      </c>
    </row>
    <row r="110" spans="1:18" ht="20.100000000000001" customHeight="1" thickBot="1">
      <c r="A110" s="48"/>
      <c r="B110" s="114"/>
      <c r="C110" s="114" t="s">
        <v>38</v>
      </c>
      <c r="D110" s="114"/>
      <c r="E110" s="331"/>
      <c r="F110" s="322">
        <f t="shared" si="92"/>
        <v>1.4629711087877986</v>
      </c>
      <c r="G110" s="126">
        <f t="shared" si="92"/>
        <v>1.434543415420773</v>
      </c>
      <c r="H110" s="126">
        <f t="shared" si="92"/>
        <v>1.6190254541251612</v>
      </c>
      <c r="I110" s="126">
        <f t="shared" si="92"/>
        <v>1.4875525295396641</v>
      </c>
      <c r="J110" s="126">
        <f t="shared" si="92"/>
        <v>1.4911855465196975</v>
      </c>
      <c r="K110" s="126">
        <f t="shared" si="92"/>
        <v>1.4616876434103196</v>
      </c>
      <c r="L110" s="126">
        <f t="shared" si="92"/>
        <v>1.5406093410914146</v>
      </c>
      <c r="M110" s="126">
        <f t="shared" si="92"/>
        <v>1.3134026676270425</v>
      </c>
      <c r="N110" s="126">
        <f t="shared" si="92"/>
        <v>1.4185835480005846</v>
      </c>
      <c r="O110" s="126">
        <f t="shared" ref="O110:Q110" si="103">(O74/O38)*10</f>
        <v>1.205601558533665</v>
      </c>
      <c r="P110" s="126">
        <f t="shared" si="103"/>
        <v>1.3798032521506314</v>
      </c>
      <c r="Q110" s="126">
        <f t="shared" si="103"/>
        <v>1.7995592945961991</v>
      </c>
      <c r="R110" s="383">
        <f t="shared" si="71"/>
        <v>0.30421441737531396</v>
      </c>
    </row>
    <row r="111" spans="1:18" ht="20.100000000000001" customHeight="1"/>
  </sheetData>
  <mergeCells count="14">
    <mergeCell ref="A76:E78"/>
    <mergeCell ref="F76:Q76"/>
    <mergeCell ref="R76:R78"/>
    <mergeCell ref="F77:Q77"/>
    <mergeCell ref="A4:E6"/>
    <mergeCell ref="F4:Q4"/>
    <mergeCell ref="R4:R6"/>
    <mergeCell ref="T4:X5"/>
    <mergeCell ref="F5:Q5"/>
    <mergeCell ref="A40:E42"/>
    <mergeCell ref="F40:Q40"/>
    <mergeCell ref="R40:R42"/>
    <mergeCell ref="T40:X41"/>
    <mergeCell ref="F41:Q41"/>
  </mergeCells>
  <printOptions horizontalCentered="1"/>
  <pageMargins left="0.31496062992125984" right="0.31496062992125984" top="0.35433070866141736" bottom="0.35433070866141736" header="0.31496062992125984" footer="0.31496062992125984"/>
  <pageSetup paperSize="9" scale="57" orientation="portrait" r:id="rId1"/>
  <ignoredErrors>
    <ignoredError sqref="P30:Q30 F30:N30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3" id="{C6AD1FBD-0612-4851-ABBD-B7E1882CEF01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R43:R74</xm:sqref>
        </x14:conditionalFormatting>
        <x14:conditionalFormatting xmlns:xm="http://schemas.microsoft.com/office/excel/2006/main">
          <x14:cfRule type="iconSet" priority="2" id="{34115C36-D812-41E4-8105-F968818B1BC2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R7:R38</xm:sqref>
        </x14:conditionalFormatting>
        <x14:conditionalFormatting xmlns:xm="http://schemas.microsoft.com/office/excel/2006/main">
          <x14:cfRule type="iconSet" priority="1" id="{4AEFD0ED-159B-454C-BF09-07CAC2623BC7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R79:R110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F2DE56-4D72-4634-9AD7-20A4A12DE349}">
  <sheetPr>
    <pageSetUpPr fitToPage="1"/>
  </sheetPr>
  <dimension ref="A1:BB100"/>
  <sheetViews>
    <sheetView showGridLines="0" topLeftCell="A31" zoomScaleNormal="100" workbookViewId="0">
      <pane xSplit="1" topLeftCell="AJ1" activePane="topRight" state="frozen"/>
      <selection pane="topRight" activeCell="AV79" sqref="AV79"/>
    </sheetView>
  </sheetViews>
  <sheetFormatPr defaultRowHeight="15"/>
  <cols>
    <col min="1" max="1" width="32.5703125" customWidth="1"/>
    <col min="2" max="2" width="9.140625" customWidth="1"/>
    <col min="14" max="14" width="10.42578125" customWidth="1"/>
    <col min="15" max="15" width="1.140625" customWidth="1"/>
    <col min="16" max="20" width="9.140625" customWidth="1"/>
    <col min="21" max="21" width="1.85546875" customWidth="1"/>
    <col min="22" max="22" width="9.140625" customWidth="1"/>
    <col min="34" max="34" width="10.42578125" customWidth="1"/>
    <col min="35" max="35" width="1.140625" customWidth="1"/>
    <col min="36" max="40" width="9.140625" customWidth="1"/>
    <col min="41" max="41" width="1.85546875" customWidth="1"/>
    <col min="42" max="42" width="9.140625" customWidth="1"/>
    <col min="53" max="53" width="10.7109375" customWidth="1"/>
  </cols>
  <sheetData>
    <row r="1" spans="1:54" ht="15.75">
      <c r="A1" s="18" t="s">
        <v>246</v>
      </c>
      <c r="B1" s="18"/>
    </row>
    <row r="3" spans="1:54" ht="8.25" customHeight="1" thickBot="1"/>
    <row r="4" spans="1:54" ht="15" customHeight="1">
      <c r="A4" s="507" t="s">
        <v>21</v>
      </c>
      <c r="B4" s="533" t="s">
        <v>19</v>
      </c>
      <c r="C4" s="530"/>
      <c r="D4" s="530"/>
      <c r="E4" s="530"/>
      <c r="F4" s="530"/>
      <c r="G4" s="530"/>
      <c r="H4" s="530"/>
      <c r="I4" s="530"/>
      <c r="J4" s="530"/>
      <c r="K4" s="530"/>
      <c r="L4" s="530"/>
      <c r="M4" s="531"/>
      <c r="N4" s="519" t="s">
        <v>196</v>
      </c>
      <c r="P4" s="489" t="s">
        <v>112</v>
      </c>
      <c r="Q4" s="495"/>
      <c r="R4" s="495"/>
      <c r="S4" s="495"/>
      <c r="T4" s="522"/>
      <c r="V4" s="529" t="s">
        <v>35</v>
      </c>
      <c r="W4" s="530"/>
      <c r="X4" s="530"/>
      <c r="Y4" s="530"/>
      <c r="Z4" s="530"/>
      <c r="AA4" s="530"/>
      <c r="AB4" s="530"/>
      <c r="AC4" s="530"/>
      <c r="AD4" s="530"/>
      <c r="AE4" s="530"/>
      <c r="AF4" s="530"/>
      <c r="AG4" s="531"/>
      <c r="AH4" s="519" t="s">
        <v>203</v>
      </c>
      <c r="AJ4" s="489" t="s">
        <v>112</v>
      </c>
      <c r="AK4" s="495"/>
      <c r="AL4" s="495"/>
      <c r="AM4" s="495"/>
      <c r="AN4" s="522"/>
      <c r="AP4" s="529" t="s">
        <v>41</v>
      </c>
      <c r="AQ4" s="530"/>
      <c r="AR4" s="530"/>
      <c r="AS4" s="530"/>
      <c r="AT4" s="530"/>
      <c r="AU4" s="530"/>
      <c r="AV4" s="530"/>
      <c r="AW4" s="530"/>
      <c r="AX4" s="530"/>
      <c r="AY4" s="530"/>
      <c r="AZ4" s="530"/>
      <c r="BA4" s="519" t="s">
        <v>196</v>
      </c>
    </row>
    <row r="5" spans="1:54" ht="15" customHeight="1" thickBot="1">
      <c r="A5" s="517"/>
      <c r="B5" s="526" t="s">
        <v>69</v>
      </c>
      <c r="C5" s="527"/>
      <c r="D5" s="527"/>
      <c r="E5" s="527"/>
      <c r="F5" s="527"/>
      <c r="G5" s="527"/>
      <c r="H5" s="527"/>
      <c r="I5" s="527"/>
      <c r="J5" s="527"/>
      <c r="K5" s="527"/>
      <c r="L5" s="527"/>
      <c r="M5" s="528"/>
      <c r="N5" s="520"/>
      <c r="P5" s="523"/>
      <c r="Q5" s="524"/>
      <c r="R5" s="524"/>
      <c r="S5" s="524"/>
      <c r="T5" s="525"/>
      <c r="V5" s="532" t="str">
        <f>B5</f>
        <v>jan-dez</v>
      </c>
      <c r="W5" s="527"/>
      <c r="X5" s="527"/>
      <c r="Y5" s="527"/>
      <c r="Z5" s="527"/>
      <c r="AA5" s="527"/>
      <c r="AB5" s="527"/>
      <c r="AC5" s="527"/>
      <c r="AD5" s="527"/>
      <c r="AE5" s="527"/>
      <c r="AF5" s="527"/>
      <c r="AG5" s="528"/>
      <c r="AH5" s="520"/>
      <c r="AJ5" s="523"/>
      <c r="AK5" s="524"/>
      <c r="AL5" s="524"/>
      <c r="AM5" s="524"/>
      <c r="AN5" s="525"/>
      <c r="AP5" s="532" t="str">
        <f>B5</f>
        <v>jan-dez</v>
      </c>
      <c r="AQ5" s="527"/>
      <c r="AR5" s="527"/>
      <c r="AS5" s="527"/>
      <c r="AT5" s="527"/>
      <c r="AU5" s="527"/>
      <c r="AV5" s="527"/>
      <c r="AW5" s="527"/>
      <c r="AX5" s="527"/>
      <c r="AY5" s="527"/>
      <c r="AZ5" s="528"/>
      <c r="BA5" s="520"/>
    </row>
    <row r="6" spans="1:54" s="190" customFormat="1" ht="24.75" customHeight="1" thickBot="1">
      <c r="A6" s="508"/>
      <c r="B6" s="28">
        <v>2010</v>
      </c>
      <c r="C6" s="196">
        <v>2011</v>
      </c>
      <c r="D6" s="196">
        <v>2012</v>
      </c>
      <c r="E6" s="196">
        <v>2013</v>
      </c>
      <c r="F6" s="196">
        <v>2014</v>
      </c>
      <c r="G6" s="196">
        <v>2015</v>
      </c>
      <c r="H6" s="196">
        <v>2016</v>
      </c>
      <c r="I6" s="196">
        <v>2017</v>
      </c>
      <c r="J6" s="196">
        <v>2018</v>
      </c>
      <c r="K6" s="196">
        <v>2019</v>
      </c>
      <c r="L6" s="196">
        <v>2020</v>
      </c>
      <c r="M6" s="287">
        <v>2021</v>
      </c>
      <c r="N6" s="521"/>
      <c r="O6"/>
      <c r="P6" s="284">
        <v>2010</v>
      </c>
      <c r="Q6" s="339">
        <v>2015</v>
      </c>
      <c r="R6" s="386">
        <v>2019</v>
      </c>
      <c r="S6" s="386">
        <v>2020</v>
      </c>
      <c r="T6" s="288">
        <v>2021</v>
      </c>
      <c r="V6" s="283">
        <v>2010</v>
      </c>
      <c r="W6" s="196">
        <v>2011</v>
      </c>
      <c r="X6" s="196">
        <v>2012</v>
      </c>
      <c r="Y6" s="196">
        <v>2013</v>
      </c>
      <c r="Z6" s="196">
        <v>2014</v>
      </c>
      <c r="AA6" s="196">
        <v>2015</v>
      </c>
      <c r="AB6" s="196">
        <v>2016</v>
      </c>
      <c r="AC6" s="196">
        <v>2017</v>
      </c>
      <c r="AD6" s="196">
        <v>2018</v>
      </c>
      <c r="AE6" s="196">
        <v>2019</v>
      </c>
      <c r="AF6" s="196">
        <v>2020</v>
      </c>
      <c r="AG6" s="287">
        <v>2021</v>
      </c>
      <c r="AH6" s="521"/>
      <c r="AI6"/>
      <c r="AJ6" s="284">
        <v>2010</v>
      </c>
      <c r="AK6" s="339">
        <v>2015</v>
      </c>
      <c r="AL6" s="386">
        <v>2019</v>
      </c>
      <c r="AM6" s="386">
        <v>2020</v>
      </c>
      <c r="AN6" s="288">
        <v>2021</v>
      </c>
      <c r="AP6" s="283">
        <v>2010</v>
      </c>
      <c r="AQ6" s="197">
        <v>2011</v>
      </c>
      <c r="AR6" s="197">
        <v>2012</v>
      </c>
      <c r="AS6" s="197">
        <v>2013</v>
      </c>
      <c r="AT6" s="197">
        <v>2014</v>
      </c>
      <c r="AU6" s="197">
        <v>2015</v>
      </c>
      <c r="AV6" s="197">
        <v>2016</v>
      </c>
      <c r="AW6" s="197">
        <v>2017</v>
      </c>
      <c r="AX6" s="197">
        <v>2018</v>
      </c>
      <c r="AY6" s="197">
        <v>2019</v>
      </c>
      <c r="AZ6" s="286">
        <v>2020</v>
      </c>
      <c r="BA6" s="521"/>
    </row>
    <row r="7" spans="1:54" ht="20.100000000000001" customHeight="1">
      <c r="A7" s="47" t="s">
        <v>120</v>
      </c>
      <c r="B7" s="79">
        <v>61102.130000000012</v>
      </c>
      <c r="C7" s="60">
        <v>72727.920000000013</v>
      </c>
      <c r="D7" s="60">
        <v>72763.189999999988</v>
      </c>
      <c r="E7" s="60">
        <v>70031.739999999991</v>
      </c>
      <c r="F7" s="60">
        <v>74854.53</v>
      </c>
      <c r="G7" s="60">
        <v>77189.659999999989</v>
      </c>
      <c r="H7" s="60">
        <v>85771.11</v>
      </c>
      <c r="I7" s="60">
        <v>128786.82999999999</v>
      </c>
      <c r="J7" s="60">
        <v>137745.89999999994</v>
      </c>
      <c r="K7" s="60">
        <v>150218.89000000004</v>
      </c>
      <c r="L7" s="60">
        <v>184752.53999999992</v>
      </c>
      <c r="M7" s="80">
        <v>190559.75999999995</v>
      </c>
      <c r="N7" s="42">
        <f t="shared" ref="N7:N33" si="0">(M7-L7)/L7</f>
        <v>3.1432423067093054E-2</v>
      </c>
      <c r="P7" s="340">
        <f>B7/$B$33</f>
        <v>8.1056335505815008E-2</v>
      </c>
      <c r="Q7" s="341">
        <f>G7/$G$33</f>
        <v>8.3134577919128358E-2</v>
      </c>
      <c r="R7" s="341">
        <f>K7/$K$33</f>
        <v>0.13004995827020782</v>
      </c>
      <c r="S7" s="341">
        <f>L7/$L$33</f>
        <v>0.13667191311919583</v>
      </c>
      <c r="T7" s="341">
        <f>M7/$M$33</f>
        <v>0.13329534709607194</v>
      </c>
      <c r="V7" s="79">
        <v>17543.097000000005</v>
      </c>
      <c r="W7" s="60">
        <v>21647.384000000002</v>
      </c>
      <c r="X7" s="60">
        <v>21920.464</v>
      </c>
      <c r="Y7" s="60">
        <v>21456.350999999999</v>
      </c>
      <c r="Z7" s="60">
        <v>22432.375</v>
      </c>
      <c r="AA7" s="60">
        <v>23132.823000000004</v>
      </c>
      <c r="AB7" s="60">
        <v>22662.208000000002</v>
      </c>
      <c r="AC7" s="60">
        <v>35148.052000000003</v>
      </c>
      <c r="AD7" s="60">
        <v>40682.934000000016</v>
      </c>
      <c r="AE7" s="60">
        <v>43204.241999999998</v>
      </c>
      <c r="AF7" s="60">
        <v>54088.803</v>
      </c>
      <c r="AG7" s="80">
        <v>57558.382000000005</v>
      </c>
      <c r="AH7" s="42">
        <f t="shared" ref="AH7:AH33" si="1">(AG7-AF7)/AF7</f>
        <v>6.414597490722812E-2</v>
      </c>
      <c r="AJ7" s="340">
        <f>V7/$V$33</f>
        <v>9.5503019948517856E-2</v>
      </c>
      <c r="AK7" s="341">
        <f>AA7/$AA$33</f>
        <v>8.8127178217135504E-2</v>
      </c>
      <c r="AL7" s="341">
        <f>AE7/$AE$33</f>
        <v>0.1304185996118381</v>
      </c>
      <c r="AM7" s="341">
        <f>AF7/$AF$33</f>
        <v>0.14486672948881285</v>
      </c>
      <c r="AN7" s="341">
        <f>AG7/$AG$33</f>
        <v>0.14265558819878357</v>
      </c>
      <c r="AP7" s="52">
        <f t="shared" ref="AP7:AP33" si="2">(V7/B7)*10</f>
        <v>2.8711105488466608</v>
      </c>
      <c r="AQ7" s="73">
        <f t="shared" ref="AQ7:AQ33" si="3">(W7/C7)*10</f>
        <v>2.9764888092495974</v>
      </c>
      <c r="AR7" s="73">
        <f t="shared" ref="AR7:AR33" si="4">(X7/D7)*10</f>
        <v>3.0125760016843688</v>
      </c>
      <c r="AS7" s="73">
        <f t="shared" ref="AS7:AS33" si="5">(Y7/E7)*10</f>
        <v>3.0638037838271619</v>
      </c>
      <c r="AT7" s="73">
        <f t="shared" ref="AT7:AT33" si="6">(Z7/F7)*10</f>
        <v>2.9967959186972388</v>
      </c>
      <c r="AU7" s="73">
        <f t="shared" ref="AU7:AU33" si="7">(AA7/G7)*10</f>
        <v>2.9968810589397603</v>
      </c>
      <c r="AV7" s="73">
        <f t="shared" ref="AV7:AV33" si="8">(AB7/H7)*10</f>
        <v>2.6421726383160955</v>
      </c>
      <c r="AW7" s="73">
        <f t="shared" ref="AW7:AW33" si="9">(AC7/I7)*10</f>
        <v>2.7291650862126202</v>
      </c>
      <c r="AX7" s="73">
        <f t="shared" ref="AX7:AX33" si="10">(AD7/J7)*10</f>
        <v>2.9534769455933012</v>
      </c>
      <c r="AY7" s="73">
        <f t="shared" ref="AY7:AY33" si="11">(AF7/L7)*10</f>
        <v>2.9276351491568136</v>
      </c>
      <c r="AZ7" s="17">
        <f t="shared" ref="AZ7:AZ33" si="12">(AG7/M7)*10</f>
        <v>3.0204898452852809</v>
      </c>
      <c r="BA7" s="42">
        <f>(AZ7-AY7)/AY7</f>
        <v>3.1716621572606248E-2</v>
      </c>
      <c r="BB7" s="8"/>
    </row>
    <row r="8" spans="1:54" ht="20.100000000000001" customHeight="1">
      <c r="A8" s="47" t="s">
        <v>119</v>
      </c>
      <c r="B8" s="81">
        <v>77596.039999999994</v>
      </c>
      <c r="C8" s="61">
        <v>78585.62999999999</v>
      </c>
      <c r="D8" s="61">
        <v>84445.189999999988</v>
      </c>
      <c r="E8" s="61">
        <v>88533.79</v>
      </c>
      <c r="F8" s="61">
        <v>103953.58000000002</v>
      </c>
      <c r="G8" s="61">
        <v>114542.44</v>
      </c>
      <c r="H8" s="61">
        <v>126025.49</v>
      </c>
      <c r="I8" s="61">
        <v>137009.57999999999</v>
      </c>
      <c r="J8" s="61">
        <v>145095.07</v>
      </c>
      <c r="K8" s="61">
        <v>161301.99</v>
      </c>
      <c r="L8" s="61">
        <v>190885.72000000003</v>
      </c>
      <c r="M8" s="82">
        <v>186196.48000000001</v>
      </c>
      <c r="N8" s="42">
        <f t="shared" si="0"/>
        <v>-2.4565693023029796E-2</v>
      </c>
      <c r="P8" s="340">
        <f t="shared" ref="P8:P32" si="13">B8/$B$33</f>
        <v>0.10293668407570472</v>
      </c>
      <c r="Q8" s="341">
        <f t="shared" ref="Q8:Q32" si="14">G8/$G$33</f>
        <v>0.12336415788367362</v>
      </c>
      <c r="R8" s="341">
        <f t="shared" ref="R8:R32" si="15">K8/$K$33</f>
        <v>0.13964500116064943</v>
      </c>
      <c r="S8" s="341">
        <f t="shared" ref="S8:S32" si="16">L8/$L$33</f>
        <v>0.14120897357911918</v>
      </c>
      <c r="T8" s="341">
        <f t="shared" ref="T8:T32" si="17">M8/$M$33</f>
        <v>0.13024326032771466</v>
      </c>
      <c r="V8" s="81">
        <v>19234.409</v>
      </c>
      <c r="W8" s="61">
        <v>19224.062000000002</v>
      </c>
      <c r="X8" s="61">
        <v>21895.144999999997</v>
      </c>
      <c r="Y8" s="61">
        <v>23110.314999999995</v>
      </c>
      <c r="Z8" s="61">
        <v>27121.593000000001</v>
      </c>
      <c r="AA8" s="61">
        <v>33568.22</v>
      </c>
      <c r="AB8" s="61">
        <v>36349.964999999997</v>
      </c>
      <c r="AC8" s="61">
        <v>39455.208000000006</v>
      </c>
      <c r="AD8" s="61">
        <v>41541.442999999999</v>
      </c>
      <c r="AE8" s="61">
        <v>46565.983</v>
      </c>
      <c r="AF8" s="61">
        <v>52405.522000000012</v>
      </c>
      <c r="AG8" s="82">
        <v>52517.811999999998</v>
      </c>
      <c r="AH8" s="42">
        <f t="shared" si="1"/>
        <v>2.142713128589508E-3</v>
      </c>
      <c r="AJ8" s="340">
        <f t="shared" ref="AJ8:AJ32" si="18">V8/$V$33</f>
        <v>0.10471036821063869</v>
      </c>
      <c r="AK8" s="341">
        <f t="shared" ref="AK8:AK32" si="19">AA8/$AA$33</f>
        <v>0.12788203611690679</v>
      </c>
      <c r="AL8" s="341">
        <f t="shared" ref="AL8:AL32" si="20">AE8/$AE$33</f>
        <v>0.14056652799066954</v>
      </c>
      <c r="AM8" s="341">
        <f t="shared" ref="AM8:AM32" si="21">AF8/$AF$33</f>
        <v>0.14035837656259528</v>
      </c>
      <c r="AN8" s="341">
        <f t="shared" ref="AN8:AN32" si="22">AG8/$AG$33</f>
        <v>0.1301627860521363</v>
      </c>
      <c r="AP8" s="52">
        <f t="shared" si="2"/>
        <v>2.478787448431647</v>
      </c>
      <c r="AQ8" s="74">
        <f t="shared" si="3"/>
        <v>2.4462566502298202</v>
      </c>
      <c r="AR8" s="74">
        <f t="shared" si="4"/>
        <v>2.5928232265212503</v>
      </c>
      <c r="AS8" s="74">
        <f t="shared" si="5"/>
        <v>2.6103383804082032</v>
      </c>
      <c r="AT8" s="74">
        <f t="shared" si="6"/>
        <v>2.6090100023491254</v>
      </c>
      <c r="AU8" s="74">
        <f t="shared" si="7"/>
        <v>2.9306360157859395</v>
      </c>
      <c r="AV8" s="74">
        <f t="shared" si="8"/>
        <v>2.8843343517251938</v>
      </c>
      <c r="AW8" s="74">
        <f t="shared" si="9"/>
        <v>2.879740818123814</v>
      </c>
      <c r="AX8" s="74">
        <f t="shared" si="10"/>
        <v>2.8630499299528234</v>
      </c>
      <c r="AY8" s="74">
        <f t="shared" si="11"/>
        <v>2.7453872400722279</v>
      </c>
      <c r="AZ8" s="17">
        <f t="shared" si="12"/>
        <v>2.8205587989633312</v>
      </c>
      <c r="BA8" s="42">
        <f t="shared" ref="BA8:BA33" si="23">(AZ8-AY8)/AY8</f>
        <v>2.7381040384352337E-2</v>
      </c>
      <c r="BB8" s="8"/>
    </row>
    <row r="9" spans="1:54" ht="20.100000000000001" customHeight="1">
      <c r="A9" s="47" t="s">
        <v>118</v>
      </c>
      <c r="B9" s="81">
        <v>37924.810000000005</v>
      </c>
      <c r="C9" s="61">
        <v>47118.649999999994</v>
      </c>
      <c r="D9" s="61">
        <v>44986.270000000004</v>
      </c>
      <c r="E9" s="61">
        <v>36609.699999999983</v>
      </c>
      <c r="F9" s="61">
        <v>47762.64</v>
      </c>
      <c r="G9" s="61">
        <v>45482.26</v>
      </c>
      <c r="H9" s="61">
        <v>54138.030000000006</v>
      </c>
      <c r="I9" s="61">
        <v>68775.89</v>
      </c>
      <c r="J9" s="61">
        <v>81607.95</v>
      </c>
      <c r="K9" s="61">
        <v>70749.59</v>
      </c>
      <c r="L9" s="61">
        <v>113512.68</v>
      </c>
      <c r="M9" s="82">
        <v>130168.51000000001</v>
      </c>
      <c r="N9" s="42">
        <f t="shared" si="0"/>
        <v>0.14673100837721403</v>
      </c>
      <c r="P9" s="340">
        <f t="shared" si="13"/>
        <v>5.0309966663261783E-2</v>
      </c>
      <c r="Q9" s="341">
        <f t="shared" si="14"/>
        <v>4.8985168323167322E-2</v>
      </c>
      <c r="R9" s="341">
        <f t="shared" si="15"/>
        <v>6.1250494043287827E-2</v>
      </c>
      <c r="S9" s="341">
        <f t="shared" si="16"/>
        <v>8.3971755619095062E-2</v>
      </c>
      <c r="T9" s="341">
        <f t="shared" si="17"/>
        <v>9.105204961125328E-2</v>
      </c>
      <c r="V9" s="81">
        <v>8343.5910000000022</v>
      </c>
      <c r="W9" s="61">
        <v>11047.203</v>
      </c>
      <c r="X9" s="61">
        <v>10119.222000000002</v>
      </c>
      <c r="Y9" s="61">
        <v>9169.898000000001</v>
      </c>
      <c r="Z9" s="61">
        <v>11975.434999999999</v>
      </c>
      <c r="AA9" s="61">
        <v>11844.303</v>
      </c>
      <c r="AB9" s="61">
        <v>13946.284</v>
      </c>
      <c r="AC9" s="61">
        <v>17656.276999999998</v>
      </c>
      <c r="AD9" s="61">
        <v>21107.398999999998</v>
      </c>
      <c r="AE9" s="61">
        <v>18896.254999999997</v>
      </c>
      <c r="AF9" s="61">
        <v>30245.971000000005</v>
      </c>
      <c r="AG9" s="82">
        <v>34619.227999999996</v>
      </c>
      <c r="AH9" s="42">
        <f t="shared" si="1"/>
        <v>0.14458973725789759</v>
      </c>
      <c r="AJ9" s="340">
        <f t="shared" si="18"/>
        <v>4.542174837859439E-2</v>
      </c>
      <c r="AK9" s="341">
        <f t="shared" si="19"/>
        <v>4.5122249080397692E-2</v>
      </c>
      <c r="AL9" s="341">
        <f t="shared" si="20"/>
        <v>5.7041230234017151E-2</v>
      </c>
      <c r="AM9" s="341">
        <f t="shared" si="21"/>
        <v>8.1008169084153689E-2</v>
      </c>
      <c r="AN9" s="341">
        <f t="shared" si="22"/>
        <v>8.5802035459019627E-2</v>
      </c>
      <c r="AP9" s="52">
        <f t="shared" si="2"/>
        <v>2.2000350166553244</v>
      </c>
      <c r="AQ9" s="74">
        <f t="shared" si="3"/>
        <v>2.3445499818012614</v>
      </c>
      <c r="AR9" s="74">
        <f t="shared" si="4"/>
        <v>2.2494023176404712</v>
      </c>
      <c r="AS9" s="74">
        <f t="shared" si="5"/>
        <v>2.504772778799063</v>
      </c>
      <c r="AT9" s="74">
        <f t="shared" si="6"/>
        <v>2.5072807951989251</v>
      </c>
      <c r="AU9" s="74">
        <f t="shared" si="7"/>
        <v>2.6041588522645971</v>
      </c>
      <c r="AV9" s="74">
        <f t="shared" si="8"/>
        <v>2.5760604883480243</v>
      </c>
      <c r="AW9" s="74">
        <f t="shared" si="9"/>
        <v>2.5672189774643406</v>
      </c>
      <c r="AX9" s="74">
        <f t="shared" si="10"/>
        <v>2.5864390662919479</v>
      </c>
      <c r="AY9" s="74">
        <f t="shared" si="11"/>
        <v>2.664545582044227</v>
      </c>
      <c r="AZ9" s="17">
        <f t="shared" si="12"/>
        <v>2.6595701218366861</v>
      </c>
      <c r="BA9" s="42">
        <f t="shared" si="23"/>
        <v>-1.867282827161758E-3</v>
      </c>
      <c r="BB9" s="8"/>
    </row>
    <row r="10" spans="1:54" ht="20.100000000000001" customHeight="1">
      <c r="A10" s="47" t="s">
        <v>121</v>
      </c>
      <c r="B10" s="81">
        <v>48698.29</v>
      </c>
      <c r="C10" s="61">
        <v>53046.670000000006</v>
      </c>
      <c r="D10" s="61">
        <v>58099.999999999993</v>
      </c>
      <c r="E10" s="61">
        <v>65518.460000000006</v>
      </c>
      <c r="F10" s="61">
        <v>65845.48</v>
      </c>
      <c r="G10" s="61">
        <v>75403.900000000009</v>
      </c>
      <c r="H10" s="61">
        <v>79710.070000000007</v>
      </c>
      <c r="I10" s="61">
        <v>86523.11</v>
      </c>
      <c r="J10" s="61">
        <v>96133.840000000011</v>
      </c>
      <c r="K10" s="61">
        <v>98236.680000000022</v>
      </c>
      <c r="L10" s="61">
        <v>105241.39000000001</v>
      </c>
      <c r="M10" s="82">
        <v>97949.42</v>
      </c>
      <c r="N10" s="42">
        <f t="shared" si="0"/>
        <v>-6.9288043420939374E-2</v>
      </c>
      <c r="P10" s="340">
        <f t="shared" si="13"/>
        <v>6.460175664579082E-2</v>
      </c>
      <c r="Q10" s="341">
        <f t="shared" si="14"/>
        <v>8.1211283997832923E-2</v>
      </c>
      <c r="R10" s="341">
        <f t="shared" si="15"/>
        <v>8.5047067879437513E-2</v>
      </c>
      <c r="S10" s="341">
        <f t="shared" si="16"/>
        <v>7.7853014148673752E-2</v>
      </c>
      <c r="T10" s="341">
        <f t="shared" si="17"/>
        <v>6.8514999896929635E-2</v>
      </c>
      <c r="V10" s="81">
        <v>15764.507000000001</v>
      </c>
      <c r="W10" s="61">
        <v>17684.307000000001</v>
      </c>
      <c r="X10" s="61">
        <v>20115.495999999999</v>
      </c>
      <c r="Y10" s="61">
        <v>21765.058000000008</v>
      </c>
      <c r="Z10" s="61">
        <v>20791.052</v>
      </c>
      <c r="AA10" s="61">
        <v>24088.491999999998</v>
      </c>
      <c r="AB10" s="61">
        <v>26072.823</v>
      </c>
      <c r="AC10" s="61">
        <v>29177.758999999998</v>
      </c>
      <c r="AD10" s="61">
        <v>31142.264999999999</v>
      </c>
      <c r="AE10" s="61">
        <v>32750.864000000001</v>
      </c>
      <c r="AF10" s="61">
        <v>34299.705000000002</v>
      </c>
      <c r="AG10" s="82">
        <v>34192.932000000001</v>
      </c>
      <c r="AH10" s="42">
        <f t="shared" si="1"/>
        <v>-3.1129422250133357E-3</v>
      </c>
      <c r="AJ10" s="340">
        <f t="shared" si="18"/>
        <v>8.5820538215091044E-2</v>
      </c>
      <c r="AK10" s="341">
        <f t="shared" si="19"/>
        <v>9.1767910361223198E-2</v>
      </c>
      <c r="AL10" s="341">
        <f t="shared" si="20"/>
        <v>9.8863482408920927E-2</v>
      </c>
      <c r="AM10" s="341">
        <f t="shared" si="21"/>
        <v>9.1865336450153684E-2</v>
      </c>
      <c r="AN10" s="341">
        <f t="shared" si="22"/>
        <v>8.4745482016867824E-2</v>
      </c>
      <c r="AP10" s="52">
        <f t="shared" si="2"/>
        <v>3.2371787592541752</v>
      </c>
      <c r="AQ10" s="74">
        <f t="shared" si="3"/>
        <v>3.3337261321021656</v>
      </c>
      <c r="AR10" s="74">
        <f t="shared" si="4"/>
        <v>3.4622196213425132</v>
      </c>
      <c r="AS10" s="74">
        <f t="shared" si="5"/>
        <v>3.3219733797161908</v>
      </c>
      <c r="AT10" s="74">
        <f t="shared" si="6"/>
        <v>3.1575518927039488</v>
      </c>
      <c r="AU10" s="74">
        <f t="shared" si="7"/>
        <v>3.1945949745304949</v>
      </c>
      <c r="AV10" s="74">
        <f t="shared" si="8"/>
        <v>3.2709572328816168</v>
      </c>
      <c r="AW10" s="74">
        <f t="shared" si="9"/>
        <v>3.3722503733395621</v>
      </c>
      <c r="AX10" s="74">
        <f t="shared" si="10"/>
        <v>3.2394695769980681</v>
      </c>
      <c r="AY10" s="74">
        <f t="shared" si="11"/>
        <v>3.2591459500867481</v>
      </c>
      <c r="AZ10" s="17">
        <f t="shared" si="12"/>
        <v>3.4908764135612036</v>
      </c>
      <c r="BA10" s="42">
        <f t="shared" si="23"/>
        <v>7.1101591344286855E-2</v>
      </c>
      <c r="BB10" s="8"/>
    </row>
    <row r="11" spans="1:54" ht="20.100000000000001" customHeight="1">
      <c r="A11" s="47" t="s">
        <v>122</v>
      </c>
      <c r="B11" s="81">
        <v>63276.299999999996</v>
      </c>
      <c r="C11" s="61">
        <v>63655.12</v>
      </c>
      <c r="D11" s="61">
        <v>64608.74</v>
      </c>
      <c r="E11" s="61">
        <v>70712.240000000005</v>
      </c>
      <c r="F11" s="61">
        <v>86638.98</v>
      </c>
      <c r="G11" s="61">
        <v>86446.62999999999</v>
      </c>
      <c r="H11" s="61">
        <v>101071.02999999998</v>
      </c>
      <c r="I11" s="61">
        <v>102950.90000000001</v>
      </c>
      <c r="J11" s="61">
        <v>95331.939999999988</v>
      </c>
      <c r="K11" s="61">
        <v>93932.13</v>
      </c>
      <c r="L11" s="61">
        <v>102600.32999999999</v>
      </c>
      <c r="M11" s="82">
        <v>108004.05</v>
      </c>
      <c r="N11" s="42">
        <f t="shared" si="0"/>
        <v>5.2667666858381611E-2</v>
      </c>
      <c r="P11" s="340">
        <f t="shared" si="13"/>
        <v>8.394052715292577E-2</v>
      </c>
      <c r="Q11" s="341">
        <f t="shared" si="14"/>
        <v>9.3104492202466749E-2</v>
      </c>
      <c r="R11" s="341">
        <f t="shared" si="15"/>
        <v>8.1320462338203489E-2</v>
      </c>
      <c r="S11" s="341">
        <f t="shared" si="16"/>
        <v>7.5899272549978622E-2</v>
      </c>
      <c r="T11" s="341">
        <f t="shared" si="17"/>
        <v>7.5548150000459238E-2</v>
      </c>
      <c r="V11" s="81">
        <v>15197.767</v>
      </c>
      <c r="W11" s="61">
        <v>15355.782000000001</v>
      </c>
      <c r="X11" s="61">
        <v>15683.119000000001</v>
      </c>
      <c r="Y11" s="61">
        <v>17275.762999999999</v>
      </c>
      <c r="Z11" s="61">
        <v>20898.594000000001</v>
      </c>
      <c r="AA11" s="61">
        <v>21269.624000000003</v>
      </c>
      <c r="AB11" s="61">
        <v>23946.895999999997</v>
      </c>
      <c r="AC11" s="61">
        <v>24454.917999999994</v>
      </c>
      <c r="AD11" s="61">
        <v>23826.74</v>
      </c>
      <c r="AE11" s="61">
        <v>23786.804</v>
      </c>
      <c r="AF11" s="61">
        <v>26106.786999999997</v>
      </c>
      <c r="AG11" s="82">
        <v>27838.923999999999</v>
      </c>
      <c r="AH11" s="42">
        <f t="shared" si="1"/>
        <v>6.6348149237974122E-2</v>
      </c>
      <c r="AJ11" s="340">
        <f t="shared" si="18"/>
        <v>8.2735257347885949E-2</v>
      </c>
      <c r="AK11" s="341">
        <f t="shared" si="19"/>
        <v>8.1029105045219194E-2</v>
      </c>
      <c r="AL11" s="341">
        <f t="shared" si="20"/>
        <v>7.1804098933647975E-2</v>
      </c>
      <c r="AM11" s="341">
        <f t="shared" si="21"/>
        <v>6.9922139895590887E-2</v>
      </c>
      <c r="AN11" s="341">
        <f t="shared" si="22"/>
        <v>6.8997389086462371E-2</v>
      </c>
      <c r="AP11" s="52">
        <f t="shared" si="2"/>
        <v>2.4018103144463252</v>
      </c>
      <c r="AQ11" s="74">
        <f t="shared" si="3"/>
        <v>2.4123404370300459</v>
      </c>
      <c r="AR11" s="74">
        <f t="shared" si="4"/>
        <v>2.4273989865767391</v>
      </c>
      <c r="AS11" s="74">
        <f t="shared" si="5"/>
        <v>2.4431078693024006</v>
      </c>
      <c r="AT11" s="74">
        <f t="shared" si="6"/>
        <v>2.4121468189029929</v>
      </c>
      <c r="AU11" s="74">
        <f t="shared" si="7"/>
        <v>2.4604341430082362</v>
      </c>
      <c r="AV11" s="74">
        <f t="shared" si="8"/>
        <v>2.3693135411799009</v>
      </c>
      <c r="AW11" s="74">
        <f t="shared" si="9"/>
        <v>2.3753962325730025</v>
      </c>
      <c r="AX11" s="74">
        <f t="shared" si="10"/>
        <v>2.4993449204956915</v>
      </c>
      <c r="AY11" s="74">
        <f t="shared" si="11"/>
        <v>2.5445129659914349</v>
      </c>
      <c r="AZ11" s="17">
        <f t="shared" si="12"/>
        <v>2.5775814888423163</v>
      </c>
      <c r="BA11" s="42">
        <f t="shared" si="23"/>
        <v>1.2996012711610079E-2</v>
      </c>
      <c r="BB11" s="8"/>
    </row>
    <row r="12" spans="1:54" ht="20.100000000000001" customHeight="1">
      <c r="A12" s="47" t="s">
        <v>128</v>
      </c>
      <c r="B12" s="81">
        <v>15680.670000000002</v>
      </c>
      <c r="C12" s="61">
        <v>23089.210000000003</v>
      </c>
      <c r="D12" s="61">
        <v>22858.69</v>
      </c>
      <c r="E12" s="61">
        <v>31766.17</v>
      </c>
      <c r="F12" s="61">
        <v>35183.51</v>
      </c>
      <c r="G12" s="61">
        <v>44058.219999999994</v>
      </c>
      <c r="H12" s="61">
        <v>53809.3</v>
      </c>
      <c r="I12" s="61">
        <v>53670.729999999996</v>
      </c>
      <c r="J12" s="61">
        <v>59867.759999999995</v>
      </c>
      <c r="K12" s="61">
        <v>66723.12</v>
      </c>
      <c r="L12" s="61">
        <v>84292</v>
      </c>
      <c r="M12" s="82">
        <v>103810.06999999999</v>
      </c>
      <c r="N12" s="42">
        <f t="shared" si="0"/>
        <v>0.23155305367057363</v>
      </c>
      <c r="P12" s="340">
        <f t="shared" si="13"/>
        <v>2.080152767957464E-2</v>
      </c>
      <c r="Q12" s="341">
        <f t="shared" si="14"/>
        <v>4.7451452999897906E-2</v>
      </c>
      <c r="R12" s="341">
        <f t="shared" si="15"/>
        <v>5.776463247503736E-2</v>
      </c>
      <c r="S12" s="341">
        <f t="shared" si="16"/>
        <v>6.2355564370824131E-2</v>
      </c>
      <c r="T12" s="341">
        <f t="shared" si="17"/>
        <v>7.2614487511516224E-2</v>
      </c>
      <c r="V12" s="81">
        <v>2936.0770000000002</v>
      </c>
      <c r="W12" s="61">
        <v>4827.1220000000012</v>
      </c>
      <c r="X12" s="61">
        <v>5009.0690000000004</v>
      </c>
      <c r="Y12" s="61">
        <v>6904.8019999999979</v>
      </c>
      <c r="Z12" s="61">
        <v>7161.0810000000001</v>
      </c>
      <c r="AA12" s="61">
        <v>9535.0399999999991</v>
      </c>
      <c r="AB12" s="61">
        <v>11601.203</v>
      </c>
      <c r="AC12" s="61">
        <v>13217.091999999999</v>
      </c>
      <c r="AD12" s="61">
        <v>14752.486999999999</v>
      </c>
      <c r="AE12" s="61">
        <v>15863.039999999999</v>
      </c>
      <c r="AF12" s="61">
        <v>19503.736000000001</v>
      </c>
      <c r="AG12" s="82">
        <v>24419.095000000001</v>
      </c>
      <c r="AH12" s="42">
        <f t="shared" si="1"/>
        <v>0.25202140759083286</v>
      </c>
      <c r="AJ12" s="340">
        <f t="shared" si="18"/>
        <v>1.5983735386139883E-2</v>
      </c>
      <c r="AK12" s="341">
        <f t="shared" si="19"/>
        <v>3.6324843249244398E-2</v>
      </c>
      <c r="AL12" s="341">
        <f t="shared" si="20"/>
        <v>4.7885007735735126E-2</v>
      </c>
      <c r="AM12" s="341">
        <f t="shared" si="21"/>
        <v>5.2237104362121325E-2</v>
      </c>
      <c r="AN12" s="341">
        <f t="shared" si="22"/>
        <v>6.0521512931113575E-2</v>
      </c>
      <c r="AP12" s="52">
        <f t="shared" si="2"/>
        <v>1.8724180790744271</v>
      </c>
      <c r="AQ12" s="74">
        <f t="shared" si="3"/>
        <v>2.0906397403808969</v>
      </c>
      <c r="AR12" s="74">
        <f t="shared" si="4"/>
        <v>2.1913193625706464</v>
      </c>
      <c r="AS12" s="74">
        <f t="shared" si="5"/>
        <v>2.1736337745469467</v>
      </c>
      <c r="AT12" s="74">
        <f t="shared" si="6"/>
        <v>2.0353515041563504</v>
      </c>
      <c r="AU12" s="74">
        <f t="shared" si="7"/>
        <v>2.1641909273683777</v>
      </c>
      <c r="AV12" s="74">
        <f t="shared" si="8"/>
        <v>2.1559847461312449</v>
      </c>
      <c r="AW12" s="74">
        <f t="shared" si="9"/>
        <v>2.462625717965826</v>
      </c>
      <c r="AX12" s="74">
        <f t="shared" si="10"/>
        <v>2.4641788835927718</v>
      </c>
      <c r="AY12" s="74">
        <f t="shared" si="11"/>
        <v>2.3138300194561761</v>
      </c>
      <c r="AZ12" s="17">
        <f t="shared" si="12"/>
        <v>2.3522857657258109</v>
      </c>
      <c r="BA12" s="42">
        <f t="shared" si="23"/>
        <v>1.6619953041612456E-2</v>
      </c>
      <c r="BB12" s="8"/>
    </row>
    <row r="13" spans="1:54" ht="20.100000000000001" customHeight="1">
      <c r="A13" s="47" t="s">
        <v>125</v>
      </c>
      <c r="B13" s="81">
        <v>33351.35</v>
      </c>
      <c r="C13" s="61">
        <v>36700.949999999997</v>
      </c>
      <c r="D13" s="61">
        <v>41785.070000000007</v>
      </c>
      <c r="E13" s="61">
        <v>44433.36</v>
      </c>
      <c r="F13" s="61">
        <v>50611.96</v>
      </c>
      <c r="G13" s="61">
        <v>50796.59</v>
      </c>
      <c r="H13" s="61">
        <v>55488.719999999994</v>
      </c>
      <c r="I13" s="61">
        <v>58085.860000000008</v>
      </c>
      <c r="J13" s="61">
        <v>63508.740000000005</v>
      </c>
      <c r="K13" s="61">
        <v>64902.229999999996</v>
      </c>
      <c r="L13" s="61">
        <v>65352.709999999992</v>
      </c>
      <c r="M13" s="82">
        <v>59134.64</v>
      </c>
      <c r="N13" s="42">
        <f t="shared" si="0"/>
        <v>-9.5146322164757866E-2</v>
      </c>
      <c r="P13" s="340">
        <f t="shared" si="13"/>
        <v>4.4242945625166626E-2</v>
      </c>
      <c r="Q13" s="341">
        <f t="shared" si="14"/>
        <v>5.4708792205860432E-2</v>
      </c>
      <c r="R13" s="341">
        <f t="shared" si="15"/>
        <v>5.6188221755222839E-2</v>
      </c>
      <c r="S13" s="341">
        <f t="shared" si="16"/>
        <v>4.8345099359521679E-2</v>
      </c>
      <c r="T13" s="341">
        <f t="shared" si="17"/>
        <v>4.1364306736119218E-2</v>
      </c>
      <c r="V13" s="81">
        <v>10282.76</v>
      </c>
      <c r="W13" s="61">
        <v>11092.782999999999</v>
      </c>
      <c r="X13" s="61">
        <v>12638.658999999998</v>
      </c>
      <c r="Y13" s="61">
        <v>14556.799000000001</v>
      </c>
      <c r="Z13" s="61">
        <v>15604.846000000001</v>
      </c>
      <c r="AA13" s="61">
        <v>16699.563999999998</v>
      </c>
      <c r="AB13" s="61">
        <v>19191.043000000001</v>
      </c>
      <c r="AC13" s="61">
        <v>19927.647000000004</v>
      </c>
      <c r="AD13" s="61">
        <v>21536.322999999997</v>
      </c>
      <c r="AE13" s="61">
        <v>22616.536</v>
      </c>
      <c r="AF13" s="61">
        <v>22778.702999999998</v>
      </c>
      <c r="AG13" s="82">
        <v>22752.547000000002</v>
      </c>
      <c r="AH13" s="42">
        <f t="shared" si="1"/>
        <v>-1.1482655531351107E-3</v>
      </c>
      <c r="AJ13" s="340">
        <f t="shared" si="18"/>
        <v>5.5978407541486044E-2</v>
      </c>
      <c r="AK13" s="341">
        <f t="shared" si="19"/>
        <v>6.3618930243682745E-2</v>
      </c>
      <c r="AL13" s="341">
        <f t="shared" si="20"/>
        <v>6.8271466334040132E-2</v>
      </c>
      <c r="AM13" s="341">
        <f t="shared" si="21"/>
        <v>6.1008490160283445E-2</v>
      </c>
      <c r="AN13" s="341">
        <f t="shared" si="22"/>
        <v>5.6391056567668435E-2</v>
      </c>
      <c r="AP13" s="52">
        <f t="shared" si="2"/>
        <v>3.0831615511815862</v>
      </c>
      <c r="AQ13" s="74">
        <f t="shared" si="3"/>
        <v>3.0224784372066664</v>
      </c>
      <c r="AR13" s="74">
        <f t="shared" si="4"/>
        <v>3.0246829788725966</v>
      </c>
      <c r="AS13" s="74">
        <f t="shared" si="5"/>
        <v>3.2760968335502878</v>
      </c>
      <c r="AT13" s="74">
        <f t="shared" si="6"/>
        <v>3.0832328959400113</v>
      </c>
      <c r="AU13" s="74">
        <f t="shared" si="7"/>
        <v>3.2875364271499325</v>
      </c>
      <c r="AV13" s="74">
        <f t="shared" si="8"/>
        <v>3.4585485122021202</v>
      </c>
      <c r="AW13" s="74">
        <f t="shared" si="9"/>
        <v>3.4307225545081028</v>
      </c>
      <c r="AX13" s="74">
        <f t="shared" si="10"/>
        <v>3.3910801883331327</v>
      </c>
      <c r="AY13" s="74">
        <f t="shared" si="11"/>
        <v>3.4855024374658679</v>
      </c>
      <c r="AZ13" s="17">
        <f t="shared" si="12"/>
        <v>3.84758358214407</v>
      </c>
      <c r="BA13" s="42">
        <f t="shared" si="23"/>
        <v>0.10388205177714724</v>
      </c>
      <c r="BB13" s="8"/>
    </row>
    <row r="14" spans="1:54" ht="20.100000000000001" customHeight="1">
      <c r="A14" s="47" t="s">
        <v>117</v>
      </c>
      <c r="B14" s="81">
        <v>62823.3</v>
      </c>
      <c r="C14" s="61">
        <v>56524.009999999995</v>
      </c>
      <c r="D14" s="61">
        <v>58223.040000000008</v>
      </c>
      <c r="E14" s="61">
        <v>63917.67000000002</v>
      </c>
      <c r="F14" s="61">
        <v>63985.83</v>
      </c>
      <c r="G14" s="61">
        <v>67062.409999999989</v>
      </c>
      <c r="H14" s="61">
        <v>73887.790000000008</v>
      </c>
      <c r="I14" s="61">
        <v>73970.45</v>
      </c>
      <c r="J14" s="61">
        <v>72014.84</v>
      </c>
      <c r="K14" s="61">
        <v>78418.14</v>
      </c>
      <c r="L14" s="61">
        <v>88827</v>
      </c>
      <c r="M14" s="82">
        <v>88596.87</v>
      </c>
      <c r="N14" s="42">
        <f t="shared" si="0"/>
        <v>-2.5907663210510841E-3</v>
      </c>
      <c r="P14" s="340">
        <f t="shared" si="13"/>
        <v>8.3339590328233515E-2</v>
      </c>
      <c r="Q14" s="341">
        <f t="shared" si="14"/>
        <v>7.2227357259891198E-2</v>
      </c>
      <c r="R14" s="341">
        <f t="shared" si="15"/>
        <v>6.7889436772081799E-2</v>
      </c>
      <c r="S14" s="341">
        <f t="shared" si="16"/>
        <v>6.5710360607972224E-2</v>
      </c>
      <c r="T14" s="341">
        <f t="shared" si="17"/>
        <v>6.1972950313726079E-2</v>
      </c>
      <c r="V14" s="81">
        <v>13320.842000000001</v>
      </c>
      <c r="W14" s="61">
        <v>12546.743</v>
      </c>
      <c r="X14" s="61">
        <v>12768.698</v>
      </c>
      <c r="Y14" s="61">
        <v>12907.278</v>
      </c>
      <c r="Z14" s="61">
        <v>14791.980000000001</v>
      </c>
      <c r="AA14" s="61">
        <v>15693.986000000001</v>
      </c>
      <c r="AB14" s="61">
        <v>17223.559000000001</v>
      </c>
      <c r="AC14" s="61">
        <v>18021.856000000003</v>
      </c>
      <c r="AD14" s="61">
        <v>16559.019000000004</v>
      </c>
      <c r="AE14" s="61">
        <v>17201.994999999999</v>
      </c>
      <c r="AF14" s="61">
        <v>18557.728999999999</v>
      </c>
      <c r="AG14" s="82">
        <v>19159.518</v>
      </c>
      <c r="AH14" s="42">
        <f t="shared" si="1"/>
        <v>3.2427944173557051E-2</v>
      </c>
      <c r="AJ14" s="340">
        <f t="shared" si="18"/>
        <v>7.251744884367077E-2</v>
      </c>
      <c r="AK14" s="341">
        <f t="shared" si="19"/>
        <v>5.9788063962588109E-2</v>
      </c>
      <c r="AL14" s="341">
        <f t="shared" si="20"/>
        <v>5.1926847794942013E-2</v>
      </c>
      <c r="AM14" s="341">
        <f t="shared" si="21"/>
        <v>4.9703401773740448E-2</v>
      </c>
      <c r="AN14" s="341">
        <f t="shared" si="22"/>
        <v>4.7485912823178059E-2</v>
      </c>
      <c r="AP14" s="52">
        <f t="shared" si="2"/>
        <v>2.1203664882296853</v>
      </c>
      <c r="AQ14" s="74">
        <f t="shared" si="3"/>
        <v>2.2197191954357098</v>
      </c>
      <c r="AR14" s="74">
        <f t="shared" si="4"/>
        <v>2.1930661813605061</v>
      </c>
      <c r="AS14" s="74">
        <f t="shared" si="5"/>
        <v>2.0193599047024078</v>
      </c>
      <c r="AT14" s="74">
        <f t="shared" si="6"/>
        <v>2.3117587128275123</v>
      </c>
      <c r="AU14" s="74">
        <f t="shared" si="7"/>
        <v>2.3402060856447009</v>
      </c>
      <c r="AV14" s="74">
        <f t="shared" si="8"/>
        <v>2.3310426526493755</v>
      </c>
      <c r="AW14" s="74">
        <f t="shared" si="9"/>
        <v>2.4363588432948569</v>
      </c>
      <c r="AX14" s="74">
        <f t="shared" si="10"/>
        <v>2.2993898202092797</v>
      </c>
      <c r="AY14" s="74">
        <f t="shared" si="11"/>
        <v>2.0891991173854798</v>
      </c>
      <c r="AZ14" s="17">
        <f t="shared" si="12"/>
        <v>2.1625502119883016</v>
      </c>
      <c r="BA14" s="42">
        <f t="shared" si="23"/>
        <v>3.5109671448941011E-2</v>
      </c>
      <c r="BB14" s="8"/>
    </row>
    <row r="15" spans="1:54" ht="20.100000000000001" customHeight="1">
      <c r="A15" s="47" t="s">
        <v>126</v>
      </c>
      <c r="B15" s="81">
        <v>39760.44</v>
      </c>
      <c r="C15" s="61">
        <v>48147.3</v>
      </c>
      <c r="D15" s="61">
        <v>46775.77</v>
      </c>
      <c r="E15" s="61">
        <v>28606.489999999998</v>
      </c>
      <c r="F15" s="61">
        <v>23020.11</v>
      </c>
      <c r="G15" s="61">
        <v>18334.02</v>
      </c>
      <c r="H15" s="61">
        <v>19033.250000000004</v>
      </c>
      <c r="I15" s="61">
        <v>36764.629999999997</v>
      </c>
      <c r="J15" s="61">
        <v>38695.990000000005</v>
      </c>
      <c r="K15" s="61">
        <v>43542.789999999994</v>
      </c>
      <c r="L15" s="61">
        <v>69522.09</v>
      </c>
      <c r="M15" s="82">
        <v>72724.00999999998</v>
      </c>
      <c r="N15" s="42">
        <f t="shared" si="0"/>
        <v>4.6056152799778947E-2</v>
      </c>
      <c r="P15" s="340">
        <f t="shared" si="13"/>
        <v>5.2745060843195267E-2</v>
      </c>
      <c r="Q15" s="341">
        <f t="shared" si="14"/>
        <v>1.9746051663666584E-2</v>
      </c>
      <c r="R15" s="341">
        <f t="shared" si="15"/>
        <v>3.7696577457524943E-2</v>
      </c>
      <c r="S15" s="341">
        <f t="shared" si="16"/>
        <v>5.1429425784051019E-2</v>
      </c>
      <c r="T15" s="341">
        <f t="shared" si="17"/>
        <v>5.0869985117362695E-2</v>
      </c>
      <c r="V15" s="81">
        <v>9812.884</v>
      </c>
      <c r="W15" s="61">
        <v>10383.837</v>
      </c>
      <c r="X15" s="61">
        <v>10658.048000000003</v>
      </c>
      <c r="Y15" s="61">
        <v>6582.2030000000022</v>
      </c>
      <c r="Z15" s="61">
        <v>5807.57</v>
      </c>
      <c r="AA15" s="61">
        <v>4685.549</v>
      </c>
      <c r="AB15" s="61">
        <v>5108.2629999999999</v>
      </c>
      <c r="AC15" s="61">
        <v>8555.6909999999989</v>
      </c>
      <c r="AD15" s="61">
        <v>9590.2950000000001</v>
      </c>
      <c r="AE15" s="61">
        <v>11202.913</v>
      </c>
      <c r="AF15" s="61">
        <v>16702.737000000001</v>
      </c>
      <c r="AG15" s="82">
        <v>17923.188999999998</v>
      </c>
      <c r="AH15" s="42">
        <f t="shared" si="1"/>
        <v>7.3068982646376901E-2</v>
      </c>
      <c r="AJ15" s="340">
        <f t="shared" si="18"/>
        <v>5.3420445455240398E-2</v>
      </c>
      <c r="AK15" s="341">
        <f t="shared" si="19"/>
        <v>1.7850143571673936E-2</v>
      </c>
      <c r="AL15" s="341">
        <f t="shared" si="20"/>
        <v>3.3817703017061523E-2</v>
      </c>
      <c r="AM15" s="341">
        <f t="shared" si="21"/>
        <v>4.473515309077529E-2</v>
      </c>
      <c r="AN15" s="341">
        <f t="shared" si="22"/>
        <v>4.4421732862347782E-2</v>
      </c>
      <c r="AP15" s="52">
        <f t="shared" si="2"/>
        <v>2.4680018631584559</v>
      </c>
      <c r="AQ15" s="74">
        <f t="shared" si="3"/>
        <v>2.1566810599971338</v>
      </c>
      <c r="AR15" s="74">
        <f t="shared" si="4"/>
        <v>2.2785403639533892</v>
      </c>
      <c r="AS15" s="74">
        <f t="shared" si="5"/>
        <v>2.3009474423461258</v>
      </c>
      <c r="AT15" s="74">
        <f t="shared" si="6"/>
        <v>2.5228246085705064</v>
      </c>
      <c r="AU15" s="74">
        <f t="shared" si="7"/>
        <v>2.5556582789808235</v>
      </c>
      <c r="AV15" s="74">
        <f t="shared" si="8"/>
        <v>2.6838627139348241</v>
      </c>
      <c r="AW15" s="74">
        <f t="shared" si="9"/>
        <v>2.3271527552432865</v>
      </c>
      <c r="AX15" s="74">
        <f t="shared" si="10"/>
        <v>2.4783692056980575</v>
      </c>
      <c r="AY15" s="74">
        <f t="shared" si="11"/>
        <v>2.402507893534271</v>
      </c>
      <c r="AZ15" s="17">
        <f t="shared" si="12"/>
        <v>2.4645490533319054</v>
      </c>
      <c r="BA15" s="42">
        <f t="shared" si="23"/>
        <v>2.5823498838277375E-2</v>
      </c>
      <c r="BB15" s="8"/>
    </row>
    <row r="16" spans="1:54" ht="20.100000000000001" customHeight="1">
      <c r="A16" s="47" t="s">
        <v>131</v>
      </c>
      <c r="B16" s="81">
        <v>20200.37</v>
      </c>
      <c r="C16" s="61">
        <v>21368.43</v>
      </c>
      <c r="D16" s="61">
        <v>25298.760000000002</v>
      </c>
      <c r="E16" s="61">
        <v>25692.05999999999</v>
      </c>
      <c r="F16" s="61">
        <v>25287.32</v>
      </c>
      <c r="G16" s="61">
        <v>29048.259999999995</v>
      </c>
      <c r="H16" s="61">
        <v>31774.75</v>
      </c>
      <c r="I16" s="61">
        <v>30447.600000000002</v>
      </c>
      <c r="J16" s="61">
        <v>31418.14</v>
      </c>
      <c r="K16" s="61">
        <v>31054.010000000002</v>
      </c>
      <c r="L16" s="61">
        <v>43375.77</v>
      </c>
      <c r="M16" s="82">
        <v>40528.060000000012</v>
      </c>
      <c r="N16" s="42">
        <f t="shared" si="0"/>
        <v>-6.5652091017634612E-2</v>
      </c>
      <c r="P16" s="340">
        <f t="shared" si="13"/>
        <v>2.6797232241520873E-2</v>
      </c>
      <c r="Q16" s="341">
        <f t="shared" si="14"/>
        <v>3.1285470545991519E-2</v>
      </c>
      <c r="R16" s="341">
        <f t="shared" si="15"/>
        <v>2.6884586250255312E-2</v>
      </c>
      <c r="S16" s="341">
        <f t="shared" si="16"/>
        <v>3.2087512674619914E-2</v>
      </c>
      <c r="T16" s="341">
        <f t="shared" si="17"/>
        <v>2.8349121686710943E-2</v>
      </c>
      <c r="V16" s="81">
        <v>4092.2719999999995</v>
      </c>
      <c r="W16" s="61">
        <v>4185.91</v>
      </c>
      <c r="X16" s="61">
        <v>5117.9319999999998</v>
      </c>
      <c r="Y16" s="61">
        <v>5230.2070000000003</v>
      </c>
      <c r="Z16" s="61">
        <v>6492.1360000000004</v>
      </c>
      <c r="AA16" s="61">
        <v>6442.7330000000002</v>
      </c>
      <c r="AB16" s="61">
        <v>7052.9349999999995</v>
      </c>
      <c r="AC16" s="61">
        <v>7165.9960000000001</v>
      </c>
      <c r="AD16" s="61">
        <v>7584.9160000000011</v>
      </c>
      <c r="AE16" s="61">
        <v>7801.3879999999999</v>
      </c>
      <c r="AF16" s="61">
        <v>10662.270000000002</v>
      </c>
      <c r="AG16" s="82">
        <v>10158.977999999999</v>
      </c>
      <c r="AH16" s="42">
        <f t="shared" si="1"/>
        <v>-4.7203081520164371E-2</v>
      </c>
      <c r="AJ16" s="340">
        <f t="shared" si="18"/>
        <v>2.2277955508697291E-2</v>
      </c>
      <c r="AK16" s="341">
        <f t="shared" si="19"/>
        <v>2.4544340277726586E-2</v>
      </c>
      <c r="AL16" s="341">
        <f t="shared" si="20"/>
        <v>2.3549680561195784E-2</v>
      </c>
      <c r="AM16" s="341">
        <f t="shared" si="21"/>
        <v>2.8556893444779782E-2</v>
      </c>
      <c r="AN16" s="341">
        <f t="shared" si="22"/>
        <v>2.5178521906479262E-2</v>
      </c>
      <c r="AP16" s="52">
        <f t="shared" si="2"/>
        <v>2.0258401207502632</v>
      </c>
      <c r="AQ16" s="74">
        <f t="shared" si="3"/>
        <v>1.9589225787762601</v>
      </c>
      <c r="AR16" s="74">
        <f t="shared" si="4"/>
        <v>2.0229971745650772</v>
      </c>
      <c r="AS16" s="74">
        <f t="shared" si="5"/>
        <v>2.0357289372670011</v>
      </c>
      <c r="AT16" s="74">
        <f t="shared" si="6"/>
        <v>2.5673483785549438</v>
      </c>
      <c r="AU16" s="74">
        <f t="shared" si="7"/>
        <v>2.2179411090371683</v>
      </c>
      <c r="AV16" s="74">
        <f t="shared" si="8"/>
        <v>2.2196665591389388</v>
      </c>
      <c r="AW16" s="74">
        <f t="shared" si="9"/>
        <v>2.3535503619332885</v>
      </c>
      <c r="AX16" s="74">
        <f t="shared" si="10"/>
        <v>2.4141836531379646</v>
      </c>
      <c r="AY16" s="74">
        <f t="shared" si="11"/>
        <v>2.4581165936650815</v>
      </c>
      <c r="AZ16" s="17">
        <f t="shared" si="12"/>
        <v>2.5066529214573796</v>
      </c>
      <c r="BA16" s="42">
        <f t="shared" si="23"/>
        <v>1.9745331819240462E-2</v>
      </c>
      <c r="BB16" s="8"/>
    </row>
    <row r="17" spans="1:54" ht="20.100000000000001" customHeight="1">
      <c r="A17" s="47" t="s">
        <v>124</v>
      </c>
      <c r="B17" s="81">
        <v>31056.949999999997</v>
      </c>
      <c r="C17" s="61">
        <v>31680.7</v>
      </c>
      <c r="D17" s="61">
        <v>20074.450000000004</v>
      </c>
      <c r="E17" s="61">
        <v>27155.910000000007</v>
      </c>
      <c r="F17" s="61">
        <v>26014.27</v>
      </c>
      <c r="G17" s="61">
        <v>27854.69</v>
      </c>
      <c r="H17" s="61">
        <v>29269.26</v>
      </c>
      <c r="I17" s="61">
        <v>28880.68</v>
      </c>
      <c r="J17" s="61">
        <v>28063.02</v>
      </c>
      <c r="K17" s="61">
        <v>28184.3</v>
      </c>
      <c r="L17" s="61">
        <v>29122.680000000004</v>
      </c>
      <c r="M17" s="82">
        <v>28680.969999999998</v>
      </c>
      <c r="N17" s="42">
        <f t="shared" si="0"/>
        <v>-1.5167216753403408E-2</v>
      </c>
      <c r="P17" s="340">
        <f t="shared" si="13"/>
        <v>4.1199260303811353E-2</v>
      </c>
      <c r="Q17" s="341">
        <f t="shared" si="14"/>
        <v>2.9999975336310145E-2</v>
      </c>
      <c r="R17" s="341">
        <f t="shared" si="15"/>
        <v>2.4400173898735486E-2</v>
      </c>
      <c r="S17" s="341">
        <f t="shared" si="16"/>
        <v>2.1543695100257589E-2</v>
      </c>
      <c r="T17" s="341">
        <f t="shared" si="17"/>
        <v>2.0062157147983536E-2</v>
      </c>
      <c r="V17" s="81">
        <v>6460.1789999999992</v>
      </c>
      <c r="W17" s="61">
        <v>7255.4250000000002</v>
      </c>
      <c r="X17" s="61">
        <v>5292.6459999999997</v>
      </c>
      <c r="Y17" s="61">
        <v>6764.7420000000011</v>
      </c>
      <c r="Z17" s="61">
        <v>7126.6930000000002</v>
      </c>
      <c r="AA17" s="61">
        <v>7695.4429999999993</v>
      </c>
      <c r="AB17" s="61">
        <v>8398.1569999999992</v>
      </c>
      <c r="AC17" s="61">
        <v>8785.2840000000015</v>
      </c>
      <c r="AD17" s="61">
        <v>8572.1710000000003</v>
      </c>
      <c r="AE17" s="61">
        <v>8798.8829999999998</v>
      </c>
      <c r="AF17" s="61">
        <v>8833.8850000000002</v>
      </c>
      <c r="AG17" s="82">
        <v>8845.9269999999997</v>
      </c>
      <c r="AH17" s="42">
        <f t="shared" si="1"/>
        <v>1.3631601498094508E-3</v>
      </c>
      <c r="AJ17" s="340">
        <f t="shared" si="18"/>
        <v>3.5168625238063488E-2</v>
      </c>
      <c r="AK17" s="341">
        <f t="shared" si="19"/>
        <v>2.931668463986465E-2</v>
      </c>
      <c r="AL17" s="341">
        <f t="shared" si="20"/>
        <v>2.6560771486476002E-2</v>
      </c>
      <c r="AM17" s="341">
        <f t="shared" si="21"/>
        <v>2.3659906628554557E-2</v>
      </c>
      <c r="AN17" s="341">
        <f t="shared" si="22"/>
        <v>2.1924190282980868E-2</v>
      </c>
      <c r="AP17" s="52">
        <f t="shared" si="2"/>
        <v>2.0801073511726038</v>
      </c>
      <c r="AQ17" s="74">
        <f t="shared" si="3"/>
        <v>2.2901719343322591</v>
      </c>
      <c r="AR17" s="74">
        <f t="shared" si="4"/>
        <v>2.6365085967486026</v>
      </c>
      <c r="AS17" s="74">
        <f t="shared" si="5"/>
        <v>2.4910754233608814</v>
      </c>
      <c r="AT17" s="74">
        <f t="shared" si="6"/>
        <v>2.7395321875263079</v>
      </c>
      <c r="AU17" s="74">
        <f t="shared" si="7"/>
        <v>2.7627099781042257</v>
      </c>
      <c r="AV17" s="74">
        <f t="shared" si="8"/>
        <v>2.8692754787787593</v>
      </c>
      <c r="AW17" s="74">
        <f t="shared" si="9"/>
        <v>3.0419242206208446</v>
      </c>
      <c r="AX17" s="74">
        <f t="shared" si="10"/>
        <v>3.0546145781886622</v>
      </c>
      <c r="AY17" s="74">
        <f t="shared" si="11"/>
        <v>3.0333351875582877</v>
      </c>
      <c r="AZ17" s="17">
        <f t="shared" si="12"/>
        <v>3.084249591279514</v>
      </c>
      <c r="BA17" s="42">
        <f t="shared" si="23"/>
        <v>1.6784957999386278E-2</v>
      </c>
      <c r="BB17" s="8"/>
    </row>
    <row r="18" spans="1:54" ht="20.100000000000001" customHeight="1">
      <c r="A18" s="47" t="s">
        <v>132</v>
      </c>
      <c r="B18" s="81">
        <v>9731.7200000000012</v>
      </c>
      <c r="C18" s="61">
        <v>16263.83</v>
      </c>
      <c r="D18" s="61">
        <v>19693.099999999999</v>
      </c>
      <c r="E18" s="61">
        <v>21302.299999999992</v>
      </c>
      <c r="F18" s="61">
        <v>22089.07</v>
      </c>
      <c r="G18" s="61">
        <v>33802.530000000006</v>
      </c>
      <c r="H18" s="61">
        <v>40598.840000000004</v>
      </c>
      <c r="I18" s="61">
        <v>45674.18</v>
      </c>
      <c r="J18" s="61">
        <v>45204.319999999992</v>
      </c>
      <c r="K18" s="61">
        <v>36841.99</v>
      </c>
      <c r="L18" s="61">
        <v>22391.81</v>
      </c>
      <c r="M18" s="82">
        <v>24886.63</v>
      </c>
      <c r="N18" s="42">
        <f t="shared" si="0"/>
        <v>0.11141662956232656</v>
      </c>
      <c r="P18" s="340">
        <f t="shared" si="13"/>
        <v>1.2909821005726805E-2</v>
      </c>
      <c r="Q18" s="341">
        <f t="shared" si="14"/>
        <v>3.6405900274060994E-2</v>
      </c>
      <c r="R18" s="341">
        <f t="shared" si="15"/>
        <v>3.18954511119834E-2</v>
      </c>
      <c r="S18" s="341">
        <f t="shared" si="16"/>
        <v>1.6564489510680298E-2</v>
      </c>
      <c r="T18" s="341">
        <f t="shared" si="17"/>
        <v>1.7408040311876538E-2</v>
      </c>
      <c r="V18" s="81">
        <v>2766.1919999999996</v>
      </c>
      <c r="W18" s="61">
        <v>4984.2589999999991</v>
      </c>
      <c r="X18" s="61">
        <v>6385.0219999999999</v>
      </c>
      <c r="Y18" s="61">
        <v>6165.5829999999987</v>
      </c>
      <c r="Z18" s="61">
        <v>6291.2709999999997</v>
      </c>
      <c r="AA18" s="61">
        <v>9774.853000000001</v>
      </c>
      <c r="AB18" s="61">
        <v>11631.428999999998</v>
      </c>
      <c r="AC18" s="61">
        <v>13993.569999999998</v>
      </c>
      <c r="AD18" s="61">
        <v>14775.829000000003</v>
      </c>
      <c r="AE18" s="61">
        <v>13209.247000000001</v>
      </c>
      <c r="AF18" s="61">
        <v>8355.146999999999</v>
      </c>
      <c r="AG18" s="82">
        <v>8720.637999999999</v>
      </c>
      <c r="AH18" s="42">
        <f t="shared" si="1"/>
        <v>4.3744412875081677E-2</v>
      </c>
      <c r="AJ18" s="340">
        <f t="shared" si="18"/>
        <v>1.5058896941482476E-2</v>
      </c>
      <c r="AK18" s="341">
        <f t="shared" si="19"/>
        <v>3.7238438749014835E-2</v>
      </c>
      <c r="AL18" s="341">
        <f t="shared" si="20"/>
        <v>3.9874128463285474E-2</v>
      </c>
      <c r="AM18" s="341">
        <f t="shared" si="21"/>
        <v>2.2377696550028407E-2</v>
      </c>
      <c r="AN18" s="341">
        <f t="shared" si="22"/>
        <v>2.1613667725382958E-2</v>
      </c>
      <c r="AP18" s="52">
        <f t="shared" si="2"/>
        <v>2.8424492278857172</v>
      </c>
      <c r="AQ18" s="74">
        <f t="shared" si="3"/>
        <v>3.0646280734611708</v>
      </c>
      <c r="AR18" s="74">
        <f t="shared" si="4"/>
        <v>3.2422635339281274</v>
      </c>
      <c r="AS18" s="74">
        <f t="shared" si="5"/>
        <v>2.8943273731005577</v>
      </c>
      <c r="AT18" s="74">
        <f t="shared" si="6"/>
        <v>2.8481375630572043</v>
      </c>
      <c r="AU18" s="74">
        <f t="shared" si="7"/>
        <v>2.8917518895774958</v>
      </c>
      <c r="AV18" s="74">
        <f t="shared" si="8"/>
        <v>2.8649658463148202</v>
      </c>
      <c r="AW18" s="74">
        <f t="shared" si="9"/>
        <v>3.0637813311590922</v>
      </c>
      <c r="AX18" s="74">
        <f t="shared" si="10"/>
        <v>3.2686763123524494</v>
      </c>
      <c r="AY18" s="74">
        <f t="shared" si="11"/>
        <v>3.7313406106964999</v>
      </c>
      <c r="AZ18" s="17">
        <f t="shared" si="12"/>
        <v>3.5041458003755426</v>
      </c>
      <c r="BA18" s="42">
        <f t="shared" si="23"/>
        <v>-6.0888252782301928E-2</v>
      </c>
      <c r="BB18" s="8"/>
    </row>
    <row r="19" spans="1:54" ht="20.100000000000001" customHeight="1">
      <c r="A19" s="47" t="s">
        <v>123</v>
      </c>
      <c r="B19" s="81">
        <v>19436.37</v>
      </c>
      <c r="C19" s="61">
        <v>17179.719999999998</v>
      </c>
      <c r="D19" s="61">
        <v>16993.739999999998</v>
      </c>
      <c r="E19" s="61">
        <v>19568.509999999998</v>
      </c>
      <c r="F19" s="61">
        <v>16236.13</v>
      </c>
      <c r="G19" s="61">
        <v>18226.179999999997</v>
      </c>
      <c r="H19" s="61">
        <v>23291.650000000005</v>
      </c>
      <c r="I19" s="61">
        <v>22009.18</v>
      </c>
      <c r="J19" s="61">
        <v>23530.699999999997</v>
      </c>
      <c r="K19" s="61">
        <v>21283.300000000003</v>
      </c>
      <c r="L19" s="61">
        <v>26994.239999999998</v>
      </c>
      <c r="M19" s="82">
        <v>27700.340000000004</v>
      </c>
      <c r="N19" s="42">
        <f t="shared" si="0"/>
        <v>2.6157432104034262E-2</v>
      </c>
      <c r="P19" s="340">
        <f t="shared" si="13"/>
        <v>2.5783731724821332E-2</v>
      </c>
      <c r="Q19" s="341">
        <f t="shared" si="14"/>
        <v>1.9629906147767186E-2</v>
      </c>
      <c r="R19" s="341">
        <f t="shared" si="15"/>
        <v>1.8425727129606093E-2</v>
      </c>
      <c r="S19" s="341">
        <f t="shared" si="16"/>
        <v>1.9969167536201246E-2</v>
      </c>
      <c r="T19" s="341">
        <f t="shared" si="17"/>
        <v>1.9376212664096591E-2</v>
      </c>
      <c r="V19" s="81">
        <v>4478.0859999999993</v>
      </c>
      <c r="W19" s="61">
        <v>4035.054000000001</v>
      </c>
      <c r="X19" s="61">
        <v>4198.6880000000001</v>
      </c>
      <c r="Y19" s="61">
        <v>4757.3830000000016</v>
      </c>
      <c r="Z19" s="61">
        <v>4133.1009999999997</v>
      </c>
      <c r="AA19" s="61">
        <v>4817.1609999999991</v>
      </c>
      <c r="AB19" s="61">
        <v>6042.7910000000002</v>
      </c>
      <c r="AC19" s="61">
        <v>5847.530999999999</v>
      </c>
      <c r="AD19" s="61">
        <v>5911.8040000000001</v>
      </c>
      <c r="AE19" s="61">
        <v>5692.4900000000007</v>
      </c>
      <c r="AF19" s="61">
        <v>7299.6989999999987</v>
      </c>
      <c r="AG19" s="82">
        <v>7927.7379999999985</v>
      </c>
      <c r="AH19" s="42">
        <f t="shared" si="1"/>
        <v>8.603628724965233E-2</v>
      </c>
      <c r="AJ19" s="340">
        <f t="shared" si="18"/>
        <v>2.4378291734303149E-2</v>
      </c>
      <c r="AK19" s="341">
        <f t="shared" si="19"/>
        <v>1.8351534784476348E-2</v>
      </c>
      <c r="AL19" s="341">
        <f t="shared" si="20"/>
        <v>1.7183650024559911E-2</v>
      </c>
      <c r="AM19" s="341">
        <f t="shared" si="21"/>
        <v>1.9550876738439887E-2</v>
      </c>
      <c r="AN19" s="341">
        <f t="shared" si="22"/>
        <v>1.9648504495415591E-2</v>
      </c>
      <c r="AP19" s="52">
        <f t="shared" si="2"/>
        <v>2.3039723981381295</v>
      </c>
      <c r="AQ19" s="74">
        <f t="shared" si="3"/>
        <v>2.3487309455567389</v>
      </c>
      <c r="AR19" s="74">
        <f t="shared" si="4"/>
        <v>2.4707262792063434</v>
      </c>
      <c r="AS19" s="74">
        <f t="shared" si="5"/>
        <v>2.4311421768954316</v>
      </c>
      <c r="AT19" s="74">
        <f t="shared" si="6"/>
        <v>2.5456195534280646</v>
      </c>
      <c r="AU19" s="74">
        <f t="shared" si="7"/>
        <v>2.6429899188968835</v>
      </c>
      <c r="AV19" s="74">
        <f t="shared" si="8"/>
        <v>2.5944022857976994</v>
      </c>
      <c r="AW19" s="74">
        <f t="shared" si="9"/>
        <v>2.6568600011449761</v>
      </c>
      <c r="AX19" s="74">
        <f t="shared" si="10"/>
        <v>2.5123791472416892</v>
      </c>
      <c r="AY19" s="74">
        <f t="shared" si="11"/>
        <v>2.7041691116327038</v>
      </c>
      <c r="AZ19" s="17">
        <f t="shared" si="12"/>
        <v>2.8619641491765075</v>
      </c>
      <c r="BA19" s="42">
        <f t="shared" si="23"/>
        <v>5.8352503497287343E-2</v>
      </c>
      <c r="BB19" s="8"/>
    </row>
    <row r="20" spans="1:54" ht="20.100000000000001" customHeight="1">
      <c r="A20" s="47" t="s">
        <v>127</v>
      </c>
      <c r="B20" s="81">
        <v>101145.99</v>
      </c>
      <c r="C20" s="61">
        <v>145939.35000000003</v>
      </c>
      <c r="D20" s="61">
        <v>141477.43999999997</v>
      </c>
      <c r="E20" s="61">
        <v>144378.30999999994</v>
      </c>
      <c r="F20" s="61">
        <v>137397.88</v>
      </c>
      <c r="G20" s="61">
        <v>110243.86</v>
      </c>
      <c r="H20" s="61">
        <v>60026.780000000006</v>
      </c>
      <c r="I20" s="61">
        <v>75125.069999999992</v>
      </c>
      <c r="J20" s="61">
        <v>50209.37</v>
      </c>
      <c r="K20" s="61">
        <v>38953.99</v>
      </c>
      <c r="L20" s="61">
        <v>19181.05</v>
      </c>
      <c r="M20" s="82">
        <v>23026.369999999995</v>
      </c>
      <c r="N20" s="42">
        <f t="shared" si="0"/>
        <v>0.20047494793037901</v>
      </c>
      <c r="P20" s="340">
        <f t="shared" si="13"/>
        <v>0.13417737320299322</v>
      </c>
      <c r="Q20" s="341">
        <f t="shared" si="14"/>
        <v>0.1187345140434027</v>
      </c>
      <c r="R20" s="341">
        <f t="shared" si="15"/>
        <v>3.3723886349833171E-2</v>
      </c>
      <c r="S20" s="341">
        <f t="shared" si="16"/>
        <v>1.418930856991169E-2</v>
      </c>
      <c r="T20" s="341">
        <f t="shared" si="17"/>
        <v>1.6106800205418912E-2</v>
      </c>
      <c r="V20" s="81">
        <v>25794.815999999995</v>
      </c>
      <c r="W20" s="61">
        <v>34601.439999999988</v>
      </c>
      <c r="X20" s="61">
        <v>39152.085000000006</v>
      </c>
      <c r="Y20" s="61">
        <v>44859.089999999989</v>
      </c>
      <c r="Z20" s="61">
        <v>45298.811999999998</v>
      </c>
      <c r="AA20" s="61">
        <v>34490.584999999992</v>
      </c>
      <c r="AB20" s="61">
        <v>18505.439999999999</v>
      </c>
      <c r="AC20" s="61">
        <v>24314.710999999999</v>
      </c>
      <c r="AD20" s="61">
        <v>18109.995999999996</v>
      </c>
      <c r="AE20" s="61">
        <v>12505.429</v>
      </c>
      <c r="AF20" s="61">
        <v>6696.38</v>
      </c>
      <c r="AG20" s="82">
        <v>7412.7039999999997</v>
      </c>
      <c r="AH20" s="42">
        <f t="shared" si="1"/>
        <v>0.10697182656898199</v>
      </c>
      <c r="AJ20" s="340">
        <f t="shared" si="18"/>
        <v>0.14042462553882856</v>
      </c>
      <c r="AK20" s="341">
        <f t="shared" si="19"/>
        <v>0.13139589280168093</v>
      </c>
      <c r="AL20" s="341">
        <f t="shared" si="20"/>
        <v>3.7749546392348905E-2</v>
      </c>
      <c r="AM20" s="341">
        <f t="shared" si="21"/>
        <v>1.7934999782012122E-2</v>
      </c>
      <c r="AN20" s="341">
        <f t="shared" si="22"/>
        <v>1.8372018331986394E-2</v>
      </c>
      <c r="AP20" s="52">
        <f t="shared" si="2"/>
        <v>2.5502559221576648</v>
      </c>
      <c r="AQ20" s="74">
        <f t="shared" si="3"/>
        <v>2.3709465610200384</v>
      </c>
      <c r="AR20" s="74">
        <f t="shared" si="4"/>
        <v>2.7673730172103772</v>
      </c>
      <c r="AS20" s="74">
        <f t="shared" si="5"/>
        <v>3.1070518833472982</v>
      </c>
      <c r="AT20" s="74">
        <f t="shared" si="6"/>
        <v>3.2969076378762177</v>
      </c>
      <c r="AU20" s="74">
        <f t="shared" si="7"/>
        <v>3.1285719676361108</v>
      </c>
      <c r="AV20" s="74">
        <f t="shared" si="8"/>
        <v>3.0828640150279583</v>
      </c>
      <c r="AW20" s="74">
        <f t="shared" si="9"/>
        <v>3.2365641722530176</v>
      </c>
      <c r="AX20" s="74">
        <f t="shared" si="10"/>
        <v>3.6068956850085936</v>
      </c>
      <c r="AY20" s="74">
        <f t="shared" si="11"/>
        <v>3.491143602670344</v>
      </c>
      <c r="AZ20" s="17">
        <f t="shared" si="12"/>
        <v>3.2192238724557982</v>
      </c>
      <c r="BA20" s="42">
        <f t="shared" si="23"/>
        <v>-7.7888440339880835E-2</v>
      </c>
      <c r="BB20" s="8"/>
    </row>
    <row r="21" spans="1:54" ht="20.100000000000001" customHeight="1">
      <c r="A21" s="47" t="s">
        <v>130</v>
      </c>
      <c r="B21" s="81">
        <v>7708.4900000000007</v>
      </c>
      <c r="C21" s="61">
        <v>10013.18</v>
      </c>
      <c r="D21" s="61">
        <v>10000.279999999999</v>
      </c>
      <c r="E21" s="61">
        <v>4397.05</v>
      </c>
      <c r="F21" s="61">
        <v>6485.2499999999991</v>
      </c>
      <c r="G21" s="61">
        <v>6842.62</v>
      </c>
      <c r="H21" s="61">
        <v>7128.1</v>
      </c>
      <c r="I21" s="61">
        <v>13997.859999999999</v>
      </c>
      <c r="J21" s="61">
        <v>11521.840000000002</v>
      </c>
      <c r="K21" s="61">
        <v>10076.430000000002</v>
      </c>
      <c r="L21" s="61">
        <v>15184.64</v>
      </c>
      <c r="M21" s="82">
        <v>24566.739999999998</v>
      </c>
      <c r="N21" s="42">
        <f t="shared" si="0"/>
        <v>0.61786779271685066</v>
      </c>
      <c r="P21" s="340">
        <f t="shared" si="13"/>
        <v>1.0225862039232017E-2</v>
      </c>
      <c r="Q21" s="341">
        <f t="shared" si="14"/>
        <v>7.3696182307447155E-3</v>
      </c>
      <c r="R21" s="341">
        <f t="shared" si="15"/>
        <v>8.7235320472190282E-3</v>
      </c>
      <c r="S21" s="341">
        <f t="shared" si="16"/>
        <v>1.1232937846625907E-2</v>
      </c>
      <c r="T21" s="341">
        <f t="shared" si="17"/>
        <v>1.7184279279733324E-2</v>
      </c>
      <c r="V21" s="81">
        <v>1529.8809999999999</v>
      </c>
      <c r="W21" s="61">
        <v>1581.624</v>
      </c>
      <c r="X21" s="61">
        <v>1418.5049999999999</v>
      </c>
      <c r="Y21" s="61">
        <v>1478.9620000000002</v>
      </c>
      <c r="Z21" s="61">
        <v>2121.3319999999999</v>
      </c>
      <c r="AA21" s="61">
        <v>2252.6060000000007</v>
      </c>
      <c r="AB21" s="61">
        <v>2673.7119999999995</v>
      </c>
      <c r="AC21" s="61">
        <v>3938.8939999999993</v>
      </c>
      <c r="AD21" s="61">
        <v>3300.9830000000002</v>
      </c>
      <c r="AE21" s="61">
        <v>3224.875</v>
      </c>
      <c r="AF21" s="61">
        <v>4771.1819999999998</v>
      </c>
      <c r="AG21" s="82">
        <v>7090.8439999999991</v>
      </c>
      <c r="AH21" s="42">
        <f t="shared" si="1"/>
        <v>0.48618183083353339</v>
      </c>
      <c r="AJ21" s="340">
        <f t="shared" si="18"/>
        <v>8.3285326223675564E-3</v>
      </c>
      <c r="AK21" s="341">
        <f t="shared" si="19"/>
        <v>8.5815644037473843E-3</v>
      </c>
      <c r="AL21" s="341">
        <f t="shared" si="20"/>
        <v>9.7347774652134025E-3</v>
      </c>
      <c r="AM21" s="341">
        <f t="shared" si="21"/>
        <v>1.2778717475701822E-2</v>
      </c>
      <c r="AN21" s="341">
        <f t="shared" si="22"/>
        <v>1.7574304323665926E-2</v>
      </c>
      <c r="AP21" s="52">
        <f t="shared" si="2"/>
        <v>1.984670149406693</v>
      </c>
      <c r="AQ21" s="74">
        <f t="shared" si="3"/>
        <v>1.5795421634286011</v>
      </c>
      <c r="AR21" s="74">
        <f t="shared" si="4"/>
        <v>1.4184652829720767</v>
      </c>
      <c r="AS21" s="74">
        <f t="shared" si="5"/>
        <v>3.3635323682923786</v>
      </c>
      <c r="AT21" s="74">
        <f t="shared" si="6"/>
        <v>3.271010369685055</v>
      </c>
      <c r="AU21" s="74">
        <f t="shared" si="7"/>
        <v>3.2920226462963025</v>
      </c>
      <c r="AV21" s="74">
        <f t="shared" si="8"/>
        <v>3.7509462549627521</v>
      </c>
      <c r="AW21" s="74">
        <f t="shared" si="9"/>
        <v>2.8139258429502796</v>
      </c>
      <c r="AX21" s="74">
        <f t="shared" si="10"/>
        <v>2.8649790311269725</v>
      </c>
      <c r="AY21" s="74">
        <f t="shared" si="11"/>
        <v>3.1421107118772658</v>
      </c>
      <c r="AZ21" s="17">
        <f t="shared" si="12"/>
        <v>2.8863593622922701</v>
      </c>
      <c r="BA21" s="42">
        <f t="shared" si="23"/>
        <v>-8.1394760731456239E-2</v>
      </c>
      <c r="BB21" s="8"/>
    </row>
    <row r="22" spans="1:54" ht="20.100000000000001" customHeight="1">
      <c r="A22" s="47" t="s">
        <v>134</v>
      </c>
      <c r="B22" s="81">
        <v>8795.7100000000009</v>
      </c>
      <c r="C22" s="61">
        <v>8088.09</v>
      </c>
      <c r="D22" s="61">
        <v>4592.3099999999995</v>
      </c>
      <c r="E22" s="61">
        <v>4092.440000000001</v>
      </c>
      <c r="F22" s="61">
        <v>3956.69</v>
      </c>
      <c r="G22" s="61">
        <v>5543.98</v>
      </c>
      <c r="H22" s="61">
        <v>4480.6400000000003</v>
      </c>
      <c r="I22" s="61">
        <v>6261.49</v>
      </c>
      <c r="J22" s="61">
        <v>6971.32</v>
      </c>
      <c r="K22" s="61">
        <v>8316.5299999999988</v>
      </c>
      <c r="L22" s="61">
        <v>28121.570000000007</v>
      </c>
      <c r="M22" s="82">
        <v>27646.940000000002</v>
      </c>
      <c r="N22" s="42">
        <f t="shared" si="0"/>
        <v>-1.6877791673793625E-2</v>
      </c>
      <c r="P22" s="340">
        <f t="shared" si="13"/>
        <v>1.1668136949920601E-2</v>
      </c>
      <c r="Q22" s="341">
        <f t="shared" si="14"/>
        <v>5.9709608423212292E-3</v>
      </c>
      <c r="R22" s="341">
        <f t="shared" si="15"/>
        <v>7.199922589315704E-3</v>
      </c>
      <c r="S22" s="341">
        <f t="shared" si="16"/>
        <v>2.0803117358036791E-2</v>
      </c>
      <c r="T22" s="341">
        <f t="shared" si="17"/>
        <v>1.9338859701776893E-2</v>
      </c>
      <c r="V22" s="81">
        <v>1889.854</v>
      </c>
      <c r="W22" s="61">
        <v>1841.963</v>
      </c>
      <c r="X22" s="61">
        <v>1285.1119999999999</v>
      </c>
      <c r="Y22" s="61">
        <v>1086.1660000000002</v>
      </c>
      <c r="Z22" s="61">
        <v>977.15200000000004</v>
      </c>
      <c r="AA22" s="61">
        <v>1506.6379999999999</v>
      </c>
      <c r="AB22" s="61">
        <v>1343.0129999999999</v>
      </c>
      <c r="AC22" s="61">
        <v>1826.9159999999999</v>
      </c>
      <c r="AD22" s="61">
        <v>1701.8200000000002</v>
      </c>
      <c r="AE22" s="61">
        <v>2070.154</v>
      </c>
      <c r="AF22" s="61">
        <v>5344.6320000000014</v>
      </c>
      <c r="AG22" s="82">
        <v>6396.9610000000002</v>
      </c>
      <c r="AH22" s="42">
        <f t="shared" si="1"/>
        <v>0.19689456636116359</v>
      </c>
      <c r="AJ22" s="340">
        <f t="shared" si="18"/>
        <v>1.0288192800951066E-2</v>
      </c>
      <c r="AK22" s="341">
        <f t="shared" si="19"/>
        <v>5.7397125951600706E-3</v>
      </c>
      <c r="AL22" s="341">
        <f t="shared" si="20"/>
        <v>6.2490758583577301E-3</v>
      </c>
      <c r="AM22" s="341">
        <f t="shared" si="21"/>
        <v>1.4314595909272629E-2</v>
      </c>
      <c r="AN22" s="341">
        <f t="shared" si="22"/>
        <v>1.5854549805442389E-2</v>
      </c>
      <c r="AP22" s="52">
        <f t="shared" si="2"/>
        <v>2.1486088104314489</v>
      </c>
      <c r="AQ22" s="74">
        <f t="shared" si="3"/>
        <v>2.2773769826992525</v>
      </c>
      <c r="AR22" s="74">
        <f t="shared" si="4"/>
        <v>2.7983999338023784</v>
      </c>
      <c r="AS22" s="74">
        <f t="shared" si="5"/>
        <v>2.6540792290174076</v>
      </c>
      <c r="AT22" s="74">
        <f t="shared" si="6"/>
        <v>2.4696198084762768</v>
      </c>
      <c r="AU22" s="74">
        <f t="shared" si="7"/>
        <v>2.7176108138918256</v>
      </c>
      <c r="AV22" s="74">
        <f t="shared" si="8"/>
        <v>2.9973686794743601</v>
      </c>
      <c r="AW22" s="74">
        <f t="shared" si="9"/>
        <v>2.9177016971998677</v>
      </c>
      <c r="AX22" s="74">
        <f t="shared" si="10"/>
        <v>2.4411732641737864</v>
      </c>
      <c r="AY22" s="74">
        <f t="shared" si="11"/>
        <v>1.9005453820679286</v>
      </c>
      <c r="AZ22" s="17">
        <f t="shared" si="12"/>
        <v>2.3138043486910305</v>
      </c>
      <c r="BA22" s="42">
        <f t="shared" si="23"/>
        <v>0.21744230394195943</v>
      </c>
      <c r="BB22" s="8"/>
    </row>
    <row r="23" spans="1:54" ht="20.100000000000001" customHeight="1">
      <c r="A23" s="47" t="s">
        <v>133</v>
      </c>
      <c r="B23" s="81">
        <v>17680.059999999998</v>
      </c>
      <c r="C23" s="61">
        <v>15234.13</v>
      </c>
      <c r="D23" s="61">
        <v>17100.8</v>
      </c>
      <c r="E23" s="61">
        <v>15826.339999999998</v>
      </c>
      <c r="F23" s="61">
        <v>15451.089999999998</v>
      </c>
      <c r="G23" s="61">
        <v>17439.699999999997</v>
      </c>
      <c r="H23" s="61">
        <v>18522.159999999996</v>
      </c>
      <c r="I23" s="61">
        <v>20598.240000000002</v>
      </c>
      <c r="J23" s="61">
        <v>19805.73</v>
      </c>
      <c r="K23" s="61">
        <v>17692.29</v>
      </c>
      <c r="L23" s="61">
        <v>18604.100000000002</v>
      </c>
      <c r="M23" s="82">
        <v>19065.509999999998</v>
      </c>
      <c r="N23" s="42">
        <f t="shared" si="0"/>
        <v>2.4801522245096304E-2</v>
      </c>
      <c r="P23" s="340">
        <f t="shared" si="13"/>
        <v>2.3453861184920054E-2</v>
      </c>
      <c r="Q23" s="341">
        <f t="shared" si="14"/>
        <v>1.8782853798503876E-2</v>
      </c>
      <c r="R23" s="341">
        <f t="shared" si="15"/>
        <v>1.5316859126068729E-2</v>
      </c>
      <c r="S23" s="341">
        <f t="shared" si="16"/>
        <v>1.3762505992398441E-2</v>
      </c>
      <c r="T23" s="341">
        <f t="shared" si="17"/>
        <v>1.3336203682317983E-2</v>
      </c>
      <c r="V23" s="81">
        <v>3967.384</v>
      </c>
      <c r="W23" s="61">
        <v>3875.384</v>
      </c>
      <c r="X23" s="61">
        <v>4400.9570000000003</v>
      </c>
      <c r="Y23" s="61">
        <v>4206.2089999999998</v>
      </c>
      <c r="Z23" s="61">
        <v>4325.59</v>
      </c>
      <c r="AA23" s="61">
        <v>4886.3999999999996</v>
      </c>
      <c r="AB23" s="61">
        <v>5305.3469999999998</v>
      </c>
      <c r="AC23" s="61">
        <v>6112.4480000000012</v>
      </c>
      <c r="AD23" s="61">
        <v>5830.7519999999995</v>
      </c>
      <c r="AE23" s="61">
        <v>5447.8720000000003</v>
      </c>
      <c r="AF23" s="61">
        <v>5804.9809999999989</v>
      </c>
      <c r="AG23" s="82">
        <v>6307.9220000000005</v>
      </c>
      <c r="AH23" s="42">
        <f t="shared" si="1"/>
        <v>8.6639560060575854E-2</v>
      </c>
      <c r="AJ23" s="340">
        <f t="shared" si="18"/>
        <v>2.1598076627828627E-2</v>
      </c>
      <c r="AK23" s="341">
        <f t="shared" si="19"/>
        <v>1.8615308803435308E-2</v>
      </c>
      <c r="AL23" s="341">
        <f t="shared" si="20"/>
        <v>1.6445233250580896E-2</v>
      </c>
      <c r="AM23" s="341">
        <f t="shared" si="21"/>
        <v>1.5547554495053222E-2</v>
      </c>
      <c r="AN23" s="341">
        <f t="shared" si="22"/>
        <v>1.5633871070629596E-2</v>
      </c>
      <c r="AP23" s="52">
        <f t="shared" si="2"/>
        <v>2.2439878597697067</v>
      </c>
      <c r="AQ23" s="74">
        <f t="shared" si="3"/>
        <v>2.5438827159804993</v>
      </c>
      <c r="AR23" s="74">
        <f t="shared" si="4"/>
        <v>2.5735386648577845</v>
      </c>
      <c r="AS23" s="74">
        <f t="shared" si="5"/>
        <v>2.6577269286518552</v>
      </c>
      <c r="AT23" s="74">
        <f t="shared" si="6"/>
        <v>2.799537120034898</v>
      </c>
      <c r="AU23" s="74">
        <f t="shared" si="7"/>
        <v>2.801883059915022</v>
      </c>
      <c r="AV23" s="74">
        <f t="shared" si="8"/>
        <v>2.8643241393012482</v>
      </c>
      <c r="AW23" s="74">
        <f t="shared" si="9"/>
        <v>2.9674612976642667</v>
      </c>
      <c r="AX23" s="74">
        <f t="shared" si="10"/>
        <v>2.9439722746902031</v>
      </c>
      <c r="AY23" s="74">
        <f t="shared" si="11"/>
        <v>3.1202697254906164</v>
      </c>
      <c r="AZ23" s="17">
        <f t="shared" si="12"/>
        <v>3.3085514103740215</v>
      </c>
      <c r="BA23" s="42">
        <f t="shared" si="23"/>
        <v>6.0341477323342774E-2</v>
      </c>
      <c r="BB23" s="8"/>
    </row>
    <row r="24" spans="1:54" ht="20.100000000000001" customHeight="1">
      <c r="A24" s="47" t="s">
        <v>137</v>
      </c>
      <c r="B24" s="81">
        <v>4579.4699999999993</v>
      </c>
      <c r="C24" s="61">
        <v>5244.67</v>
      </c>
      <c r="D24" s="61">
        <v>6550.4299999999994</v>
      </c>
      <c r="E24" s="61">
        <v>6846.4800000000005</v>
      </c>
      <c r="F24" s="61">
        <v>6596.51</v>
      </c>
      <c r="G24" s="61">
        <v>7626.74</v>
      </c>
      <c r="H24" s="61">
        <v>9711.24</v>
      </c>
      <c r="I24" s="61">
        <v>9702.6100000000024</v>
      </c>
      <c r="J24" s="61">
        <v>11687.13</v>
      </c>
      <c r="K24" s="61">
        <v>12170.649999999998</v>
      </c>
      <c r="L24" s="61">
        <v>11983.900000000001</v>
      </c>
      <c r="M24" s="82">
        <v>14159.44</v>
      </c>
      <c r="N24" s="42">
        <f t="shared" si="0"/>
        <v>0.18153856424035572</v>
      </c>
      <c r="P24" s="340">
        <f t="shared" si="13"/>
        <v>6.0749937319503344E-3</v>
      </c>
      <c r="Q24" s="341">
        <f t="shared" si="14"/>
        <v>8.214128819830701E-3</v>
      </c>
      <c r="R24" s="341">
        <f t="shared" si="15"/>
        <v>1.0536574492204702E-2</v>
      </c>
      <c r="S24" s="341">
        <f t="shared" si="16"/>
        <v>8.8651692671133601E-3</v>
      </c>
      <c r="T24" s="341">
        <f t="shared" si="17"/>
        <v>9.9044387413481493E-3</v>
      </c>
      <c r="V24" s="81">
        <v>1085.4149999999997</v>
      </c>
      <c r="W24" s="61">
        <v>1290.6110000000001</v>
      </c>
      <c r="X24" s="61">
        <v>1655.8509999999999</v>
      </c>
      <c r="Y24" s="61">
        <v>1602.1650000000002</v>
      </c>
      <c r="Z24" s="61">
        <v>1643.5309999999999</v>
      </c>
      <c r="AA24" s="61">
        <v>1934.202</v>
      </c>
      <c r="AB24" s="61">
        <v>2661.1749999999997</v>
      </c>
      <c r="AC24" s="61">
        <v>2940.4529999999995</v>
      </c>
      <c r="AD24" s="61">
        <v>3574.5439999999999</v>
      </c>
      <c r="AE24" s="61">
        <v>3582.5010000000002</v>
      </c>
      <c r="AF24" s="61">
        <v>3549.5920000000006</v>
      </c>
      <c r="AG24" s="82">
        <v>4097.6739999999991</v>
      </c>
      <c r="AH24" s="42">
        <f t="shared" si="1"/>
        <v>0.15440704171070885</v>
      </c>
      <c r="AJ24" s="340">
        <f t="shared" si="18"/>
        <v>5.9089002584561011E-3</v>
      </c>
      <c r="AK24" s="341">
        <f t="shared" si="19"/>
        <v>7.368567353925627E-3</v>
      </c>
      <c r="AL24" s="341">
        <f t="shared" si="20"/>
        <v>1.0814326137882703E-2</v>
      </c>
      <c r="AM24" s="341">
        <f t="shared" si="21"/>
        <v>9.5069174309450749E-3</v>
      </c>
      <c r="AN24" s="341">
        <f t="shared" si="22"/>
        <v>1.0155881287921924E-2</v>
      </c>
      <c r="AP24" s="52">
        <f t="shared" si="2"/>
        <v>2.3701760247364865</v>
      </c>
      <c r="AQ24" s="74">
        <f t="shared" si="3"/>
        <v>2.4608049696167731</v>
      </c>
      <c r="AR24" s="74">
        <f t="shared" si="4"/>
        <v>2.5278508433797473</v>
      </c>
      <c r="AS24" s="74">
        <f t="shared" si="5"/>
        <v>2.3401295264135733</v>
      </c>
      <c r="AT24" s="74">
        <f t="shared" si="6"/>
        <v>2.4915159682923242</v>
      </c>
      <c r="AU24" s="74">
        <f t="shared" si="7"/>
        <v>2.5360796355979094</v>
      </c>
      <c r="AV24" s="74">
        <f t="shared" si="8"/>
        <v>2.7403040188482626</v>
      </c>
      <c r="AW24" s="74">
        <f t="shared" si="9"/>
        <v>3.0305794008004017</v>
      </c>
      <c r="AX24" s="74">
        <f t="shared" si="10"/>
        <v>3.0585301951805106</v>
      </c>
      <c r="AY24" s="74">
        <f t="shared" si="11"/>
        <v>2.9619673061357323</v>
      </c>
      <c r="AZ24" s="17">
        <f t="shared" si="12"/>
        <v>2.8939520207013829</v>
      </c>
      <c r="BA24" s="42">
        <f t="shared" si="23"/>
        <v>-2.2962875144994128E-2</v>
      </c>
      <c r="BB24" s="8"/>
    </row>
    <row r="25" spans="1:54" ht="20.100000000000001" customHeight="1">
      <c r="A25" s="47" t="s">
        <v>129</v>
      </c>
      <c r="B25" s="81">
        <v>16672.91</v>
      </c>
      <c r="C25" s="61">
        <v>14230.310000000001</v>
      </c>
      <c r="D25" s="61">
        <v>9334.86</v>
      </c>
      <c r="E25" s="61">
        <v>8682.1800000000039</v>
      </c>
      <c r="F25" s="61">
        <v>11499.789999999999</v>
      </c>
      <c r="G25" s="61">
        <v>10463.039999999999</v>
      </c>
      <c r="H25" s="61">
        <v>11500.52</v>
      </c>
      <c r="I25" s="61">
        <v>10364.27</v>
      </c>
      <c r="J25" s="61">
        <v>9521.58</v>
      </c>
      <c r="K25" s="61">
        <v>7292.0099999999993</v>
      </c>
      <c r="L25" s="61">
        <v>8852.880000000001</v>
      </c>
      <c r="M25" s="82">
        <v>11828.140000000003</v>
      </c>
      <c r="N25" s="42">
        <f t="shared" si="0"/>
        <v>0.33607820279954115</v>
      </c>
      <c r="P25" s="340">
        <f t="shared" si="13"/>
        <v>2.2117804842781384E-2</v>
      </c>
      <c r="Q25" s="341">
        <f t="shared" si="14"/>
        <v>1.1268872205823382E-2</v>
      </c>
      <c r="R25" s="341">
        <f t="shared" si="15"/>
        <v>6.3129583516822532E-3</v>
      </c>
      <c r="S25" s="341">
        <f t="shared" si="16"/>
        <v>6.5489765186160205E-3</v>
      </c>
      <c r="T25" s="341">
        <f t="shared" si="17"/>
        <v>8.2737091335596414E-3</v>
      </c>
      <c r="V25" s="81">
        <v>3040.0899999999997</v>
      </c>
      <c r="W25" s="61">
        <v>3033.6129999999998</v>
      </c>
      <c r="X25" s="61">
        <v>2156.1419999999998</v>
      </c>
      <c r="Y25" s="61">
        <v>2259.2370000000005</v>
      </c>
      <c r="Z25" s="61">
        <v>3137.9660000000003</v>
      </c>
      <c r="AA25" s="61">
        <v>2990.3780000000002</v>
      </c>
      <c r="AB25" s="61">
        <v>3469.6719999999996</v>
      </c>
      <c r="AC25" s="61">
        <v>3339.7849999999999</v>
      </c>
      <c r="AD25" s="61">
        <v>3175.1959999999999</v>
      </c>
      <c r="AE25" s="61">
        <v>2666.7599999999998</v>
      </c>
      <c r="AF25" s="61">
        <v>3235.3</v>
      </c>
      <c r="AG25" s="82">
        <v>3841.4520000000007</v>
      </c>
      <c r="AH25" s="42">
        <f t="shared" si="1"/>
        <v>0.18735573208048728</v>
      </c>
      <c r="AJ25" s="340">
        <f t="shared" si="18"/>
        <v>1.6549972671033485E-2</v>
      </c>
      <c r="AK25" s="341">
        <f t="shared" si="19"/>
        <v>1.1392192597617732E-2</v>
      </c>
      <c r="AL25" s="341">
        <f t="shared" si="20"/>
        <v>8.0500221413643911E-3</v>
      </c>
      <c r="AM25" s="341">
        <f t="shared" si="21"/>
        <v>8.6651451672013578E-3</v>
      </c>
      <c r="AN25" s="341">
        <f t="shared" si="22"/>
        <v>9.5208477993247546E-3</v>
      </c>
      <c r="AP25" s="52">
        <f t="shared" si="2"/>
        <v>1.8233709652364221</v>
      </c>
      <c r="AQ25" s="74">
        <f t="shared" si="3"/>
        <v>2.1317968477144906</v>
      </c>
      <c r="AR25" s="74">
        <f t="shared" si="4"/>
        <v>2.3097743297703444</v>
      </c>
      <c r="AS25" s="74">
        <f t="shared" si="5"/>
        <v>2.6021540672964614</v>
      </c>
      <c r="AT25" s="74">
        <f t="shared" si="6"/>
        <v>2.7287159156819389</v>
      </c>
      <c r="AU25" s="74">
        <f t="shared" si="7"/>
        <v>2.8580393461173816</v>
      </c>
      <c r="AV25" s="74">
        <f t="shared" si="8"/>
        <v>3.0169696674585147</v>
      </c>
      <c r="AW25" s="74">
        <f t="shared" si="9"/>
        <v>3.2224025425813876</v>
      </c>
      <c r="AX25" s="74">
        <f t="shared" si="10"/>
        <v>3.3347364618057087</v>
      </c>
      <c r="AY25" s="74">
        <f t="shared" si="11"/>
        <v>3.6545169481569841</v>
      </c>
      <c r="AZ25" s="17">
        <f t="shared" si="12"/>
        <v>3.2477228034162597</v>
      </c>
      <c r="BA25" s="42">
        <f t="shared" si="23"/>
        <v>-0.11131269891794467</v>
      </c>
      <c r="BB25" s="8"/>
    </row>
    <row r="26" spans="1:54" ht="20.100000000000001" customHeight="1">
      <c r="A26" s="47" t="s">
        <v>135</v>
      </c>
      <c r="B26" s="81">
        <v>758.98000000000013</v>
      </c>
      <c r="C26" s="61">
        <v>2550.63</v>
      </c>
      <c r="D26" s="61">
        <v>2251.62</v>
      </c>
      <c r="E26" s="61">
        <v>2937.9199999999996</v>
      </c>
      <c r="F26" s="61">
        <v>4297.04</v>
      </c>
      <c r="G26" s="61">
        <v>4651.0599999999995</v>
      </c>
      <c r="H26" s="61">
        <v>7737.07</v>
      </c>
      <c r="I26" s="61">
        <v>11594</v>
      </c>
      <c r="J26" s="61">
        <v>9253.52</v>
      </c>
      <c r="K26" s="61">
        <v>18018.82</v>
      </c>
      <c r="L26" s="61">
        <v>15459.600000000002</v>
      </c>
      <c r="M26" s="82">
        <v>17337.34</v>
      </c>
      <c r="N26" s="42">
        <f t="shared" si="0"/>
        <v>0.12146109860539714</v>
      </c>
      <c r="P26" s="340">
        <f t="shared" si="13"/>
        <v>1.0068411284877216E-3</v>
      </c>
      <c r="Q26" s="341">
        <f t="shared" si="14"/>
        <v>5.0092708009925315E-3</v>
      </c>
      <c r="R26" s="341">
        <f t="shared" si="15"/>
        <v>1.559954802673875E-2</v>
      </c>
      <c r="S26" s="341">
        <f t="shared" si="16"/>
        <v>1.1436341324766204E-2</v>
      </c>
      <c r="T26" s="341">
        <f t="shared" si="17"/>
        <v>1.2127359695575879E-2</v>
      </c>
      <c r="V26" s="81">
        <v>113.63500000000001</v>
      </c>
      <c r="W26" s="61">
        <v>583.10500000000002</v>
      </c>
      <c r="X26" s="61">
        <v>553.14400000000001</v>
      </c>
      <c r="Y26" s="61">
        <v>548.17700000000013</v>
      </c>
      <c r="Z26" s="61">
        <v>767.36399999999992</v>
      </c>
      <c r="AA26" s="61">
        <v>893.72600000000011</v>
      </c>
      <c r="AB26" s="61">
        <v>1547.29</v>
      </c>
      <c r="AC26" s="61">
        <v>2384.3089999999997</v>
      </c>
      <c r="AD26" s="61">
        <v>1994.395</v>
      </c>
      <c r="AE26" s="61">
        <v>3868.2329999999993</v>
      </c>
      <c r="AF26" s="61">
        <v>2991.2469999999998</v>
      </c>
      <c r="AG26" s="82">
        <v>3774.9470000000001</v>
      </c>
      <c r="AH26" s="42">
        <f t="shared" si="1"/>
        <v>0.26199775545115478</v>
      </c>
      <c r="AJ26" s="340">
        <f t="shared" si="18"/>
        <v>6.1861857526352532E-4</v>
      </c>
      <c r="AK26" s="341">
        <f t="shared" si="19"/>
        <v>3.4047530852281903E-3</v>
      </c>
      <c r="AL26" s="341">
        <f t="shared" si="20"/>
        <v>1.1676851796920757E-2</v>
      </c>
      <c r="AM26" s="341">
        <f t="shared" si="21"/>
        <v>8.0114949111227875E-3</v>
      </c>
      <c r="AN26" s="341">
        <f t="shared" si="22"/>
        <v>9.3560184632054712E-3</v>
      </c>
      <c r="AP26" s="52">
        <f t="shared" si="2"/>
        <v>1.497206777517194</v>
      </c>
      <c r="AQ26" s="74">
        <f t="shared" si="3"/>
        <v>2.2861214680294673</v>
      </c>
      <c r="AR26" s="74">
        <f t="shared" si="4"/>
        <v>2.4566489905046147</v>
      </c>
      <c r="AS26" s="74">
        <f t="shared" si="5"/>
        <v>1.8658676887049346</v>
      </c>
      <c r="AT26" s="74">
        <f t="shared" si="6"/>
        <v>1.7857967344963044</v>
      </c>
      <c r="AU26" s="74">
        <f t="shared" si="7"/>
        <v>1.9215533663293962</v>
      </c>
      <c r="AV26" s="74">
        <f t="shared" si="8"/>
        <v>1.9998397326119577</v>
      </c>
      <c r="AW26" s="74">
        <f t="shared" si="9"/>
        <v>2.0565025012937723</v>
      </c>
      <c r="AX26" s="74">
        <f t="shared" si="10"/>
        <v>2.1552825303235954</v>
      </c>
      <c r="AY26" s="74">
        <f t="shared" si="11"/>
        <v>1.9348799451473515</v>
      </c>
      <c r="AZ26" s="17">
        <f t="shared" si="12"/>
        <v>2.1773507354646098</v>
      </c>
      <c r="BA26" s="42">
        <f t="shared" si="23"/>
        <v>0.12531567703999993</v>
      </c>
      <c r="BB26" s="8"/>
    </row>
    <row r="27" spans="1:54" ht="20.100000000000001" customHeight="1">
      <c r="A27" s="47" t="s">
        <v>138</v>
      </c>
      <c r="B27" s="81">
        <v>9189.98</v>
      </c>
      <c r="C27" s="61">
        <v>11877.699999999999</v>
      </c>
      <c r="D27" s="61">
        <v>10736.75</v>
      </c>
      <c r="E27" s="61">
        <v>7814.2800000000034</v>
      </c>
      <c r="F27" s="61">
        <v>10562.400000000001</v>
      </c>
      <c r="G27" s="61">
        <v>9306.3499999999985</v>
      </c>
      <c r="H27" s="61">
        <v>8957.91</v>
      </c>
      <c r="I27" s="61">
        <v>9196.8000000000029</v>
      </c>
      <c r="J27" s="61">
        <v>8057.170000000001</v>
      </c>
      <c r="K27" s="61">
        <v>8027.9599999999991</v>
      </c>
      <c r="L27" s="61">
        <v>7174.0300000000007</v>
      </c>
      <c r="M27" s="82">
        <v>6843.21</v>
      </c>
      <c r="N27" s="42">
        <f t="shared" si="0"/>
        <v>-4.6113551239679869E-2</v>
      </c>
      <c r="P27" s="340">
        <f t="shared" si="13"/>
        <v>1.2191164238819982E-2</v>
      </c>
      <c r="Q27" s="341">
        <f t="shared" si="14"/>
        <v>1.0023097383997807E-2</v>
      </c>
      <c r="R27" s="341">
        <f t="shared" si="15"/>
        <v>6.9500970416896107E-3</v>
      </c>
      <c r="S27" s="341">
        <f t="shared" si="16"/>
        <v>5.307036129920081E-3</v>
      </c>
      <c r="T27" s="341">
        <f t="shared" si="17"/>
        <v>4.7867821212689956E-3</v>
      </c>
      <c r="V27" s="81">
        <v>3349.6410000000001</v>
      </c>
      <c r="W27" s="61">
        <v>4554.442</v>
      </c>
      <c r="X27" s="61">
        <v>5128.4409999999989</v>
      </c>
      <c r="Y27" s="61">
        <v>3440.1480000000015</v>
      </c>
      <c r="Z27" s="61">
        <v>4143.7539999999999</v>
      </c>
      <c r="AA27" s="61">
        <v>3971.0219999999999</v>
      </c>
      <c r="AB27" s="61">
        <v>4287.7220000000007</v>
      </c>
      <c r="AC27" s="61">
        <v>4589.9590000000017</v>
      </c>
      <c r="AD27" s="61">
        <v>4061.8759999999997</v>
      </c>
      <c r="AE27" s="61">
        <v>4002.08</v>
      </c>
      <c r="AF27" s="61">
        <v>3943.0300000000007</v>
      </c>
      <c r="AG27" s="82">
        <v>3586.4450000000002</v>
      </c>
      <c r="AH27" s="42">
        <f t="shared" si="1"/>
        <v>-9.043425994729952E-2</v>
      </c>
      <c r="AJ27" s="340">
        <f t="shared" si="18"/>
        <v>1.8235140080646719E-2</v>
      </c>
      <c r="AK27" s="341">
        <f t="shared" si="19"/>
        <v>1.5128069907341866E-2</v>
      </c>
      <c r="AL27" s="341">
        <f t="shared" si="20"/>
        <v>1.2080889398187916E-2</v>
      </c>
      <c r="AM27" s="341">
        <f t="shared" si="21"/>
        <v>1.0560667433817566E-2</v>
      </c>
      <c r="AN27" s="341">
        <f t="shared" si="22"/>
        <v>8.8888256278223093E-3</v>
      </c>
      <c r="AP27" s="52">
        <f t="shared" si="2"/>
        <v>3.6448838844045368</v>
      </c>
      <c r="AQ27" s="74">
        <f t="shared" si="3"/>
        <v>3.8344477466176112</v>
      </c>
      <c r="AR27" s="74">
        <f t="shared" si="4"/>
        <v>4.7765301418026862</v>
      </c>
      <c r="AS27" s="74">
        <f t="shared" si="5"/>
        <v>4.4023864002825599</v>
      </c>
      <c r="AT27" s="74">
        <f t="shared" si="6"/>
        <v>3.9231178520033323</v>
      </c>
      <c r="AU27" s="74">
        <f t="shared" si="7"/>
        <v>4.2670026379837429</v>
      </c>
      <c r="AV27" s="74">
        <f t="shared" si="8"/>
        <v>4.7865205165044085</v>
      </c>
      <c r="AW27" s="74">
        <f t="shared" si="9"/>
        <v>4.9908218075852471</v>
      </c>
      <c r="AX27" s="74">
        <f t="shared" si="10"/>
        <v>5.0413184778278222</v>
      </c>
      <c r="AY27" s="74">
        <f t="shared" si="11"/>
        <v>5.4962552428690712</v>
      </c>
      <c r="AZ27" s="17">
        <f t="shared" si="12"/>
        <v>5.2408811069658832</v>
      </c>
      <c r="BA27" s="42">
        <f t="shared" si="23"/>
        <v>-4.6463296302426002E-2</v>
      </c>
      <c r="BB27" s="8"/>
    </row>
    <row r="28" spans="1:54" ht="20.100000000000001" customHeight="1">
      <c r="A28" s="47" t="s">
        <v>140</v>
      </c>
      <c r="B28" s="81">
        <v>1794.2500000000002</v>
      </c>
      <c r="C28" s="61">
        <v>1573.8600000000001</v>
      </c>
      <c r="D28" s="61">
        <v>1553.2600000000002</v>
      </c>
      <c r="E28" s="61">
        <v>1623.2300000000002</v>
      </c>
      <c r="F28" s="61">
        <v>1765.3999999999999</v>
      </c>
      <c r="G28" s="61">
        <v>3557.5</v>
      </c>
      <c r="H28" s="61">
        <v>4322.7</v>
      </c>
      <c r="I28" s="61">
        <v>5204.95</v>
      </c>
      <c r="J28" s="61">
        <v>5962.41</v>
      </c>
      <c r="K28" s="61">
        <v>3906.04</v>
      </c>
      <c r="L28" s="61">
        <v>7889.1900000000005</v>
      </c>
      <c r="M28" s="82">
        <v>11476.51</v>
      </c>
      <c r="N28" s="42">
        <f t="shared" si="0"/>
        <v>0.45471334826515769</v>
      </c>
      <c r="P28" s="340">
        <f t="shared" si="13"/>
        <v>2.3802006571834494E-3</v>
      </c>
      <c r="Q28" s="341">
        <f t="shared" si="14"/>
        <v>3.8314880639103628E-3</v>
      </c>
      <c r="R28" s="341">
        <f t="shared" si="15"/>
        <v>3.3816009358194725E-3</v>
      </c>
      <c r="S28" s="341">
        <f t="shared" si="16"/>
        <v>5.8360804688305182E-3</v>
      </c>
      <c r="T28" s="341">
        <f t="shared" si="17"/>
        <v>8.0277461721275315E-3</v>
      </c>
      <c r="V28" s="81">
        <v>511.35100000000006</v>
      </c>
      <c r="W28" s="61">
        <v>474.09299999999996</v>
      </c>
      <c r="X28" s="61">
        <v>464.80499999999995</v>
      </c>
      <c r="Y28" s="61">
        <v>419.09200000000004</v>
      </c>
      <c r="Z28" s="61">
        <v>507.31599999999992</v>
      </c>
      <c r="AA28" s="61">
        <v>964.45500000000015</v>
      </c>
      <c r="AB28" s="61">
        <v>1105.2199999999998</v>
      </c>
      <c r="AC28" s="61">
        <v>1436.6869999999999</v>
      </c>
      <c r="AD28" s="61">
        <v>1800.4469999999999</v>
      </c>
      <c r="AE28" s="61">
        <v>1194.4880000000001</v>
      </c>
      <c r="AF28" s="61">
        <v>2220.9050000000002</v>
      </c>
      <c r="AG28" s="82">
        <v>3352.0480000000002</v>
      </c>
      <c r="AH28" s="42">
        <f t="shared" si="1"/>
        <v>0.50931624720553104</v>
      </c>
      <c r="AJ28" s="340">
        <f t="shared" si="18"/>
        <v>2.7837482032787341E-3</v>
      </c>
      <c r="AK28" s="341">
        <f t="shared" si="19"/>
        <v>3.6742034323872801E-3</v>
      </c>
      <c r="AL28" s="341">
        <f t="shared" si="20"/>
        <v>3.6057443667949387E-3</v>
      </c>
      <c r="AM28" s="341">
        <f t="shared" si="21"/>
        <v>5.9482781280138881E-3</v>
      </c>
      <c r="AN28" s="341">
        <f t="shared" si="22"/>
        <v>8.3078843166674854E-3</v>
      </c>
      <c r="AP28" s="52">
        <f t="shared" si="2"/>
        <v>2.8499428730667411</v>
      </c>
      <c r="AQ28" s="74">
        <f t="shared" si="3"/>
        <v>3.012294613243871</v>
      </c>
      <c r="AR28" s="74">
        <f t="shared" si="4"/>
        <v>2.99244814132856</v>
      </c>
      <c r="AS28" s="74">
        <f t="shared" si="5"/>
        <v>2.5818399117808322</v>
      </c>
      <c r="AT28" s="74">
        <f t="shared" si="6"/>
        <v>2.8736603602582984</v>
      </c>
      <c r="AU28" s="74">
        <f t="shared" si="7"/>
        <v>2.7110470836261422</v>
      </c>
      <c r="AV28" s="74">
        <f t="shared" si="8"/>
        <v>2.5567816411039397</v>
      </c>
      <c r="AW28" s="74">
        <f t="shared" si="9"/>
        <v>2.7602320867635615</v>
      </c>
      <c r="AX28" s="74">
        <f t="shared" si="10"/>
        <v>3.0196631898846271</v>
      </c>
      <c r="AY28" s="74">
        <f t="shared" si="11"/>
        <v>2.8151242396240934</v>
      </c>
      <c r="AZ28" s="17">
        <f t="shared" si="12"/>
        <v>2.9207903796537451</v>
      </c>
      <c r="BA28" s="42">
        <f t="shared" si="23"/>
        <v>3.7535160453082313E-2</v>
      </c>
      <c r="BB28" s="8"/>
    </row>
    <row r="29" spans="1:54" ht="20.100000000000001" customHeight="1">
      <c r="A29" s="47" t="s">
        <v>146</v>
      </c>
      <c r="B29" s="81">
        <v>192.43</v>
      </c>
      <c r="C29" s="61">
        <v>622.56999999999994</v>
      </c>
      <c r="D29" s="61">
        <v>444.74</v>
      </c>
      <c r="E29" s="61">
        <v>635.08000000000004</v>
      </c>
      <c r="F29" s="61">
        <v>1234.97</v>
      </c>
      <c r="G29" s="61">
        <v>776.67000000000007</v>
      </c>
      <c r="H29" s="61">
        <v>2224.96</v>
      </c>
      <c r="I29" s="61">
        <v>2801.08</v>
      </c>
      <c r="J29" s="61">
        <v>1788.76</v>
      </c>
      <c r="K29" s="61">
        <v>2660.34</v>
      </c>
      <c r="L29" s="61">
        <v>3106.18</v>
      </c>
      <c r="M29" s="82">
        <v>14897.989999999998</v>
      </c>
      <c r="N29" s="42">
        <f t="shared" si="0"/>
        <v>3.7962416859293402</v>
      </c>
      <c r="P29" s="340">
        <f t="shared" si="13"/>
        <v>2.552721262153051E-4</v>
      </c>
      <c r="Q29" s="341">
        <f t="shared" si="14"/>
        <v>8.3648681225502789E-4</v>
      </c>
      <c r="R29" s="341">
        <f t="shared" si="15"/>
        <v>2.3031531253130985E-3</v>
      </c>
      <c r="S29" s="341">
        <f t="shared" si="16"/>
        <v>2.2978171942457941E-3</v>
      </c>
      <c r="T29" s="341">
        <f t="shared" si="17"/>
        <v>1.0421049796052477E-2</v>
      </c>
      <c r="V29" s="81">
        <v>54.218000000000004</v>
      </c>
      <c r="W29" s="61">
        <v>160.07</v>
      </c>
      <c r="X29" s="61">
        <v>116.86699999999999</v>
      </c>
      <c r="Y29" s="61">
        <v>174.92199999999997</v>
      </c>
      <c r="Z29" s="61">
        <v>338.50300000000004</v>
      </c>
      <c r="AA29" s="61">
        <v>225.90600000000003</v>
      </c>
      <c r="AB29" s="61">
        <v>621.74900000000002</v>
      </c>
      <c r="AC29" s="61">
        <v>806.52399999999989</v>
      </c>
      <c r="AD29" s="61">
        <v>508.80100000000004</v>
      </c>
      <c r="AE29" s="61">
        <v>725.11699999999996</v>
      </c>
      <c r="AF29" s="61">
        <v>791.01</v>
      </c>
      <c r="AG29" s="82">
        <v>2265.0630000000001</v>
      </c>
      <c r="AH29" s="42">
        <f t="shared" si="1"/>
        <v>1.8635074145712445</v>
      </c>
      <c r="AJ29" s="340">
        <f t="shared" si="18"/>
        <v>2.9515784673417355E-4</v>
      </c>
      <c r="AK29" s="341">
        <f t="shared" si="19"/>
        <v>8.606151666971304E-4</v>
      </c>
      <c r="AL29" s="341">
        <f t="shared" si="20"/>
        <v>2.1888763537325157E-3</v>
      </c>
      <c r="AM29" s="341">
        <f t="shared" si="21"/>
        <v>2.1185721505603636E-3</v>
      </c>
      <c r="AN29" s="341">
        <f t="shared" si="22"/>
        <v>5.6138460350101801E-3</v>
      </c>
      <c r="AP29" s="52">
        <f t="shared" si="2"/>
        <v>2.817544041989295</v>
      </c>
      <c r="AQ29" s="74">
        <f t="shared" si="3"/>
        <v>2.571116500955716</v>
      </c>
      <c r="AR29" s="74">
        <f t="shared" si="4"/>
        <v>2.6277600395736833</v>
      </c>
      <c r="AS29" s="74">
        <f t="shared" si="5"/>
        <v>2.7543301631290538</v>
      </c>
      <c r="AT29" s="74">
        <f t="shared" si="6"/>
        <v>2.7409815623051577</v>
      </c>
      <c r="AU29" s="74">
        <f t="shared" si="7"/>
        <v>2.9086484607362202</v>
      </c>
      <c r="AV29" s="74">
        <f t="shared" si="8"/>
        <v>2.7944277649935279</v>
      </c>
      <c r="AW29" s="74">
        <f t="shared" si="9"/>
        <v>2.8793322575577989</v>
      </c>
      <c r="AX29" s="74">
        <f t="shared" si="10"/>
        <v>2.8444341331425123</v>
      </c>
      <c r="AY29" s="74">
        <f t="shared" si="11"/>
        <v>2.5465684538565054</v>
      </c>
      <c r="AZ29" s="17">
        <f t="shared" si="12"/>
        <v>1.520381608525714</v>
      </c>
      <c r="BA29" s="42">
        <f t="shared" si="23"/>
        <v>-0.40296849031359877</v>
      </c>
      <c r="BB29" s="8"/>
    </row>
    <row r="30" spans="1:54" ht="20.100000000000001" customHeight="1">
      <c r="A30" s="47" t="s">
        <v>141</v>
      </c>
      <c r="B30" s="81">
        <v>2036.72</v>
      </c>
      <c r="C30" s="61">
        <v>2628.9800000000005</v>
      </c>
      <c r="D30" s="61">
        <v>3023.22</v>
      </c>
      <c r="E30" s="61">
        <v>3277.6700000000005</v>
      </c>
      <c r="F30" s="61">
        <v>2524.2799999999997</v>
      </c>
      <c r="G30" s="61">
        <v>2702.67</v>
      </c>
      <c r="H30" s="61">
        <v>3209.19</v>
      </c>
      <c r="I30" s="61">
        <v>3777.42</v>
      </c>
      <c r="J30" s="61">
        <v>5209.7899999999991</v>
      </c>
      <c r="K30" s="61">
        <v>8429.4</v>
      </c>
      <c r="L30" s="61">
        <v>8667.7699999999986</v>
      </c>
      <c r="M30" s="82">
        <v>7973.9900000000007</v>
      </c>
      <c r="N30" s="42">
        <f t="shared" si="0"/>
        <v>-8.004134858216104E-2</v>
      </c>
      <c r="P30" s="340">
        <f t="shared" si="13"/>
        <v>2.7018544140998604E-3</v>
      </c>
      <c r="Q30" s="341">
        <f t="shared" si="14"/>
        <v>2.9108216010368575E-3</v>
      </c>
      <c r="R30" s="341">
        <f t="shared" si="15"/>
        <v>7.2976382547021174E-3</v>
      </c>
      <c r="S30" s="341">
        <f t="shared" si="16"/>
        <v>6.4120401720981612E-3</v>
      </c>
      <c r="T30" s="341">
        <f t="shared" si="17"/>
        <v>5.5777555806672255E-3</v>
      </c>
      <c r="V30" s="81">
        <v>474.92399999999998</v>
      </c>
      <c r="W30" s="61">
        <v>795.21699999999998</v>
      </c>
      <c r="X30" s="61">
        <v>827.70899999999995</v>
      </c>
      <c r="Y30" s="61">
        <v>955.15800000000002</v>
      </c>
      <c r="Z30" s="61">
        <v>766.899</v>
      </c>
      <c r="AA30" s="61">
        <v>775.39699999999993</v>
      </c>
      <c r="AB30" s="61">
        <v>968.29500000000007</v>
      </c>
      <c r="AC30" s="61">
        <v>1027.3490000000002</v>
      </c>
      <c r="AD30" s="61">
        <v>1395.049</v>
      </c>
      <c r="AE30" s="61">
        <v>2066.0329999999999</v>
      </c>
      <c r="AF30" s="61">
        <v>2140.3109999999997</v>
      </c>
      <c r="AG30" s="82">
        <v>2136.2289999999998</v>
      </c>
      <c r="AH30" s="42">
        <f t="shared" si="1"/>
        <v>-1.9071994677408472E-3</v>
      </c>
      <c r="AJ30" s="340">
        <f t="shared" si="18"/>
        <v>2.585442937813653E-3</v>
      </c>
      <c r="AK30" s="341">
        <f t="shared" si="19"/>
        <v>2.9539650049642536E-3</v>
      </c>
      <c r="AL30" s="341">
        <f t="shared" si="20"/>
        <v>6.2366359907863843E-3</v>
      </c>
      <c r="AM30" s="341">
        <f t="shared" si="21"/>
        <v>5.732422192055729E-3</v>
      </c>
      <c r="AN30" s="341">
        <f t="shared" si="22"/>
        <v>5.2945373711564582E-3</v>
      </c>
      <c r="AP30" s="52">
        <f t="shared" si="2"/>
        <v>2.3318080050276917</v>
      </c>
      <c r="AQ30" s="74">
        <f t="shared" si="3"/>
        <v>3.0248119042366235</v>
      </c>
      <c r="AR30" s="74">
        <f t="shared" si="4"/>
        <v>2.7378391251711753</v>
      </c>
      <c r="AS30" s="74">
        <f t="shared" si="5"/>
        <v>2.9141371767139459</v>
      </c>
      <c r="AT30" s="74">
        <f t="shared" si="6"/>
        <v>3.0380900692474686</v>
      </c>
      <c r="AU30" s="74">
        <f t="shared" si="7"/>
        <v>2.8690036149437406</v>
      </c>
      <c r="AV30" s="74">
        <f t="shared" si="8"/>
        <v>3.0172566909407053</v>
      </c>
      <c r="AW30" s="74">
        <f t="shared" si="9"/>
        <v>2.7197108079059258</v>
      </c>
      <c r="AX30" s="74">
        <f t="shared" si="10"/>
        <v>2.6777451682313496</v>
      </c>
      <c r="AY30" s="74">
        <f t="shared" si="11"/>
        <v>2.4692752576498918</v>
      </c>
      <c r="AZ30" s="17">
        <f t="shared" si="12"/>
        <v>2.678996336840151</v>
      </c>
      <c r="BA30" s="42">
        <f t="shared" si="23"/>
        <v>8.49322401544894E-2</v>
      </c>
      <c r="BB30" s="8"/>
    </row>
    <row r="31" spans="1:54" ht="20.100000000000001" customHeight="1">
      <c r="A31" s="47" t="s">
        <v>153</v>
      </c>
      <c r="B31" s="81">
        <v>5766.18</v>
      </c>
      <c r="C31" s="61">
        <v>8253.14</v>
      </c>
      <c r="D31" s="61">
        <v>9605.15</v>
      </c>
      <c r="E31" s="61">
        <v>10421.469999999998</v>
      </c>
      <c r="F31" s="61">
        <v>14029.670000000002</v>
      </c>
      <c r="G31" s="61">
        <v>11541.37</v>
      </c>
      <c r="H31" s="61">
        <v>12008.589999999998</v>
      </c>
      <c r="I31" s="61">
        <v>5004.5800000000008</v>
      </c>
      <c r="J31" s="61">
        <v>7392.7600000000011</v>
      </c>
      <c r="K31" s="61">
        <v>4967.43</v>
      </c>
      <c r="L31" s="61">
        <v>8073.84</v>
      </c>
      <c r="M31" s="82">
        <v>5593.8500000000013</v>
      </c>
      <c r="N31" s="42">
        <f t="shared" si="0"/>
        <v>-0.30716362969788835</v>
      </c>
      <c r="P31" s="340">
        <f t="shared" si="13"/>
        <v>7.6492492269405387E-3</v>
      </c>
      <c r="Q31" s="341">
        <f t="shared" si="14"/>
        <v>1.2430251973625621E-2</v>
      </c>
      <c r="R31" s="341">
        <f t="shared" si="15"/>
        <v>4.3004848738409547E-3</v>
      </c>
      <c r="S31" s="341">
        <f t="shared" si="16"/>
        <v>5.9726765273066806E-3</v>
      </c>
      <c r="T31" s="341">
        <f t="shared" si="17"/>
        <v>3.9128627017233986E-3</v>
      </c>
      <c r="V31" s="81">
        <v>1223.279</v>
      </c>
      <c r="W31" s="61">
        <v>1951.2640000000001</v>
      </c>
      <c r="X31" s="61">
        <v>2245.5349999999999</v>
      </c>
      <c r="Y31" s="61">
        <v>2915.9739999999979</v>
      </c>
      <c r="Z31" s="61">
        <v>4125.7219999999998</v>
      </c>
      <c r="AA31" s="61">
        <v>3249.1240000000007</v>
      </c>
      <c r="AB31" s="61">
        <v>3144.6980000000003</v>
      </c>
      <c r="AC31" s="61">
        <v>1413.2790000000002</v>
      </c>
      <c r="AD31" s="61">
        <v>2135.2919999999999</v>
      </c>
      <c r="AE31" s="61">
        <v>1450.4590000000001</v>
      </c>
      <c r="AF31" s="61">
        <v>2070.9859999999999</v>
      </c>
      <c r="AG31" s="82">
        <v>1631.9929999999999</v>
      </c>
      <c r="AH31" s="42">
        <f t="shared" si="1"/>
        <v>-0.21197294428837277</v>
      </c>
      <c r="AJ31" s="340">
        <f t="shared" si="18"/>
        <v>6.6594192997737481E-3</v>
      </c>
      <c r="AK31" s="341">
        <f t="shared" si="19"/>
        <v>1.2377915561692241E-2</v>
      </c>
      <c r="AL31" s="341">
        <f t="shared" si="20"/>
        <v>4.3784319043113197E-3</v>
      </c>
      <c r="AM31" s="341">
        <f t="shared" si="21"/>
        <v>5.5467481622234931E-3</v>
      </c>
      <c r="AN31" s="341">
        <f t="shared" si="22"/>
        <v>4.0448135138909458E-3</v>
      </c>
      <c r="AP31" s="52">
        <f t="shared" si="2"/>
        <v>2.1214721011137354</v>
      </c>
      <c r="AQ31" s="74">
        <f t="shared" si="3"/>
        <v>2.3642686298790525</v>
      </c>
      <c r="AR31" s="74">
        <f t="shared" si="4"/>
        <v>2.3378448020072566</v>
      </c>
      <c r="AS31" s="74">
        <f t="shared" si="5"/>
        <v>2.7980448055792499</v>
      </c>
      <c r="AT31" s="74">
        <f t="shared" si="6"/>
        <v>2.9407120766204757</v>
      </c>
      <c r="AU31" s="74">
        <f t="shared" si="7"/>
        <v>2.8151978491288299</v>
      </c>
      <c r="AV31" s="74">
        <f t="shared" si="8"/>
        <v>2.6187071088279312</v>
      </c>
      <c r="AW31" s="74">
        <f t="shared" si="9"/>
        <v>2.8239712423420151</v>
      </c>
      <c r="AX31" s="74">
        <f t="shared" si="10"/>
        <v>2.888355634431524</v>
      </c>
      <c r="AY31" s="74">
        <f t="shared" si="11"/>
        <v>2.5650570236715122</v>
      </c>
      <c r="AZ31" s="17">
        <f t="shared" si="12"/>
        <v>2.9174772294573499</v>
      </c>
      <c r="BA31" s="42">
        <f t="shared" si="23"/>
        <v>0.13739273728948082</v>
      </c>
      <c r="BB31" s="8"/>
    </row>
    <row r="32" spans="1:54" ht="20.100000000000001" customHeight="1" thickBot="1">
      <c r="A32" s="47" t="s">
        <v>33</v>
      </c>
      <c r="B32" s="81">
        <f t="shared" ref="B32:K32" si="24">B33-SUM(B7:B31)</f>
        <v>56863.090000000317</v>
      </c>
      <c r="C32" s="61">
        <f t="shared" si="24"/>
        <v>43593.899999999907</v>
      </c>
      <c r="D32" s="61">
        <f t="shared" si="24"/>
        <v>40394.45000000007</v>
      </c>
      <c r="E32" s="61">
        <f t="shared" si="24"/>
        <v>45697.860000000102</v>
      </c>
      <c r="F32" s="61">
        <f t="shared" si="24"/>
        <v>46947.310000000172</v>
      </c>
      <c r="G32" s="61">
        <f t="shared" si="24"/>
        <v>49547.079999999842</v>
      </c>
      <c r="H32" s="61">
        <f t="shared" si="24"/>
        <v>57467.870000000694</v>
      </c>
      <c r="I32" s="61">
        <f t="shared" si="24"/>
        <v>58553.489999999991</v>
      </c>
      <c r="J32" s="61">
        <f t="shared" si="24"/>
        <v>53130.399999999674</v>
      </c>
      <c r="K32" s="61">
        <f t="shared" si="24"/>
        <v>69184.979999999981</v>
      </c>
      <c r="L32" s="61">
        <f t="shared" ref="L32:M32" si="25">L33-SUM(L7:L31)</f>
        <v>72626.25</v>
      </c>
      <c r="M32" s="82">
        <f t="shared" si="25"/>
        <v>86249.649999999441</v>
      </c>
      <c r="N32" s="42">
        <f t="shared" si="0"/>
        <v>0.18758231355741817</v>
      </c>
      <c r="P32" s="340">
        <f t="shared" si="13"/>
        <v>7.5432946460906994E-2</v>
      </c>
      <c r="Q32" s="349">
        <f t="shared" si="14"/>
        <v>5.3363048663840125E-2</v>
      </c>
      <c r="R32" s="341">
        <f t="shared" si="15"/>
        <v>5.9895954243338885E-2</v>
      </c>
      <c r="S32" s="341">
        <f t="shared" si="16"/>
        <v>5.3725748669939802E-2</v>
      </c>
      <c r="T32" s="341">
        <f t="shared" si="17"/>
        <v>6.0331084766608915E-2</v>
      </c>
      <c r="V32" s="81">
        <f t="shared" ref="V32:AG32" si="26">V33-SUM(V7:V31)</f>
        <v>10424.390999999974</v>
      </c>
      <c r="W32" s="61">
        <f t="shared" si="26"/>
        <v>11344.654999999941</v>
      </c>
      <c r="X32" s="61">
        <f t="shared" si="26"/>
        <v>11415.412999999942</v>
      </c>
      <c r="Y32" s="61">
        <f t="shared" si="26"/>
        <v>12574.750999999844</v>
      </c>
      <c r="Z32" s="61">
        <f t="shared" si="26"/>
        <v>13133.245999999926</v>
      </c>
      <c r="AA32" s="61">
        <f t="shared" si="26"/>
        <v>15105.401000000042</v>
      </c>
      <c r="AB32" s="61">
        <f t="shared" si="26"/>
        <v>16701.16600000023</v>
      </c>
      <c r="AC32" s="61">
        <f t="shared" si="26"/>
        <v>18213.739000000001</v>
      </c>
      <c r="AD32" s="61">
        <f t="shared" si="26"/>
        <v>16828.283999999927</v>
      </c>
      <c r="AE32" s="61">
        <f t="shared" si="26"/>
        <v>20878.98199999996</v>
      </c>
      <c r="AF32" s="61">
        <f t="shared" si="26"/>
        <v>19969.144000000029</v>
      </c>
      <c r="AG32" s="82">
        <f t="shared" si="26"/>
        <v>24948.744000000122</v>
      </c>
      <c r="AH32" s="42">
        <f t="shared" si="1"/>
        <v>0.24936471988985034</v>
      </c>
      <c r="AJ32" s="340">
        <f t="shared" si="18"/>
        <v>5.6749433787212561E-2</v>
      </c>
      <c r="AK32" s="349">
        <f t="shared" si="19"/>
        <v>5.7545780986968185E-2</v>
      </c>
      <c r="AL32" s="341">
        <f t="shared" si="20"/>
        <v>6.302639434712845E-2</v>
      </c>
      <c r="AM32" s="341">
        <f t="shared" si="21"/>
        <v>5.3483612531990299E-2</v>
      </c>
      <c r="AN32" s="341">
        <f t="shared" si="22"/>
        <v>6.1834221645439752E-2</v>
      </c>
      <c r="AP32" s="52">
        <f t="shared" si="2"/>
        <v>1.8332438493933265</v>
      </c>
      <c r="AQ32" s="76">
        <f t="shared" si="3"/>
        <v>2.602349181880943</v>
      </c>
      <c r="AR32" s="76">
        <f t="shared" si="4"/>
        <v>2.8259855004833394</v>
      </c>
      <c r="AS32" s="76">
        <f t="shared" si="5"/>
        <v>2.7517155070280785</v>
      </c>
      <c r="AT32" s="76">
        <f t="shared" si="6"/>
        <v>2.797443772603772</v>
      </c>
      <c r="AU32" s="76">
        <f t="shared" si="7"/>
        <v>3.0486965124887462</v>
      </c>
      <c r="AV32" s="76">
        <f t="shared" si="8"/>
        <v>2.906174528480006</v>
      </c>
      <c r="AW32" s="76">
        <f t="shared" si="9"/>
        <v>3.1106154389772507</v>
      </c>
      <c r="AX32" s="76">
        <f t="shared" si="10"/>
        <v>3.1673550359116494</v>
      </c>
      <c r="AY32" s="76">
        <f t="shared" si="11"/>
        <v>2.7495766337928815</v>
      </c>
      <c r="AZ32" s="17">
        <f t="shared" si="12"/>
        <v>2.8926197381670864</v>
      </c>
      <c r="BA32" s="42">
        <f t="shared" si="23"/>
        <v>5.2023683434087524E-2</v>
      </c>
      <c r="BB32" s="8"/>
    </row>
    <row r="33" spans="1:54" s="6" customFormat="1" ht="26.25" customHeight="1" thickBot="1">
      <c r="A33" s="56" t="s">
        <v>34</v>
      </c>
      <c r="B33" s="84">
        <v>753823.00000000035</v>
      </c>
      <c r="C33" s="69">
        <v>835938.64999999991</v>
      </c>
      <c r="D33" s="69">
        <v>833671.32000000007</v>
      </c>
      <c r="E33" s="69">
        <v>850478.71000000008</v>
      </c>
      <c r="F33" s="69">
        <v>904231.69000000018</v>
      </c>
      <c r="G33" s="69">
        <v>928490.42999999993</v>
      </c>
      <c r="H33" s="69">
        <v>981167.0200000006</v>
      </c>
      <c r="I33" s="69">
        <v>1105731.48</v>
      </c>
      <c r="J33" s="69">
        <v>1118729.9899999995</v>
      </c>
      <c r="K33" s="69">
        <v>1155086.0300000003</v>
      </c>
      <c r="L33" s="69">
        <v>1351795.96</v>
      </c>
      <c r="M33" s="85">
        <v>1429605.4899999995</v>
      </c>
      <c r="N33" s="86">
        <f t="shared" si="0"/>
        <v>5.7560114323761971E-2</v>
      </c>
      <c r="O33"/>
      <c r="P33" s="334">
        <f>SUM(P7:P32)</f>
        <v>1</v>
      </c>
      <c r="Q33" s="338">
        <f t="shared" ref="Q33:T33" si="27">SUM(Q7:Q32)</f>
        <v>0.99999999999999967</v>
      </c>
      <c r="R33" s="338">
        <f t="shared" si="27"/>
        <v>0.99999999999999989</v>
      </c>
      <c r="S33" s="338">
        <f t="shared" si="27"/>
        <v>1.0000000000000002</v>
      </c>
      <c r="T33" s="335">
        <f t="shared" si="27"/>
        <v>1.0000000000000002</v>
      </c>
      <c r="V33" s="99">
        <v>183691.54199999999</v>
      </c>
      <c r="W33" s="69">
        <v>210357.35199999996</v>
      </c>
      <c r="X33" s="69">
        <v>222622.77399999992</v>
      </c>
      <c r="Y33" s="69">
        <v>233166.43299999984</v>
      </c>
      <c r="Z33" s="69">
        <v>251914.9139999999</v>
      </c>
      <c r="AA33" s="69">
        <v>262493.63099999999</v>
      </c>
      <c r="AB33" s="69">
        <v>271562.05500000028</v>
      </c>
      <c r="AC33" s="69">
        <v>313751.93399999983</v>
      </c>
      <c r="AD33" s="69">
        <v>322001.05999999994</v>
      </c>
      <c r="AE33" s="69">
        <v>331273.62299999996</v>
      </c>
      <c r="AF33" s="69">
        <v>373369.39400000009</v>
      </c>
      <c r="AG33" s="85">
        <v>403477.93400000018</v>
      </c>
      <c r="AH33" s="86">
        <f t="shared" si="1"/>
        <v>8.0640085887704258E-2</v>
      </c>
      <c r="AI33"/>
      <c r="AJ33" s="334">
        <f>SUM(AJ7:AJ32)</f>
        <v>1</v>
      </c>
      <c r="AK33" s="338">
        <f t="shared" ref="AK33:AN33" si="28">SUM(AK7:AK32)</f>
        <v>1.0000000000000002</v>
      </c>
      <c r="AL33" s="338">
        <f t="shared" si="28"/>
        <v>1.0000000000000002</v>
      </c>
      <c r="AM33" s="338">
        <f t="shared" si="28"/>
        <v>0.99999999999999978</v>
      </c>
      <c r="AN33" s="335">
        <f t="shared" si="28"/>
        <v>0.99999999999999978</v>
      </c>
      <c r="AP33" s="72">
        <f t="shared" si="2"/>
        <v>2.4367993812871176</v>
      </c>
      <c r="AQ33" s="77">
        <f t="shared" si="3"/>
        <v>2.5164209359143759</v>
      </c>
      <c r="AR33" s="77">
        <f t="shared" si="4"/>
        <v>2.6703902204528269</v>
      </c>
      <c r="AS33" s="77">
        <f t="shared" si="5"/>
        <v>2.7415904743811845</v>
      </c>
      <c r="AT33" s="77">
        <f t="shared" si="6"/>
        <v>2.7859553783168103</v>
      </c>
      <c r="AU33" s="77">
        <f t="shared" si="7"/>
        <v>2.8271010935460046</v>
      </c>
      <c r="AV33" s="77">
        <f t="shared" si="8"/>
        <v>2.7677454446033063</v>
      </c>
      <c r="AW33" s="77">
        <f t="shared" si="9"/>
        <v>2.8375056663847524</v>
      </c>
      <c r="AX33" s="77">
        <f t="shared" si="10"/>
        <v>2.8782732462548899</v>
      </c>
      <c r="AY33" s="77">
        <f t="shared" si="11"/>
        <v>2.7620247807220855</v>
      </c>
      <c r="AZ33" s="87">
        <f t="shared" si="12"/>
        <v>2.8223026339945041</v>
      </c>
      <c r="BA33" s="86">
        <f t="shared" si="23"/>
        <v>2.1823791623136701E-2</v>
      </c>
      <c r="BB33" s="13"/>
    </row>
    <row r="35" spans="1:54" ht="15.75" thickBot="1"/>
    <row r="36" spans="1:54" ht="15" customHeight="1">
      <c r="A36" s="507" t="s">
        <v>20</v>
      </c>
      <c r="B36" s="533" t="s">
        <v>19</v>
      </c>
      <c r="C36" s="530"/>
      <c r="D36" s="530"/>
      <c r="E36" s="530"/>
      <c r="F36" s="530"/>
      <c r="G36" s="530"/>
      <c r="H36" s="530"/>
      <c r="I36" s="530"/>
      <c r="J36" s="530"/>
      <c r="K36" s="530"/>
      <c r="L36" s="530"/>
      <c r="M36" s="531"/>
      <c r="N36" s="519" t="s">
        <v>196</v>
      </c>
      <c r="P36" s="489" t="s">
        <v>112</v>
      </c>
      <c r="Q36" s="495"/>
      <c r="R36" s="495"/>
      <c r="S36" s="495"/>
      <c r="T36" s="522"/>
      <c r="V36" s="529" t="s">
        <v>35</v>
      </c>
      <c r="W36" s="530"/>
      <c r="X36" s="530"/>
      <c r="Y36" s="530"/>
      <c r="Z36" s="530"/>
      <c r="AA36" s="530"/>
      <c r="AB36" s="530"/>
      <c r="AC36" s="530"/>
      <c r="AD36" s="530"/>
      <c r="AE36" s="530"/>
      <c r="AF36" s="530"/>
      <c r="AG36" s="531"/>
      <c r="AH36" s="519" t="s">
        <v>196</v>
      </c>
      <c r="AJ36" s="489" t="s">
        <v>112</v>
      </c>
      <c r="AK36" s="495"/>
      <c r="AL36" s="495"/>
      <c r="AM36" s="495"/>
      <c r="AN36" s="522"/>
      <c r="AP36" s="529" t="s">
        <v>41</v>
      </c>
      <c r="AQ36" s="530"/>
      <c r="AR36" s="530"/>
      <c r="AS36" s="530"/>
      <c r="AT36" s="530"/>
      <c r="AU36" s="530"/>
      <c r="AV36" s="530"/>
      <c r="AW36" s="530"/>
      <c r="AX36" s="530"/>
      <c r="AY36" s="530"/>
      <c r="AZ36" s="530"/>
      <c r="BA36" s="519" t="s">
        <v>196</v>
      </c>
    </row>
    <row r="37" spans="1:54" ht="15.75" thickBot="1">
      <c r="A37" s="517"/>
      <c r="B37" s="526" t="s">
        <v>69</v>
      </c>
      <c r="C37" s="527"/>
      <c r="D37" s="527"/>
      <c r="E37" s="527"/>
      <c r="F37" s="527"/>
      <c r="G37" s="527"/>
      <c r="H37" s="527"/>
      <c r="I37" s="527"/>
      <c r="J37" s="527"/>
      <c r="K37" s="527"/>
      <c r="L37" s="527"/>
      <c r="M37" s="528"/>
      <c r="N37" s="520"/>
      <c r="P37" s="523"/>
      <c r="Q37" s="524"/>
      <c r="R37" s="524"/>
      <c r="S37" s="524"/>
      <c r="T37" s="525"/>
      <c r="V37" s="532" t="str">
        <f>B37</f>
        <v>jan-dez</v>
      </c>
      <c r="W37" s="527"/>
      <c r="X37" s="527"/>
      <c r="Y37" s="527"/>
      <c r="Z37" s="527"/>
      <c r="AA37" s="527"/>
      <c r="AB37" s="527"/>
      <c r="AC37" s="527"/>
      <c r="AD37" s="527"/>
      <c r="AE37" s="527"/>
      <c r="AF37" s="527"/>
      <c r="AG37" s="528"/>
      <c r="AH37" s="520"/>
      <c r="AJ37" s="523"/>
      <c r="AK37" s="524"/>
      <c r="AL37" s="524"/>
      <c r="AM37" s="524"/>
      <c r="AN37" s="525"/>
      <c r="AP37" s="532" t="str">
        <f>B37</f>
        <v>jan-dez</v>
      </c>
      <c r="AQ37" s="527"/>
      <c r="AR37" s="527"/>
      <c r="AS37" s="527"/>
      <c r="AT37" s="527"/>
      <c r="AU37" s="527"/>
      <c r="AV37" s="527"/>
      <c r="AW37" s="527"/>
      <c r="AX37" s="527"/>
      <c r="AY37" s="527"/>
      <c r="AZ37" s="528"/>
      <c r="BA37" s="520"/>
    </row>
    <row r="38" spans="1:54" ht="24.75" customHeight="1" thickBot="1">
      <c r="A38" s="508"/>
      <c r="B38" s="31">
        <v>2010</v>
      </c>
      <c r="C38" s="78">
        <v>2011</v>
      </c>
      <c r="D38" s="78">
        <v>2012</v>
      </c>
      <c r="E38" s="78">
        <v>2013</v>
      </c>
      <c r="F38" s="78">
        <v>2014</v>
      </c>
      <c r="G38" s="78">
        <v>2015</v>
      </c>
      <c r="H38" s="78">
        <v>2016</v>
      </c>
      <c r="I38" s="78">
        <v>2017</v>
      </c>
      <c r="J38" s="78">
        <v>2018</v>
      </c>
      <c r="K38" s="78">
        <v>2019</v>
      </c>
      <c r="L38" s="78">
        <v>2020</v>
      </c>
      <c r="M38" s="30">
        <v>2021</v>
      </c>
      <c r="N38" s="521"/>
      <c r="P38" s="284">
        <v>2010</v>
      </c>
      <c r="Q38" s="339">
        <v>2015</v>
      </c>
      <c r="R38" s="386">
        <v>2019</v>
      </c>
      <c r="S38" s="386">
        <v>2020</v>
      </c>
      <c r="T38" s="288">
        <v>2021</v>
      </c>
      <c r="V38" s="51">
        <v>2010</v>
      </c>
      <c r="W38" s="78">
        <v>2011</v>
      </c>
      <c r="X38" s="78">
        <v>2012</v>
      </c>
      <c r="Y38" s="78">
        <v>2013</v>
      </c>
      <c r="Z38" s="78">
        <v>2014</v>
      </c>
      <c r="AA38" s="78">
        <v>2015</v>
      </c>
      <c r="AB38" s="78">
        <v>2016</v>
      </c>
      <c r="AC38" s="78">
        <v>2017</v>
      </c>
      <c r="AD38" s="78">
        <v>2018</v>
      </c>
      <c r="AE38" s="78">
        <v>2019</v>
      </c>
      <c r="AF38" s="78">
        <v>2020</v>
      </c>
      <c r="AG38" s="30">
        <v>2021</v>
      </c>
      <c r="AH38" s="521"/>
      <c r="AJ38" s="284">
        <v>2010</v>
      </c>
      <c r="AK38" s="339">
        <v>2015</v>
      </c>
      <c r="AL38" s="386">
        <v>2019</v>
      </c>
      <c r="AM38" s="386">
        <v>2020</v>
      </c>
      <c r="AN38" s="288">
        <v>2021</v>
      </c>
      <c r="AP38" s="51">
        <v>2010</v>
      </c>
      <c r="AQ38" s="70">
        <v>2011</v>
      </c>
      <c r="AR38" s="70">
        <v>2012</v>
      </c>
      <c r="AS38" s="70">
        <v>2013</v>
      </c>
      <c r="AT38" s="70">
        <v>2014</v>
      </c>
      <c r="AU38" s="70">
        <v>2015</v>
      </c>
      <c r="AV38" s="70">
        <v>2016</v>
      </c>
      <c r="AW38" s="70">
        <v>2017</v>
      </c>
      <c r="AX38" s="70">
        <v>2018</v>
      </c>
      <c r="AY38" s="70">
        <v>2019</v>
      </c>
      <c r="AZ38" s="29">
        <v>2020</v>
      </c>
      <c r="BA38" s="521"/>
    </row>
    <row r="39" spans="1:54" ht="20.100000000000001" customHeight="1">
      <c r="A39" s="88" t="s">
        <v>122</v>
      </c>
      <c r="B39" s="89">
        <v>63276.299999999996</v>
      </c>
      <c r="C39" s="60">
        <v>63655.12</v>
      </c>
      <c r="D39" s="60">
        <v>64608.74</v>
      </c>
      <c r="E39" s="60">
        <v>70712.240000000005</v>
      </c>
      <c r="F39" s="60">
        <v>86638.98</v>
      </c>
      <c r="G39" s="60">
        <v>86446.63</v>
      </c>
      <c r="H39" s="60">
        <v>101071.03</v>
      </c>
      <c r="I39" s="60">
        <v>102950.89999999998</v>
      </c>
      <c r="J39" s="60">
        <v>95331.939999999988</v>
      </c>
      <c r="K39" s="60">
        <v>93932.13</v>
      </c>
      <c r="L39" s="60">
        <v>102600.32999999999</v>
      </c>
      <c r="M39" s="80">
        <v>108004.05</v>
      </c>
      <c r="N39" s="42">
        <f>(M39-L39)/L39</f>
        <v>5.2667666858381611E-2</v>
      </c>
      <c r="P39" s="340">
        <f>B39/$B$66</f>
        <v>0.18958711575952952</v>
      </c>
      <c r="Q39" s="341">
        <f>G39/$G$66</f>
        <v>0.2376169659795104</v>
      </c>
      <c r="R39" s="341">
        <f>K39/$K$66</f>
        <v>0.19989909293666944</v>
      </c>
      <c r="S39" s="341">
        <f>L39/$L$66</f>
        <v>0.20739870465573418</v>
      </c>
      <c r="T39" s="342">
        <f>M39/$M$66</f>
        <v>0.19388766910791408</v>
      </c>
      <c r="V39" s="446">
        <v>15197.767</v>
      </c>
      <c r="W39" s="60">
        <v>15355.782000000001</v>
      </c>
      <c r="X39" s="60">
        <v>15683.119000000001</v>
      </c>
      <c r="Y39" s="60">
        <v>17275.762999999999</v>
      </c>
      <c r="Z39" s="60">
        <v>20898.594000000001</v>
      </c>
      <c r="AA39" s="60">
        <v>21269.624</v>
      </c>
      <c r="AB39" s="60">
        <v>23946.896000000001</v>
      </c>
      <c r="AC39" s="60">
        <v>24454.917999999998</v>
      </c>
      <c r="AD39" s="60">
        <v>23826.74</v>
      </c>
      <c r="AE39" s="60">
        <v>23786.804</v>
      </c>
      <c r="AF39" s="60">
        <v>26106.786999999997</v>
      </c>
      <c r="AG39" s="80">
        <v>27838.923999999999</v>
      </c>
      <c r="AH39" s="42">
        <f t="shared" ref="AH39:AH66" si="29">(AG39-AF39)/AF39</f>
        <v>6.6348149237974122E-2</v>
      </c>
      <c r="AJ39" s="340">
        <f>V39/$V$66</f>
        <v>0.20414521892237317</v>
      </c>
      <c r="AK39" s="341">
        <f>AA39/$AA$66</f>
        <v>0.23159560640886348</v>
      </c>
      <c r="AL39" s="341">
        <f>AE39/$AE$66</f>
        <v>0.1962306978930051</v>
      </c>
      <c r="AM39" s="341">
        <f>AF39/$AF$66</f>
        <v>0.21284852109917415</v>
      </c>
      <c r="AN39" s="341">
        <f>AG39/$AG$66</f>
        <v>0.19787430289703511</v>
      </c>
      <c r="AP39" s="100">
        <f t="shared" ref="AP39" si="30">(V39/B39)*10</f>
        <v>2.4018103144463252</v>
      </c>
      <c r="AQ39" s="73">
        <f t="shared" ref="AQ39" si="31">(W39/C39)*10</f>
        <v>2.4123404370300459</v>
      </c>
      <c r="AR39" s="73">
        <f t="shared" ref="AR39" si="32">(X39/D39)*10</f>
        <v>2.4273989865767391</v>
      </c>
      <c r="AS39" s="73">
        <f t="shared" ref="AS39" si="33">(Y39/E39)*10</f>
        <v>2.4431078693024006</v>
      </c>
      <c r="AT39" s="73">
        <f t="shared" ref="AT39" si="34">(Z39/F39)*10</f>
        <v>2.4121468189029929</v>
      </c>
      <c r="AU39" s="73">
        <f t="shared" ref="AU39" si="35">(AA39/G39)*10</f>
        <v>2.4604341430082353</v>
      </c>
      <c r="AV39" s="73">
        <f t="shared" ref="AV39" si="36">(AB39/H39)*10</f>
        <v>2.3693135411799009</v>
      </c>
      <c r="AW39" s="73">
        <f t="shared" ref="AW39" si="37">(AC39/I39)*10</f>
        <v>2.3753962325730034</v>
      </c>
      <c r="AX39" s="73">
        <f t="shared" ref="AX39" si="38">(AD39/J39)*10</f>
        <v>2.4993449204956915</v>
      </c>
      <c r="AY39" s="73">
        <f t="shared" ref="AY39:AY66" si="39">(AF39/L39)*10</f>
        <v>2.5445129659914349</v>
      </c>
      <c r="AZ39" s="101">
        <f t="shared" ref="AZ39:AZ66" si="40">(AG39/M39)*10</f>
        <v>2.5775814888423163</v>
      </c>
      <c r="BA39" s="42">
        <f>(AZ39-AY39)/AY39</f>
        <v>1.2996012711610079E-2</v>
      </c>
    </row>
    <row r="40" spans="1:54" ht="20.100000000000001" customHeight="1">
      <c r="A40" s="88" t="s">
        <v>128</v>
      </c>
      <c r="B40" s="90">
        <v>15680.670000000002</v>
      </c>
      <c r="C40" s="61">
        <v>23089.210000000003</v>
      </c>
      <c r="D40" s="61">
        <v>22858.69</v>
      </c>
      <c r="E40" s="61">
        <v>31766.17</v>
      </c>
      <c r="F40" s="61">
        <v>35183.51</v>
      </c>
      <c r="G40" s="61">
        <v>44058.22</v>
      </c>
      <c r="H40" s="61">
        <v>53809.3</v>
      </c>
      <c r="I40" s="61">
        <v>53670.729999999996</v>
      </c>
      <c r="J40" s="61">
        <v>59867.759999999995</v>
      </c>
      <c r="K40" s="61">
        <v>66723.12</v>
      </c>
      <c r="L40" s="61">
        <v>84292</v>
      </c>
      <c r="M40" s="82">
        <v>103810.06999999999</v>
      </c>
      <c r="N40" s="42">
        <f t="shared" ref="N40:N66" si="41">(M40-L40)/L40</f>
        <v>0.23155305367057363</v>
      </c>
      <c r="P40" s="340">
        <f t="shared" ref="P40:P65" si="42">B40/$B$66</f>
        <v>4.6982092797413597E-2</v>
      </c>
      <c r="Q40" s="341">
        <f t="shared" ref="Q40:Q65" si="43">G40/$G$66</f>
        <v>0.12110339712326304</v>
      </c>
      <c r="R40" s="341">
        <f t="shared" ref="R40:R65" si="44">K40/$K$66</f>
        <v>0.141994982610365</v>
      </c>
      <c r="S40" s="341">
        <f t="shared" ref="S40:S65" si="45">L40/$L$66</f>
        <v>0.17038981855946417</v>
      </c>
      <c r="T40" s="342">
        <f t="shared" ref="T40:T65" si="46">M40/$M$66</f>
        <v>0.18635868286633137</v>
      </c>
      <c r="V40" s="97">
        <v>2936.0770000000002</v>
      </c>
      <c r="W40" s="61">
        <v>4827.1220000000012</v>
      </c>
      <c r="X40" s="61">
        <v>5009.0690000000004</v>
      </c>
      <c r="Y40" s="61">
        <v>6904.8019999999979</v>
      </c>
      <c r="Z40" s="61">
        <v>7161.0810000000001</v>
      </c>
      <c r="AA40" s="61">
        <v>9535.0400000000009</v>
      </c>
      <c r="AB40" s="61">
        <v>11601.203</v>
      </c>
      <c r="AC40" s="61">
        <v>13217.092000000001</v>
      </c>
      <c r="AD40" s="61">
        <v>14752.486999999999</v>
      </c>
      <c r="AE40" s="61">
        <v>15863.039999999999</v>
      </c>
      <c r="AF40" s="61">
        <v>19503.736000000001</v>
      </c>
      <c r="AG40" s="82">
        <v>24419.095000000001</v>
      </c>
      <c r="AH40" s="42">
        <f t="shared" si="29"/>
        <v>0.25202140759083286</v>
      </c>
      <c r="AJ40" s="340">
        <f t="shared" ref="AJ40:AJ65" si="47">V40/$V$66</f>
        <v>3.9439088777841157E-2</v>
      </c>
      <c r="AK40" s="341">
        <f t="shared" ref="AK40:AK65" si="48">AA40/$AA$66</f>
        <v>0.10382286828073548</v>
      </c>
      <c r="AL40" s="341">
        <f t="shared" ref="AL40:AL65" si="49">AE40/$AE$66</f>
        <v>0.13086312099366756</v>
      </c>
      <c r="AM40" s="341">
        <f t="shared" ref="AM40:AM65" si="50">AF40/$AF$66</f>
        <v>0.15901387495553257</v>
      </c>
      <c r="AN40" s="341">
        <f t="shared" ref="AN40:AN65" si="51">AG40/$AG$66</f>
        <v>0.17356674419246507</v>
      </c>
      <c r="AP40" s="102">
        <f t="shared" ref="AP40:AP65" si="52">(V40/B40)*10</f>
        <v>1.8724180790744271</v>
      </c>
      <c r="AQ40" s="74">
        <f t="shared" ref="AQ40:AQ65" si="53">(W40/C40)*10</f>
        <v>2.0906397403808969</v>
      </c>
      <c r="AR40" s="74">
        <f t="shared" ref="AR40:AR65" si="54">(X40/D40)*10</f>
        <v>2.1913193625706464</v>
      </c>
      <c r="AS40" s="74">
        <f t="shared" ref="AS40:AS65" si="55">(Y40/E40)*10</f>
        <v>2.1736337745469467</v>
      </c>
      <c r="AT40" s="74">
        <f t="shared" ref="AT40:AT65" si="56">(Z40/F40)*10</f>
        <v>2.0353515041563504</v>
      </c>
      <c r="AU40" s="74">
        <f t="shared" ref="AU40:AU65" si="57">(AA40/G40)*10</f>
        <v>2.1641909273683777</v>
      </c>
      <c r="AV40" s="74">
        <f t="shared" ref="AV40:AV65" si="58">(AB40/H40)*10</f>
        <v>2.1559847461312449</v>
      </c>
      <c r="AW40" s="74">
        <f t="shared" ref="AW40:AW65" si="59">(AC40/I40)*10</f>
        <v>2.4626257179658264</v>
      </c>
      <c r="AX40" s="74">
        <f t="shared" ref="AX40:AX65" si="60">(AD40/J40)*10</f>
        <v>2.4641788835927718</v>
      </c>
      <c r="AY40" s="74">
        <f t="shared" ref="AY40:AY65" si="61">(AF40/L40)*10</f>
        <v>2.3138300194561761</v>
      </c>
      <c r="AZ40" s="103">
        <f t="shared" ref="AZ40:AZ65" si="62">(AG40/M40)*10</f>
        <v>2.3522857657258109</v>
      </c>
      <c r="BA40" s="42">
        <f t="shared" ref="BA40:BA66" si="63">(AZ40-AY40)/AY40</f>
        <v>1.6619953041612456E-2</v>
      </c>
    </row>
    <row r="41" spans="1:54" ht="20.100000000000001" customHeight="1">
      <c r="A41" s="88" t="s">
        <v>117</v>
      </c>
      <c r="B41" s="90">
        <v>62823.3</v>
      </c>
      <c r="C41" s="61">
        <v>56524.009999999995</v>
      </c>
      <c r="D41" s="61">
        <v>58223.040000000008</v>
      </c>
      <c r="E41" s="61">
        <v>63917.67000000002</v>
      </c>
      <c r="F41" s="61">
        <v>63985.83</v>
      </c>
      <c r="G41" s="61">
        <v>67062.409999999989</v>
      </c>
      <c r="H41" s="61">
        <v>73887.789999999994</v>
      </c>
      <c r="I41" s="61">
        <v>73970.450000000012</v>
      </c>
      <c r="J41" s="61">
        <v>72014.84</v>
      </c>
      <c r="K41" s="61">
        <v>78418.14</v>
      </c>
      <c r="L41" s="61">
        <v>88827</v>
      </c>
      <c r="M41" s="82">
        <v>88596.87</v>
      </c>
      <c r="N41" s="42">
        <f t="shared" si="41"/>
        <v>-2.5907663210510841E-3</v>
      </c>
      <c r="P41" s="340">
        <f t="shared" si="42"/>
        <v>0.18822984671189136</v>
      </c>
      <c r="Q41" s="341">
        <f t="shared" si="43"/>
        <v>0.18433531064743616</v>
      </c>
      <c r="R41" s="341">
        <f t="shared" si="44"/>
        <v>0.16688341950492078</v>
      </c>
      <c r="S41" s="341">
        <f t="shared" si="45"/>
        <v>0.17955697353463582</v>
      </c>
      <c r="T41" s="342">
        <f t="shared" si="46"/>
        <v>0.15904811546008579</v>
      </c>
      <c r="V41" s="97">
        <v>13320.842000000001</v>
      </c>
      <c r="W41" s="61">
        <v>12546.743</v>
      </c>
      <c r="X41" s="61">
        <v>12768.698</v>
      </c>
      <c r="Y41" s="61">
        <v>12907.278</v>
      </c>
      <c r="Z41" s="61">
        <v>14791.98</v>
      </c>
      <c r="AA41" s="61">
        <v>15693.986000000001</v>
      </c>
      <c r="AB41" s="61">
        <v>17223.559000000001</v>
      </c>
      <c r="AC41" s="61">
        <v>18021.856</v>
      </c>
      <c r="AD41" s="61">
        <v>16559.019000000004</v>
      </c>
      <c r="AE41" s="61">
        <v>17201.994999999999</v>
      </c>
      <c r="AF41" s="61">
        <v>18557.728999999999</v>
      </c>
      <c r="AG41" s="82">
        <v>19159.518</v>
      </c>
      <c r="AH41" s="42">
        <f t="shared" si="29"/>
        <v>3.2427944173557051E-2</v>
      </c>
      <c r="AJ41" s="340">
        <f t="shared" si="47"/>
        <v>0.1789332739684944</v>
      </c>
      <c r="AK41" s="341">
        <f t="shared" si="48"/>
        <v>0.17088492982490966</v>
      </c>
      <c r="AL41" s="341">
        <f t="shared" si="49"/>
        <v>0.14190891235333608</v>
      </c>
      <c r="AM41" s="341">
        <f t="shared" si="50"/>
        <v>0.15130108399050624</v>
      </c>
      <c r="AN41" s="341">
        <f t="shared" si="51"/>
        <v>0.13618257185849555</v>
      </c>
      <c r="AP41" s="102">
        <f t="shared" si="52"/>
        <v>2.1203664882296853</v>
      </c>
      <c r="AQ41" s="74">
        <f t="shared" si="53"/>
        <v>2.2197191954357098</v>
      </c>
      <c r="AR41" s="74">
        <f t="shared" si="54"/>
        <v>2.1930661813605061</v>
      </c>
      <c r="AS41" s="74">
        <f t="shared" si="55"/>
        <v>2.0193599047024078</v>
      </c>
      <c r="AT41" s="74">
        <f t="shared" si="56"/>
        <v>2.3117587128275119</v>
      </c>
      <c r="AU41" s="74">
        <f t="shared" si="57"/>
        <v>2.3402060856447009</v>
      </c>
      <c r="AV41" s="74">
        <f t="shared" si="58"/>
        <v>2.3310426526493759</v>
      </c>
      <c r="AW41" s="74">
        <f t="shared" si="59"/>
        <v>2.4363588432948555</v>
      </c>
      <c r="AX41" s="74">
        <f t="shared" si="60"/>
        <v>2.2993898202092797</v>
      </c>
      <c r="AY41" s="74">
        <f t="shared" si="61"/>
        <v>2.0891991173854798</v>
      </c>
      <c r="AZ41" s="103">
        <f t="shared" si="62"/>
        <v>2.1625502119883016</v>
      </c>
      <c r="BA41" s="42">
        <f t="shared" si="63"/>
        <v>3.5109671448941011E-2</v>
      </c>
    </row>
    <row r="42" spans="1:54" ht="20.100000000000001" customHeight="1">
      <c r="A42" s="88" t="s">
        <v>126</v>
      </c>
      <c r="B42" s="90">
        <v>39760.44</v>
      </c>
      <c r="C42" s="61">
        <v>48147.3</v>
      </c>
      <c r="D42" s="61">
        <v>46775.77</v>
      </c>
      <c r="E42" s="61">
        <v>28606.489999999998</v>
      </c>
      <c r="F42" s="61">
        <v>23020.11</v>
      </c>
      <c r="G42" s="61">
        <v>18334.02</v>
      </c>
      <c r="H42" s="61">
        <v>19033.25</v>
      </c>
      <c r="I42" s="61">
        <v>36764.630000000005</v>
      </c>
      <c r="J42" s="61">
        <v>38695.990000000005</v>
      </c>
      <c r="K42" s="61">
        <v>43542.789999999994</v>
      </c>
      <c r="L42" s="61">
        <v>69522.09</v>
      </c>
      <c r="M42" s="82">
        <v>72724.00999999998</v>
      </c>
      <c r="N42" s="42">
        <f t="shared" si="41"/>
        <v>4.6056152799778947E-2</v>
      </c>
      <c r="P42" s="340">
        <f t="shared" si="42"/>
        <v>0.11912939190391708</v>
      </c>
      <c r="Q42" s="341">
        <f t="shared" si="43"/>
        <v>5.0394957057408291E-2</v>
      </c>
      <c r="R42" s="341">
        <f t="shared" si="44"/>
        <v>9.2664397421115416E-2</v>
      </c>
      <c r="S42" s="341">
        <f t="shared" si="45"/>
        <v>0.14053357733800048</v>
      </c>
      <c r="T42" s="342">
        <f t="shared" si="46"/>
        <v>0.13055333375998984</v>
      </c>
      <c r="V42" s="97">
        <v>9812.884</v>
      </c>
      <c r="W42" s="61">
        <v>10383.837</v>
      </c>
      <c r="X42" s="61">
        <v>10658.048000000001</v>
      </c>
      <c r="Y42" s="61">
        <v>6582.2030000000022</v>
      </c>
      <c r="Z42" s="61">
        <v>5807.57</v>
      </c>
      <c r="AA42" s="61">
        <v>4685.549</v>
      </c>
      <c r="AB42" s="61">
        <v>5108.2629999999999</v>
      </c>
      <c r="AC42" s="61">
        <v>8555.6909999999989</v>
      </c>
      <c r="AD42" s="61">
        <v>9590.2950000000001</v>
      </c>
      <c r="AE42" s="61">
        <v>11202.913</v>
      </c>
      <c r="AF42" s="61">
        <v>16702.737000000001</v>
      </c>
      <c r="AG42" s="82">
        <v>17923.188999999998</v>
      </c>
      <c r="AH42" s="42">
        <f t="shared" si="29"/>
        <v>7.3068982646376901E-2</v>
      </c>
      <c r="AJ42" s="340">
        <f t="shared" si="47"/>
        <v>0.1318123479876914</v>
      </c>
      <c r="AK42" s="341">
        <f t="shared" si="48"/>
        <v>5.1018887875659856E-2</v>
      </c>
      <c r="AL42" s="341">
        <f t="shared" si="49"/>
        <v>9.2419117609268547E-2</v>
      </c>
      <c r="AM42" s="341">
        <f t="shared" si="50"/>
        <v>0.13617734226576628</v>
      </c>
      <c r="AN42" s="341">
        <f t="shared" si="51"/>
        <v>0.12739495711352952</v>
      </c>
      <c r="AP42" s="102">
        <f t="shared" si="52"/>
        <v>2.4680018631584559</v>
      </c>
      <c r="AQ42" s="74">
        <f t="shared" si="53"/>
        <v>2.1566810599971338</v>
      </c>
      <c r="AR42" s="74">
        <f t="shared" si="54"/>
        <v>2.2785403639533892</v>
      </c>
      <c r="AS42" s="74">
        <f t="shared" si="55"/>
        <v>2.3009474423461258</v>
      </c>
      <c r="AT42" s="74">
        <f t="shared" si="56"/>
        <v>2.5228246085705064</v>
      </c>
      <c r="AU42" s="74">
        <f t="shared" si="57"/>
        <v>2.5556582789808235</v>
      </c>
      <c r="AV42" s="74">
        <f t="shared" si="58"/>
        <v>2.6838627139348246</v>
      </c>
      <c r="AW42" s="74">
        <f t="shared" si="59"/>
        <v>2.3271527552432865</v>
      </c>
      <c r="AX42" s="74">
        <f t="shared" si="60"/>
        <v>2.4783692056980575</v>
      </c>
      <c r="AY42" s="74">
        <f t="shared" si="61"/>
        <v>2.402507893534271</v>
      </c>
      <c r="AZ42" s="103">
        <f t="shared" si="62"/>
        <v>2.4645490533319054</v>
      </c>
      <c r="BA42" s="42">
        <f t="shared" si="63"/>
        <v>2.5823498838277375E-2</v>
      </c>
    </row>
    <row r="43" spans="1:54" ht="20.100000000000001" customHeight="1">
      <c r="A43" s="88" t="s">
        <v>124</v>
      </c>
      <c r="B43" s="90">
        <v>31056.949999999997</v>
      </c>
      <c r="C43" s="61">
        <v>31680.7</v>
      </c>
      <c r="D43" s="61">
        <v>20074.450000000004</v>
      </c>
      <c r="E43" s="61">
        <v>27155.910000000007</v>
      </c>
      <c r="F43" s="61">
        <v>26014.270000000004</v>
      </c>
      <c r="G43" s="61">
        <v>27854.689999999995</v>
      </c>
      <c r="H43" s="61">
        <v>29269.260000000006</v>
      </c>
      <c r="I43" s="61">
        <v>28880.68</v>
      </c>
      <c r="J43" s="61">
        <v>28063.02</v>
      </c>
      <c r="K43" s="61">
        <v>28184.3</v>
      </c>
      <c r="L43" s="61">
        <v>29122.680000000004</v>
      </c>
      <c r="M43" s="82">
        <v>28680.969999999998</v>
      </c>
      <c r="N43" s="42">
        <f t="shared" si="41"/>
        <v>-1.5167216753403408E-2</v>
      </c>
      <c r="P43" s="340">
        <f t="shared" si="42"/>
        <v>9.3052178695466073E-2</v>
      </c>
      <c r="Q43" s="341">
        <f t="shared" si="43"/>
        <v>7.6564545385977539E-2</v>
      </c>
      <c r="R43" s="341">
        <f t="shared" si="44"/>
        <v>5.9979647060648698E-2</v>
      </c>
      <c r="S43" s="341">
        <f t="shared" si="45"/>
        <v>5.8869265899081008E-2</v>
      </c>
      <c r="T43" s="342">
        <f t="shared" si="46"/>
        <v>5.1487758292897444E-2</v>
      </c>
      <c r="V43" s="97">
        <v>6460.1789999999992</v>
      </c>
      <c r="W43" s="61">
        <v>7255.4250000000002</v>
      </c>
      <c r="X43" s="61">
        <v>5292.6459999999997</v>
      </c>
      <c r="Y43" s="61">
        <v>6764.7420000000011</v>
      </c>
      <c r="Z43" s="61">
        <v>7126.6930000000002</v>
      </c>
      <c r="AA43" s="61">
        <v>7695.4430000000011</v>
      </c>
      <c r="AB43" s="61">
        <v>8398.1569999999992</v>
      </c>
      <c r="AC43" s="61">
        <v>8785.2839999999997</v>
      </c>
      <c r="AD43" s="61">
        <v>8572.1710000000003</v>
      </c>
      <c r="AE43" s="61">
        <v>8798.8829999999998</v>
      </c>
      <c r="AF43" s="61">
        <v>8833.8850000000002</v>
      </c>
      <c r="AG43" s="82">
        <v>8845.9269999999997</v>
      </c>
      <c r="AH43" s="42">
        <f t="shared" si="29"/>
        <v>1.3631601498094508E-3</v>
      </c>
      <c r="AJ43" s="340">
        <f t="shared" si="47"/>
        <v>8.6776870327905251E-2</v>
      </c>
      <c r="AK43" s="341">
        <f t="shared" si="48"/>
        <v>8.3792303435634027E-2</v>
      </c>
      <c r="AL43" s="341">
        <f t="shared" si="49"/>
        <v>7.2586924740662861E-2</v>
      </c>
      <c r="AM43" s="341">
        <f t="shared" si="50"/>
        <v>7.2022626063106818E-2</v>
      </c>
      <c r="AN43" s="341">
        <f t="shared" si="51"/>
        <v>6.2875333780970169E-2</v>
      </c>
      <c r="AP43" s="102">
        <f t="shared" si="52"/>
        <v>2.0801073511726038</v>
      </c>
      <c r="AQ43" s="74">
        <f t="shared" si="53"/>
        <v>2.2901719343322591</v>
      </c>
      <c r="AR43" s="74">
        <f t="shared" si="54"/>
        <v>2.6365085967486026</v>
      </c>
      <c r="AS43" s="74">
        <f t="shared" si="55"/>
        <v>2.4910754233608814</v>
      </c>
      <c r="AT43" s="74">
        <f t="shared" si="56"/>
        <v>2.7395321875263074</v>
      </c>
      <c r="AU43" s="74">
        <f t="shared" si="57"/>
        <v>2.762709978104227</v>
      </c>
      <c r="AV43" s="74">
        <f t="shared" si="58"/>
        <v>2.8692754787787589</v>
      </c>
      <c r="AW43" s="74">
        <f t="shared" si="59"/>
        <v>3.0419242206208441</v>
      </c>
      <c r="AX43" s="74">
        <f t="shared" si="60"/>
        <v>3.0546145781886622</v>
      </c>
      <c r="AY43" s="74">
        <f t="shared" si="61"/>
        <v>3.0333351875582877</v>
      </c>
      <c r="AZ43" s="103">
        <f t="shared" si="62"/>
        <v>3.084249591279514</v>
      </c>
      <c r="BA43" s="42">
        <f t="shared" si="63"/>
        <v>1.6784957999386278E-2</v>
      </c>
    </row>
    <row r="44" spans="1:54" ht="20.100000000000001" customHeight="1">
      <c r="A44" s="88" t="s">
        <v>123</v>
      </c>
      <c r="B44" s="90">
        <v>19436.37</v>
      </c>
      <c r="C44" s="61">
        <v>17179.719999999998</v>
      </c>
      <c r="D44" s="61">
        <v>16993.739999999998</v>
      </c>
      <c r="E44" s="61">
        <v>19568.509999999998</v>
      </c>
      <c r="F44" s="61">
        <v>16236.129999999997</v>
      </c>
      <c r="G44" s="61">
        <v>18226.18</v>
      </c>
      <c r="H44" s="61">
        <v>23291.65</v>
      </c>
      <c r="I44" s="61">
        <v>22009.179999999997</v>
      </c>
      <c r="J44" s="61">
        <v>23530.699999999997</v>
      </c>
      <c r="K44" s="61">
        <v>21283.300000000003</v>
      </c>
      <c r="L44" s="61">
        <v>26994.239999999998</v>
      </c>
      <c r="M44" s="82">
        <v>27700.340000000004</v>
      </c>
      <c r="N44" s="42">
        <f t="shared" si="41"/>
        <v>2.6157432104034262E-2</v>
      </c>
      <c r="P44" s="340">
        <f t="shared" si="42"/>
        <v>5.8234841941375314E-2</v>
      </c>
      <c r="Q44" s="341">
        <f t="shared" si="43"/>
        <v>5.0098535859598378E-2</v>
      </c>
      <c r="R44" s="341">
        <f t="shared" si="44"/>
        <v>4.529347268819537E-2</v>
      </c>
      <c r="S44" s="341">
        <f t="shared" si="45"/>
        <v>5.4566787545088848E-2</v>
      </c>
      <c r="T44" s="342">
        <f t="shared" si="46"/>
        <v>4.972734222556207E-2</v>
      </c>
      <c r="V44" s="97">
        <v>4478.0859999999993</v>
      </c>
      <c r="W44" s="61">
        <v>4035.054000000001</v>
      </c>
      <c r="X44" s="61">
        <v>4198.6880000000001</v>
      </c>
      <c r="Y44" s="61">
        <v>4757.3830000000016</v>
      </c>
      <c r="Z44" s="61">
        <v>4133.1009999999997</v>
      </c>
      <c r="AA44" s="61">
        <v>4817.1610000000001</v>
      </c>
      <c r="AB44" s="61">
        <v>6042.7909999999993</v>
      </c>
      <c r="AC44" s="61">
        <v>5847.5310000000009</v>
      </c>
      <c r="AD44" s="61">
        <v>5911.8040000000001</v>
      </c>
      <c r="AE44" s="61">
        <v>5692.4900000000007</v>
      </c>
      <c r="AF44" s="61">
        <v>7299.6989999999987</v>
      </c>
      <c r="AG44" s="82">
        <v>7927.7379999999985</v>
      </c>
      <c r="AH44" s="42">
        <f t="shared" si="29"/>
        <v>8.603628724965233E-2</v>
      </c>
      <c r="AJ44" s="340">
        <f t="shared" si="47"/>
        <v>6.01522478153017E-2</v>
      </c>
      <c r="AK44" s="341">
        <f t="shared" si="48"/>
        <v>5.2451953215728084E-2</v>
      </c>
      <c r="AL44" s="341">
        <f t="shared" si="49"/>
        <v>4.6960545243865157E-2</v>
      </c>
      <c r="AM44" s="341">
        <f t="shared" si="50"/>
        <v>5.9514414263965934E-2</v>
      </c>
      <c r="AN44" s="341">
        <f t="shared" si="51"/>
        <v>5.6349003657624672E-2</v>
      </c>
      <c r="AP44" s="102">
        <f t="shared" si="52"/>
        <v>2.3039723981381295</v>
      </c>
      <c r="AQ44" s="74">
        <f t="shared" si="53"/>
        <v>2.3487309455567389</v>
      </c>
      <c r="AR44" s="74">
        <f t="shared" si="54"/>
        <v>2.4707262792063434</v>
      </c>
      <c r="AS44" s="74">
        <f t="shared" si="55"/>
        <v>2.4311421768954316</v>
      </c>
      <c r="AT44" s="74">
        <f t="shared" si="56"/>
        <v>2.5456195534280646</v>
      </c>
      <c r="AU44" s="74">
        <f t="shared" si="57"/>
        <v>2.6429899188968835</v>
      </c>
      <c r="AV44" s="74">
        <f t="shared" si="58"/>
        <v>2.5944022857976994</v>
      </c>
      <c r="AW44" s="74">
        <f t="shared" si="59"/>
        <v>2.6568600011449779</v>
      </c>
      <c r="AX44" s="74">
        <f t="shared" si="60"/>
        <v>2.5123791472416892</v>
      </c>
      <c r="AY44" s="74">
        <f t="shared" si="61"/>
        <v>2.7041691116327038</v>
      </c>
      <c r="AZ44" s="103">
        <f t="shared" si="62"/>
        <v>2.8619641491765075</v>
      </c>
      <c r="BA44" s="42">
        <f t="shared" si="63"/>
        <v>5.8352503497287343E-2</v>
      </c>
    </row>
    <row r="45" spans="1:54" ht="20.100000000000001" customHeight="1">
      <c r="A45" s="88" t="s">
        <v>130</v>
      </c>
      <c r="B45" s="90">
        <v>7708.4900000000007</v>
      </c>
      <c r="C45" s="61">
        <v>10013.18</v>
      </c>
      <c r="D45" s="61">
        <v>10000.280000000001</v>
      </c>
      <c r="E45" s="61">
        <v>4397.05</v>
      </c>
      <c r="F45" s="61">
        <v>6485.2499999999982</v>
      </c>
      <c r="G45" s="61">
        <v>6842.6200000000008</v>
      </c>
      <c r="H45" s="61">
        <v>7128.1000000000013</v>
      </c>
      <c r="I45" s="61">
        <v>13997.86</v>
      </c>
      <c r="J45" s="61">
        <v>11521.840000000002</v>
      </c>
      <c r="K45" s="61">
        <v>10076.430000000002</v>
      </c>
      <c r="L45" s="61">
        <v>15184.64</v>
      </c>
      <c r="M45" s="82">
        <v>24566.739999999998</v>
      </c>
      <c r="N45" s="42">
        <f t="shared" si="41"/>
        <v>0.61786779271685066</v>
      </c>
      <c r="P45" s="340">
        <f t="shared" si="42"/>
        <v>2.3096015189908004E-2</v>
      </c>
      <c r="Q45" s="341">
        <f t="shared" si="43"/>
        <v>1.8808397779655695E-2</v>
      </c>
      <c r="R45" s="341">
        <f t="shared" si="44"/>
        <v>2.1443878862747436E-2</v>
      </c>
      <c r="S45" s="341">
        <f t="shared" si="45"/>
        <v>3.0694586134992426E-2</v>
      </c>
      <c r="T45" s="342">
        <f t="shared" si="46"/>
        <v>4.4101938364164643E-2</v>
      </c>
      <c r="V45" s="97">
        <v>1529.8809999999999</v>
      </c>
      <c r="W45" s="61">
        <v>1581.624</v>
      </c>
      <c r="X45" s="61">
        <v>1418.5049999999999</v>
      </c>
      <c r="Y45" s="61">
        <v>1478.9620000000002</v>
      </c>
      <c r="Z45" s="61">
        <v>2121.3320000000003</v>
      </c>
      <c r="AA45" s="61">
        <v>2252.6059999999998</v>
      </c>
      <c r="AB45" s="61">
        <v>2673.7120000000004</v>
      </c>
      <c r="AC45" s="61">
        <v>3938.8940000000007</v>
      </c>
      <c r="AD45" s="61">
        <v>3300.9830000000002</v>
      </c>
      <c r="AE45" s="61">
        <v>3224.875</v>
      </c>
      <c r="AF45" s="61">
        <v>4771.1819999999998</v>
      </c>
      <c r="AG45" s="82">
        <v>7090.8439999999991</v>
      </c>
      <c r="AH45" s="42">
        <f t="shared" si="29"/>
        <v>0.48618183083353339</v>
      </c>
      <c r="AJ45" s="340">
        <f t="shared" si="47"/>
        <v>2.0550248708917512E-2</v>
      </c>
      <c r="AK45" s="341">
        <f t="shared" si="48"/>
        <v>2.4527638691226712E-2</v>
      </c>
      <c r="AL45" s="341">
        <f t="shared" si="49"/>
        <v>2.6603804019560796E-2</v>
      </c>
      <c r="AM45" s="341">
        <f t="shared" si="50"/>
        <v>3.8899426137540404E-2</v>
      </c>
      <c r="AN45" s="341">
        <f t="shared" si="51"/>
        <v>5.0400504468190797E-2</v>
      </c>
      <c r="AP45" s="102">
        <f t="shared" si="52"/>
        <v>1.984670149406693</v>
      </c>
      <c r="AQ45" s="74">
        <f t="shared" si="53"/>
        <v>1.5795421634286011</v>
      </c>
      <c r="AR45" s="74">
        <f t="shared" si="54"/>
        <v>1.4184652829720765</v>
      </c>
      <c r="AS45" s="74">
        <f t="shared" si="55"/>
        <v>3.3635323682923786</v>
      </c>
      <c r="AT45" s="74">
        <f t="shared" si="56"/>
        <v>3.2710103696850563</v>
      </c>
      <c r="AU45" s="74">
        <f t="shared" si="57"/>
        <v>3.2920226462963011</v>
      </c>
      <c r="AV45" s="74">
        <f t="shared" si="58"/>
        <v>3.750946254962753</v>
      </c>
      <c r="AW45" s="74">
        <f t="shared" si="59"/>
        <v>2.81392584295028</v>
      </c>
      <c r="AX45" s="74">
        <f t="shared" si="60"/>
        <v>2.8649790311269725</v>
      </c>
      <c r="AY45" s="74">
        <f t="shared" si="61"/>
        <v>3.1421107118772658</v>
      </c>
      <c r="AZ45" s="103">
        <f t="shared" si="62"/>
        <v>2.8863593622922701</v>
      </c>
      <c r="BA45" s="42">
        <f t="shared" si="63"/>
        <v>-8.1394760731456239E-2</v>
      </c>
    </row>
    <row r="46" spans="1:54" ht="20.100000000000001" customHeight="1">
      <c r="A46" s="88" t="s">
        <v>134</v>
      </c>
      <c r="B46" s="90">
        <v>8795.7100000000009</v>
      </c>
      <c r="C46" s="61">
        <v>8088.09</v>
      </c>
      <c r="D46" s="61">
        <v>4592.3099999999995</v>
      </c>
      <c r="E46" s="61">
        <v>4092.440000000001</v>
      </c>
      <c r="F46" s="61">
        <v>3956.69</v>
      </c>
      <c r="G46" s="61">
        <v>5543.98</v>
      </c>
      <c r="H46" s="61">
        <v>4480.6400000000003</v>
      </c>
      <c r="I46" s="61">
        <v>6261.49</v>
      </c>
      <c r="J46" s="61">
        <v>6971.32</v>
      </c>
      <c r="K46" s="61">
        <v>8316.5299999999988</v>
      </c>
      <c r="L46" s="61">
        <v>28121.570000000007</v>
      </c>
      <c r="M46" s="82">
        <v>27646.940000000002</v>
      </c>
      <c r="N46" s="42">
        <f t="shared" si="41"/>
        <v>-1.6877791673793625E-2</v>
      </c>
      <c r="P46" s="340">
        <f t="shared" si="42"/>
        <v>2.6353520827817865E-2</v>
      </c>
      <c r="Q46" s="341">
        <f t="shared" si="43"/>
        <v>1.5238809275168805E-2</v>
      </c>
      <c r="R46" s="341">
        <f t="shared" si="44"/>
        <v>1.7698595819988314E-2</v>
      </c>
      <c r="S46" s="341">
        <f t="shared" si="45"/>
        <v>5.6845598750857394E-2</v>
      </c>
      <c r="T46" s="342">
        <f t="shared" si="46"/>
        <v>4.9631479139591102E-2</v>
      </c>
      <c r="V46" s="97">
        <v>1889.854</v>
      </c>
      <c r="W46" s="61">
        <v>1841.963</v>
      </c>
      <c r="X46" s="61">
        <v>1285.1119999999999</v>
      </c>
      <c r="Y46" s="61">
        <v>1086.1660000000002</v>
      </c>
      <c r="Z46" s="61">
        <v>977.15200000000004</v>
      </c>
      <c r="AA46" s="61">
        <v>1506.6380000000004</v>
      </c>
      <c r="AB46" s="61">
        <v>1343.0129999999999</v>
      </c>
      <c r="AC46" s="61">
        <v>1826.9160000000002</v>
      </c>
      <c r="AD46" s="61">
        <v>1701.8200000000002</v>
      </c>
      <c r="AE46" s="61">
        <v>2070.154</v>
      </c>
      <c r="AF46" s="61">
        <v>5344.6320000000014</v>
      </c>
      <c r="AG46" s="82">
        <v>6396.9610000000002</v>
      </c>
      <c r="AH46" s="42">
        <f t="shared" si="29"/>
        <v>0.19689456636116359</v>
      </c>
      <c r="AJ46" s="340">
        <f t="shared" si="47"/>
        <v>2.5385614778889731E-2</v>
      </c>
      <c r="AK46" s="341">
        <f t="shared" si="48"/>
        <v>1.6405120337277111E-2</v>
      </c>
      <c r="AL46" s="341">
        <f t="shared" si="49"/>
        <v>1.7077862337706071E-2</v>
      </c>
      <c r="AM46" s="341">
        <f t="shared" si="50"/>
        <v>4.357476149858356E-2</v>
      </c>
      <c r="AN46" s="341">
        <f t="shared" si="51"/>
        <v>4.5468502968524241E-2</v>
      </c>
      <c r="AP46" s="102">
        <f t="shared" si="52"/>
        <v>2.1486088104314489</v>
      </c>
      <c r="AQ46" s="74">
        <f t="shared" si="53"/>
        <v>2.2773769826992525</v>
      </c>
      <c r="AR46" s="74">
        <f t="shared" si="54"/>
        <v>2.7983999338023784</v>
      </c>
      <c r="AS46" s="74">
        <f t="shared" si="55"/>
        <v>2.6540792290174076</v>
      </c>
      <c r="AT46" s="74">
        <f t="shared" si="56"/>
        <v>2.4696198084762768</v>
      </c>
      <c r="AU46" s="74">
        <f t="shared" si="57"/>
        <v>2.717610813891826</v>
      </c>
      <c r="AV46" s="74">
        <f t="shared" si="58"/>
        <v>2.9973686794743601</v>
      </c>
      <c r="AW46" s="74">
        <f t="shared" si="59"/>
        <v>2.9177016971998682</v>
      </c>
      <c r="AX46" s="74">
        <f t="shared" si="60"/>
        <v>2.4411732641737864</v>
      </c>
      <c r="AY46" s="74">
        <f t="shared" si="61"/>
        <v>1.9005453820679286</v>
      </c>
      <c r="AZ46" s="103">
        <f t="shared" si="62"/>
        <v>2.3138043486910305</v>
      </c>
      <c r="BA46" s="42">
        <f t="shared" si="63"/>
        <v>0.21744230394195943</v>
      </c>
    </row>
    <row r="47" spans="1:54" ht="20.100000000000001" customHeight="1">
      <c r="A47" s="88" t="s">
        <v>133</v>
      </c>
      <c r="B47" s="90">
        <v>17680.059999999998</v>
      </c>
      <c r="C47" s="61">
        <v>15234.13</v>
      </c>
      <c r="D47" s="61">
        <v>17100.8</v>
      </c>
      <c r="E47" s="61">
        <v>15826.339999999998</v>
      </c>
      <c r="F47" s="61">
        <v>15451.09</v>
      </c>
      <c r="G47" s="61">
        <v>17439.7</v>
      </c>
      <c r="H47" s="61">
        <v>18522.159999999996</v>
      </c>
      <c r="I47" s="61">
        <v>20598.240000000002</v>
      </c>
      <c r="J47" s="61">
        <v>19805.73</v>
      </c>
      <c r="K47" s="61">
        <v>17692.29</v>
      </c>
      <c r="L47" s="61">
        <v>18604.100000000002</v>
      </c>
      <c r="M47" s="82">
        <v>19065.509999999998</v>
      </c>
      <c r="N47" s="42">
        <f t="shared" si="41"/>
        <v>2.4801522245096304E-2</v>
      </c>
      <c r="P47" s="340">
        <f t="shared" si="42"/>
        <v>5.2972622954493662E-2</v>
      </c>
      <c r="Q47" s="341">
        <f t="shared" si="43"/>
        <v>4.7936728147677563E-2</v>
      </c>
      <c r="R47" s="341">
        <f t="shared" si="44"/>
        <v>3.7651362989133824E-2</v>
      </c>
      <c r="S47" s="341">
        <f t="shared" si="45"/>
        <v>3.7606762485907649E-2</v>
      </c>
      <c r="T47" s="342">
        <f t="shared" si="46"/>
        <v>3.4226191464612914E-2</v>
      </c>
      <c r="V47" s="97">
        <v>3967.384</v>
      </c>
      <c r="W47" s="61">
        <v>3875.384</v>
      </c>
      <c r="X47" s="61">
        <v>4400.9570000000003</v>
      </c>
      <c r="Y47" s="61">
        <v>4206.2089999999998</v>
      </c>
      <c r="Z47" s="61">
        <v>4325.59</v>
      </c>
      <c r="AA47" s="61">
        <v>4886.4000000000005</v>
      </c>
      <c r="AB47" s="61">
        <v>5305.3469999999998</v>
      </c>
      <c r="AC47" s="61">
        <v>6112.4480000000003</v>
      </c>
      <c r="AD47" s="61">
        <v>5830.7519999999995</v>
      </c>
      <c r="AE47" s="61">
        <v>5447.8720000000003</v>
      </c>
      <c r="AF47" s="61">
        <v>5804.9809999999989</v>
      </c>
      <c r="AG47" s="82">
        <v>6307.9220000000005</v>
      </c>
      <c r="AH47" s="42">
        <f t="shared" si="29"/>
        <v>8.6639560060575854E-2</v>
      </c>
      <c r="AJ47" s="340">
        <f t="shared" si="47"/>
        <v>5.3292202415599642E-2</v>
      </c>
      <c r="AK47" s="341">
        <f t="shared" si="48"/>
        <v>5.3205866316972536E-2</v>
      </c>
      <c r="AL47" s="341">
        <f t="shared" si="49"/>
        <v>4.494255405609604E-2</v>
      </c>
      <c r="AM47" s="341">
        <f t="shared" si="50"/>
        <v>4.7327984897521283E-2</v>
      </c>
      <c r="AN47" s="341">
        <f t="shared" si="51"/>
        <v>4.4835629009184107E-2</v>
      </c>
      <c r="AP47" s="102">
        <f t="shared" si="52"/>
        <v>2.2439878597697067</v>
      </c>
      <c r="AQ47" s="74">
        <f t="shared" si="53"/>
        <v>2.5438827159804993</v>
      </c>
      <c r="AR47" s="74">
        <f t="shared" si="54"/>
        <v>2.5735386648577845</v>
      </c>
      <c r="AS47" s="74">
        <f t="shared" si="55"/>
        <v>2.6577269286518552</v>
      </c>
      <c r="AT47" s="74">
        <f t="shared" si="56"/>
        <v>2.7995371200348975</v>
      </c>
      <c r="AU47" s="74">
        <f t="shared" si="57"/>
        <v>2.801883059915022</v>
      </c>
      <c r="AV47" s="74">
        <f t="shared" si="58"/>
        <v>2.8643241393012482</v>
      </c>
      <c r="AW47" s="74">
        <f t="shared" si="59"/>
        <v>2.9674612976642663</v>
      </c>
      <c r="AX47" s="74">
        <f t="shared" si="60"/>
        <v>2.9439722746902031</v>
      </c>
      <c r="AY47" s="74">
        <f t="shared" si="61"/>
        <v>3.1202697254906164</v>
      </c>
      <c r="AZ47" s="103">
        <f t="shared" si="62"/>
        <v>3.3085514103740215</v>
      </c>
      <c r="BA47" s="42">
        <f t="shared" si="63"/>
        <v>6.0341477323342774E-2</v>
      </c>
    </row>
    <row r="48" spans="1:54" ht="20.100000000000001" customHeight="1">
      <c r="A48" s="88" t="s">
        <v>129</v>
      </c>
      <c r="B48" s="90">
        <v>16672.91</v>
      </c>
      <c r="C48" s="61">
        <v>14230.310000000001</v>
      </c>
      <c r="D48" s="61">
        <v>9334.86</v>
      </c>
      <c r="E48" s="61">
        <v>8682.1800000000039</v>
      </c>
      <c r="F48" s="61">
        <v>11499.79</v>
      </c>
      <c r="G48" s="61">
        <v>10463.040000000001</v>
      </c>
      <c r="H48" s="61">
        <v>11500.519999999999</v>
      </c>
      <c r="I48" s="61">
        <v>10364.27</v>
      </c>
      <c r="J48" s="61">
        <v>9521.58</v>
      </c>
      <c r="K48" s="61">
        <v>7292.0099999999993</v>
      </c>
      <c r="L48" s="61">
        <v>8852.880000000001</v>
      </c>
      <c r="M48" s="82">
        <v>11828.140000000003</v>
      </c>
      <c r="N48" s="42">
        <f t="shared" si="41"/>
        <v>0.33607820279954115</v>
      </c>
      <c r="P48" s="340">
        <f t="shared" si="42"/>
        <v>4.9955021362156404E-2</v>
      </c>
      <c r="Q48" s="341">
        <f t="shared" si="43"/>
        <v>2.875989289255413E-2</v>
      </c>
      <c r="R48" s="341">
        <f t="shared" si="44"/>
        <v>1.55182916078356E-2</v>
      </c>
      <c r="S48" s="341">
        <f t="shared" si="45"/>
        <v>1.7895418508621332E-2</v>
      </c>
      <c r="T48" s="342">
        <f t="shared" si="46"/>
        <v>2.1233745350124216E-2</v>
      </c>
      <c r="V48" s="97">
        <v>3040.0899999999997</v>
      </c>
      <c r="W48" s="61">
        <v>3033.6129999999998</v>
      </c>
      <c r="X48" s="61">
        <v>2156.1419999999998</v>
      </c>
      <c r="Y48" s="61">
        <v>2259.2370000000005</v>
      </c>
      <c r="Z48" s="61">
        <v>3137.9659999999994</v>
      </c>
      <c r="AA48" s="61">
        <v>2990.3780000000002</v>
      </c>
      <c r="AB48" s="61">
        <v>3469.6719999999996</v>
      </c>
      <c r="AC48" s="61">
        <v>3339.7849999999999</v>
      </c>
      <c r="AD48" s="61">
        <v>3175.1959999999999</v>
      </c>
      <c r="AE48" s="61">
        <v>2666.7599999999998</v>
      </c>
      <c r="AF48" s="61">
        <v>3235.3</v>
      </c>
      <c r="AG48" s="82">
        <v>3841.4520000000007</v>
      </c>
      <c r="AH48" s="42">
        <f t="shared" si="29"/>
        <v>0.18735573208048728</v>
      </c>
      <c r="AJ48" s="340">
        <f t="shared" si="47"/>
        <v>4.0836251706827545E-2</v>
      </c>
      <c r="AK48" s="341">
        <f t="shared" si="48"/>
        <v>3.2560914396123054E-2</v>
      </c>
      <c r="AL48" s="341">
        <f t="shared" si="49"/>
        <v>2.1999600110765207E-2</v>
      </c>
      <c r="AM48" s="341">
        <f t="shared" si="50"/>
        <v>2.6377386857760716E-2</v>
      </c>
      <c r="AN48" s="341">
        <f t="shared" si="51"/>
        <v>2.730438276322826E-2</v>
      </c>
      <c r="AP48" s="102">
        <f t="shared" si="52"/>
        <v>1.8233709652364221</v>
      </c>
      <c r="AQ48" s="74">
        <f t="shared" si="53"/>
        <v>2.1317968477144906</v>
      </c>
      <c r="AR48" s="74">
        <f t="shared" si="54"/>
        <v>2.3097743297703444</v>
      </c>
      <c r="AS48" s="74">
        <f t="shared" si="55"/>
        <v>2.6021540672964614</v>
      </c>
      <c r="AT48" s="74">
        <f t="shared" si="56"/>
        <v>2.7287159156819381</v>
      </c>
      <c r="AU48" s="74">
        <f t="shared" si="57"/>
        <v>2.8580393461173808</v>
      </c>
      <c r="AV48" s="74">
        <f t="shared" si="58"/>
        <v>3.0169696674585151</v>
      </c>
      <c r="AW48" s="74">
        <f t="shared" si="59"/>
        <v>3.2224025425813876</v>
      </c>
      <c r="AX48" s="74">
        <f t="shared" si="60"/>
        <v>3.3347364618057087</v>
      </c>
      <c r="AY48" s="74">
        <f t="shared" si="61"/>
        <v>3.6545169481569841</v>
      </c>
      <c r="AZ48" s="103">
        <f t="shared" si="62"/>
        <v>3.2477228034162597</v>
      </c>
      <c r="BA48" s="42">
        <f t="shared" si="63"/>
        <v>-0.11131269891794467</v>
      </c>
    </row>
    <row r="49" spans="1:53" ht="20.100000000000001" customHeight="1">
      <c r="A49" s="88" t="s">
        <v>140</v>
      </c>
      <c r="B49" s="90">
        <v>1794.2500000000002</v>
      </c>
      <c r="C49" s="61">
        <v>1573.8600000000001</v>
      </c>
      <c r="D49" s="61">
        <v>1553.2600000000002</v>
      </c>
      <c r="E49" s="61">
        <v>1623.2300000000002</v>
      </c>
      <c r="F49" s="61">
        <v>1765.3999999999999</v>
      </c>
      <c r="G49" s="61">
        <v>3557.5</v>
      </c>
      <c r="H49" s="61">
        <v>4322.7000000000007</v>
      </c>
      <c r="I49" s="61">
        <v>5204.9500000000007</v>
      </c>
      <c r="J49" s="61">
        <v>5962.41</v>
      </c>
      <c r="K49" s="61">
        <v>3906.04</v>
      </c>
      <c r="L49" s="61">
        <v>7889.1900000000005</v>
      </c>
      <c r="M49" s="82">
        <v>11476.51</v>
      </c>
      <c r="N49" s="42">
        <f t="shared" si="41"/>
        <v>0.45471334826515769</v>
      </c>
      <c r="P49" s="340">
        <f t="shared" si="42"/>
        <v>5.3758940148449872E-3</v>
      </c>
      <c r="Q49" s="341">
        <f t="shared" si="43"/>
        <v>9.7785460980041473E-3</v>
      </c>
      <c r="R49" s="341">
        <f t="shared" si="44"/>
        <v>8.3125321758843133E-3</v>
      </c>
      <c r="S49" s="341">
        <f t="shared" si="45"/>
        <v>1.5947393022838929E-2</v>
      </c>
      <c r="T49" s="342">
        <f t="shared" si="46"/>
        <v>2.0602503085705277E-2</v>
      </c>
      <c r="V49" s="97">
        <v>511.35100000000006</v>
      </c>
      <c r="W49" s="61">
        <v>474.09299999999996</v>
      </c>
      <c r="X49" s="61">
        <v>464.80499999999995</v>
      </c>
      <c r="Y49" s="61">
        <v>419.09200000000004</v>
      </c>
      <c r="Z49" s="61">
        <v>507.31599999999992</v>
      </c>
      <c r="AA49" s="61">
        <v>964.45500000000004</v>
      </c>
      <c r="AB49" s="61">
        <v>1105.22</v>
      </c>
      <c r="AC49" s="61">
        <v>1436.6869999999999</v>
      </c>
      <c r="AD49" s="61">
        <v>1800.4469999999999</v>
      </c>
      <c r="AE49" s="61">
        <v>1194.4880000000001</v>
      </c>
      <c r="AF49" s="61">
        <v>2220.9050000000002</v>
      </c>
      <c r="AG49" s="82">
        <v>3352.0480000000002</v>
      </c>
      <c r="AH49" s="42">
        <f t="shared" si="29"/>
        <v>0.50931624720553104</v>
      </c>
      <c r="AJ49" s="340">
        <f t="shared" si="47"/>
        <v>6.8687631440312548E-3</v>
      </c>
      <c r="AK49" s="341">
        <f t="shared" si="48"/>
        <v>1.0501527463722933E-2</v>
      </c>
      <c r="AL49" s="341">
        <f t="shared" si="49"/>
        <v>9.8540019863458707E-3</v>
      </c>
      <c r="AM49" s="341">
        <f t="shared" si="50"/>
        <v>1.8107028825560246E-2</v>
      </c>
      <c r="AN49" s="341">
        <f t="shared" si="51"/>
        <v>2.382578296766789E-2</v>
      </c>
      <c r="AP49" s="102">
        <f t="shared" si="52"/>
        <v>2.8499428730667411</v>
      </c>
      <c r="AQ49" s="74">
        <f t="shared" si="53"/>
        <v>3.012294613243871</v>
      </c>
      <c r="AR49" s="74">
        <f t="shared" si="54"/>
        <v>2.99244814132856</v>
      </c>
      <c r="AS49" s="74">
        <f t="shared" si="55"/>
        <v>2.5818399117808322</v>
      </c>
      <c r="AT49" s="74">
        <f t="shared" si="56"/>
        <v>2.8736603602582984</v>
      </c>
      <c r="AU49" s="74">
        <f t="shared" si="57"/>
        <v>2.7110470836261418</v>
      </c>
      <c r="AV49" s="74">
        <f t="shared" si="58"/>
        <v>2.5567816411039397</v>
      </c>
      <c r="AW49" s="74">
        <f t="shared" si="59"/>
        <v>2.760232086763561</v>
      </c>
      <c r="AX49" s="74">
        <f t="shared" si="60"/>
        <v>3.0196631898846271</v>
      </c>
      <c r="AY49" s="74">
        <f t="shared" si="61"/>
        <v>2.8151242396240934</v>
      </c>
      <c r="AZ49" s="103">
        <f t="shared" si="62"/>
        <v>2.9207903796537451</v>
      </c>
      <c r="BA49" s="42">
        <f t="shared" si="63"/>
        <v>3.7535160453082313E-2</v>
      </c>
    </row>
    <row r="50" spans="1:53" ht="20.100000000000001" customHeight="1">
      <c r="A50" s="88" t="s">
        <v>146</v>
      </c>
      <c r="B50" s="90">
        <v>192.43</v>
      </c>
      <c r="C50" s="61">
        <v>622.56999999999994</v>
      </c>
      <c r="D50" s="61">
        <v>444.74</v>
      </c>
      <c r="E50" s="61">
        <v>635.08000000000004</v>
      </c>
      <c r="F50" s="61">
        <v>1234.9700000000003</v>
      </c>
      <c r="G50" s="61">
        <v>776.67000000000007</v>
      </c>
      <c r="H50" s="61">
        <v>2224.96</v>
      </c>
      <c r="I50" s="61">
        <v>2801.08</v>
      </c>
      <c r="J50" s="61">
        <v>1788.76</v>
      </c>
      <c r="K50" s="61">
        <v>2660.34</v>
      </c>
      <c r="L50" s="61">
        <v>3106.18</v>
      </c>
      <c r="M50" s="82">
        <v>14897.989999999998</v>
      </c>
      <c r="N50" s="42">
        <f t="shared" si="41"/>
        <v>3.7962416859293402</v>
      </c>
      <c r="P50" s="340">
        <f t="shared" si="42"/>
        <v>5.7655470824947519E-4</v>
      </c>
      <c r="Q50" s="341">
        <f t="shared" si="43"/>
        <v>2.1348428384924474E-3</v>
      </c>
      <c r="R50" s="341">
        <f t="shared" si="44"/>
        <v>5.6615297971326656E-3</v>
      </c>
      <c r="S50" s="341">
        <f t="shared" si="45"/>
        <v>6.2789048380989462E-3</v>
      </c>
      <c r="T50" s="342">
        <f t="shared" si="46"/>
        <v>2.6744705920685497E-2</v>
      </c>
      <c r="V50" s="97">
        <v>54.218000000000004</v>
      </c>
      <c r="W50" s="61">
        <v>160.07</v>
      </c>
      <c r="X50" s="61">
        <v>116.86699999999999</v>
      </c>
      <c r="Y50" s="61">
        <v>174.92199999999997</v>
      </c>
      <c r="Z50" s="61">
        <v>338.50300000000004</v>
      </c>
      <c r="AA50" s="61">
        <v>225.90600000000001</v>
      </c>
      <c r="AB50" s="61">
        <v>621.74900000000002</v>
      </c>
      <c r="AC50" s="61">
        <v>806.52399999999989</v>
      </c>
      <c r="AD50" s="61">
        <v>508.80100000000004</v>
      </c>
      <c r="AE50" s="61">
        <v>725.11699999999996</v>
      </c>
      <c r="AF50" s="61">
        <v>791.01</v>
      </c>
      <c r="AG50" s="82">
        <v>2265.0630000000001</v>
      </c>
      <c r="AH50" s="42">
        <f t="shared" si="29"/>
        <v>1.8635074145712445</v>
      </c>
      <c r="AJ50" s="340">
        <f t="shared" si="47"/>
        <v>7.2828761485376305E-4</v>
      </c>
      <c r="AK50" s="341">
        <f t="shared" si="48"/>
        <v>2.4597913466359684E-3</v>
      </c>
      <c r="AL50" s="341">
        <f t="shared" si="49"/>
        <v>5.9818971461690343E-3</v>
      </c>
      <c r="AM50" s="341">
        <f t="shared" si="50"/>
        <v>6.4491010967629896E-3</v>
      </c>
      <c r="AN50" s="341">
        <f t="shared" si="51"/>
        <v>1.6099679791606425E-2</v>
      </c>
      <c r="AP50" s="102">
        <f t="shared" si="52"/>
        <v>2.817544041989295</v>
      </c>
      <c r="AQ50" s="74">
        <f t="shared" si="53"/>
        <v>2.571116500955716</v>
      </c>
      <c r="AR50" s="74">
        <f t="shared" si="54"/>
        <v>2.6277600395736833</v>
      </c>
      <c r="AS50" s="74">
        <f t="shared" si="55"/>
        <v>2.7543301631290538</v>
      </c>
      <c r="AT50" s="74">
        <f t="shared" si="56"/>
        <v>2.7409815623051568</v>
      </c>
      <c r="AU50" s="74">
        <f t="shared" si="57"/>
        <v>2.9086484607362202</v>
      </c>
      <c r="AV50" s="74">
        <f t="shared" si="58"/>
        <v>2.7944277649935279</v>
      </c>
      <c r="AW50" s="74">
        <f t="shared" si="59"/>
        <v>2.8793322575577989</v>
      </c>
      <c r="AX50" s="74">
        <f t="shared" si="60"/>
        <v>2.8444341331425123</v>
      </c>
      <c r="AY50" s="74">
        <f t="shared" si="61"/>
        <v>2.5465684538565054</v>
      </c>
      <c r="AZ50" s="103">
        <f t="shared" si="62"/>
        <v>1.520381608525714</v>
      </c>
      <c r="BA50" s="42">
        <f t="shared" si="63"/>
        <v>-0.40296849031359877</v>
      </c>
    </row>
    <row r="51" spans="1:53" ht="20.100000000000001" customHeight="1">
      <c r="A51" s="88" t="s">
        <v>142</v>
      </c>
      <c r="B51" s="90">
        <v>398.71999999999997</v>
      </c>
      <c r="C51" s="61">
        <v>399.83</v>
      </c>
      <c r="D51" s="61">
        <v>218.82</v>
      </c>
      <c r="E51" s="61">
        <v>346.31999999999994</v>
      </c>
      <c r="F51" s="61">
        <v>472.75</v>
      </c>
      <c r="G51" s="61">
        <v>763.89999999999986</v>
      </c>
      <c r="H51" s="61">
        <v>2887.5499999999997</v>
      </c>
      <c r="I51" s="61">
        <v>5200.7000000000007</v>
      </c>
      <c r="J51" s="61">
        <v>4345.57</v>
      </c>
      <c r="K51" s="61">
        <v>9263.9800000000014</v>
      </c>
      <c r="L51" s="61">
        <v>2949.8000000000006</v>
      </c>
      <c r="M51" s="82">
        <v>5628.4900000000007</v>
      </c>
      <c r="N51" s="42">
        <f t="shared" si="41"/>
        <v>0.90809207403891767</v>
      </c>
      <c r="P51" s="340">
        <f t="shared" si="42"/>
        <v>1.1946364562346345E-3</v>
      </c>
      <c r="Q51" s="341">
        <f t="shared" si="43"/>
        <v>2.0997417749164769E-3</v>
      </c>
      <c r="R51" s="341">
        <f t="shared" si="44"/>
        <v>1.9714885619898613E-2</v>
      </c>
      <c r="S51" s="341">
        <f t="shared" si="45"/>
        <v>5.9627946517665674E-3</v>
      </c>
      <c r="T51" s="342">
        <f t="shared" si="46"/>
        <v>1.0104202635893778E-2</v>
      </c>
      <c r="V51" s="97">
        <v>95.219000000000008</v>
      </c>
      <c r="W51" s="61">
        <v>109.12299999999999</v>
      </c>
      <c r="X51" s="61">
        <v>67.212000000000003</v>
      </c>
      <c r="Y51" s="61">
        <v>84.929000000000016</v>
      </c>
      <c r="Z51" s="61">
        <v>140.10900000000001</v>
      </c>
      <c r="AA51" s="61">
        <v>231.232</v>
      </c>
      <c r="AB51" s="61">
        <v>602.37799999999993</v>
      </c>
      <c r="AC51" s="61">
        <v>1067.47</v>
      </c>
      <c r="AD51" s="61">
        <v>909.72400000000016</v>
      </c>
      <c r="AE51" s="61">
        <v>1981.424</v>
      </c>
      <c r="AF51" s="61">
        <v>727.09699999999998</v>
      </c>
      <c r="AG51" s="82">
        <v>1454.0709999999999</v>
      </c>
      <c r="AH51" s="42">
        <f t="shared" si="29"/>
        <v>0.9998308341252955</v>
      </c>
      <c r="AJ51" s="340">
        <f t="shared" si="47"/>
        <v>1.2790368216968619E-3</v>
      </c>
      <c r="AK51" s="341">
        <f t="shared" si="48"/>
        <v>2.5177838245346662E-3</v>
      </c>
      <c r="AL51" s="341">
        <f t="shared" si="49"/>
        <v>1.6345878762945611E-2</v>
      </c>
      <c r="AM51" s="341">
        <f t="shared" si="50"/>
        <v>5.9280186851659016E-3</v>
      </c>
      <c r="AN51" s="341">
        <f t="shared" si="51"/>
        <v>1.0335287581078736E-2</v>
      </c>
      <c r="AP51" s="102">
        <f t="shared" si="52"/>
        <v>2.3881169743178172</v>
      </c>
      <c r="AQ51" s="74">
        <f t="shared" si="53"/>
        <v>2.7292349248430581</v>
      </c>
      <c r="AR51" s="74">
        <f t="shared" si="54"/>
        <v>3.0715656704140395</v>
      </c>
      <c r="AS51" s="74">
        <f t="shared" si="55"/>
        <v>2.4523273273273283</v>
      </c>
      <c r="AT51" s="74">
        <f t="shared" si="56"/>
        <v>2.9637017451084087</v>
      </c>
      <c r="AU51" s="74">
        <f t="shared" si="57"/>
        <v>3.0269930619191001</v>
      </c>
      <c r="AV51" s="74">
        <f t="shared" si="58"/>
        <v>2.0861214524423817</v>
      </c>
      <c r="AW51" s="74">
        <f t="shared" si="59"/>
        <v>2.0525506181860131</v>
      </c>
      <c r="AX51" s="74">
        <f t="shared" si="60"/>
        <v>2.0934514919791885</v>
      </c>
      <c r="AY51" s="74">
        <f t="shared" si="61"/>
        <v>2.4649027052681531</v>
      </c>
      <c r="AZ51" s="103">
        <f t="shared" si="62"/>
        <v>2.5834122473345422</v>
      </c>
      <c r="BA51" s="42">
        <f t="shared" si="63"/>
        <v>4.8078791026153957E-2</v>
      </c>
    </row>
    <row r="52" spans="1:53" ht="20.100000000000001" customHeight="1">
      <c r="A52" s="88" t="s">
        <v>234</v>
      </c>
      <c r="B52" s="90"/>
      <c r="C52" s="61"/>
      <c r="D52" s="61"/>
      <c r="E52" s="61"/>
      <c r="F52" s="61"/>
      <c r="G52" s="61"/>
      <c r="H52" s="61"/>
      <c r="I52" s="61"/>
      <c r="J52" s="61"/>
      <c r="K52" s="61"/>
      <c r="L52" s="61"/>
      <c r="M52" s="82">
        <v>2601.36</v>
      </c>
      <c r="N52" s="42"/>
      <c r="P52" s="340">
        <f t="shared" si="42"/>
        <v>0</v>
      </c>
      <c r="Q52" s="341">
        <f t="shared" si="43"/>
        <v>0</v>
      </c>
      <c r="R52" s="341">
        <f t="shared" si="44"/>
        <v>0</v>
      </c>
      <c r="S52" s="341">
        <f t="shared" si="45"/>
        <v>0</v>
      </c>
      <c r="T52" s="342">
        <f t="shared" si="46"/>
        <v>4.6699325341092611E-3</v>
      </c>
      <c r="V52" s="97"/>
      <c r="W52" s="61"/>
      <c r="X52" s="61"/>
      <c r="Y52" s="61"/>
      <c r="Z52" s="61"/>
      <c r="AA52" s="61"/>
      <c r="AB52" s="61"/>
      <c r="AC52" s="61"/>
      <c r="AD52" s="61"/>
      <c r="AE52" s="61"/>
      <c r="AF52" s="61"/>
      <c r="AG52" s="82">
        <v>827.94299999999998</v>
      </c>
      <c r="AH52" s="42"/>
      <c r="AJ52" s="340">
        <f t="shared" si="47"/>
        <v>0</v>
      </c>
      <c r="AK52" s="341">
        <f t="shared" si="48"/>
        <v>0</v>
      </c>
      <c r="AL52" s="341">
        <f t="shared" si="49"/>
        <v>0</v>
      </c>
      <c r="AM52" s="341">
        <f t="shared" si="50"/>
        <v>0</v>
      </c>
      <c r="AN52" s="341">
        <f t="shared" si="51"/>
        <v>5.8848770147682415E-3</v>
      </c>
      <c r="AP52" s="102"/>
      <c r="AQ52" s="74"/>
      <c r="AR52" s="74"/>
      <c r="AS52" s="74"/>
      <c r="AT52" s="74"/>
      <c r="AU52" s="74"/>
      <c r="AV52" s="74"/>
      <c r="AW52" s="74"/>
      <c r="AX52" s="74"/>
      <c r="AY52" s="74"/>
      <c r="AZ52" s="103">
        <f t="shared" si="62"/>
        <v>3.1827313405295685</v>
      </c>
      <c r="BA52" s="42"/>
    </row>
    <row r="53" spans="1:53" ht="20.100000000000001" customHeight="1">
      <c r="A53" s="88" t="s">
        <v>145</v>
      </c>
      <c r="B53" s="90">
        <v>137.28</v>
      </c>
      <c r="C53" s="61">
        <v>159.90999999999997</v>
      </c>
      <c r="D53" s="61">
        <v>227.3</v>
      </c>
      <c r="E53" s="61">
        <v>479.23</v>
      </c>
      <c r="F53" s="61">
        <v>474.08999999999992</v>
      </c>
      <c r="G53" s="61">
        <v>735.71</v>
      </c>
      <c r="H53" s="61">
        <v>611.83999999999992</v>
      </c>
      <c r="I53" s="61">
        <v>1110.3600000000001</v>
      </c>
      <c r="J53" s="61">
        <v>1311.98</v>
      </c>
      <c r="K53" s="61">
        <v>1374.76</v>
      </c>
      <c r="L53" s="61">
        <v>2021.9099999999999</v>
      </c>
      <c r="M53" s="82">
        <v>3196.4</v>
      </c>
      <c r="N53" s="42">
        <f t="shared" si="41"/>
        <v>0.58088144378335349</v>
      </c>
      <c r="P53" s="340">
        <f t="shared" si="42"/>
        <v>4.1131544119153956E-4</v>
      </c>
      <c r="Q53" s="341">
        <f t="shared" si="43"/>
        <v>2.0222555586121242E-3</v>
      </c>
      <c r="R53" s="341">
        <f t="shared" si="44"/>
        <v>2.9256578873024133E-3</v>
      </c>
      <c r="S53" s="341">
        <f t="shared" si="45"/>
        <v>4.0871361225687623E-3</v>
      </c>
      <c r="T53" s="342">
        <f t="shared" si="46"/>
        <v>5.7381417228014745E-3</v>
      </c>
      <c r="V53" s="97">
        <v>38.011000000000003</v>
      </c>
      <c r="W53" s="61">
        <v>32.720999999999997</v>
      </c>
      <c r="X53" s="61">
        <v>57.826999999999998</v>
      </c>
      <c r="Y53" s="61">
        <v>120.346</v>
      </c>
      <c r="Z53" s="61">
        <v>122.52099999999999</v>
      </c>
      <c r="AA53" s="61">
        <v>204.23500000000001</v>
      </c>
      <c r="AB53" s="61">
        <v>171.553</v>
      </c>
      <c r="AC53" s="61">
        <v>310.971</v>
      </c>
      <c r="AD53" s="61">
        <v>384.31600000000003</v>
      </c>
      <c r="AE53" s="61">
        <v>381.279</v>
      </c>
      <c r="AF53" s="61">
        <v>591.375</v>
      </c>
      <c r="AG53" s="82">
        <v>825.6880000000001</v>
      </c>
      <c r="AH53" s="42">
        <f t="shared" si="29"/>
        <v>0.39621729021348567</v>
      </c>
      <c r="AJ53" s="340">
        <f t="shared" si="47"/>
        <v>5.1058579306146267E-4</v>
      </c>
      <c r="AK53" s="341">
        <f t="shared" si="48"/>
        <v>2.2238253330154889E-3</v>
      </c>
      <c r="AL53" s="341">
        <f t="shared" si="49"/>
        <v>3.1453844855301744E-3</v>
      </c>
      <c r="AM53" s="341">
        <f t="shared" si="50"/>
        <v>4.8214778082428964E-3</v>
      </c>
      <c r="AN53" s="341">
        <f t="shared" si="51"/>
        <v>5.868848861056813E-3</v>
      </c>
      <c r="AP53" s="102">
        <f t="shared" si="52"/>
        <v>2.7688665501165506</v>
      </c>
      <c r="AQ53" s="74">
        <f t="shared" si="53"/>
        <v>2.0462134950909889</v>
      </c>
      <c r="AR53" s="74">
        <f t="shared" si="54"/>
        <v>2.5440827100747909</v>
      </c>
      <c r="AS53" s="74">
        <f t="shared" si="55"/>
        <v>2.5112367756609562</v>
      </c>
      <c r="AT53" s="74">
        <f t="shared" si="56"/>
        <v>2.5843405260604531</v>
      </c>
      <c r="AU53" s="74">
        <f t="shared" si="57"/>
        <v>2.7760258797624067</v>
      </c>
      <c r="AV53" s="74">
        <f t="shared" si="58"/>
        <v>2.8038866370292892</v>
      </c>
      <c r="AW53" s="74">
        <f t="shared" si="59"/>
        <v>2.8006322273857127</v>
      </c>
      <c r="AX53" s="74">
        <f t="shared" si="60"/>
        <v>2.9292824585740638</v>
      </c>
      <c r="AY53" s="74">
        <f t="shared" si="61"/>
        <v>2.9248334495600696</v>
      </c>
      <c r="AZ53" s="103">
        <f t="shared" si="62"/>
        <v>2.5831810787135527</v>
      </c>
      <c r="BA53" s="42">
        <f t="shared" si="63"/>
        <v>-0.11681088059831425</v>
      </c>
    </row>
    <row r="54" spans="1:53" ht="20.100000000000001" customHeight="1">
      <c r="A54" s="88" t="s">
        <v>143</v>
      </c>
      <c r="B54" s="90">
        <v>1002.6600000000001</v>
      </c>
      <c r="C54" s="61">
        <v>1300.6000000000001</v>
      </c>
      <c r="D54" s="61">
        <v>1298.4300000000003</v>
      </c>
      <c r="E54" s="61">
        <v>1414.3700000000006</v>
      </c>
      <c r="F54" s="61">
        <v>1703.65</v>
      </c>
      <c r="G54" s="61">
        <v>1432.85</v>
      </c>
      <c r="H54" s="61">
        <v>2591.7600000000002</v>
      </c>
      <c r="I54" s="61">
        <v>3273.21</v>
      </c>
      <c r="J54" s="61">
        <v>2155.25</v>
      </c>
      <c r="K54" s="61">
        <v>1134.69</v>
      </c>
      <c r="L54" s="61">
        <v>2047.09</v>
      </c>
      <c r="M54" s="82">
        <v>1768.48</v>
      </c>
      <c r="N54" s="42">
        <f t="shared" si="41"/>
        <v>-0.136100513411721</v>
      </c>
      <c r="P54" s="340">
        <f t="shared" si="42"/>
        <v>3.0041487490174027E-3</v>
      </c>
      <c r="Q54" s="341">
        <f t="shared" si="43"/>
        <v>3.9384932611455353E-3</v>
      </c>
      <c r="R54" s="341">
        <f t="shared" si="44"/>
        <v>2.4147594839413248E-3</v>
      </c>
      <c r="S54" s="341">
        <f t="shared" si="45"/>
        <v>4.1380355629821747E-3</v>
      </c>
      <c r="T54" s="342">
        <f t="shared" si="46"/>
        <v>3.1747556231823148E-3</v>
      </c>
      <c r="V54" s="97">
        <v>368.77199999999999</v>
      </c>
      <c r="W54" s="61">
        <v>459.33799999999997</v>
      </c>
      <c r="X54" s="61">
        <v>457.07800000000003</v>
      </c>
      <c r="Y54" s="61">
        <v>539.40100000000007</v>
      </c>
      <c r="Z54" s="61">
        <v>695.73199999999997</v>
      </c>
      <c r="AA54" s="61">
        <v>619.798</v>
      </c>
      <c r="AB54" s="61">
        <v>939.54800000000012</v>
      </c>
      <c r="AC54" s="61">
        <v>1168.867</v>
      </c>
      <c r="AD54" s="61">
        <v>726.75900000000001</v>
      </c>
      <c r="AE54" s="61">
        <v>471.05200000000002</v>
      </c>
      <c r="AF54" s="61">
        <v>672.47699999999998</v>
      </c>
      <c r="AG54" s="82">
        <v>697.27800000000002</v>
      </c>
      <c r="AH54" s="42">
        <f t="shared" si="29"/>
        <v>3.6880071734795461E-2</v>
      </c>
      <c r="AJ54" s="340">
        <f t="shared" si="47"/>
        <v>4.953559340161051E-3</v>
      </c>
      <c r="AK54" s="341">
        <f t="shared" si="48"/>
        <v>6.7487085648999141E-3</v>
      </c>
      <c r="AL54" s="341">
        <f t="shared" si="49"/>
        <v>3.8859723527337191E-3</v>
      </c>
      <c r="AM54" s="341">
        <f t="shared" si="50"/>
        <v>5.4827020622342133E-3</v>
      </c>
      <c r="AN54" s="341">
        <f t="shared" si="51"/>
        <v>4.9561325780924171E-3</v>
      </c>
      <c r="AP54" s="102">
        <f t="shared" si="52"/>
        <v>3.677936688408832</v>
      </c>
      <c r="AQ54" s="74">
        <f t="shared" si="53"/>
        <v>3.5317391972935566</v>
      </c>
      <c r="AR54" s="74">
        <f t="shared" si="54"/>
        <v>3.5202359772956564</v>
      </c>
      <c r="AS54" s="74">
        <f t="shared" si="55"/>
        <v>3.8137191823921595</v>
      </c>
      <c r="AT54" s="74">
        <f t="shared" si="56"/>
        <v>4.0837730754556389</v>
      </c>
      <c r="AU54" s="74">
        <f t="shared" si="57"/>
        <v>4.3256307359458424</v>
      </c>
      <c r="AV54" s="74">
        <f t="shared" si="58"/>
        <v>3.6251350433682132</v>
      </c>
      <c r="AW54" s="74">
        <f t="shared" si="59"/>
        <v>3.5710113313841765</v>
      </c>
      <c r="AX54" s="74">
        <f t="shared" si="60"/>
        <v>3.3720403665468046</v>
      </c>
      <c r="AY54" s="74">
        <f t="shared" si="61"/>
        <v>3.2850387623406885</v>
      </c>
      <c r="AZ54" s="103">
        <f t="shared" si="62"/>
        <v>3.9428096444404237</v>
      </c>
      <c r="BA54" s="42">
        <f t="shared" si="63"/>
        <v>0.20023230460484848</v>
      </c>
    </row>
    <row r="55" spans="1:53" ht="20.100000000000001" customHeight="1">
      <c r="A55" s="88" t="s">
        <v>144</v>
      </c>
      <c r="B55" s="90">
        <v>1266.04</v>
      </c>
      <c r="C55" s="61">
        <v>823.96000000000015</v>
      </c>
      <c r="D55" s="61">
        <v>788.42999999999984</v>
      </c>
      <c r="E55" s="61">
        <v>816.06000000000029</v>
      </c>
      <c r="F55" s="61">
        <v>1172.6299999999999</v>
      </c>
      <c r="G55" s="61">
        <v>2065.46</v>
      </c>
      <c r="H55" s="61">
        <v>2457.81</v>
      </c>
      <c r="I55" s="61">
        <v>1781.02</v>
      </c>
      <c r="J55" s="61">
        <v>1566.02</v>
      </c>
      <c r="K55" s="61">
        <v>2449.2200000000003</v>
      </c>
      <c r="L55" s="61">
        <v>1890.08</v>
      </c>
      <c r="M55" s="82">
        <v>1953.4399999999998</v>
      </c>
      <c r="N55" s="42">
        <f t="shared" si="41"/>
        <v>3.3522390586641783E-2</v>
      </c>
      <c r="P55" s="340">
        <f t="shared" si="42"/>
        <v>3.7932823511519281E-3</v>
      </c>
      <c r="Q55" s="341">
        <f t="shared" si="43"/>
        <v>5.6773565210354593E-3</v>
      </c>
      <c r="R55" s="341">
        <f t="shared" si="44"/>
        <v>5.2122405443414252E-3</v>
      </c>
      <c r="S55" s="341">
        <f t="shared" si="45"/>
        <v>3.8206518799277747E-3</v>
      </c>
      <c r="T55" s="342">
        <f t="shared" si="46"/>
        <v>3.5067937576615288E-3</v>
      </c>
      <c r="V55" s="97">
        <v>157.56499999999997</v>
      </c>
      <c r="W55" s="61">
        <v>217.50299999999999</v>
      </c>
      <c r="X55" s="61">
        <v>191.619</v>
      </c>
      <c r="Y55" s="61">
        <v>247.32599999999999</v>
      </c>
      <c r="Z55" s="61">
        <v>276.43299999999999</v>
      </c>
      <c r="AA55" s="61">
        <v>616.80099999999993</v>
      </c>
      <c r="AB55" s="61">
        <v>741.15</v>
      </c>
      <c r="AC55" s="61">
        <v>517.58800000000008</v>
      </c>
      <c r="AD55" s="61">
        <v>445.52499999999998</v>
      </c>
      <c r="AE55" s="61">
        <v>680.447</v>
      </c>
      <c r="AF55" s="61">
        <v>625.351</v>
      </c>
      <c r="AG55" s="82">
        <v>584.35500000000002</v>
      </c>
      <c r="AH55" s="42">
        <f t="shared" si="29"/>
        <v>-6.5556783310492792E-2</v>
      </c>
      <c r="AJ55" s="340">
        <f t="shared" si="47"/>
        <v>2.1165044456533466E-3</v>
      </c>
      <c r="AK55" s="341">
        <f t="shared" si="48"/>
        <v>6.7160755464503461E-3</v>
      </c>
      <c r="AL55" s="341">
        <f t="shared" si="49"/>
        <v>5.6133892425902047E-3</v>
      </c>
      <c r="AM55" s="341">
        <f t="shared" si="50"/>
        <v>5.0984839887761625E-3</v>
      </c>
      <c r="AN55" s="341">
        <f t="shared" si="51"/>
        <v>4.1534952381563654E-3</v>
      </c>
      <c r="AP55" s="102">
        <f t="shared" si="52"/>
        <v>1.2445499352311142</v>
      </c>
      <c r="AQ55" s="74">
        <f t="shared" si="53"/>
        <v>2.6397276566823624</v>
      </c>
      <c r="AR55" s="74">
        <f t="shared" si="54"/>
        <v>2.4303869715764246</v>
      </c>
      <c r="AS55" s="74">
        <f t="shared" si="55"/>
        <v>3.03073303433571</v>
      </c>
      <c r="AT55" s="74">
        <f t="shared" si="56"/>
        <v>2.3573761544562224</v>
      </c>
      <c r="AU55" s="74">
        <f t="shared" si="57"/>
        <v>2.9862645609210539</v>
      </c>
      <c r="AV55" s="74">
        <f t="shared" si="58"/>
        <v>3.0154893990991982</v>
      </c>
      <c r="AW55" s="74">
        <f t="shared" si="59"/>
        <v>2.906132440960798</v>
      </c>
      <c r="AX55" s="74">
        <f t="shared" si="60"/>
        <v>2.8449508946245894</v>
      </c>
      <c r="AY55" s="74">
        <f t="shared" si="61"/>
        <v>3.3085954033691696</v>
      </c>
      <c r="AZ55" s="103">
        <f t="shared" si="62"/>
        <v>2.9914151445654849</v>
      </c>
      <c r="BA55" s="42">
        <f t="shared" si="63"/>
        <v>-9.5865532086727046E-2</v>
      </c>
    </row>
    <row r="56" spans="1:53" ht="20.100000000000001" customHeight="1">
      <c r="A56" s="88" t="s">
        <v>148</v>
      </c>
      <c r="B56" s="90">
        <v>68.540000000000006</v>
      </c>
      <c r="C56" s="61">
        <v>85.75</v>
      </c>
      <c r="D56" s="61">
        <v>43.6</v>
      </c>
      <c r="E56" s="61">
        <v>96.91</v>
      </c>
      <c r="F56" s="61">
        <v>116.37</v>
      </c>
      <c r="G56" s="61">
        <v>89.320000000000007</v>
      </c>
      <c r="H56" s="61">
        <v>150.45000000000002</v>
      </c>
      <c r="I56" s="61">
        <v>125.86</v>
      </c>
      <c r="J56" s="61">
        <v>186.81</v>
      </c>
      <c r="K56" s="61">
        <v>371.96</v>
      </c>
      <c r="L56" s="61">
        <v>214.79</v>
      </c>
      <c r="M56" s="82">
        <v>1110.51</v>
      </c>
      <c r="N56" s="42">
        <f t="shared" si="41"/>
        <v>4.1702127659574471</v>
      </c>
      <c r="P56" s="340">
        <f t="shared" si="42"/>
        <v>2.0535810270445892E-4</v>
      </c>
      <c r="Q56" s="341">
        <f t="shared" si="43"/>
        <v>2.4551503512965013E-4</v>
      </c>
      <c r="R56" s="341">
        <f t="shared" si="44"/>
        <v>7.9157649899691995E-4</v>
      </c>
      <c r="S56" s="341">
        <f t="shared" si="45"/>
        <v>4.3418152527389676E-4</v>
      </c>
      <c r="T56" s="342">
        <f t="shared" si="46"/>
        <v>1.9935751985321816E-3</v>
      </c>
      <c r="V56" s="97">
        <v>19.905999999999999</v>
      </c>
      <c r="W56" s="61">
        <v>20.11</v>
      </c>
      <c r="X56" s="61">
        <v>7.5139999999999993</v>
      </c>
      <c r="Y56" s="61">
        <v>35.997</v>
      </c>
      <c r="Z56" s="61">
        <v>22.927999999999997</v>
      </c>
      <c r="AA56" s="61">
        <v>19.773000000000003</v>
      </c>
      <c r="AB56" s="61">
        <v>57.945999999999991</v>
      </c>
      <c r="AC56" s="61">
        <v>46.811</v>
      </c>
      <c r="AD56" s="61">
        <v>65.200999999999993</v>
      </c>
      <c r="AE56" s="61">
        <v>131.864</v>
      </c>
      <c r="AF56" s="61">
        <v>79.451999999999998</v>
      </c>
      <c r="AG56" s="82">
        <v>190.029</v>
      </c>
      <c r="AH56" s="42">
        <f t="shared" si="29"/>
        <v>1.3917459598247999</v>
      </c>
      <c r="AJ56" s="340">
        <f t="shared" si="47"/>
        <v>2.6738893469473244E-4</v>
      </c>
      <c r="AK56" s="341">
        <f t="shared" si="48"/>
        <v>2.1529952412522471E-4</v>
      </c>
      <c r="AL56" s="341">
        <f t="shared" si="49"/>
        <v>1.0878201521719029E-3</v>
      </c>
      <c r="AM56" s="341">
        <f t="shared" si="50"/>
        <v>6.477718111528465E-4</v>
      </c>
      <c r="AN56" s="341">
        <f t="shared" si="51"/>
        <v>1.3506935794365001E-3</v>
      </c>
      <c r="AP56" s="102">
        <f t="shared" si="52"/>
        <v>2.9042894660052521</v>
      </c>
      <c r="AQ56" s="74">
        <f t="shared" si="53"/>
        <v>2.3451895043731779</v>
      </c>
      <c r="AR56" s="74">
        <f t="shared" si="54"/>
        <v>1.723394495412844</v>
      </c>
      <c r="AS56" s="74">
        <f t="shared" si="55"/>
        <v>3.714477350118667</v>
      </c>
      <c r="AT56" s="74">
        <f t="shared" si="56"/>
        <v>1.9702672510097101</v>
      </c>
      <c r="AU56" s="74">
        <f t="shared" si="57"/>
        <v>2.2137259292431706</v>
      </c>
      <c r="AV56" s="74">
        <f t="shared" si="58"/>
        <v>3.8515121302758382</v>
      </c>
      <c r="AW56" s="74">
        <f t="shared" si="59"/>
        <v>3.7192912760209755</v>
      </c>
      <c r="AX56" s="74">
        <f t="shared" si="60"/>
        <v>3.4902307157004437</v>
      </c>
      <c r="AY56" s="74">
        <f t="shared" si="61"/>
        <v>3.6990548908235956</v>
      </c>
      <c r="AZ56" s="103">
        <f t="shared" si="62"/>
        <v>1.7111867520328496</v>
      </c>
      <c r="BA56" s="42">
        <f t="shared" si="63"/>
        <v>-0.5373989295812116</v>
      </c>
    </row>
    <row r="57" spans="1:53" ht="20.100000000000001" customHeight="1">
      <c r="A57" s="88" t="s">
        <v>136</v>
      </c>
      <c r="B57" s="90">
        <v>6953.29</v>
      </c>
      <c r="C57" s="61">
        <v>6609.01</v>
      </c>
      <c r="D57" s="61">
        <v>6010.7</v>
      </c>
      <c r="E57" s="61">
        <v>6383.08</v>
      </c>
      <c r="F57" s="61">
        <v>5741.0399999999991</v>
      </c>
      <c r="G57" s="61">
        <v>5384.6900000000005</v>
      </c>
      <c r="H57" s="61">
        <v>5387.4299999999994</v>
      </c>
      <c r="I57" s="61">
        <v>5790.1799999999994</v>
      </c>
      <c r="J57" s="61">
        <v>475.38</v>
      </c>
      <c r="K57" s="61">
        <v>1108.54</v>
      </c>
      <c r="L57" s="61">
        <v>895.84</v>
      </c>
      <c r="M57" s="82">
        <v>446.27</v>
      </c>
      <c r="N57" s="42">
        <f t="shared" si="41"/>
        <v>-0.50184184675834975</v>
      </c>
      <c r="P57" s="340">
        <f t="shared" si="42"/>
        <v>2.0833300874728438E-2</v>
      </c>
      <c r="Q57" s="341">
        <f t="shared" si="43"/>
        <v>1.4800966799286564E-2</v>
      </c>
      <c r="R57" s="341">
        <f t="shared" si="44"/>
        <v>2.3591090767771956E-3</v>
      </c>
      <c r="S57" s="341">
        <f t="shared" si="45"/>
        <v>1.8108719102442744E-3</v>
      </c>
      <c r="T57" s="342">
        <f t="shared" si="46"/>
        <v>8.0113893963040101E-4</v>
      </c>
      <c r="V57" s="97">
        <v>1945.251</v>
      </c>
      <c r="W57" s="61">
        <v>1755.0439999999999</v>
      </c>
      <c r="X57" s="61">
        <v>1581.4959999999999</v>
      </c>
      <c r="Y57" s="61">
        <v>1676.5469999999996</v>
      </c>
      <c r="Z57" s="61">
        <v>1521.9559999999999</v>
      </c>
      <c r="AA57" s="61">
        <v>1414.5810000000001</v>
      </c>
      <c r="AB57" s="61">
        <v>1439.383</v>
      </c>
      <c r="AC57" s="61">
        <v>1546.4509999999998</v>
      </c>
      <c r="AD57" s="61">
        <v>132.58799999999999</v>
      </c>
      <c r="AE57" s="61">
        <v>311.37200000000001</v>
      </c>
      <c r="AF57" s="61">
        <v>288.39400000000001</v>
      </c>
      <c r="AG57" s="82">
        <v>188.33599999999998</v>
      </c>
      <c r="AH57" s="42">
        <f t="shared" si="29"/>
        <v>-0.34694896565115785</v>
      </c>
      <c r="AJ57" s="340">
        <f t="shared" si="47"/>
        <v>2.6129739405398526E-2</v>
      </c>
      <c r="AK57" s="341">
        <f t="shared" si="48"/>
        <v>1.5402752042511732E-2</v>
      </c>
      <c r="AL57" s="341">
        <f t="shared" si="49"/>
        <v>2.5686824032493307E-3</v>
      </c>
      <c r="AM57" s="341">
        <f t="shared" si="50"/>
        <v>2.3512750302775763E-3</v>
      </c>
      <c r="AN57" s="341">
        <f t="shared" si="51"/>
        <v>1.3386600254527081E-3</v>
      </c>
      <c r="AP57" s="102">
        <f t="shared" si="52"/>
        <v>2.7975979716076846</v>
      </c>
      <c r="AQ57" s="74">
        <f t="shared" si="53"/>
        <v>2.6555323717167925</v>
      </c>
      <c r="AR57" s="74">
        <f t="shared" si="54"/>
        <v>2.6311344768496179</v>
      </c>
      <c r="AS57" s="74">
        <f t="shared" si="55"/>
        <v>2.6265486254284758</v>
      </c>
      <c r="AT57" s="74">
        <f t="shared" si="56"/>
        <v>2.6510109666541255</v>
      </c>
      <c r="AU57" s="74">
        <f t="shared" si="57"/>
        <v>2.6270425966954458</v>
      </c>
      <c r="AV57" s="74">
        <f t="shared" si="58"/>
        <v>2.6717432987528378</v>
      </c>
      <c r="AW57" s="74">
        <f t="shared" si="59"/>
        <v>2.6708167967144369</v>
      </c>
      <c r="AX57" s="74">
        <f t="shared" si="60"/>
        <v>2.7890950397576675</v>
      </c>
      <c r="AY57" s="74">
        <f t="shared" si="61"/>
        <v>3.2192579031969992</v>
      </c>
      <c r="AZ57" s="103">
        <f t="shared" si="62"/>
        <v>4.2202254240706303</v>
      </c>
      <c r="BA57" s="42">
        <f t="shared" si="63"/>
        <v>0.3109311372287335</v>
      </c>
    </row>
    <row r="58" spans="1:53" ht="20.100000000000001" customHeight="1">
      <c r="A58" s="88" t="s">
        <v>147</v>
      </c>
      <c r="B58" s="90">
        <v>139.30000000000001</v>
      </c>
      <c r="C58" s="61">
        <v>94.829999999999984</v>
      </c>
      <c r="D58" s="61">
        <v>88.29</v>
      </c>
      <c r="E58" s="61">
        <v>324.28000000000014</v>
      </c>
      <c r="F58" s="61">
        <v>228.77</v>
      </c>
      <c r="G58" s="61">
        <v>202.87</v>
      </c>
      <c r="H58" s="61">
        <v>310.73</v>
      </c>
      <c r="I58" s="61">
        <v>249.2</v>
      </c>
      <c r="J58" s="61">
        <v>626.04999999999995</v>
      </c>
      <c r="K58" s="61">
        <v>542.04999999999995</v>
      </c>
      <c r="L58" s="61">
        <v>451.34000000000003</v>
      </c>
      <c r="M58" s="82">
        <v>381.96000000000004</v>
      </c>
      <c r="N58" s="42">
        <f t="shared" si="41"/>
        <v>-0.15372003367749368</v>
      </c>
      <c r="P58" s="340">
        <f t="shared" si="42"/>
        <v>4.173677225960188E-4</v>
      </c>
      <c r="Q58" s="341">
        <f t="shared" si="43"/>
        <v>5.5763138352834889E-4</v>
      </c>
      <c r="R58" s="341">
        <f t="shared" si="44"/>
        <v>1.1535488796679224E-3</v>
      </c>
      <c r="S58" s="341">
        <f t="shared" si="45"/>
        <v>9.123492230416713E-4</v>
      </c>
      <c r="T58" s="342">
        <f t="shared" si="46"/>
        <v>6.8569034302379283E-4</v>
      </c>
      <c r="V58" s="97">
        <v>38.786000000000001</v>
      </c>
      <c r="W58" s="61">
        <v>24.497</v>
      </c>
      <c r="X58" s="61">
        <v>20.737000000000002</v>
      </c>
      <c r="Y58" s="61">
        <v>89.522999999999996</v>
      </c>
      <c r="Z58" s="61">
        <v>55.398999999999994</v>
      </c>
      <c r="AA58" s="61">
        <v>62.009</v>
      </c>
      <c r="AB58" s="61">
        <v>79.385999999999996</v>
      </c>
      <c r="AC58" s="61">
        <v>66.963000000000008</v>
      </c>
      <c r="AD58" s="61">
        <v>109.67100000000001</v>
      </c>
      <c r="AE58" s="61">
        <v>139.38800000000001</v>
      </c>
      <c r="AF58" s="61">
        <v>131.98400000000001</v>
      </c>
      <c r="AG58" s="82">
        <v>142.625</v>
      </c>
      <c r="AH58" s="42">
        <f t="shared" si="29"/>
        <v>8.0623408898048171E-2</v>
      </c>
      <c r="AJ58" s="340">
        <f t="shared" si="47"/>
        <v>5.2099604245302387E-4</v>
      </c>
      <c r="AK58" s="341">
        <f t="shared" si="48"/>
        <v>6.7518880248222614E-4</v>
      </c>
      <c r="AL58" s="341">
        <f t="shared" si="49"/>
        <v>1.1498898514449522E-3</v>
      </c>
      <c r="AM58" s="341">
        <f t="shared" si="50"/>
        <v>1.0760649791471239E-3</v>
      </c>
      <c r="AN58" s="341">
        <f t="shared" si="51"/>
        <v>1.0137540678903263E-3</v>
      </c>
      <c r="AP58" s="102">
        <f t="shared" si="52"/>
        <v>2.7843503230437907</v>
      </c>
      <c r="AQ58" s="74">
        <f t="shared" si="53"/>
        <v>2.5832542444374145</v>
      </c>
      <c r="AR58" s="74">
        <f t="shared" si="54"/>
        <v>2.3487371163212143</v>
      </c>
      <c r="AS58" s="74">
        <f t="shared" si="55"/>
        <v>2.7606697915381755</v>
      </c>
      <c r="AT58" s="74">
        <f t="shared" si="56"/>
        <v>2.4216024828430296</v>
      </c>
      <c r="AU58" s="74">
        <f t="shared" si="57"/>
        <v>3.0565879627347563</v>
      </c>
      <c r="AV58" s="74">
        <f t="shared" si="58"/>
        <v>2.5548225147233934</v>
      </c>
      <c r="AW58" s="74">
        <f t="shared" si="59"/>
        <v>2.6871187800963088</v>
      </c>
      <c r="AX58" s="74">
        <f t="shared" si="60"/>
        <v>1.7517929877805289</v>
      </c>
      <c r="AY58" s="74">
        <f t="shared" si="61"/>
        <v>2.924269951699384</v>
      </c>
      <c r="AZ58" s="103">
        <f t="shared" si="62"/>
        <v>3.7340297413341705</v>
      </c>
      <c r="BA58" s="42">
        <f t="shared" si="63"/>
        <v>0.27691006747315172</v>
      </c>
    </row>
    <row r="59" spans="1:53" ht="20.100000000000001" customHeight="1">
      <c r="A59" s="88" t="s">
        <v>241</v>
      </c>
      <c r="B59" s="90">
        <v>171.07</v>
      </c>
      <c r="C59" s="61">
        <v>77.460000000000008</v>
      </c>
      <c r="D59" s="61">
        <v>104.7</v>
      </c>
      <c r="E59" s="61">
        <v>258.95999999999998</v>
      </c>
      <c r="F59" s="61">
        <v>223.45</v>
      </c>
      <c r="G59" s="61">
        <v>411.75</v>
      </c>
      <c r="H59" s="61">
        <v>657.01</v>
      </c>
      <c r="I59" s="61">
        <v>307.42999999999995</v>
      </c>
      <c r="J59" s="61">
        <v>359.32</v>
      </c>
      <c r="K59" s="61">
        <v>174.43</v>
      </c>
      <c r="L59" s="61">
        <v>285.27999999999997</v>
      </c>
      <c r="M59" s="82">
        <v>298.08</v>
      </c>
      <c r="N59" s="42">
        <f t="shared" si="41"/>
        <v>4.4868199663488546E-2</v>
      </c>
      <c r="P59" s="340">
        <f t="shared" si="42"/>
        <v>5.1255632666547684E-4</v>
      </c>
      <c r="Q59" s="341">
        <f t="shared" si="43"/>
        <v>1.131782531511794E-3</v>
      </c>
      <c r="R59" s="341">
        <f t="shared" si="44"/>
        <v>3.7120843294986762E-4</v>
      </c>
      <c r="S59" s="341">
        <f t="shared" si="45"/>
        <v>5.766716585042938E-4</v>
      </c>
      <c r="T59" s="342">
        <f t="shared" si="46"/>
        <v>5.3510990011658844E-4</v>
      </c>
      <c r="V59" s="97">
        <v>39.567000000000007</v>
      </c>
      <c r="W59" s="61">
        <v>23.822000000000003</v>
      </c>
      <c r="X59" s="61">
        <v>34.531999999999996</v>
      </c>
      <c r="Y59" s="61">
        <v>77.547000000000025</v>
      </c>
      <c r="Z59" s="61">
        <v>67.197999999999993</v>
      </c>
      <c r="AA59" s="61">
        <v>125.85199999999999</v>
      </c>
      <c r="AB59" s="61">
        <v>154.309</v>
      </c>
      <c r="AC59" s="61">
        <v>87.687000000000012</v>
      </c>
      <c r="AD59" s="61">
        <v>107.279</v>
      </c>
      <c r="AE59" s="61">
        <v>71.100000000000009</v>
      </c>
      <c r="AF59" s="61">
        <v>99.664999999999992</v>
      </c>
      <c r="AG59" s="82">
        <v>105.336</v>
      </c>
      <c r="AH59" s="42">
        <f t="shared" si="29"/>
        <v>5.6900617067175106E-2</v>
      </c>
      <c r="AJ59" s="340">
        <f t="shared" si="47"/>
        <v>5.3148688732374569E-4</v>
      </c>
      <c r="AK59" s="341">
        <f t="shared" si="48"/>
        <v>1.3703472265315215E-3</v>
      </c>
      <c r="AL59" s="341">
        <f t="shared" si="49"/>
        <v>5.8654380891996522E-4</v>
      </c>
      <c r="AM59" s="341">
        <f t="shared" si="50"/>
        <v>8.1256831242194579E-4</v>
      </c>
      <c r="AN59" s="341">
        <f t="shared" si="51"/>
        <v>7.4871024361293894E-4</v>
      </c>
      <c r="AP59" s="102">
        <f t="shared" si="52"/>
        <v>2.3129128426959729</v>
      </c>
      <c r="AQ59" s="74">
        <f t="shared" si="53"/>
        <v>3.0753937516137366</v>
      </c>
      <c r="AR59" s="74">
        <f t="shared" si="54"/>
        <v>3.2981852913085001</v>
      </c>
      <c r="AS59" s="74">
        <f t="shared" si="55"/>
        <v>2.9945551436515307</v>
      </c>
      <c r="AT59" s="74">
        <f t="shared" si="56"/>
        <v>3.0072946968001792</v>
      </c>
      <c r="AU59" s="74">
        <f t="shared" si="57"/>
        <v>3.0565148755312688</v>
      </c>
      <c r="AV59" s="74">
        <f t="shared" si="58"/>
        <v>2.3486552716092604</v>
      </c>
      <c r="AW59" s="74">
        <f t="shared" si="59"/>
        <v>2.8522590508408423</v>
      </c>
      <c r="AX59" s="74">
        <f t="shared" si="60"/>
        <v>2.9856117110096845</v>
      </c>
      <c r="AY59" s="74">
        <f t="shared" si="61"/>
        <v>3.4935852495793607</v>
      </c>
      <c r="AZ59" s="103">
        <f t="shared" si="62"/>
        <v>3.5338164251207731</v>
      </c>
      <c r="BA59" s="42">
        <f t="shared" si="63"/>
        <v>1.1515727445396213E-2</v>
      </c>
    </row>
    <row r="60" spans="1:53" ht="20.100000000000001" customHeight="1">
      <c r="A60" s="88" t="s">
        <v>149</v>
      </c>
      <c r="B60" s="90">
        <v>115.09</v>
      </c>
      <c r="C60" s="61">
        <v>134.72999999999999</v>
      </c>
      <c r="D60" s="61">
        <v>47.34</v>
      </c>
      <c r="E60" s="61">
        <v>100.77000000000001</v>
      </c>
      <c r="F60" s="61">
        <v>181.67000000000002</v>
      </c>
      <c r="G60" s="61">
        <v>128.96</v>
      </c>
      <c r="H60" s="61">
        <v>174.6</v>
      </c>
      <c r="I60" s="61">
        <v>62.69</v>
      </c>
      <c r="J60" s="61">
        <v>97.830000000000013</v>
      </c>
      <c r="K60" s="61">
        <v>365.57</v>
      </c>
      <c r="L60" s="61">
        <v>356.66999999999996</v>
      </c>
      <c r="M60" s="82">
        <v>241.73000000000002</v>
      </c>
      <c r="N60" s="42">
        <f t="shared" si="41"/>
        <v>-0.32225867047971501</v>
      </c>
      <c r="P60" s="340">
        <f t="shared" si="42"/>
        <v>3.4483023110966116E-4</v>
      </c>
      <c r="Q60" s="341">
        <f t="shared" si="43"/>
        <v>3.5447401399820518E-4</v>
      </c>
      <c r="R60" s="341">
        <f t="shared" si="44"/>
        <v>7.7797779529601037E-4</v>
      </c>
      <c r="S60" s="341">
        <f t="shared" si="45"/>
        <v>7.2098107276614715E-4</v>
      </c>
      <c r="T60" s="342">
        <f t="shared" si="46"/>
        <v>4.3395100696183217E-4</v>
      </c>
      <c r="V60" s="97">
        <v>34.283000000000001</v>
      </c>
      <c r="W60" s="61">
        <v>42.243000000000002</v>
      </c>
      <c r="X60" s="61">
        <v>13.911</v>
      </c>
      <c r="Y60" s="61">
        <v>32.362000000000009</v>
      </c>
      <c r="Z60" s="61">
        <v>48.353999999999999</v>
      </c>
      <c r="AA60" s="61">
        <v>36.442</v>
      </c>
      <c r="AB60" s="61">
        <v>41.817</v>
      </c>
      <c r="AC60" s="61">
        <v>19.754000000000001</v>
      </c>
      <c r="AD60" s="61">
        <v>33.5</v>
      </c>
      <c r="AE60" s="61">
        <v>87.493000000000009</v>
      </c>
      <c r="AF60" s="61">
        <v>90.776999999999987</v>
      </c>
      <c r="AG60" s="82">
        <v>83.419000000000011</v>
      </c>
      <c r="AH60" s="42">
        <f t="shared" si="29"/>
        <v>-8.1055774039679396E-2</v>
      </c>
      <c r="AJ60" s="340">
        <f t="shared" si="47"/>
        <v>4.605091353430882E-4</v>
      </c>
      <c r="AK60" s="341">
        <f t="shared" si="48"/>
        <v>3.9680095373344649E-4</v>
      </c>
      <c r="AL60" s="341">
        <f t="shared" si="49"/>
        <v>7.2177886742383292E-4</v>
      </c>
      <c r="AM60" s="341">
        <f t="shared" si="50"/>
        <v>7.4010448699871534E-4</v>
      </c>
      <c r="AN60" s="341">
        <f t="shared" si="51"/>
        <v>5.9292796206375563E-4</v>
      </c>
      <c r="AP60" s="102">
        <f t="shared" si="52"/>
        <v>2.9787992006255974</v>
      </c>
      <c r="AQ60" s="74">
        <f t="shared" si="53"/>
        <v>3.1353818748608333</v>
      </c>
      <c r="AR60" s="74">
        <f t="shared" si="54"/>
        <v>2.9385297845373888</v>
      </c>
      <c r="AS60" s="74">
        <f t="shared" si="55"/>
        <v>3.2114716681552054</v>
      </c>
      <c r="AT60" s="74">
        <f t="shared" si="56"/>
        <v>2.6616392359773213</v>
      </c>
      <c r="AU60" s="74">
        <f t="shared" si="57"/>
        <v>2.82583746898263</v>
      </c>
      <c r="AV60" s="74">
        <f t="shared" si="58"/>
        <v>2.3950171821305846</v>
      </c>
      <c r="AW60" s="74">
        <f t="shared" si="59"/>
        <v>3.1510607752432609</v>
      </c>
      <c r="AX60" s="74">
        <f t="shared" si="60"/>
        <v>3.424307472145558</v>
      </c>
      <c r="AY60" s="74">
        <f t="shared" si="61"/>
        <v>2.5451257464883503</v>
      </c>
      <c r="AZ60" s="103">
        <f t="shared" si="62"/>
        <v>3.4509163115873083</v>
      </c>
      <c r="BA60" s="42">
        <f t="shared" si="63"/>
        <v>0.35589226439940225</v>
      </c>
    </row>
    <row r="61" spans="1:53" ht="20.100000000000001" customHeight="1">
      <c r="A61" s="88" t="s">
        <v>245</v>
      </c>
      <c r="B61" s="90">
        <v>2.79</v>
      </c>
      <c r="C61" s="61">
        <v>55.230000000000004</v>
      </c>
      <c r="D61" s="61">
        <v>28.86</v>
      </c>
      <c r="E61" s="61">
        <v>26.87</v>
      </c>
      <c r="F61" s="61">
        <v>70.33</v>
      </c>
      <c r="G61" s="61">
        <v>44.6</v>
      </c>
      <c r="H61" s="61">
        <v>51.15</v>
      </c>
      <c r="I61" s="61">
        <v>29.130000000000003</v>
      </c>
      <c r="J61" s="61">
        <v>353.92</v>
      </c>
      <c r="K61" s="61">
        <v>30.35</v>
      </c>
      <c r="L61" s="61">
        <v>128.63999999999999</v>
      </c>
      <c r="M61" s="82">
        <v>110.37000000000002</v>
      </c>
      <c r="N61" s="42">
        <f t="shared" si="41"/>
        <v>-0.14202425373134306</v>
      </c>
      <c r="P61" s="340">
        <f t="shared" si="42"/>
        <v>8.3593391675728103E-6</v>
      </c>
      <c r="Q61" s="341">
        <f t="shared" si="43"/>
        <v>1.2259259479156288E-4</v>
      </c>
      <c r="R61" s="341">
        <f t="shared" si="44"/>
        <v>6.4588522272708153E-5</v>
      </c>
      <c r="S61" s="341">
        <f t="shared" si="45"/>
        <v>2.6003590209615937E-4</v>
      </c>
      <c r="T61" s="342">
        <f t="shared" si="46"/>
        <v>1.9813499622875697E-4</v>
      </c>
      <c r="V61" s="97">
        <v>1.976</v>
      </c>
      <c r="W61" s="61">
        <v>20.506</v>
      </c>
      <c r="X61" s="61">
        <v>14.022</v>
      </c>
      <c r="Y61" s="61">
        <v>12.538999999999998</v>
      </c>
      <c r="Z61" s="61">
        <v>21.469000000000001</v>
      </c>
      <c r="AA61" s="61">
        <v>14.175000000000001</v>
      </c>
      <c r="AB61" s="61">
        <v>21.548999999999996</v>
      </c>
      <c r="AC61" s="61">
        <v>14.768999999999998</v>
      </c>
      <c r="AD61" s="61">
        <v>117.203</v>
      </c>
      <c r="AE61" s="61">
        <v>13.865</v>
      </c>
      <c r="AF61" s="61">
        <v>54.677999999999997</v>
      </c>
      <c r="AG61" s="82">
        <v>70.13900000000001</v>
      </c>
      <c r="AH61" s="42">
        <f t="shared" si="29"/>
        <v>0.28276454881305119</v>
      </c>
      <c r="AJ61" s="340">
        <f t="shared" si="47"/>
        <v>2.6542777803516094E-5</v>
      </c>
      <c r="AK61" s="341">
        <f t="shared" si="48"/>
        <v>1.5434535753173822E-4</v>
      </c>
      <c r="AL61" s="341">
        <f t="shared" si="49"/>
        <v>1.1438016752004665E-4</v>
      </c>
      <c r="AM61" s="341">
        <f t="shared" si="50"/>
        <v>4.4578949667994938E-4</v>
      </c>
      <c r="AN61" s="341">
        <f t="shared" si="51"/>
        <v>4.985359969693925E-4</v>
      </c>
      <c r="AP61" s="102">
        <f t="shared" si="52"/>
        <v>7.0824372759856624</v>
      </c>
      <c r="AQ61" s="74">
        <f t="shared" si="53"/>
        <v>3.7128372261452109</v>
      </c>
      <c r="AR61" s="74">
        <f t="shared" si="54"/>
        <v>4.8586278586278588</v>
      </c>
      <c r="AS61" s="74">
        <f t="shared" si="55"/>
        <v>4.6665426125790841</v>
      </c>
      <c r="AT61" s="74">
        <f t="shared" si="56"/>
        <v>3.0526091283947112</v>
      </c>
      <c r="AU61" s="74">
        <f t="shared" si="57"/>
        <v>3.178251121076233</v>
      </c>
      <c r="AV61" s="74">
        <f t="shared" si="58"/>
        <v>4.2129032258064507</v>
      </c>
      <c r="AW61" s="74">
        <f t="shared" si="59"/>
        <v>5.0700308959835212</v>
      </c>
      <c r="AX61" s="74">
        <f t="shared" si="60"/>
        <v>3.3115675858951175</v>
      </c>
      <c r="AY61" s="74">
        <f t="shared" si="61"/>
        <v>4.2504664179104479</v>
      </c>
      <c r="AZ61" s="103">
        <f t="shared" si="62"/>
        <v>6.3548971640844432</v>
      </c>
      <c r="BA61" s="42">
        <f t="shared" si="63"/>
        <v>0.49510583998650781</v>
      </c>
    </row>
    <row r="62" spans="1:53" ht="20.100000000000001" customHeight="1">
      <c r="A62" s="88" t="s">
        <v>150</v>
      </c>
      <c r="B62" s="90">
        <v>205.87</v>
      </c>
      <c r="C62" s="61">
        <v>862.3900000000001</v>
      </c>
      <c r="D62" s="61">
        <v>180.82</v>
      </c>
      <c r="E62" s="61">
        <v>125.86000000000001</v>
      </c>
      <c r="F62" s="61">
        <v>155.38</v>
      </c>
      <c r="G62" s="61">
        <v>72.509999999999991</v>
      </c>
      <c r="H62" s="61">
        <v>83.059999999999988</v>
      </c>
      <c r="I62" s="61">
        <v>61.449999999999996</v>
      </c>
      <c r="J62" s="61">
        <v>110.42</v>
      </c>
      <c r="K62" s="61">
        <v>98.030000000000015</v>
      </c>
      <c r="L62" s="61">
        <v>108.19999999999999</v>
      </c>
      <c r="M62" s="82">
        <v>119.39</v>
      </c>
      <c r="N62" s="42">
        <f t="shared" si="41"/>
        <v>0.10341959334565631</v>
      </c>
      <c r="P62" s="340">
        <f t="shared" si="42"/>
        <v>6.1682335284165386E-4</v>
      </c>
      <c r="Q62" s="341">
        <f t="shared" si="43"/>
        <v>1.9930917148735928E-4</v>
      </c>
      <c r="R62" s="341">
        <f t="shared" si="44"/>
        <v>2.0861986287952489E-4</v>
      </c>
      <c r="S62" s="341">
        <f t="shared" si="45"/>
        <v>2.1871800844841765E-4</v>
      </c>
      <c r="T62" s="342">
        <f t="shared" si="46"/>
        <v>2.143275998890214E-4</v>
      </c>
      <c r="V62" s="97">
        <v>52.326999999999998</v>
      </c>
      <c r="W62" s="61">
        <v>236.39599999999996</v>
      </c>
      <c r="X62" s="61">
        <v>49.091000000000001</v>
      </c>
      <c r="Y62" s="61">
        <v>34.318000000000005</v>
      </c>
      <c r="Z62" s="61">
        <v>37.650999999999996</v>
      </c>
      <c r="AA62" s="61">
        <v>16.804000000000002</v>
      </c>
      <c r="AB62" s="61">
        <v>22.806000000000001</v>
      </c>
      <c r="AC62" s="61">
        <v>20.963999999999995</v>
      </c>
      <c r="AD62" s="61">
        <v>41.491999999999997</v>
      </c>
      <c r="AE62" s="61">
        <v>44.363999999999997</v>
      </c>
      <c r="AF62" s="61">
        <v>48.551000000000002</v>
      </c>
      <c r="AG62" s="82">
        <v>65.875</v>
      </c>
      <c r="AH62" s="42">
        <f t="shared" si="29"/>
        <v>0.35682066280818103</v>
      </c>
      <c r="AJ62" s="340">
        <f t="shared" si="47"/>
        <v>7.0288660633835355E-4</v>
      </c>
      <c r="AK62" s="341">
        <f t="shared" si="48"/>
        <v>1.8297138539423839E-4</v>
      </c>
      <c r="AL62" s="341">
        <f t="shared" si="49"/>
        <v>3.6598353781892168E-4</v>
      </c>
      <c r="AM62" s="341">
        <f t="shared" si="50"/>
        <v>3.9583609227309384E-4</v>
      </c>
      <c r="AN62" s="341">
        <f t="shared" si="51"/>
        <v>4.6822821540596141E-4</v>
      </c>
      <c r="AP62" s="102">
        <f t="shared" si="52"/>
        <v>2.5417496478360131</v>
      </c>
      <c r="AQ62" s="74">
        <f t="shared" si="53"/>
        <v>2.7411727872540261</v>
      </c>
      <c r="AR62" s="74">
        <f t="shared" si="54"/>
        <v>2.7149098551045241</v>
      </c>
      <c r="AS62" s="74">
        <f t="shared" si="55"/>
        <v>2.726680438582552</v>
      </c>
      <c r="AT62" s="74">
        <f t="shared" si="56"/>
        <v>2.4231561333504952</v>
      </c>
      <c r="AU62" s="74">
        <f t="shared" si="57"/>
        <v>2.3174734519376643</v>
      </c>
      <c r="AV62" s="74">
        <f t="shared" si="58"/>
        <v>2.7457259812183969</v>
      </c>
      <c r="AW62" s="74">
        <f t="shared" si="59"/>
        <v>3.4115541090317327</v>
      </c>
      <c r="AX62" s="74">
        <f t="shared" si="60"/>
        <v>3.7576525991668177</v>
      </c>
      <c r="AY62" s="74">
        <f t="shared" si="61"/>
        <v>4.4871534195933469</v>
      </c>
      <c r="AZ62" s="103">
        <f t="shared" si="62"/>
        <v>5.5176312924030491</v>
      </c>
      <c r="BA62" s="42">
        <f t="shared" si="63"/>
        <v>0.229650688632592</v>
      </c>
    </row>
    <row r="63" spans="1:53" ht="20.100000000000001" customHeight="1">
      <c r="A63" s="88" t="s">
        <v>240</v>
      </c>
      <c r="B63" s="90">
        <v>281.28000000000003</v>
      </c>
      <c r="C63" s="61">
        <v>263.52</v>
      </c>
      <c r="D63" s="61">
        <v>191.81</v>
      </c>
      <c r="E63" s="61">
        <v>60.149999999999991</v>
      </c>
      <c r="F63" s="61">
        <v>707.35</v>
      </c>
      <c r="G63" s="61">
        <v>262.64</v>
      </c>
      <c r="H63" s="61">
        <v>118.92000000000002</v>
      </c>
      <c r="I63" s="61">
        <v>96.9</v>
      </c>
      <c r="J63" s="61">
        <v>121.44</v>
      </c>
      <c r="K63" s="61">
        <v>165.44</v>
      </c>
      <c r="L63" s="61">
        <v>129.76</v>
      </c>
      <c r="M63" s="82">
        <v>127.01</v>
      </c>
      <c r="N63" s="42">
        <f t="shared" si="41"/>
        <v>-2.119297163995057E-2</v>
      </c>
      <c r="P63" s="340">
        <f t="shared" si="42"/>
        <v>8.4276520467916846E-4</v>
      </c>
      <c r="Q63" s="341">
        <f t="shared" si="43"/>
        <v>7.2192195282636939E-4</v>
      </c>
      <c r="R63" s="341">
        <f t="shared" si="44"/>
        <v>3.5207661037221864E-4</v>
      </c>
      <c r="S63" s="341">
        <f t="shared" si="45"/>
        <v>2.6229989626863837E-4</v>
      </c>
      <c r="T63" s="342">
        <f t="shared" si="46"/>
        <v>2.2800693912308073E-4</v>
      </c>
      <c r="V63" s="97">
        <v>57.17</v>
      </c>
      <c r="W63" s="61">
        <v>50.091000000000001</v>
      </c>
      <c r="X63" s="61">
        <v>41.616</v>
      </c>
      <c r="Y63" s="61">
        <v>17.308</v>
      </c>
      <c r="Z63" s="61">
        <v>155.11099999999999</v>
      </c>
      <c r="AA63" s="61">
        <v>68.647999999999996</v>
      </c>
      <c r="AB63" s="61">
        <v>17.206</v>
      </c>
      <c r="AC63" s="61">
        <v>26.625999999999998</v>
      </c>
      <c r="AD63" s="61">
        <v>33.03</v>
      </c>
      <c r="AE63" s="61">
        <v>116.893</v>
      </c>
      <c r="AF63" s="61">
        <v>36.802999999999997</v>
      </c>
      <c r="AG63" s="82">
        <v>54.902000000000001</v>
      </c>
      <c r="AH63" s="42">
        <f t="shared" si="29"/>
        <v>0.49178056136727999</v>
      </c>
      <c r="AJ63" s="340">
        <f t="shared" si="47"/>
        <v>7.6794059060071617E-4</v>
      </c>
      <c r="AK63" s="341">
        <f t="shared" si="48"/>
        <v>7.4747796147010684E-4</v>
      </c>
      <c r="AL63" s="341">
        <f t="shared" si="49"/>
        <v>9.6431596984643438E-4</v>
      </c>
      <c r="AM63" s="341">
        <f t="shared" si="50"/>
        <v>3.0005469926318036E-4</v>
      </c>
      <c r="AN63" s="341">
        <f t="shared" si="51"/>
        <v>3.9023401111526522E-4</v>
      </c>
      <c r="AP63" s="102">
        <f t="shared" si="52"/>
        <v>2.0324943117178611</v>
      </c>
      <c r="AQ63" s="74">
        <f t="shared" si="53"/>
        <v>1.9008424408014575</v>
      </c>
      <c r="AR63" s="74">
        <f t="shared" si="54"/>
        <v>2.1696470465564883</v>
      </c>
      <c r="AS63" s="74">
        <f t="shared" si="55"/>
        <v>2.8774729842061522</v>
      </c>
      <c r="AT63" s="74">
        <f t="shared" si="56"/>
        <v>2.1928465399024528</v>
      </c>
      <c r="AU63" s="74">
        <f t="shared" si="57"/>
        <v>2.6137678952177885</v>
      </c>
      <c r="AV63" s="74">
        <f t="shared" si="58"/>
        <v>1.446855028590649</v>
      </c>
      <c r="AW63" s="74">
        <f t="shared" si="59"/>
        <v>2.7477812177502576</v>
      </c>
      <c r="AX63" s="74">
        <f t="shared" si="60"/>
        <v>2.7198616600790517</v>
      </c>
      <c r="AY63" s="74">
        <f t="shared" si="61"/>
        <v>2.8362361282367448</v>
      </c>
      <c r="AZ63" s="103">
        <f t="shared" si="62"/>
        <v>4.3226517597039606</v>
      </c>
      <c r="BA63" s="42">
        <f t="shared" si="63"/>
        <v>0.52408035306683132</v>
      </c>
    </row>
    <row r="64" spans="1:53" ht="20.100000000000001" customHeight="1">
      <c r="A64" s="88" t="s">
        <v>239</v>
      </c>
      <c r="B64" s="90">
        <v>195.17000000000002</v>
      </c>
      <c r="C64" s="61">
        <v>12.43</v>
      </c>
      <c r="D64" s="61">
        <v>59.22</v>
      </c>
      <c r="E64" s="61">
        <v>98.360000000000014</v>
      </c>
      <c r="F64" s="61">
        <v>35</v>
      </c>
      <c r="G64" s="61">
        <v>22.95</v>
      </c>
      <c r="H64" s="61">
        <v>25.400000000000002</v>
      </c>
      <c r="I64" s="61">
        <v>152.54999999999998</v>
      </c>
      <c r="J64" s="61">
        <v>20.64</v>
      </c>
      <c r="K64" s="61">
        <v>2.52</v>
      </c>
      <c r="L64" s="61">
        <v>7.5</v>
      </c>
      <c r="M64" s="82">
        <v>17.79</v>
      </c>
      <c r="N64" s="42">
        <f t="shared" si="41"/>
        <v>1.3719999999999999</v>
      </c>
      <c r="P64" s="340">
        <f t="shared" si="42"/>
        <v>5.8476423847139258E-4</v>
      </c>
      <c r="Q64" s="341">
        <f t="shared" si="43"/>
        <v>6.308296077278852E-5</v>
      </c>
      <c r="R64" s="341">
        <f t="shared" si="44"/>
        <v>5.362869065147431E-6</v>
      </c>
      <c r="S64" s="341">
        <f t="shared" si="45"/>
        <v>1.516067526213616E-5</v>
      </c>
      <c r="T64" s="342">
        <f t="shared" si="46"/>
        <v>3.1936410101563704E-5</v>
      </c>
      <c r="V64" s="97">
        <v>44.616</v>
      </c>
      <c r="W64" s="61">
        <v>4.4180000000000001</v>
      </c>
      <c r="X64" s="61">
        <v>13.106999999999999</v>
      </c>
      <c r="Y64" s="61">
        <v>23.379000000000001</v>
      </c>
      <c r="Z64" s="61">
        <v>8.86</v>
      </c>
      <c r="AA64" s="61">
        <v>4.3380000000000001</v>
      </c>
      <c r="AB64" s="61">
        <v>6.4</v>
      </c>
      <c r="AC64" s="61">
        <v>43.54</v>
      </c>
      <c r="AD64" s="61">
        <v>4.7450000000000001</v>
      </c>
      <c r="AE64" s="61">
        <v>1.8180000000000001</v>
      </c>
      <c r="AF64" s="61">
        <v>4.2759999999999998</v>
      </c>
      <c r="AG64" s="82">
        <v>15.614999999999998</v>
      </c>
      <c r="AH64" s="42">
        <f t="shared" si="29"/>
        <v>2.6517773620205798</v>
      </c>
      <c r="AJ64" s="340">
        <f t="shared" si="47"/>
        <v>5.9930798303728448E-4</v>
      </c>
      <c r="AK64" s="341">
        <f t="shared" si="48"/>
        <v>4.7234579257331949E-5</v>
      </c>
      <c r="AL64" s="341">
        <f t="shared" si="49"/>
        <v>1.4997702455928224E-5</v>
      </c>
      <c r="AM64" s="341">
        <f t="shared" si="50"/>
        <v>3.4862209440789045E-5</v>
      </c>
      <c r="AN64" s="341">
        <f t="shared" si="51"/>
        <v>1.1098874510154211E-4</v>
      </c>
      <c r="AP64" s="102">
        <f t="shared" si="52"/>
        <v>2.2860070707588251</v>
      </c>
      <c r="AQ64" s="74">
        <f t="shared" si="53"/>
        <v>3.55430410297667</v>
      </c>
      <c r="AR64" s="74">
        <f t="shared" si="54"/>
        <v>2.2132725430597771</v>
      </c>
      <c r="AS64" s="74">
        <f t="shared" si="55"/>
        <v>2.3768808458723054</v>
      </c>
      <c r="AT64" s="74">
        <f t="shared" si="56"/>
        <v>2.5314285714285711</v>
      </c>
      <c r="AU64" s="74">
        <f t="shared" si="57"/>
        <v>1.8901960784313725</v>
      </c>
      <c r="AV64" s="74">
        <f t="shared" si="58"/>
        <v>2.5196850393700787</v>
      </c>
      <c r="AW64" s="74">
        <f t="shared" si="59"/>
        <v>2.8541461815798104</v>
      </c>
      <c r="AX64" s="74">
        <f t="shared" si="60"/>
        <v>2.2989341085271318</v>
      </c>
      <c r="AY64" s="74">
        <f t="shared" si="61"/>
        <v>5.7013333333333325</v>
      </c>
      <c r="AZ64" s="103">
        <f t="shared" si="62"/>
        <v>8.7774030354131529</v>
      </c>
      <c r="BA64" s="42">
        <f t="shared" si="63"/>
        <v>0.53953514419080117</v>
      </c>
    </row>
    <row r="65" spans="1:53" ht="20.100000000000001" customHeight="1" thickBot="1">
      <c r="A65" s="47" t="s">
        <v>33</v>
      </c>
      <c r="B65" s="91">
        <f>B66-SUM(B39:B64)</f>
        <v>37943.460000000137</v>
      </c>
      <c r="C65" s="92">
        <f t="shared" ref="C65:M65" si="64">C66-SUM(C39:C64)</f>
        <v>47149.979999999981</v>
      </c>
      <c r="D65" s="92">
        <f t="shared" si="64"/>
        <v>44998.990000000107</v>
      </c>
      <c r="E65" s="92">
        <f t="shared" si="64"/>
        <v>36636.350000000035</v>
      </c>
      <c r="F65" s="92">
        <f t="shared" si="64"/>
        <v>47886.739999999932</v>
      </c>
      <c r="G65" s="92">
        <f t="shared" si="64"/>
        <v>45582.770000000019</v>
      </c>
      <c r="H65" s="92">
        <f t="shared" si="64"/>
        <v>54270.769999999844</v>
      </c>
      <c r="I65" s="92">
        <f t="shared" si="64"/>
        <v>68886.009999999951</v>
      </c>
      <c r="J65" s="92">
        <f t="shared" si="64"/>
        <v>81673.250000000058</v>
      </c>
      <c r="K65" s="92">
        <f t="shared" si="64"/>
        <v>70788.770000000077</v>
      </c>
      <c r="L65" s="92">
        <f t="shared" si="64"/>
        <v>97.120000000053551</v>
      </c>
      <c r="M65" s="93">
        <f t="shared" si="64"/>
        <v>45.030000000144355</v>
      </c>
      <c r="N65" s="42">
        <f t="shared" si="41"/>
        <v>-0.53634678747817621</v>
      </c>
      <c r="P65" s="340">
        <f t="shared" si="42"/>
        <v>0.11368539474237754</v>
      </c>
      <c r="Q65" s="349">
        <f t="shared" si="43"/>
        <v>0.12529394735621099</v>
      </c>
      <c r="R65" s="341">
        <f t="shared" si="44"/>
        <v>0.15064718444160194</v>
      </c>
      <c r="S65" s="341">
        <f t="shared" si="45"/>
        <v>1.963206375279301E-4</v>
      </c>
      <c r="T65" s="342">
        <f t="shared" si="46"/>
        <v>8.0837355080271147E-5</v>
      </c>
      <c r="V65" s="98">
        <f>V66-SUM(V39:V64)</f>
        <v>8353.8010000000359</v>
      </c>
      <c r="W65" s="92">
        <f t="shared" ref="W65:AG65" si="65">W66-SUM(W39:W64)</f>
        <v>11057.569000000018</v>
      </c>
      <c r="X65" s="92">
        <f t="shared" si="65"/>
        <v>10124.261000000013</v>
      </c>
      <c r="Y65" s="92">
        <f t="shared" si="65"/>
        <v>9179.7279999999882</v>
      </c>
      <c r="Z65" s="92">
        <f t="shared" si="65"/>
        <v>12018.250999999975</v>
      </c>
      <c r="AA65" s="92">
        <f t="shared" si="65"/>
        <v>11881.622999999978</v>
      </c>
      <c r="AB65" s="92">
        <f t="shared" si="65"/>
        <v>13978.842999999993</v>
      </c>
      <c r="AC65" s="92">
        <f t="shared" si="65"/>
        <v>17679.875</v>
      </c>
      <c r="AD65" s="92">
        <f t="shared" si="65"/>
        <v>21121.104999999996</v>
      </c>
      <c r="AE65" s="92">
        <f t="shared" si="65"/>
        <v>18910.81700000001</v>
      </c>
      <c r="AF65" s="92">
        <f t="shared" si="65"/>
        <v>30.840000000011059</v>
      </c>
      <c r="AG65" s="93">
        <f t="shared" si="65"/>
        <v>15.649000000004889</v>
      </c>
      <c r="AH65" s="42">
        <f t="shared" si="29"/>
        <v>-0.4925745784695435</v>
      </c>
      <c r="AJ65" s="340">
        <f t="shared" si="47"/>
        <v>0.11221309906770825</v>
      </c>
      <c r="AK65" s="349">
        <f t="shared" si="48"/>
        <v>0.12937378130457289</v>
      </c>
      <c r="AL65" s="341">
        <f t="shared" si="49"/>
        <v>0.15600594420490063</v>
      </c>
      <c r="AM65" s="341">
        <f t="shared" si="50"/>
        <v>2.5143838614460239E-4</v>
      </c>
      <c r="AN65" s="341">
        <f t="shared" si="51"/>
        <v>1.1123041127727027E-4</v>
      </c>
      <c r="AP65" s="104">
        <f t="shared" si="52"/>
        <v>2.2016444994736921</v>
      </c>
      <c r="AQ65" s="76">
        <f t="shared" si="53"/>
        <v>2.345190602413834</v>
      </c>
      <c r="AR65" s="76">
        <f t="shared" si="54"/>
        <v>2.2498862752252862</v>
      </c>
      <c r="AS65" s="76">
        <f t="shared" si="55"/>
        <v>2.5056338854716635</v>
      </c>
      <c r="AT65" s="76">
        <f t="shared" si="56"/>
        <v>2.5097241950485651</v>
      </c>
      <c r="AU65" s="76">
        <f t="shared" si="57"/>
        <v>2.6066039865501751</v>
      </c>
      <c r="AV65" s="76">
        <f t="shared" si="58"/>
        <v>2.575759105684337</v>
      </c>
      <c r="AW65" s="76">
        <f t="shared" si="59"/>
        <v>2.5665407243067224</v>
      </c>
      <c r="AX65" s="76">
        <f t="shared" si="60"/>
        <v>2.5860492878635273</v>
      </c>
      <c r="AY65" s="76">
        <f t="shared" si="61"/>
        <v>3.1754530477753349</v>
      </c>
      <c r="AZ65" s="105">
        <f t="shared" si="62"/>
        <v>3.4752387297256773</v>
      </c>
      <c r="BA65" s="42">
        <f t="shared" si="63"/>
        <v>9.4407216053900345E-2</v>
      </c>
    </row>
    <row r="66" spans="1:53" s="6" customFormat="1" ht="26.25" customHeight="1" thickBot="1">
      <c r="A66" s="56" t="s">
        <v>34</v>
      </c>
      <c r="B66" s="84">
        <v>333758.44000000006</v>
      </c>
      <c r="C66" s="69">
        <v>348067.83</v>
      </c>
      <c r="D66" s="69">
        <v>326847.99000000005</v>
      </c>
      <c r="E66" s="69">
        <v>324150.88000000006</v>
      </c>
      <c r="F66" s="69">
        <v>350641.24</v>
      </c>
      <c r="G66" s="69">
        <v>363806.64000000007</v>
      </c>
      <c r="H66" s="69">
        <v>418319.83999999991</v>
      </c>
      <c r="I66" s="69">
        <v>464601.14999999997</v>
      </c>
      <c r="J66" s="69">
        <v>466479.77000000008</v>
      </c>
      <c r="K66" s="69">
        <v>469897.73000000004</v>
      </c>
      <c r="L66" s="69">
        <v>494700.92000000004</v>
      </c>
      <c r="M66" s="108">
        <v>557044.45000000007</v>
      </c>
      <c r="N66" s="157">
        <f t="shared" si="41"/>
        <v>0.12602266840336587</v>
      </c>
      <c r="O66"/>
      <c r="P66" s="334">
        <f>SUM(P39:P65)</f>
        <v>1.0000000000000002</v>
      </c>
      <c r="Q66" s="338">
        <f t="shared" ref="Q66:T66" si="66">SUM(Q39:Q65)</f>
        <v>0.99999999999999967</v>
      </c>
      <c r="R66" s="338">
        <f t="shared" si="66"/>
        <v>1.0000000000000002</v>
      </c>
      <c r="S66" s="338">
        <f t="shared" si="66"/>
        <v>0.99999999999999978</v>
      </c>
      <c r="T66" s="335">
        <f t="shared" si="66"/>
        <v>1.0000000000000002</v>
      </c>
      <c r="V66" s="99">
        <v>74445.862999999998</v>
      </c>
      <c r="W66" s="95">
        <v>79424.091000000015</v>
      </c>
      <c r="X66" s="95">
        <v>76126.679000000004</v>
      </c>
      <c r="Y66" s="95">
        <v>76988.008999999991</v>
      </c>
      <c r="Z66" s="95">
        <v>86518.85</v>
      </c>
      <c r="AA66" s="95">
        <v>91839.497000000003</v>
      </c>
      <c r="AB66" s="95">
        <v>105113.85599999997</v>
      </c>
      <c r="AC66" s="95">
        <v>118961.96200000003</v>
      </c>
      <c r="AD66" s="95">
        <v>119762.65300000001</v>
      </c>
      <c r="AE66" s="95">
        <v>121218.56700000001</v>
      </c>
      <c r="AF66" s="95">
        <v>122654.30299999999</v>
      </c>
      <c r="AG66" s="96">
        <v>140689.94099999999</v>
      </c>
      <c r="AH66" s="139">
        <f t="shared" si="29"/>
        <v>0.14704447833354864</v>
      </c>
      <c r="AI66"/>
      <c r="AJ66" s="334">
        <f>SUM(AJ39:AJ65)</f>
        <v>1.0000000000000007</v>
      </c>
      <c r="AK66" s="338">
        <f t="shared" ref="AK66:AN66" si="67">SUM(AK39:AK65)</f>
        <v>1</v>
      </c>
      <c r="AL66" s="338">
        <f t="shared" si="67"/>
        <v>1</v>
      </c>
      <c r="AM66" s="338">
        <f t="shared" si="67"/>
        <v>1.0000000000000002</v>
      </c>
      <c r="AN66" s="335">
        <f t="shared" si="67"/>
        <v>0.99999999999999989</v>
      </c>
      <c r="AP66" s="72">
        <f t="shared" ref="AP66:AR66" si="68">(V66/B66)*10</f>
        <v>2.2305312488876679</v>
      </c>
      <c r="AQ66" s="77">
        <f t="shared" si="68"/>
        <v>2.2818567001724928</v>
      </c>
      <c r="AR66" s="77">
        <f t="shared" si="68"/>
        <v>2.3291157152289661</v>
      </c>
      <c r="AS66" s="77">
        <f t="shared" ref="AS66:AX66" si="69">(Y66/E66)*10</f>
        <v>2.3750670983833198</v>
      </c>
      <c r="AT66" s="77">
        <f t="shared" si="69"/>
        <v>2.4674464988773144</v>
      </c>
      <c r="AU66" s="77">
        <f t="shared" si="69"/>
        <v>2.5244040900407971</v>
      </c>
      <c r="AV66" s="77">
        <f t="shared" si="69"/>
        <v>2.5127628658492505</v>
      </c>
      <c r="AW66" s="77">
        <f t="shared" si="69"/>
        <v>2.5605180271292922</v>
      </c>
      <c r="AX66" s="77">
        <f t="shared" si="69"/>
        <v>2.5673707779439177</v>
      </c>
      <c r="AY66" s="77">
        <f t="shared" si="39"/>
        <v>2.4793627430488705</v>
      </c>
      <c r="AZ66" s="87">
        <f t="shared" si="40"/>
        <v>2.5256501702871281</v>
      </c>
      <c r="BA66" s="86">
        <f t="shared" si="63"/>
        <v>1.8669082355145021E-2</v>
      </c>
    </row>
    <row r="68" spans="1:53" ht="15.75" thickBot="1"/>
    <row r="69" spans="1:53" ht="15" customHeight="1">
      <c r="A69" s="507" t="s">
        <v>31</v>
      </c>
      <c r="B69" s="533" t="s">
        <v>19</v>
      </c>
      <c r="C69" s="530"/>
      <c r="D69" s="530"/>
      <c r="E69" s="530"/>
      <c r="F69" s="530"/>
      <c r="G69" s="530"/>
      <c r="H69" s="530"/>
      <c r="I69" s="530"/>
      <c r="J69" s="530"/>
      <c r="K69" s="530"/>
      <c r="L69" s="530"/>
      <c r="M69" s="531"/>
      <c r="N69" s="519" t="s">
        <v>196</v>
      </c>
      <c r="P69" s="489" t="s">
        <v>112</v>
      </c>
      <c r="Q69" s="495"/>
      <c r="R69" s="495"/>
      <c r="S69" s="495"/>
      <c r="T69" s="522"/>
      <c r="V69" s="529" t="s">
        <v>35</v>
      </c>
      <c r="W69" s="530"/>
      <c r="X69" s="530"/>
      <c r="Y69" s="530"/>
      <c r="Z69" s="530"/>
      <c r="AA69" s="530"/>
      <c r="AB69" s="530"/>
      <c r="AC69" s="530"/>
      <c r="AD69" s="530"/>
      <c r="AE69" s="530"/>
      <c r="AF69" s="530"/>
      <c r="AG69" s="530"/>
      <c r="AH69" s="519" t="s">
        <v>111</v>
      </c>
      <c r="AJ69" s="489" t="s">
        <v>112</v>
      </c>
      <c r="AK69" s="495"/>
      <c r="AL69" s="495"/>
      <c r="AM69" s="495"/>
      <c r="AN69" s="522"/>
      <c r="AP69" s="529" t="s">
        <v>41</v>
      </c>
      <c r="AQ69" s="530"/>
      <c r="AR69" s="530"/>
      <c r="AS69" s="530"/>
      <c r="AT69" s="530"/>
      <c r="AU69" s="530"/>
      <c r="AV69" s="530"/>
      <c r="AW69" s="530"/>
      <c r="AX69" s="530"/>
      <c r="AY69" s="530"/>
      <c r="AZ69" s="530"/>
      <c r="BA69" s="519" t="s">
        <v>111</v>
      </c>
    </row>
    <row r="70" spans="1:53" ht="15" customHeight="1" thickBot="1">
      <c r="A70" s="517"/>
      <c r="B70" s="526" t="s">
        <v>69</v>
      </c>
      <c r="C70" s="527"/>
      <c r="D70" s="527"/>
      <c r="E70" s="527"/>
      <c r="F70" s="527"/>
      <c r="G70" s="527"/>
      <c r="H70" s="527"/>
      <c r="I70" s="527"/>
      <c r="J70" s="527"/>
      <c r="K70" s="527"/>
      <c r="L70" s="527"/>
      <c r="M70" s="528"/>
      <c r="N70" s="520"/>
      <c r="P70" s="523"/>
      <c r="Q70" s="524"/>
      <c r="R70" s="524"/>
      <c r="S70" s="524"/>
      <c r="T70" s="525"/>
      <c r="V70" s="532" t="str">
        <f>B70</f>
        <v>jan-dez</v>
      </c>
      <c r="W70" s="527"/>
      <c r="X70" s="527"/>
      <c r="Y70" s="527"/>
      <c r="Z70" s="527"/>
      <c r="AA70" s="527"/>
      <c r="AB70" s="527"/>
      <c r="AC70" s="527"/>
      <c r="AD70" s="527"/>
      <c r="AE70" s="527"/>
      <c r="AF70" s="527"/>
      <c r="AG70" s="527"/>
      <c r="AH70" s="520"/>
      <c r="AJ70" s="523"/>
      <c r="AK70" s="524"/>
      <c r="AL70" s="524"/>
      <c r="AM70" s="524"/>
      <c r="AN70" s="525"/>
      <c r="AP70" s="532" t="str">
        <f>B70</f>
        <v>jan-dez</v>
      </c>
      <c r="AQ70" s="527"/>
      <c r="AR70" s="527"/>
      <c r="AS70" s="527"/>
      <c r="AT70" s="527"/>
      <c r="AU70" s="527"/>
      <c r="AV70" s="527"/>
      <c r="AW70" s="527"/>
      <c r="AX70" s="527"/>
      <c r="AY70" s="527"/>
      <c r="AZ70" s="528"/>
      <c r="BA70" s="520"/>
    </row>
    <row r="71" spans="1:53" ht="24.75" customHeight="1" thickBot="1">
      <c r="A71" s="508"/>
      <c r="B71" s="31">
        <v>2010</v>
      </c>
      <c r="C71" s="78">
        <v>2011</v>
      </c>
      <c r="D71" s="78">
        <v>2012</v>
      </c>
      <c r="E71" s="78">
        <v>2013</v>
      </c>
      <c r="F71" s="78">
        <v>2014</v>
      </c>
      <c r="G71" s="78">
        <v>2015</v>
      </c>
      <c r="H71" s="78">
        <v>2016</v>
      </c>
      <c r="I71" s="78">
        <v>2017</v>
      </c>
      <c r="J71" s="78">
        <v>2018</v>
      </c>
      <c r="K71" s="78">
        <v>2019</v>
      </c>
      <c r="L71" s="78">
        <v>2020</v>
      </c>
      <c r="M71" s="30">
        <v>2021</v>
      </c>
      <c r="N71" s="521"/>
      <c r="P71" s="284">
        <v>2010</v>
      </c>
      <c r="Q71" s="339">
        <v>2015</v>
      </c>
      <c r="R71" s="386">
        <v>2019</v>
      </c>
      <c r="S71" s="386">
        <v>2020</v>
      </c>
      <c r="T71" s="288">
        <v>20221</v>
      </c>
      <c r="V71" s="51">
        <v>2010</v>
      </c>
      <c r="W71" s="78">
        <v>2011</v>
      </c>
      <c r="X71" s="78">
        <v>2012</v>
      </c>
      <c r="Y71" s="78">
        <v>2013</v>
      </c>
      <c r="Z71" s="78">
        <v>2014</v>
      </c>
      <c r="AA71" s="78">
        <v>2015</v>
      </c>
      <c r="AB71" s="78">
        <v>2016</v>
      </c>
      <c r="AC71" s="78">
        <v>2017</v>
      </c>
      <c r="AD71" s="78">
        <v>2018</v>
      </c>
      <c r="AE71" s="78"/>
      <c r="AF71" s="78">
        <v>2019</v>
      </c>
      <c r="AG71" s="29">
        <v>2020</v>
      </c>
      <c r="AH71" s="521"/>
      <c r="AJ71" s="284">
        <v>2010</v>
      </c>
      <c r="AK71" s="339">
        <v>2015</v>
      </c>
      <c r="AL71" s="386">
        <v>2019</v>
      </c>
      <c r="AM71" s="386">
        <v>2020</v>
      </c>
      <c r="AN71" s="288">
        <v>2021</v>
      </c>
      <c r="AP71" s="51">
        <v>2010</v>
      </c>
      <c r="AQ71" s="70">
        <v>2011</v>
      </c>
      <c r="AR71" s="70">
        <v>2012</v>
      </c>
      <c r="AS71" s="70">
        <v>2013</v>
      </c>
      <c r="AT71" s="70">
        <v>2014</v>
      </c>
      <c r="AU71" s="70">
        <v>2015</v>
      </c>
      <c r="AV71" s="70">
        <v>2016</v>
      </c>
      <c r="AW71" s="70">
        <v>2017</v>
      </c>
      <c r="AX71" s="70">
        <v>2018</v>
      </c>
      <c r="AY71" s="70">
        <v>2019</v>
      </c>
      <c r="AZ71" s="29">
        <v>2020</v>
      </c>
      <c r="BA71" s="521"/>
    </row>
    <row r="72" spans="1:53" ht="20.100000000000001" customHeight="1">
      <c r="A72" s="88" t="s">
        <v>120</v>
      </c>
      <c r="B72" s="89">
        <v>61102.130000000012</v>
      </c>
      <c r="C72" s="60">
        <v>72727.920000000013</v>
      </c>
      <c r="D72" s="60">
        <v>72763.189999999988</v>
      </c>
      <c r="E72" s="60">
        <v>70031.739999999991</v>
      </c>
      <c r="F72" s="60">
        <v>74854.53</v>
      </c>
      <c r="G72" s="60">
        <v>77189.659999999989</v>
      </c>
      <c r="H72" s="60">
        <v>85771.109999999986</v>
      </c>
      <c r="I72" s="60">
        <v>128786.83000000003</v>
      </c>
      <c r="J72" s="60">
        <v>137745.89999999994</v>
      </c>
      <c r="K72" s="60">
        <v>150218.89000000004</v>
      </c>
      <c r="L72" s="60">
        <v>184752.53999999992</v>
      </c>
      <c r="M72" s="80">
        <v>190559.75999999995</v>
      </c>
      <c r="N72" s="42">
        <f t="shared" ref="N72:N100" si="70">(M72-L72)/L72</f>
        <v>3.1432423067093054E-2</v>
      </c>
      <c r="P72" s="340">
        <f>B72/$B$100</f>
        <v>0.14545890279341833</v>
      </c>
      <c r="Q72" s="341">
        <f>G72/$G$100</f>
        <v>0.13669537069587209</v>
      </c>
      <c r="R72" s="341"/>
      <c r="S72" s="341">
        <f>L72/$L$100</f>
        <v>0.21555665518727057</v>
      </c>
      <c r="T72" s="342">
        <f>M72/$M$100</f>
        <v>0.21839132308726503</v>
      </c>
      <c r="V72" s="97">
        <v>17543.097000000005</v>
      </c>
      <c r="W72" s="60">
        <v>21647.384000000002</v>
      </c>
      <c r="X72" s="60">
        <v>21920.464</v>
      </c>
      <c r="Y72" s="60">
        <v>21456.350999999999</v>
      </c>
      <c r="Z72" s="60">
        <v>22432.375</v>
      </c>
      <c r="AA72" s="60">
        <v>23132.823000000004</v>
      </c>
      <c r="AB72" s="60">
        <v>22662.208000000002</v>
      </c>
      <c r="AC72" s="60">
        <v>35148.051999999996</v>
      </c>
      <c r="AD72" s="60">
        <v>40682.934000000016</v>
      </c>
      <c r="AE72" s="60">
        <v>43204.241999999998</v>
      </c>
      <c r="AF72" s="60">
        <v>54088.803</v>
      </c>
      <c r="AG72" s="38">
        <v>57558.382000000005</v>
      </c>
      <c r="AH72" s="42">
        <f t="shared" ref="AH72:AH100" si="71">(AG72-AF72)/AF72</f>
        <v>6.414597490722812E-2</v>
      </c>
      <c r="AJ72" s="340">
        <f>V72/$V$100</f>
        <v>0.16058389824278552</v>
      </c>
      <c r="AK72" s="341">
        <f>AA72/$AA$100</f>
        <v>0.13555383897116721</v>
      </c>
      <c r="AL72" s="341"/>
      <c r="AM72" s="341">
        <f>AF72/$AF$100</f>
        <v>0.21573812244114179</v>
      </c>
      <c r="AN72" s="342">
        <f t="shared" ref="AN72:AN99" si="72">AG72/$AG$100</f>
        <v>0.21902972560850592</v>
      </c>
      <c r="AP72" s="109">
        <f t="shared" ref="AP72:AX72" si="73">(V72/B72)*10</f>
        <v>2.8711105488466608</v>
      </c>
      <c r="AQ72" s="73">
        <f t="shared" si="73"/>
        <v>2.9764888092495974</v>
      </c>
      <c r="AR72" s="73">
        <f t="shared" si="73"/>
        <v>3.0125760016843688</v>
      </c>
      <c r="AS72" s="73">
        <f t="shared" si="73"/>
        <v>3.0638037838271619</v>
      </c>
      <c r="AT72" s="73">
        <f t="shared" si="73"/>
        <v>2.9967959186972388</v>
      </c>
      <c r="AU72" s="73">
        <f t="shared" si="73"/>
        <v>2.9968810589397603</v>
      </c>
      <c r="AV72" s="73">
        <f t="shared" si="73"/>
        <v>2.6421726383160959</v>
      </c>
      <c r="AW72" s="73">
        <f t="shared" si="73"/>
        <v>2.7291650862126189</v>
      </c>
      <c r="AX72" s="73">
        <f t="shared" si="73"/>
        <v>2.9534769455933012</v>
      </c>
      <c r="AY72" s="73">
        <f t="shared" ref="AY72:AZ72" si="74">(AF72/L72)*10</f>
        <v>2.9276351491568136</v>
      </c>
      <c r="AZ72" s="110">
        <f t="shared" si="74"/>
        <v>3.0204898452852809</v>
      </c>
      <c r="BA72" s="42">
        <f>(AZ72-AY72)/AY72</f>
        <v>3.1716621572606248E-2</v>
      </c>
    </row>
    <row r="73" spans="1:53" ht="20.100000000000001" customHeight="1">
      <c r="A73" s="88" t="s">
        <v>119</v>
      </c>
      <c r="B73" s="90">
        <v>77596.039999999994</v>
      </c>
      <c r="C73" s="61">
        <v>78585.62999999999</v>
      </c>
      <c r="D73" s="61">
        <v>84445.189999999988</v>
      </c>
      <c r="E73" s="61">
        <v>88533.79</v>
      </c>
      <c r="F73" s="61">
        <v>103953.58000000002</v>
      </c>
      <c r="G73" s="61">
        <v>114542.44</v>
      </c>
      <c r="H73" s="61">
        <v>126025.49</v>
      </c>
      <c r="I73" s="61">
        <v>137009.57999999999</v>
      </c>
      <c r="J73" s="61">
        <v>145095.07</v>
      </c>
      <c r="K73" s="61">
        <v>161301.99</v>
      </c>
      <c r="L73" s="61">
        <v>190885.72000000003</v>
      </c>
      <c r="M73" s="82">
        <v>186196.48000000001</v>
      </c>
      <c r="N73" s="42">
        <f t="shared" si="70"/>
        <v>-2.4565693023029796E-2</v>
      </c>
      <c r="P73" s="340">
        <f t="shared" ref="P73:P99" si="75">B73/$B$100</f>
        <v>0.18472408146024039</v>
      </c>
      <c r="Q73" s="341">
        <f t="shared" ref="Q73:Q99" si="76">G73/$G$100</f>
        <v>0.20284350645163729</v>
      </c>
      <c r="R73" s="341"/>
      <c r="S73" s="341">
        <f t="shared" ref="S73:S99" si="77">L73/$L$100</f>
        <v>0.22271243105082023</v>
      </c>
      <c r="T73" s="342">
        <f t="shared" ref="T73:T99" si="78">M73/$M$100</f>
        <v>0.21339077894195235</v>
      </c>
      <c r="V73" s="97">
        <v>19234.409</v>
      </c>
      <c r="W73" s="61">
        <v>19224.062000000002</v>
      </c>
      <c r="X73" s="61">
        <v>21895.144999999997</v>
      </c>
      <c r="Y73" s="61">
        <v>23110.314999999995</v>
      </c>
      <c r="Z73" s="61">
        <v>27121.593000000001</v>
      </c>
      <c r="AA73" s="61">
        <v>33568.22</v>
      </c>
      <c r="AB73" s="61">
        <v>36349.964999999997</v>
      </c>
      <c r="AC73" s="61">
        <v>39455.208000000006</v>
      </c>
      <c r="AD73" s="61">
        <v>41541.442999999999</v>
      </c>
      <c r="AE73" s="61">
        <v>46565.983</v>
      </c>
      <c r="AF73" s="61">
        <v>52405.522000000012</v>
      </c>
      <c r="AG73" s="38">
        <v>52517.811999999998</v>
      </c>
      <c r="AH73" s="42">
        <f t="shared" si="71"/>
        <v>2.142713128589508E-3</v>
      </c>
      <c r="AJ73" s="340">
        <f t="shared" ref="AJ73:AJ99" si="79">V73/$V$100</f>
        <v>0.17606562727300185</v>
      </c>
      <c r="AK73" s="341">
        <f t="shared" ref="AK73:AK99" si="80">AA73/$AA$100</f>
        <v>0.19670323368785186</v>
      </c>
      <c r="AL73" s="341"/>
      <c r="AM73" s="341">
        <f t="shared" ref="AM73:AM99" si="81">AF73/$AF$100</f>
        <v>0.20902420269548122</v>
      </c>
      <c r="AN73" s="342">
        <f t="shared" si="72"/>
        <v>0.19984859810546965</v>
      </c>
      <c r="AP73" s="52">
        <f t="shared" ref="AP73:AP99" si="82">(V73/B73)*10</f>
        <v>2.478787448431647</v>
      </c>
      <c r="AQ73" s="74">
        <f t="shared" ref="AQ73:AQ99" si="83">(W73/C73)*10</f>
        <v>2.4462566502298202</v>
      </c>
      <c r="AR73" s="74">
        <f t="shared" ref="AR73:AR99" si="84">(X73/D73)*10</f>
        <v>2.5928232265212503</v>
      </c>
      <c r="AS73" s="74">
        <f t="shared" ref="AS73:AS99" si="85">(Y73/E73)*10</f>
        <v>2.6103383804082032</v>
      </c>
      <c r="AT73" s="74">
        <f t="shared" ref="AT73:AT99" si="86">(Z73/F73)*10</f>
        <v>2.6090100023491254</v>
      </c>
      <c r="AU73" s="74">
        <f t="shared" ref="AU73:AU99" si="87">(AA73/G73)*10</f>
        <v>2.9306360157859395</v>
      </c>
      <c r="AV73" s="74">
        <f t="shared" ref="AV73:AV99" si="88">(AB73/H73)*10</f>
        <v>2.8843343517251938</v>
      </c>
      <c r="AW73" s="74">
        <f t="shared" ref="AW73:AW99" si="89">(AC73/I73)*10</f>
        <v>2.879740818123814</v>
      </c>
      <c r="AX73" s="74">
        <f t="shared" ref="AX73:AX99" si="90">(AD73/J73)*10</f>
        <v>2.8630499299528234</v>
      </c>
      <c r="AY73" s="74">
        <f t="shared" ref="AY73:AY99" si="91">(AF73/L73)*10</f>
        <v>2.7453872400722279</v>
      </c>
      <c r="AZ73" s="111">
        <f t="shared" ref="AZ73:AZ99" si="92">(AG73/M73)*10</f>
        <v>2.8205587989633312</v>
      </c>
      <c r="BA73" s="42">
        <f t="shared" ref="BA73:BA100" si="93">(AZ73-AY73)/AY73</f>
        <v>2.7381040384352337E-2</v>
      </c>
    </row>
    <row r="74" spans="1:53" ht="20.100000000000001" customHeight="1">
      <c r="A74" s="88" t="s">
        <v>118</v>
      </c>
      <c r="B74" s="90"/>
      <c r="C74" s="61"/>
      <c r="D74" s="61"/>
      <c r="E74" s="61"/>
      <c r="F74" s="61"/>
      <c r="G74" s="61"/>
      <c r="H74" s="61"/>
      <c r="I74" s="61"/>
      <c r="J74" s="61"/>
      <c r="K74" s="61"/>
      <c r="L74" s="61">
        <v>113512.68</v>
      </c>
      <c r="M74" s="82">
        <v>130168.51000000001</v>
      </c>
      <c r="N74" s="42">
        <f t="shared" si="70"/>
        <v>0.14673100837721403</v>
      </c>
      <c r="P74" s="340">
        <f t="shared" si="75"/>
        <v>0</v>
      </c>
      <c r="Q74" s="341">
        <f t="shared" si="76"/>
        <v>0</v>
      </c>
      <c r="R74" s="341"/>
      <c r="S74" s="341">
        <f t="shared" si="77"/>
        <v>0.13243884832188502</v>
      </c>
      <c r="T74" s="342">
        <f t="shared" si="78"/>
        <v>0.14917983273697397</v>
      </c>
      <c r="V74" s="97"/>
      <c r="W74" s="61"/>
      <c r="X74" s="61"/>
      <c r="Y74" s="61"/>
      <c r="Z74" s="61"/>
      <c r="AA74" s="61"/>
      <c r="AB74" s="61"/>
      <c r="AC74" s="61"/>
      <c r="AD74" s="61"/>
      <c r="AE74" s="61"/>
      <c r="AF74" s="61">
        <v>30245.971000000005</v>
      </c>
      <c r="AG74" s="38">
        <v>34619.227999999996</v>
      </c>
      <c r="AH74" s="42">
        <f t="shared" si="71"/>
        <v>0.14458973725789759</v>
      </c>
      <c r="AJ74" s="340">
        <f t="shared" si="79"/>
        <v>0</v>
      </c>
      <c r="AK74" s="341">
        <f t="shared" si="80"/>
        <v>0</v>
      </c>
      <c r="AL74" s="341"/>
      <c r="AM74" s="341">
        <f t="shared" si="81"/>
        <v>0.1206388130820574</v>
      </c>
      <c r="AN74" s="342">
        <f t="shared" si="72"/>
        <v>0.13173824117603417</v>
      </c>
      <c r="AP74" s="52"/>
      <c r="AQ74" s="74"/>
      <c r="AR74" s="74"/>
      <c r="AS74" s="74"/>
      <c r="AT74" s="74"/>
      <c r="AU74" s="74"/>
      <c r="AV74" s="74"/>
      <c r="AW74" s="74"/>
      <c r="AX74" s="74"/>
      <c r="AY74" s="74">
        <f t="shared" si="91"/>
        <v>2.664545582044227</v>
      </c>
      <c r="AZ74" s="111">
        <f t="shared" si="92"/>
        <v>2.6595701218366861</v>
      </c>
      <c r="BA74" s="42">
        <f t="shared" si="93"/>
        <v>-1.867282827161758E-3</v>
      </c>
    </row>
    <row r="75" spans="1:53" ht="20.100000000000001" customHeight="1">
      <c r="A75" s="88" t="s">
        <v>121</v>
      </c>
      <c r="B75" s="90">
        <v>48698.29</v>
      </c>
      <c r="C75" s="61">
        <v>53046.670000000006</v>
      </c>
      <c r="D75" s="61">
        <v>58099.999999999993</v>
      </c>
      <c r="E75" s="61">
        <v>65518.460000000006</v>
      </c>
      <c r="F75" s="61">
        <v>65845.48</v>
      </c>
      <c r="G75" s="61">
        <v>75403.900000000009</v>
      </c>
      <c r="H75" s="61">
        <v>79710.070000000007</v>
      </c>
      <c r="I75" s="61">
        <v>86523.11</v>
      </c>
      <c r="J75" s="61">
        <v>96133.840000000011</v>
      </c>
      <c r="K75" s="61">
        <v>98236.680000000022</v>
      </c>
      <c r="L75" s="61">
        <v>105241.39000000001</v>
      </c>
      <c r="M75" s="82">
        <v>97949.42</v>
      </c>
      <c r="N75" s="42">
        <f t="shared" si="70"/>
        <v>-6.9288043420939374E-2</v>
      </c>
      <c r="P75" s="340">
        <f t="shared" si="75"/>
        <v>0.11593048935144643</v>
      </c>
      <c r="Q75" s="341">
        <f t="shared" si="76"/>
        <v>0.13353296364324538</v>
      </c>
      <c r="R75" s="341"/>
      <c r="S75" s="341">
        <f t="shared" si="77"/>
        <v>0.12278847162620378</v>
      </c>
      <c r="T75" s="342">
        <f t="shared" si="78"/>
        <v>0.1122550922053545</v>
      </c>
      <c r="V75" s="97">
        <v>15764.507000000001</v>
      </c>
      <c r="W75" s="61">
        <v>17684.307000000001</v>
      </c>
      <c r="X75" s="61">
        <v>20115.495999999999</v>
      </c>
      <c r="Y75" s="61">
        <v>21765.058000000008</v>
      </c>
      <c r="Z75" s="61">
        <v>20791.052</v>
      </c>
      <c r="AA75" s="61">
        <v>24088.491999999998</v>
      </c>
      <c r="AB75" s="61">
        <v>26072.823</v>
      </c>
      <c r="AC75" s="61">
        <v>29177.759000000002</v>
      </c>
      <c r="AD75" s="61">
        <v>31142.264999999999</v>
      </c>
      <c r="AE75" s="61">
        <v>32750.864000000001</v>
      </c>
      <c r="AF75" s="61">
        <v>34299.705000000002</v>
      </c>
      <c r="AG75" s="38">
        <v>34192.932000000001</v>
      </c>
      <c r="AH75" s="42">
        <f t="shared" si="71"/>
        <v>-3.1129422250133357E-3</v>
      </c>
      <c r="AJ75" s="340">
        <f t="shared" si="79"/>
        <v>0.14430325431910224</v>
      </c>
      <c r="AK75" s="341">
        <f t="shared" si="80"/>
        <v>0.14115387324868431</v>
      </c>
      <c r="AL75" s="341"/>
      <c r="AM75" s="341">
        <f t="shared" si="81"/>
        <v>0.13680750074992498</v>
      </c>
      <c r="AN75" s="342">
        <f t="shared" si="72"/>
        <v>0.13011603616151513</v>
      </c>
      <c r="AP75" s="52">
        <f t="shared" si="82"/>
        <v>3.2371787592541752</v>
      </c>
      <c r="AQ75" s="74">
        <f t="shared" si="83"/>
        <v>3.3337261321021656</v>
      </c>
      <c r="AR75" s="74">
        <f t="shared" si="84"/>
        <v>3.4622196213425132</v>
      </c>
      <c r="AS75" s="74">
        <f t="shared" si="85"/>
        <v>3.3219733797161908</v>
      </c>
      <c r="AT75" s="74">
        <f t="shared" si="86"/>
        <v>3.1575518927039488</v>
      </c>
      <c r="AU75" s="74">
        <f t="shared" si="87"/>
        <v>3.1945949745304949</v>
      </c>
      <c r="AV75" s="74">
        <f t="shared" si="88"/>
        <v>3.2709572328816168</v>
      </c>
      <c r="AW75" s="74">
        <f t="shared" si="89"/>
        <v>3.3722503733395626</v>
      </c>
      <c r="AX75" s="74">
        <f t="shared" si="90"/>
        <v>3.2394695769980681</v>
      </c>
      <c r="AY75" s="74">
        <f t="shared" si="91"/>
        <v>3.2591459500867481</v>
      </c>
      <c r="AZ75" s="111">
        <f t="shared" si="92"/>
        <v>3.4908764135612036</v>
      </c>
      <c r="BA75" s="42">
        <f t="shared" si="93"/>
        <v>7.1101591344286855E-2</v>
      </c>
    </row>
    <row r="76" spans="1:53" ht="20.100000000000001" customHeight="1">
      <c r="A76" s="88" t="s">
        <v>125</v>
      </c>
      <c r="B76" s="90">
        <v>33351.35</v>
      </c>
      <c r="C76" s="61">
        <v>36700.949999999997</v>
      </c>
      <c r="D76" s="61">
        <v>41785.070000000007</v>
      </c>
      <c r="E76" s="61">
        <v>44433.36</v>
      </c>
      <c r="F76" s="61">
        <v>50611.96</v>
      </c>
      <c r="G76" s="61">
        <v>50796.59</v>
      </c>
      <c r="H76" s="61">
        <v>55488.719999999994</v>
      </c>
      <c r="I76" s="61">
        <v>58085.86</v>
      </c>
      <c r="J76" s="61">
        <v>63508.740000000005</v>
      </c>
      <c r="K76" s="61">
        <v>64902.229999999996</v>
      </c>
      <c r="L76" s="61">
        <v>65352.709999999992</v>
      </c>
      <c r="M76" s="82">
        <v>59134.64</v>
      </c>
      <c r="N76" s="42">
        <f t="shared" si="70"/>
        <v>-9.5146322164757866E-2</v>
      </c>
      <c r="P76" s="340">
        <f t="shared" si="75"/>
        <v>7.9395771926105876E-2</v>
      </c>
      <c r="Q76" s="341">
        <f t="shared" si="76"/>
        <v>8.9955814031778727E-2</v>
      </c>
      <c r="R76" s="341"/>
      <c r="S76" s="341">
        <f t="shared" si="77"/>
        <v>7.6249082015455341E-2</v>
      </c>
      <c r="T76" s="342">
        <f t="shared" si="78"/>
        <v>6.7771350414636902E-2</v>
      </c>
      <c r="V76" s="97">
        <v>10282.76</v>
      </c>
      <c r="W76" s="61">
        <v>11092.782999999999</v>
      </c>
      <c r="X76" s="61">
        <v>12638.658999999998</v>
      </c>
      <c r="Y76" s="61">
        <v>14556.799000000001</v>
      </c>
      <c r="Z76" s="61">
        <v>15604.846000000001</v>
      </c>
      <c r="AA76" s="61">
        <v>16699.563999999998</v>
      </c>
      <c r="AB76" s="61">
        <v>19191.043000000001</v>
      </c>
      <c r="AC76" s="61">
        <v>19927.647000000004</v>
      </c>
      <c r="AD76" s="61">
        <v>21536.322999999997</v>
      </c>
      <c r="AE76" s="61">
        <v>22616.536</v>
      </c>
      <c r="AF76" s="61">
        <v>22778.702999999998</v>
      </c>
      <c r="AG76" s="38">
        <v>22752.547000000002</v>
      </c>
      <c r="AH76" s="42">
        <f t="shared" si="71"/>
        <v>-1.1482655531351107E-3</v>
      </c>
      <c r="AJ76" s="340">
        <f t="shared" si="79"/>
        <v>9.4125095785253007E-2</v>
      </c>
      <c r="AK76" s="341">
        <f t="shared" si="80"/>
        <v>9.7856193744477293E-2</v>
      </c>
      <c r="AL76" s="341"/>
      <c r="AM76" s="341">
        <f t="shared" si="81"/>
        <v>9.0854933818084377E-2</v>
      </c>
      <c r="AN76" s="342">
        <f t="shared" si="72"/>
        <v>8.6581379690357438E-2</v>
      </c>
      <c r="AP76" s="52">
        <f t="shared" si="82"/>
        <v>3.0831615511815862</v>
      </c>
      <c r="AQ76" s="74">
        <f t="shared" si="83"/>
        <v>3.0224784372066664</v>
      </c>
      <c r="AR76" s="74">
        <f t="shared" si="84"/>
        <v>3.0246829788725966</v>
      </c>
      <c r="AS76" s="74">
        <f t="shared" si="85"/>
        <v>3.2760968335502878</v>
      </c>
      <c r="AT76" s="74">
        <f t="shared" si="86"/>
        <v>3.0832328959400113</v>
      </c>
      <c r="AU76" s="74">
        <f t="shared" si="87"/>
        <v>3.2875364271499325</v>
      </c>
      <c r="AV76" s="74">
        <f t="shared" si="88"/>
        <v>3.4585485122021202</v>
      </c>
      <c r="AW76" s="74">
        <f t="shared" si="89"/>
        <v>3.4307225545081033</v>
      </c>
      <c r="AX76" s="74">
        <f t="shared" si="90"/>
        <v>3.3910801883331327</v>
      </c>
      <c r="AY76" s="74">
        <f t="shared" si="91"/>
        <v>3.4855024374658679</v>
      </c>
      <c r="AZ76" s="111">
        <f t="shared" si="92"/>
        <v>3.84758358214407</v>
      </c>
      <c r="BA76" s="42">
        <f t="shared" si="93"/>
        <v>0.10388205177714724</v>
      </c>
    </row>
    <row r="77" spans="1:53" ht="20.100000000000001" customHeight="1">
      <c r="A77" s="88" t="s">
        <v>131</v>
      </c>
      <c r="B77" s="90">
        <v>20200.37</v>
      </c>
      <c r="C77" s="61">
        <v>21368.43</v>
      </c>
      <c r="D77" s="61">
        <v>25298.760000000002</v>
      </c>
      <c r="E77" s="61">
        <v>25692.05999999999</v>
      </c>
      <c r="F77" s="61">
        <v>25287.32</v>
      </c>
      <c r="G77" s="61">
        <v>29048.259999999995</v>
      </c>
      <c r="H77" s="61">
        <v>31774.749999999996</v>
      </c>
      <c r="I77" s="61">
        <v>30447.600000000002</v>
      </c>
      <c r="J77" s="61">
        <v>31418.14</v>
      </c>
      <c r="K77" s="61">
        <v>31054.010000000002</v>
      </c>
      <c r="L77" s="61">
        <v>43375.77</v>
      </c>
      <c r="M77" s="82">
        <v>40528.060000000012</v>
      </c>
      <c r="N77" s="42">
        <f t="shared" si="70"/>
        <v>-6.5652091017634612E-2</v>
      </c>
      <c r="P77" s="340">
        <f t="shared" si="75"/>
        <v>4.8088727123278406E-2</v>
      </c>
      <c r="Q77" s="341">
        <f t="shared" si="76"/>
        <v>5.1441639576726636E-2</v>
      </c>
      <c r="R77" s="341"/>
      <c r="S77" s="341">
        <f t="shared" si="77"/>
        <v>5.0607888245392238E-2</v>
      </c>
      <c r="T77" s="342">
        <f t="shared" si="78"/>
        <v>4.6447249123110081E-2</v>
      </c>
      <c r="V77" s="97">
        <v>4092.2719999999995</v>
      </c>
      <c r="W77" s="61">
        <v>4185.91</v>
      </c>
      <c r="X77" s="61">
        <v>5117.9319999999998</v>
      </c>
      <c r="Y77" s="61">
        <v>5230.2070000000003</v>
      </c>
      <c r="Z77" s="61">
        <v>6492.1360000000004</v>
      </c>
      <c r="AA77" s="61">
        <v>6442.7330000000002</v>
      </c>
      <c r="AB77" s="61">
        <v>7052.9350000000004</v>
      </c>
      <c r="AC77" s="61">
        <v>7165.9959999999992</v>
      </c>
      <c r="AD77" s="61">
        <v>7584.9160000000011</v>
      </c>
      <c r="AE77" s="61">
        <v>7801.3879999999999</v>
      </c>
      <c r="AF77" s="61">
        <v>10662.270000000002</v>
      </c>
      <c r="AG77" s="38">
        <v>10158.977999999999</v>
      </c>
      <c r="AH77" s="42">
        <f t="shared" si="71"/>
        <v>-4.7203081520164371E-2</v>
      </c>
      <c r="AJ77" s="340">
        <f t="shared" si="79"/>
        <v>3.7459348849852456E-2</v>
      </c>
      <c r="AK77" s="341">
        <f t="shared" si="80"/>
        <v>3.7753161022164264E-2</v>
      </c>
      <c r="AL77" s="341"/>
      <c r="AM77" s="341">
        <f t="shared" si="81"/>
        <v>4.252743605290199E-2</v>
      </c>
      <c r="AN77" s="342">
        <f t="shared" si="72"/>
        <v>3.8658455753722336E-2</v>
      </c>
      <c r="AP77" s="52">
        <f t="shared" si="82"/>
        <v>2.0258401207502632</v>
      </c>
      <c r="AQ77" s="74">
        <f t="shared" si="83"/>
        <v>1.9589225787762601</v>
      </c>
      <c r="AR77" s="74">
        <f t="shared" si="84"/>
        <v>2.0229971745650772</v>
      </c>
      <c r="AS77" s="74">
        <f t="shared" si="85"/>
        <v>2.0357289372670011</v>
      </c>
      <c r="AT77" s="74">
        <f t="shared" si="86"/>
        <v>2.5673483785549438</v>
      </c>
      <c r="AU77" s="74">
        <f t="shared" si="87"/>
        <v>2.2179411090371683</v>
      </c>
      <c r="AV77" s="74">
        <f t="shared" si="88"/>
        <v>2.2196665591389393</v>
      </c>
      <c r="AW77" s="74">
        <f t="shared" si="89"/>
        <v>2.353550361933288</v>
      </c>
      <c r="AX77" s="74">
        <f t="shared" si="90"/>
        <v>2.4141836531379646</v>
      </c>
      <c r="AY77" s="74">
        <f t="shared" si="91"/>
        <v>2.4581165936650815</v>
      </c>
      <c r="AZ77" s="111">
        <f t="shared" si="92"/>
        <v>2.5066529214573796</v>
      </c>
      <c r="BA77" s="42">
        <f t="shared" si="93"/>
        <v>1.9745331819240462E-2</v>
      </c>
    </row>
    <row r="78" spans="1:53" ht="20.100000000000001" customHeight="1">
      <c r="A78" s="88" t="s">
        <v>132</v>
      </c>
      <c r="B78" s="90">
        <v>9731.7200000000012</v>
      </c>
      <c r="C78" s="61">
        <v>16263.83</v>
      </c>
      <c r="D78" s="61">
        <v>19693.099999999999</v>
      </c>
      <c r="E78" s="61">
        <v>21302.299999999992</v>
      </c>
      <c r="F78" s="61">
        <v>22089.07</v>
      </c>
      <c r="G78" s="61">
        <v>33802.530000000006</v>
      </c>
      <c r="H78" s="61">
        <v>40598.839999999989</v>
      </c>
      <c r="I78" s="61">
        <v>45674.18</v>
      </c>
      <c r="J78" s="61">
        <v>45204.319999999992</v>
      </c>
      <c r="K78" s="61">
        <v>36841.99</v>
      </c>
      <c r="L78" s="61">
        <v>22391.81</v>
      </c>
      <c r="M78" s="82">
        <v>24886.63</v>
      </c>
      <c r="N78" s="42">
        <f t="shared" si="70"/>
        <v>0.11141662956232656</v>
      </c>
      <c r="P78" s="340">
        <f t="shared" si="75"/>
        <v>2.3167200775042786E-2</v>
      </c>
      <c r="Q78" s="341">
        <f t="shared" si="76"/>
        <v>5.9860988749119229E-2</v>
      </c>
      <c r="R78" s="341"/>
      <c r="S78" s="341">
        <f t="shared" si="77"/>
        <v>2.6125235773152997E-2</v>
      </c>
      <c r="T78" s="342">
        <f t="shared" si="78"/>
        <v>2.8521362814915512E-2</v>
      </c>
      <c r="V78" s="97">
        <v>2766.1919999999996</v>
      </c>
      <c r="W78" s="61">
        <v>4984.2589999999991</v>
      </c>
      <c r="X78" s="61">
        <v>6385.0219999999999</v>
      </c>
      <c r="Y78" s="61">
        <v>6165.5829999999987</v>
      </c>
      <c r="Z78" s="61">
        <v>6291.2709999999997</v>
      </c>
      <c r="AA78" s="61">
        <v>9774.853000000001</v>
      </c>
      <c r="AB78" s="61">
        <v>11631.428999999998</v>
      </c>
      <c r="AC78" s="61">
        <v>13993.570000000002</v>
      </c>
      <c r="AD78" s="61">
        <v>14775.829000000003</v>
      </c>
      <c r="AE78" s="61">
        <v>13209.247000000001</v>
      </c>
      <c r="AF78" s="61">
        <v>8355.146999999999</v>
      </c>
      <c r="AG78" s="38">
        <v>8720.637999999999</v>
      </c>
      <c r="AH78" s="42">
        <f t="shared" si="71"/>
        <v>4.3744412875081677E-2</v>
      </c>
      <c r="AJ78" s="340">
        <f t="shared" si="79"/>
        <v>2.5320836717029331E-2</v>
      </c>
      <c r="AK78" s="341">
        <f t="shared" si="80"/>
        <v>5.7278735480266754E-2</v>
      </c>
      <c r="AL78" s="341"/>
      <c r="AM78" s="341">
        <f t="shared" si="81"/>
        <v>3.332526560995884E-2</v>
      </c>
      <c r="AN78" s="342">
        <f t="shared" si="72"/>
        <v>3.3185070217420454E-2</v>
      </c>
      <c r="AP78" s="52">
        <f t="shared" si="82"/>
        <v>2.8424492278857172</v>
      </c>
      <c r="AQ78" s="74">
        <f t="shared" si="83"/>
        <v>3.0646280734611708</v>
      </c>
      <c r="AR78" s="74">
        <f t="shared" si="84"/>
        <v>3.2422635339281274</v>
      </c>
      <c r="AS78" s="74">
        <f t="shared" si="85"/>
        <v>2.8943273731005577</v>
      </c>
      <c r="AT78" s="74">
        <f t="shared" si="86"/>
        <v>2.8481375630572043</v>
      </c>
      <c r="AU78" s="74">
        <f t="shared" si="87"/>
        <v>2.8917518895774958</v>
      </c>
      <c r="AV78" s="74">
        <f t="shared" si="88"/>
        <v>2.8649658463148207</v>
      </c>
      <c r="AW78" s="74">
        <f t="shared" si="89"/>
        <v>3.0637813311590927</v>
      </c>
      <c r="AX78" s="74">
        <f t="shared" si="90"/>
        <v>3.2686763123524494</v>
      </c>
      <c r="AY78" s="74">
        <f t="shared" si="91"/>
        <v>3.7313406106964999</v>
      </c>
      <c r="AZ78" s="111">
        <f t="shared" si="92"/>
        <v>3.5041458003755426</v>
      </c>
      <c r="BA78" s="42">
        <f t="shared" si="93"/>
        <v>-6.0888252782301928E-2</v>
      </c>
    </row>
    <row r="79" spans="1:53" ht="20.100000000000001" customHeight="1">
      <c r="A79" s="88" t="s">
        <v>127</v>
      </c>
      <c r="B79" s="90">
        <v>101145.99</v>
      </c>
      <c r="C79" s="61">
        <v>145939.35000000003</v>
      </c>
      <c r="D79" s="61">
        <v>141477.43999999997</v>
      </c>
      <c r="E79" s="61">
        <v>144378.30999999994</v>
      </c>
      <c r="F79" s="61">
        <v>137397.88</v>
      </c>
      <c r="G79" s="61">
        <v>110243.86</v>
      </c>
      <c r="H79" s="61">
        <v>60026.779999999984</v>
      </c>
      <c r="I79" s="61">
        <v>75125.070000000007</v>
      </c>
      <c r="J79" s="61">
        <v>50209.37</v>
      </c>
      <c r="K79" s="61">
        <v>38953.99</v>
      </c>
      <c r="L79" s="61">
        <v>19181.05</v>
      </c>
      <c r="M79" s="82">
        <v>23026.369999999995</v>
      </c>
      <c r="N79" s="42">
        <f t="shared" si="70"/>
        <v>0.20047494793037901</v>
      </c>
      <c r="P79" s="340">
        <f t="shared" si="75"/>
        <v>0.2407867733474113</v>
      </c>
      <c r="Q79" s="341">
        <f t="shared" si="76"/>
        <v>0.19523113989158428</v>
      </c>
      <c r="R79" s="341"/>
      <c r="S79" s="341">
        <f t="shared" si="77"/>
        <v>2.2379140124297061E-2</v>
      </c>
      <c r="T79" s="342">
        <f t="shared" si="78"/>
        <v>2.6389408814310573E-2</v>
      </c>
      <c r="V79" s="97">
        <v>25794.815999999995</v>
      </c>
      <c r="W79" s="61">
        <v>34601.439999999988</v>
      </c>
      <c r="X79" s="61">
        <v>39152.085000000006</v>
      </c>
      <c r="Y79" s="61">
        <v>44859.089999999989</v>
      </c>
      <c r="Z79" s="61">
        <v>45298.811999999998</v>
      </c>
      <c r="AA79" s="61">
        <v>34490.584999999992</v>
      </c>
      <c r="AB79" s="61">
        <v>18505.439999999999</v>
      </c>
      <c r="AC79" s="61">
        <v>24314.710999999999</v>
      </c>
      <c r="AD79" s="61">
        <v>18109.995999999996</v>
      </c>
      <c r="AE79" s="61">
        <v>12505.429</v>
      </c>
      <c r="AF79" s="61">
        <v>6696.38</v>
      </c>
      <c r="AG79" s="38">
        <v>7412.7039999999997</v>
      </c>
      <c r="AH79" s="42">
        <f t="shared" si="71"/>
        <v>0.10697182656898199</v>
      </c>
      <c r="AJ79" s="340">
        <f t="shared" si="79"/>
        <v>0.23611749440451554</v>
      </c>
      <c r="AK79" s="341">
        <f t="shared" si="80"/>
        <v>0.20210811300943918</v>
      </c>
      <c r="AL79" s="341"/>
      <c r="AM79" s="341">
        <f t="shared" si="81"/>
        <v>2.6709122188420645E-2</v>
      </c>
      <c r="AN79" s="342">
        <f t="shared" si="72"/>
        <v>2.8207925009724459E-2</v>
      </c>
      <c r="AP79" s="52">
        <f t="shared" si="82"/>
        <v>2.5502559221576648</v>
      </c>
      <c r="AQ79" s="74">
        <f t="shared" si="83"/>
        <v>2.3709465610200384</v>
      </c>
      <c r="AR79" s="74">
        <f t="shared" si="84"/>
        <v>2.7673730172103772</v>
      </c>
      <c r="AS79" s="74">
        <f t="shared" si="85"/>
        <v>3.1070518833472982</v>
      </c>
      <c r="AT79" s="74">
        <f t="shared" si="86"/>
        <v>3.2969076378762177</v>
      </c>
      <c r="AU79" s="74">
        <f t="shared" si="87"/>
        <v>3.1285719676361108</v>
      </c>
      <c r="AV79" s="74">
        <f t="shared" si="88"/>
        <v>3.0828640150279596</v>
      </c>
      <c r="AW79" s="74">
        <f t="shared" si="89"/>
        <v>3.2365641722530167</v>
      </c>
      <c r="AX79" s="74">
        <f t="shared" si="90"/>
        <v>3.6068956850085936</v>
      </c>
      <c r="AY79" s="74">
        <f t="shared" si="91"/>
        <v>3.491143602670344</v>
      </c>
      <c r="AZ79" s="111">
        <f t="shared" si="92"/>
        <v>3.2192238724557982</v>
      </c>
      <c r="BA79" s="42">
        <f t="shared" si="93"/>
        <v>-7.7888440339880835E-2</v>
      </c>
    </row>
    <row r="80" spans="1:53" ht="20.100000000000001" customHeight="1">
      <c r="A80" s="88" t="s">
        <v>137</v>
      </c>
      <c r="B80" s="90">
        <v>4579.4699999999993</v>
      </c>
      <c r="C80" s="61">
        <v>5244.67</v>
      </c>
      <c r="D80" s="61">
        <v>6550.4299999999994</v>
      </c>
      <c r="E80" s="61">
        <v>6846.4800000000005</v>
      </c>
      <c r="F80" s="61">
        <v>6596.51</v>
      </c>
      <c r="G80" s="61">
        <v>7626.74</v>
      </c>
      <c r="H80" s="61">
        <v>9711.24</v>
      </c>
      <c r="I80" s="61">
        <v>9702.61</v>
      </c>
      <c r="J80" s="61">
        <v>11687.13</v>
      </c>
      <c r="K80" s="61">
        <v>12170.649999999998</v>
      </c>
      <c r="L80" s="61">
        <v>11983.900000000001</v>
      </c>
      <c r="M80" s="82">
        <v>14159.44</v>
      </c>
      <c r="N80" s="42">
        <f t="shared" si="70"/>
        <v>0.18153856424035572</v>
      </c>
      <c r="P80" s="340">
        <f t="shared" si="75"/>
        <v>1.0901824233874912E-2</v>
      </c>
      <c r="Q80" s="341">
        <f t="shared" si="76"/>
        <v>1.3506213805074871E-2</v>
      </c>
      <c r="R80" s="341"/>
      <c r="S80" s="341">
        <f t="shared" si="77"/>
        <v>1.3981996675654544E-2</v>
      </c>
      <c r="T80" s="342">
        <f t="shared" si="78"/>
        <v>1.6227449256730513E-2</v>
      </c>
      <c r="V80" s="97">
        <v>1085.4149999999997</v>
      </c>
      <c r="W80" s="61">
        <v>1290.6110000000001</v>
      </c>
      <c r="X80" s="61">
        <v>1655.8509999999999</v>
      </c>
      <c r="Y80" s="61">
        <v>1602.1650000000002</v>
      </c>
      <c r="Z80" s="61">
        <v>1643.5309999999999</v>
      </c>
      <c r="AA80" s="61">
        <v>1934.202</v>
      </c>
      <c r="AB80" s="61">
        <v>2661.1749999999997</v>
      </c>
      <c r="AC80" s="61">
        <v>2940.453</v>
      </c>
      <c r="AD80" s="61">
        <v>3574.5439999999999</v>
      </c>
      <c r="AE80" s="61">
        <v>3582.5010000000002</v>
      </c>
      <c r="AF80" s="61">
        <v>3549.5920000000006</v>
      </c>
      <c r="AG80" s="38">
        <v>4097.6739999999991</v>
      </c>
      <c r="AH80" s="42">
        <f t="shared" si="71"/>
        <v>0.15440704171070885</v>
      </c>
      <c r="AJ80" s="340">
        <f t="shared" si="79"/>
        <v>9.9355417068715361E-3</v>
      </c>
      <c r="AK80" s="341">
        <f t="shared" si="80"/>
        <v>1.1334047143563479E-2</v>
      </c>
      <c r="AL80" s="341"/>
      <c r="AM80" s="341">
        <f t="shared" si="81"/>
        <v>1.4157871334518117E-2</v>
      </c>
      <c r="AN80" s="342">
        <f t="shared" si="72"/>
        <v>1.5593079246965432E-2</v>
      </c>
      <c r="AP80" s="52">
        <f t="shared" si="82"/>
        <v>2.3701760247364865</v>
      </c>
      <c r="AQ80" s="74">
        <f t="shared" si="83"/>
        <v>2.4608049696167731</v>
      </c>
      <c r="AR80" s="74">
        <f t="shared" si="84"/>
        <v>2.5278508433797473</v>
      </c>
      <c r="AS80" s="74">
        <f t="shared" si="85"/>
        <v>2.3401295264135733</v>
      </c>
      <c r="AT80" s="74">
        <f t="shared" si="86"/>
        <v>2.4915159682923242</v>
      </c>
      <c r="AU80" s="74">
        <f t="shared" si="87"/>
        <v>2.5360796355979094</v>
      </c>
      <c r="AV80" s="74">
        <f t="shared" si="88"/>
        <v>2.7403040188482626</v>
      </c>
      <c r="AW80" s="74">
        <f t="shared" si="89"/>
        <v>3.030579400800403</v>
      </c>
      <c r="AX80" s="74">
        <f t="shared" si="90"/>
        <v>3.0585301951805106</v>
      </c>
      <c r="AY80" s="74">
        <f t="shared" si="91"/>
        <v>2.9619673061357323</v>
      </c>
      <c r="AZ80" s="111">
        <f t="shared" si="92"/>
        <v>2.8939520207013829</v>
      </c>
      <c r="BA80" s="42">
        <f t="shared" si="93"/>
        <v>-2.2962875144994128E-2</v>
      </c>
    </row>
    <row r="81" spans="1:53" ht="20.100000000000001" customHeight="1">
      <c r="A81" s="88" t="s">
        <v>135</v>
      </c>
      <c r="B81" s="90">
        <v>758.98000000000013</v>
      </c>
      <c r="C81" s="61">
        <v>2550.63</v>
      </c>
      <c r="D81" s="61">
        <v>2251.62</v>
      </c>
      <c r="E81" s="61">
        <v>2937.9199999999996</v>
      </c>
      <c r="F81" s="61">
        <v>4297.04</v>
      </c>
      <c r="G81" s="61">
        <v>4651.0599999999995</v>
      </c>
      <c r="H81" s="61">
        <v>7737.0700000000006</v>
      </c>
      <c r="I81" s="61">
        <v>11594</v>
      </c>
      <c r="J81" s="61">
        <v>9253.52</v>
      </c>
      <c r="K81" s="61">
        <v>18018.82</v>
      </c>
      <c r="L81" s="61">
        <v>15459.600000000002</v>
      </c>
      <c r="M81" s="82">
        <v>17337.34</v>
      </c>
      <c r="N81" s="42">
        <f t="shared" si="70"/>
        <v>0.12146109860539714</v>
      </c>
      <c r="P81" s="340">
        <f t="shared" si="75"/>
        <v>1.8068175044331294E-3</v>
      </c>
      <c r="Q81" s="341">
        <f t="shared" si="76"/>
        <v>8.2365743135640549E-3</v>
      </c>
      <c r="R81" s="341"/>
      <c r="S81" s="341">
        <f t="shared" si="77"/>
        <v>1.8037206235611863E-2</v>
      </c>
      <c r="T81" s="342">
        <f t="shared" si="78"/>
        <v>1.9869486723817057E-2</v>
      </c>
      <c r="V81" s="97">
        <v>113.63500000000001</v>
      </c>
      <c r="W81" s="61">
        <v>583.10500000000002</v>
      </c>
      <c r="X81" s="61">
        <v>553.14400000000001</v>
      </c>
      <c r="Y81" s="61">
        <v>548.17700000000013</v>
      </c>
      <c r="Z81" s="61">
        <v>767.36399999999992</v>
      </c>
      <c r="AA81" s="61">
        <v>893.72600000000011</v>
      </c>
      <c r="AB81" s="61">
        <v>1547.2900000000002</v>
      </c>
      <c r="AC81" s="61">
        <v>2384.3090000000002</v>
      </c>
      <c r="AD81" s="61">
        <v>1994.395</v>
      </c>
      <c r="AE81" s="61">
        <v>3868.2329999999993</v>
      </c>
      <c r="AF81" s="61">
        <v>2991.2469999999998</v>
      </c>
      <c r="AG81" s="38">
        <v>3774.9470000000001</v>
      </c>
      <c r="AH81" s="42">
        <f t="shared" si="71"/>
        <v>0.26199775545115478</v>
      </c>
      <c r="AJ81" s="340">
        <f t="shared" si="79"/>
        <v>1.0401784403756603E-3</v>
      </c>
      <c r="AK81" s="341">
        <f t="shared" si="80"/>
        <v>5.2370603574127287E-3</v>
      </c>
      <c r="AL81" s="341"/>
      <c r="AM81" s="341">
        <f t="shared" si="81"/>
        <v>1.1930861393580813E-2</v>
      </c>
      <c r="AN81" s="342">
        <f t="shared" si="72"/>
        <v>1.4364990412632735E-2</v>
      </c>
      <c r="AP81" s="52">
        <f t="shared" si="82"/>
        <v>1.497206777517194</v>
      </c>
      <c r="AQ81" s="74">
        <f t="shared" si="83"/>
        <v>2.2861214680294673</v>
      </c>
      <c r="AR81" s="74">
        <f t="shared" si="84"/>
        <v>2.4566489905046147</v>
      </c>
      <c r="AS81" s="74">
        <f t="shared" si="85"/>
        <v>1.8658676887049346</v>
      </c>
      <c r="AT81" s="74">
        <f t="shared" si="86"/>
        <v>1.7857967344963044</v>
      </c>
      <c r="AU81" s="74">
        <f t="shared" si="87"/>
        <v>1.9215533663293962</v>
      </c>
      <c r="AV81" s="74">
        <f t="shared" si="88"/>
        <v>1.9998397326119579</v>
      </c>
      <c r="AW81" s="74">
        <f t="shared" si="89"/>
        <v>2.0565025012937728</v>
      </c>
      <c r="AX81" s="74">
        <f t="shared" si="90"/>
        <v>2.1552825303235954</v>
      </c>
      <c r="AY81" s="74">
        <f t="shared" si="91"/>
        <v>1.9348799451473515</v>
      </c>
      <c r="AZ81" s="111">
        <f t="shared" si="92"/>
        <v>2.1773507354646098</v>
      </c>
      <c r="BA81" s="42">
        <f t="shared" si="93"/>
        <v>0.12531567703999993</v>
      </c>
    </row>
    <row r="82" spans="1:53" ht="20.100000000000001" customHeight="1">
      <c r="A82" s="88" t="s">
        <v>138</v>
      </c>
      <c r="B82" s="90">
        <v>9189.98</v>
      </c>
      <c r="C82" s="61">
        <v>11877.699999999999</v>
      </c>
      <c r="D82" s="61">
        <v>10736.75</v>
      </c>
      <c r="E82" s="61">
        <v>7814.2800000000034</v>
      </c>
      <c r="F82" s="61">
        <v>10562.400000000001</v>
      </c>
      <c r="G82" s="61">
        <v>9306.3499999999985</v>
      </c>
      <c r="H82" s="61">
        <v>8957.91</v>
      </c>
      <c r="I82" s="61">
        <v>9196.7999999999993</v>
      </c>
      <c r="J82" s="61">
        <v>8057.170000000001</v>
      </c>
      <c r="K82" s="61">
        <v>8027.9599999999991</v>
      </c>
      <c r="L82" s="61">
        <v>7174.0300000000007</v>
      </c>
      <c r="M82" s="82">
        <v>6843.21</v>
      </c>
      <c r="N82" s="42">
        <f t="shared" si="70"/>
        <v>-4.6113551239679869E-2</v>
      </c>
      <c r="P82" s="340">
        <f t="shared" si="75"/>
        <v>2.1877541871182859E-2</v>
      </c>
      <c r="Q82" s="341">
        <f t="shared" si="76"/>
        <v>1.648063954518687E-2</v>
      </c>
      <c r="R82" s="341"/>
      <c r="S82" s="341">
        <f t="shared" si="77"/>
        <v>8.3701686104728813E-3</v>
      </c>
      <c r="T82" s="342">
        <f t="shared" si="78"/>
        <v>7.8426719579411906E-3</v>
      </c>
      <c r="V82" s="97">
        <v>3349.6410000000001</v>
      </c>
      <c r="W82" s="61">
        <v>4554.442</v>
      </c>
      <c r="X82" s="61">
        <v>5128.4409999999989</v>
      </c>
      <c r="Y82" s="61">
        <v>3440.1480000000015</v>
      </c>
      <c r="Z82" s="61">
        <v>4143.7539999999999</v>
      </c>
      <c r="AA82" s="61">
        <v>3971.0219999999999</v>
      </c>
      <c r="AB82" s="61">
        <v>4287.7219999999998</v>
      </c>
      <c r="AC82" s="61">
        <v>4589.9589999999998</v>
      </c>
      <c r="AD82" s="61">
        <v>4061.8759999999997</v>
      </c>
      <c r="AE82" s="61">
        <v>4002.08</v>
      </c>
      <c r="AF82" s="61">
        <v>3943.0300000000007</v>
      </c>
      <c r="AG82" s="38">
        <v>3586.4450000000002</v>
      </c>
      <c r="AH82" s="42">
        <f t="shared" si="71"/>
        <v>-9.043425994729952E-2</v>
      </c>
      <c r="AJ82" s="340">
        <f t="shared" si="79"/>
        <v>3.0661542229052381E-2</v>
      </c>
      <c r="AK82" s="341">
        <f t="shared" si="80"/>
        <v>2.3269415788075769E-2</v>
      </c>
      <c r="AL82" s="341"/>
      <c r="AM82" s="341">
        <f t="shared" si="81"/>
        <v>1.5727134670166308E-2</v>
      </c>
      <c r="AN82" s="342">
        <f t="shared" si="72"/>
        <v>1.3647674534353624E-2</v>
      </c>
      <c r="AP82" s="52">
        <f t="shared" si="82"/>
        <v>3.6448838844045368</v>
      </c>
      <c r="AQ82" s="74">
        <f t="shared" si="83"/>
        <v>3.8344477466176112</v>
      </c>
      <c r="AR82" s="74">
        <f t="shared" si="84"/>
        <v>4.7765301418026862</v>
      </c>
      <c r="AS82" s="74">
        <f t="shared" si="85"/>
        <v>4.4023864002825599</v>
      </c>
      <c r="AT82" s="74">
        <f t="shared" si="86"/>
        <v>3.9231178520033323</v>
      </c>
      <c r="AU82" s="74">
        <f t="shared" si="87"/>
        <v>4.2670026379837429</v>
      </c>
      <c r="AV82" s="74">
        <f t="shared" si="88"/>
        <v>4.7865205165044076</v>
      </c>
      <c r="AW82" s="74">
        <f t="shared" si="89"/>
        <v>4.9908218075852471</v>
      </c>
      <c r="AX82" s="74">
        <f t="shared" si="90"/>
        <v>5.0413184778278222</v>
      </c>
      <c r="AY82" s="74">
        <f t="shared" si="91"/>
        <v>5.4962552428690712</v>
      </c>
      <c r="AZ82" s="111">
        <f t="shared" si="92"/>
        <v>5.2408811069658832</v>
      </c>
      <c r="BA82" s="42">
        <f t="shared" si="93"/>
        <v>-4.6463296302426002E-2</v>
      </c>
    </row>
    <row r="83" spans="1:53" ht="20.100000000000001" customHeight="1">
      <c r="A83" s="88" t="s">
        <v>141</v>
      </c>
      <c r="B83" s="90">
        <v>2036.72</v>
      </c>
      <c r="C83" s="61">
        <v>2628.9800000000005</v>
      </c>
      <c r="D83" s="61">
        <v>3023.22</v>
      </c>
      <c r="E83" s="61">
        <v>3277.6700000000005</v>
      </c>
      <c r="F83" s="61">
        <v>2524.2799999999997</v>
      </c>
      <c r="G83" s="61">
        <v>2702.67</v>
      </c>
      <c r="H83" s="61">
        <v>3209.19</v>
      </c>
      <c r="I83" s="61">
        <v>3777.4199999999996</v>
      </c>
      <c r="J83" s="61">
        <v>5209.7899999999991</v>
      </c>
      <c r="K83" s="61">
        <v>8429.4</v>
      </c>
      <c r="L83" s="61">
        <v>8667.7699999999986</v>
      </c>
      <c r="M83" s="82">
        <v>7973.9900000000007</v>
      </c>
      <c r="N83" s="42">
        <f t="shared" si="70"/>
        <v>-8.004134858216104E-2</v>
      </c>
      <c r="P83" s="340">
        <f t="shared" si="75"/>
        <v>4.8485880360866459E-3</v>
      </c>
      <c r="Q83" s="341">
        <f t="shared" si="76"/>
        <v>4.7861653687632857E-3</v>
      </c>
      <c r="R83" s="341"/>
      <c r="S83" s="341">
        <f t="shared" si="77"/>
        <v>1.011296250180143E-2</v>
      </c>
      <c r="T83" s="342">
        <f t="shared" si="78"/>
        <v>9.1386042173049603E-3</v>
      </c>
      <c r="V83" s="97">
        <v>474.92399999999998</v>
      </c>
      <c r="W83" s="61">
        <v>795.21699999999998</v>
      </c>
      <c r="X83" s="61">
        <v>827.70899999999995</v>
      </c>
      <c r="Y83" s="61">
        <v>955.15800000000002</v>
      </c>
      <c r="Z83" s="61">
        <v>766.899</v>
      </c>
      <c r="AA83" s="61">
        <v>775.39699999999993</v>
      </c>
      <c r="AB83" s="61">
        <v>968.29500000000007</v>
      </c>
      <c r="AC83" s="61">
        <v>1027.3489999999999</v>
      </c>
      <c r="AD83" s="61">
        <v>1395.049</v>
      </c>
      <c r="AE83" s="61">
        <v>2066.0329999999999</v>
      </c>
      <c r="AF83" s="61">
        <v>2140.3109999999997</v>
      </c>
      <c r="AG83" s="38">
        <v>2136.2289999999998</v>
      </c>
      <c r="AH83" s="42">
        <f t="shared" si="71"/>
        <v>-1.9071994677408472E-3</v>
      </c>
      <c r="AJ83" s="340">
        <f t="shared" si="79"/>
        <v>4.3473023770578614E-3</v>
      </c>
      <c r="AK83" s="341">
        <f t="shared" si="80"/>
        <v>4.5436754552925134E-3</v>
      </c>
      <c r="AL83" s="341"/>
      <c r="AM83" s="341">
        <f t="shared" si="81"/>
        <v>8.5368255714611142E-3</v>
      </c>
      <c r="AN83" s="342">
        <f t="shared" si="72"/>
        <v>8.1290966745196716E-3</v>
      </c>
      <c r="AP83" s="52">
        <f t="shared" si="82"/>
        <v>2.3318080050276917</v>
      </c>
      <c r="AQ83" s="74">
        <f t="shared" si="83"/>
        <v>3.0248119042366235</v>
      </c>
      <c r="AR83" s="74">
        <f t="shared" si="84"/>
        <v>2.7378391251711753</v>
      </c>
      <c r="AS83" s="74">
        <f t="shared" si="85"/>
        <v>2.9141371767139459</v>
      </c>
      <c r="AT83" s="74">
        <f t="shared" si="86"/>
        <v>3.0380900692474686</v>
      </c>
      <c r="AU83" s="74">
        <f t="shared" si="87"/>
        <v>2.8690036149437406</v>
      </c>
      <c r="AV83" s="74">
        <f t="shared" si="88"/>
        <v>3.0172566909407053</v>
      </c>
      <c r="AW83" s="74">
        <f t="shared" si="89"/>
        <v>2.7197108079059253</v>
      </c>
      <c r="AX83" s="74">
        <f t="shared" si="90"/>
        <v>2.6777451682313496</v>
      </c>
      <c r="AY83" s="74">
        <f t="shared" si="91"/>
        <v>2.4692752576498918</v>
      </c>
      <c r="AZ83" s="111">
        <f t="shared" si="92"/>
        <v>2.678996336840151</v>
      </c>
      <c r="BA83" s="42">
        <f t="shared" si="93"/>
        <v>8.49322401544894E-2</v>
      </c>
    </row>
    <row r="84" spans="1:53" ht="20.100000000000001" customHeight="1">
      <c r="A84" s="88" t="s">
        <v>153</v>
      </c>
      <c r="B84" s="90">
        <v>5766.18</v>
      </c>
      <c r="C84" s="61">
        <v>8253.14</v>
      </c>
      <c r="D84" s="61">
        <v>9605.15</v>
      </c>
      <c r="E84" s="61">
        <v>10421.469999999998</v>
      </c>
      <c r="F84" s="61">
        <v>14029.670000000002</v>
      </c>
      <c r="G84" s="61">
        <v>11541.37</v>
      </c>
      <c r="H84" s="61">
        <v>12008.59</v>
      </c>
      <c r="I84" s="61">
        <v>5004.58</v>
      </c>
      <c r="J84" s="61">
        <v>7392.7600000000011</v>
      </c>
      <c r="K84" s="61">
        <v>4967.43</v>
      </c>
      <c r="L84" s="61">
        <v>8073.84</v>
      </c>
      <c r="M84" s="82">
        <v>5593.8500000000013</v>
      </c>
      <c r="N84" s="42">
        <f t="shared" si="70"/>
        <v>-0.30716362969788835</v>
      </c>
      <c r="P84" s="340">
        <f t="shared" si="75"/>
        <v>1.3726889980911514E-2</v>
      </c>
      <c r="Q84" s="341">
        <f t="shared" si="76"/>
        <v>2.0438642306342812E-2</v>
      </c>
      <c r="R84" s="341"/>
      <c r="S84" s="341">
        <f t="shared" si="77"/>
        <v>9.4200055107074229E-3</v>
      </c>
      <c r="T84" s="342">
        <f t="shared" si="78"/>
        <v>6.4108408965864467E-3</v>
      </c>
      <c r="V84" s="97">
        <v>1223.279</v>
      </c>
      <c r="W84" s="61">
        <v>1951.2640000000001</v>
      </c>
      <c r="X84" s="61">
        <v>2245.5349999999999</v>
      </c>
      <c r="Y84" s="61">
        <v>2915.9739999999979</v>
      </c>
      <c r="Z84" s="61">
        <v>4125.7219999999998</v>
      </c>
      <c r="AA84" s="61">
        <v>3249.1240000000007</v>
      </c>
      <c r="AB84" s="61">
        <v>3144.6979999999994</v>
      </c>
      <c r="AC84" s="61">
        <v>1413.279</v>
      </c>
      <c r="AD84" s="61">
        <v>2135.2919999999999</v>
      </c>
      <c r="AE84" s="61">
        <v>1450.4590000000001</v>
      </c>
      <c r="AF84" s="61">
        <v>2070.9859999999999</v>
      </c>
      <c r="AG84" s="38">
        <v>1631.9929999999999</v>
      </c>
      <c r="AH84" s="42">
        <f t="shared" si="71"/>
        <v>-0.21197294428837277</v>
      </c>
      <c r="AJ84" s="340">
        <f t="shared" si="79"/>
        <v>1.1197504662861771E-2</v>
      </c>
      <c r="AK84" s="341">
        <f t="shared" si="80"/>
        <v>1.9039234056879038E-2</v>
      </c>
      <c r="AL84" s="341"/>
      <c r="AM84" s="341">
        <f t="shared" si="81"/>
        <v>8.2603164880888647E-3</v>
      </c>
      <c r="AN84" s="342">
        <f t="shared" si="72"/>
        <v>6.2103027667630125E-3</v>
      </c>
      <c r="AP84" s="52">
        <f t="shared" si="82"/>
        <v>2.1214721011137354</v>
      </c>
      <c r="AQ84" s="74">
        <f t="shared" si="83"/>
        <v>2.3642686298790525</v>
      </c>
      <c r="AR84" s="74">
        <f t="shared" si="84"/>
        <v>2.3378448020072566</v>
      </c>
      <c r="AS84" s="74">
        <f t="shared" si="85"/>
        <v>2.7980448055792499</v>
      </c>
      <c r="AT84" s="74">
        <f t="shared" si="86"/>
        <v>2.9407120766204757</v>
      </c>
      <c r="AU84" s="74">
        <f t="shared" si="87"/>
        <v>2.8151978491288299</v>
      </c>
      <c r="AV84" s="74">
        <f t="shared" si="88"/>
        <v>2.6187071088279303</v>
      </c>
      <c r="AW84" s="74">
        <f t="shared" si="89"/>
        <v>2.8239712423420151</v>
      </c>
      <c r="AX84" s="74">
        <f t="shared" si="90"/>
        <v>2.888355634431524</v>
      </c>
      <c r="AY84" s="74">
        <f t="shared" si="91"/>
        <v>2.5650570236715122</v>
      </c>
      <c r="AZ84" s="111">
        <f t="shared" si="92"/>
        <v>2.9174772294573499</v>
      </c>
      <c r="BA84" s="42">
        <f t="shared" si="93"/>
        <v>0.13739273728948082</v>
      </c>
    </row>
    <row r="85" spans="1:53" ht="20.100000000000001" customHeight="1">
      <c r="A85" s="88" t="s">
        <v>155</v>
      </c>
      <c r="B85" s="90">
        <v>361.98</v>
      </c>
      <c r="C85" s="61">
        <v>523.34</v>
      </c>
      <c r="D85" s="61">
        <v>685.68999999999994</v>
      </c>
      <c r="E85" s="61">
        <v>1559.9199999999996</v>
      </c>
      <c r="F85" s="61">
        <v>1377.3999999999999</v>
      </c>
      <c r="G85" s="61">
        <v>904.79000000000008</v>
      </c>
      <c r="H85" s="61">
        <v>1461.48</v>
      </c>
      <c r="I85" s="61">
        <v>1604.1000000000001</v>
      </c>
      <c r="J85" s="61">
        <v>2050.54</v>
      </c>
      <c r="K85" s="61">
        <v>4142.0199999999995</v>
      </c>
      <c r="L85" s="61">
        <v>7425.1399999999994</v>
      </c>
      <c r="M85" s="82">
        <v>7702.12</v>
      </c>
      <c r="N85" s="42">
        <f t="shared" si="70"/>
        <v>3.7303000347468265E-2</v>
      </c>
      <c r="P85" s="340">
        <f t="shared" si="75"/>
        <v>8.6172468346294251E-4</v>
      </c>
      <c r="Q85" s="341">
        <f t="shared" si="76"/>
        <v>1.6022949764504485E-3</v>
      </c>
      <c r="R85" s="341"/>
      <c r="S85" s="341">
        <f t="shared" si="77"/>
        <v>8.6631466214061835E-3</v>
      </c>
      <c r="T85" s="342">
        <f t="shared" si="78"/>
        <v>8.82702716133189E-3</v>
      </c>
      <c r="V85" s="97">
        <v>95.955999999999989</v>
      </c>
      <c r="W85" s="61">
        <v>138.768</v>
      </c>
      <c r="X85" s="61">
        <v>157.62100000000001</v>
      </c>
      <c r="Y85" s="61">
        <v>323.91899999999993</v>
      </c>
      <c r="Z85" s="61">
        <v>294.84199999999998</v>
      </c>
      <c r="AA85" s="61">
        <v>194.07999999999998</v>
      </c>
      <c r="AB85" s="61">
        <v>313.73400000000004</v>
      </c>
      <c r="AC85" s="61">
        <v>369.65199999999999</v>
      </c>
      <c r="AD85" s="61">
        <v>483.065</v>
      </c>
      <c r="AE85" s="61">
        <v>924.26599999999996</v>
      </c>
      <c r="AF85" s="61">
        <v>1669.373</v>
      </c>
      <c r="AG85" s="38">
        <v>1603.2509999999997</v>
      </c>
      <c r="AH85" s="42">
        <f t="shared" si="71"/>
        <v>-3.9608883095629495E-2</v>
      </c>
      <c r="AJ85" s="340">
        <f t="shared" si="79"/>
        <v>8.7835052954359882E-4</v>
      </c>
      <c r="AK85" s="341">
        <f t="shared" si="80"/>
        <v>1.1372710138976177E-3</v>
      </c>
      <c r="AL85" s="341"/>
      <c r="AM85" s="341">
        <f t="shared" si="81"/>
        <v>6.6584464195655474E-3</v>
      </c>
      <c r="AN85" s="342">
        <f t="shared" si="72"/>
        <v>6.100929428689685E-3</v>
      </c>
      <c r="AP85" s="52">
        <f t="shared" si="82"/>
        <v>2.6508646886568314</v>
      </c>
      <c r="AQ85" s="74">
        <f t="shared" si="83"/>
        <v>2.6515840562540607</v>
      </c>
      <c r="AR85" s="74">
        <f t="shared" si="84"/>
        <v>2.2987209963686217</v>
      </c>
      <c r="AS85" s="74">
        <f t="shared" si="85"/>
        <v>2.0765103338632751</v>
      </c>
      <c r="AT85" s="74">
        <f t="shared" si="86"/>
        <v>2.1405691883258311</v>
      </c>
      <c r="AU85" s="74">
        <f t="shared" si="87"/>
        <v>2.1450281280739172</v>
      </c>
      <c r="AV85" s="74">
        <f t="shared" si="88"/>
        <v>2.1466869201083836</v>
      </c>
      <c r="AW85" s="74">
        <f t="shared" si="89"/>
        <v>2.304419923944891</v>
      </c>
      <c r="AX85" s="74">
        <f t="shared" si="90"/>
        <v>2.3557940835097098</v>
      </c>
      <c r="AY85" s="74">
        <f t="shared" si="91"/>
        <v>2.2482714130642654</v>
      </c>
      <c r="AZ85" s="111">
        <f t="shared" si="92"/>
        <v>2.0815710479712077</v>
      </c>
      <c r="BA85" s="42">
        <f t="shared" si="93"/>
        <v>-7.414601463346214E-2</v>
      </c>
    </row>
    <row r="86" spans="1:53" ht="20.100000000000001" customHeight="1">
      <c r="A86" s="88" t="s">
        <v>157</v>
      </c>
      <c r="B86" s="90">
        <v>1492.9300000000003</v>
      </c>
      <c r="C86" s="61">
        <v>2104.1</v>
      </c>
      <c r="D86" s="61">
        <v>1871.18</v>
      </c>
      <c r="E86" s="61">
        <v>2769.35</v>
      </c>
      <c r="F86" s="61">
        <v>3603.8700000000003</v>
      </c>
      <c r="G86" s="61">
        <v>6187.64</v>
      </c>
      <c r="H86" s="61">
        <v>7248.6799999999994</v>
      </c>
      <c r="I86" s="61">
        <v>5625.83</v>
      </c>
      <c r="J86" s="61">
        <v>5593.41</v>
      </c>
      <c r="K86" s="61">
        <v>6663.49</v>
      </c>
      <c r="L86" s="61">
        <v>5893.99</v>
      </c>
      <c r="M86" s="82">
        <v>5008.8799999999992</v>
      </c>
      <c r="N86" s="42">
        <f t="shared" si="70"/>
        <v>-0.15017161549307018</v>
      </c>
      <c r="P86" s="340">
        <f t="shared" si="75"/>
        <v>3.5540489300025717E-3</v>
      </c>
      <c r="Q86" s="341">
        <f t="shared" si="76"/>
        <v>1.0957707852743567E-2</v>
      </c>
      <c r="R86" s="341"/>
      <c r="S86" s="341">
        <f t="shared" si="77"/>
        <v>6.8767052951327293E-3</v>
      </c>
      <c r="T86" s="342">
        <f t="shared" si="78"/>
        <v>5.7404350760377754E-3</v>
      </c>
      <c r="V86" s="97">
        <v>400.90500000000003</v>
      </c>
      <c r="W86" s="61">
        <v>578.28199999999993</v>
      </c>
      <c r="X86" s="61">
        <v>513.49699999999996</v>
      </c>
      <c r="Y86" s="61">
        <v>783.47599999999989</v>
      </c>
      <c r="Z86" s="61">
        <v>958.32400000000007</v>
      </c>
      <c r="AA86" s="61">
        <v>1560.6379999999999</v>
      </c>
      <c r="AB86" s="61">
        <v>1686.0889999999999</v>
      </c>
      <c r="AC86" s="61">
        <v>1378.3960000000002</v>
      </c>
      <c r="AD86" s="61">
        <v>1467.277</v>
      </c>
      <c r="AE86" s="61">
        <v>1656.749</v>
      </c>
      <c r="AF86" s="61">
        <v>1420.3600000000001</v>
      </c>
      <c r="AG86" s="38">
        <v>1378.02</v>
      </c>
      <c r="AH86" s="42">
        <f t="shared" si="71"/>
        <v>-2.9809344109944059E-2</v>
      </c>
      <c r="AJ86" s="340">
        <f t="shared" si="79"/>
        <v>3.6697561282950158E-3</v>
      </c>
      <c r="AK86" s="341">
        <f t="shared" si="80"/>
        <v>9.1450348340228263E-3</v>
      </c>
      <c r="AL86" s="341"/>
      <c r="AM86" s="341">
        <f t="shared" si="81"/>
        <v>5.6652353647112545E-3</v>
      </c>
      <c r="AN86" s="342">
        <f t="shared" si="72"/>
        <v>5.2438468906758585E-3</v>
      </c>
      <c r="AP86" s="52">
        <f t="shared" si="82"/>
        <v>2.6853569825778836</v>
      </c>
      <c r="AQ86" s="74">
        <f t="shared" si="83"/>
        <v>2.748357967777197</v>
      </c>
      <c r="AR86" s="74">
        <f t="shared" si="84"/>
        <v>2.744241601556237</v>
      </c>
      <c r="AS86" s="74">
        <f t="shared" si="85"/>
        <v>2.8290970805423656</v>
      </c>
      <c r="AT86" s="74">
        <f t="shared" si="86"/>
        <v>2.6591525221498005</v>
      </c>
      <c r="AU86" s="74">
        <f t="shared" si="87"/>
        <v>2.5221861646766781</v>
      </c>
      <c r="AV86" s="74">
        <f t="shared" si="88"/>
        <v>2.3260635039758966</v>
      </c>
      <c r="AW86" s="74">
        <f t="shared" si="89"/>
        <v>2.4501202489232705</v>
      </c>
      <c r="AX86" s="74">
        <f t="shared" si="90"/>
        <v>2.6232244730852914</v>
      </c>
      <c r="AY86" s="74">
        <f t="shared" si="91"/>
        <v>2.409844604419078</v>
      </c>
      <c r="AZ86" s="111">
        <f t="shared" si="92"/>
        <v>2.7511539505837632</v>
      </c>
      <c r="BA86" s="42">
        <f t="shared" si="93"/>
        <v>0.14163126765053879</v>
      </c>
    </row>
    <row r="87" spans="1:53" ht="20.100000000000001" customHeight="1">
      <c r="A87" s="88" t="s">
        <v>154</v>
      </c>
      <c r="B87" s="90">
        <v>403.67</v>
      </c>
      <c r="C87" s="61">
        <v>491.11</v>
      </c>
      <c r="D87" s="61">
        <v>527.23</v>
      </c>
      <c r="E87" s="61">
        <v>737.59</v>
      </c>
      <c r="F87" s="61">
        <v>853.3</v>
      </c>
      <c r="G87" s="61">
        <v>791.19</v>
      </c>
      <c r="H87" s="61">
        <v>965.78999999999985</v>
      </c>
      <c r="I87" s="61">
        <v>1288.3799999999999</v>
      </c>
      <c r="J87" s="61">
        <v>1449.72</v>
      </c>
      <c r="K87" s="61">
        <v>1769.04</v>
      </c>
      <c r="L87" s="61">
        <v>591.39</v>
      </c>
      <c r="M87" s="82">
        <v>772.76</v>
      </c>
      <c r="N87" s="42">
        <f t="shared" si="70"/>
        <v>0.30668425235462216</v>
      </c>
      <c r="P87" s="340">
        <f t="shared" si="75"/>
        <v>9.6097133259706612E-4</v>
      </c>
      <c r="Q87" s="341">
        <f t="shared" si="76"/>
        <v>1.4011204394586924E-3</v>
      </c>
      <c r="R87" s="341"/>
      <c r="S87" s="341">
        <f t="shared" si="77"/>
        <v>6.8999349243696465E-4</v>
      </c>
      <c r="T87" s="342">
        <f t="shared" si="78"/>
        <v>8.8562285568010248E-4</v>
      </c>
      <c r="V87" s="97">
        <v>725.24900000000002</v>
      </c>
      <c r="W87" s="61">
        <v>950.37800000000016</v>
      </c>
      <c r="X87" s="61">
        <v>956.59500000000003</v>
      </c>
      <c r="Y87" s="61">
        <v>1304.9570000000001</v>
      </c>
      <c r="Z87" s="61">
        <v>1331.9280000000001</v>
      </c>
      <c r="AA87" s="61">
        <v>1601.5920000000001</v>
      </c>
      <c r="AB87" s="61">
        <v>1653.511</v>
      </c>
      <c r="AC87" s="61">
        <v>2411.9609999999998</v>
      </c>
      <c r="AD87" s="61">
        <v>2643.7060000000001</v>
      </c>
      <c r="AE87" s="61">
        <v>3219.6150000000002</v>
      </c>
      <c r="AF87" s="61">
        <v>1084.056</v>
      </c>
      <c r="AG87" s="38">
        <v>1369.2579999999998</v>
      </c>
      <c r="AH87" s="42">
        <f t="shared" si="71"/>
        <v>0.26308788475872075</v>
      </c>
      <c r="AJ87" s="340">
        <f t="shared" si="79"/>
        <v>6.6386973529634994E-3</v>
      </c>
      <c r="AK87" s="341">
        <f t="shared" si="80"/>
        <v>9.3850173005477818E-3</v>
      </c>
      <c r="AL87" s="341"/>
      <c r="AM87" s="341">
        <f t="shared" si="81"/>
        <v>4.3238561973918043E-3</v>
      </c>
      <c r="AN87" s="342">
        <f t="shared" si="72"/>
        <v>5.210504423617251E-3</v>
      </c>
      <c r="AP87" s="52">
        <f t="shared" si="82"/>
        <v>17.966383432011298</v>
      </c>
      <c r="AQ87" s="74">
        <f t="shared" si="83"/>
        <v>19.351632017267011</v>
      </c>
      <c r="AR87" s="74">
        <f t="shared" si="84"/>
        <v>18.143789238093429</v>
      </c>
      <c r="AS87" s="74">
        <f t="shared" si="85"/>
        <v>17.692173158529808</v>
      </c>
      <c r="AT87" s="74">
        <f t="shared" si="86"/>
        <v>15.609140982069613</v>
      </c>
      <c r="AU87" s="74">
        <f t="shared" si="87"/>
        <v>20.242824100405716</v>
      </c>
      <c r="AV87" s="74">
        <f t="shared" si="88"/>
        <v>17.120813013180921</v>
      </c>
      <c r="AW87" s="74">
        <f t="shared" si="89"/>
        <v>18.720882037908069</v>
      </c>
      <c r="AX87" s="74">
        <f t="shared" si="90"/>
        <v>18.23597660237839</v>
      </c>
      <c r="AY87" s="74">
        <f t="shared" si="91"/>
        <v>18.330644752193987</v>
      </c>
      <c r="AZ87" s="111">
        <f t="shared" si="92"/>
        <v>17.719058957502973</v>
      </c>
      <c r="BA87" s="42">
        <f t="shared" si="93"/>
        <v>-3.3364118008877612E-2</v>
      </c>
    </row>
    <row r="88" spans="1:53" ht="20.100000000000001" customHeight="1">
      <c r="A88" s="88" t="s">
        <v>151</v>
      </c>
      <c r="B88" s="90">
        <v>49.26</v>
      </c>
      <c r="C88" s="61">
        <v>3.67</v>
      </c>
      <c r="D88" s="61">
        <v>268.84999999999997</v>
      </c>
      <c r="E88" s="61">
        <v>119.6</v>
      </c>
      <c r="F88" s="61">
        <v>348.12</v>
      </c>
      <c r="G88" s="61">
        <v>275.12</v>
      </c>
      <c r="H88" s="61">
        <v>642.43999999999994</v>
      </c>
      <c r="I88" s="61">
        <v>854.1</v>
      </c>
      <c r="J88" s="61">
        <v>998.26</v>
      </c>
      <c r="K88" s="61">
        <v>1471.9599999999998</v>
      </c>
      <c r="L88" s="61">
        <v>6211.119999999999</v>
      </c>
      <c r="M88" s="82">
        <v>3756.78</v>
      </c>
      <c r="N88" s="42">
        <f t="shared" si="70"/>
        <v>-0.39515256507682983</v>
      </c>
      <c r="P88" s="340">
        <f t="shared" si="75"/>
        <v>1.1726768856672894E-4</v>
      </c>
      <c r="Q88" s="341">
        <f t="shared" si="76"/>
        <v>4.8721072726383733E-4</v>
      </c>
      <c r="R88" s="341"/>
      <c r="S88" s="341">
        <f t="shared" si="77"/>
        <v>7.2467109365141093E-3</v>
      </c>
      <c r="T88" s="342">
        <f t="shared" si="78"/>
        <v>4.3054638332236349E-3</v>
      </c>
      <c r="V88" s="97">
        <v>10.448</v>
      </c>
      <c r="W88" s="61">
        <v>1.173</v>
      </c>
      <c r="X88" s="61">
        <v>72.317999999999998</v>
      </c>
      <c r="Y88" s="61">
        <v>58.452999999999996</v>
      </c>
      <c r="Z88" s="61">
        <v>116.238</v>
      </c>
      <c r="AA88" s="61">
        <v>119.25</v>
      </c>
      <c r="AB88" s="61">
        <v>272.85300000000001</v>
      </c>
      <c r="AC88" s="61">
        <v>291.22300000000001</v>
      </c>
      <c r="AD88" s="61">
        <v>379.47500000000002</v>
      </c>
      <c r="AE88" s="61">
        <v>523.88700000000006</v>
      </c>
      <c r="AF88" s="61">
        <v>1945.1910000000003</v>
      </c>
      <c r="AG88" s="38">
        <v>1335.076</v>
      </c>
      <c r="AH88" s="42">
        <f t="shared" si="71"/>
        <v>-0.3136530037410209</v>
      </c>
      <c r="AJ88" s="340">
        <f t="shared" si="79"/>
        <v>9.5637649888193776E-5</v>
      </c>
      <c r="AK88" s="341">
        <f t="shared" si="80"/>
        <v>6.9878178280755824E-4</v>
      </c>
      <c r="AL88" s="341"/>
      <c r="AM88" s="341">
        <f t="shared" si="81"/>
        <v>7.7585716609296588E-3</v>
      </c>
      <c r="AN88" s="342">
        <f t="shared" si="72"/>
        <v>5.0804299875299068E-3</v>
      </c>
      <c r="AP88" s="52">
        <f t="shared" si="82"/>
        <v>2.1209906617945595</v>
      </c>
      <c r="AQ88" s="74">
        <f t="shared" si="83"/>
        <v>3.1961852861035425</v>
      </c>
      <c r="AR88" s="74">
        <f t="shared" si="84"/>
        <v>2.6899014320252936</v>
      </c>
      <c r="AS88" s="74">
        <f t="shared" si="85"/>
        <v>4.8873745819397989</v>
      </c>
      <c r="AT88" s="74">
        <f t="shared" si="86"/>
        <v>3.3390210272319889</v>
      </c>
      <c r="AU88" s="74">
        <f t="shared" si="87"/>
        <v>4.3344722302995056</v>
      </c>
      <c r="AV88" s="74">
        <f t="shared" si="88"/>
        <v>4.2471359193076399</v>
      </c>
      <c r="AW88" s="74">
        <f t="shared" si="89"/>
        <v>3.4097061234047539</v>
      </c>
      <c r="AX88" s="74">
        <f t="shared" si="90"/>
        <v>3.8013643740107788</v>
      </c>
      <c r="AY88" s="74">
        <f t="shared" si="91"/>
        <v>3.1317878257061538</v>
      </c>
      <c r="AZ88" s="111">
        <f t="shared" si="92"/>
        <v>3.5537774370604613</v>
      </c>
      <c r="BA88" s="42">
        <f t="shared" si="93"/>
        <v>0.13474399762670947</v>
      </c>
    </row>
    <row r="89" spans="1:53" ht="20.100000000000001" customHeight="1">
      <c r="A89" s="88" t="s">
        <v>159</v>
      </c>
      <c r="B89" s="90">
        <v>66.680000000000007</v>
      </c>
      <c r="C89" s="61">
        <v>129.91999999999999</v>
      </c>
      <c r="D89" s="61">
        <v>72.81</v>
      </c>
      <c r="E89" s="61">
        <v>230.52999999999997</v>
      </c>
      <c r="F89" s="61">
        <v>254.38999999999996</v>
      </c>
      <c r="G89" s="61">
        <v>647.68000000000006</v>
      </c>
      <c r="H89" s="61">
        <v>1487.48</v>
      </c>
      <c r="I89" s="61">
        <v>1408.7699999999998</v>
      </c>
      <c r="J89" s="61">
        <v>1314.33</v>
      </c>
      <c r="K89" s="61">
        <v>4289.3599999999997</v>
      </c>
      <c r="L89" s="61">
        <v>4995.2500000000009</v>
      </c>
      <c r="M89" s="82">
        <v>5229.26</v>
      </c>
      <c r="N89" s="42">
        <f t="shared" si="70"/>
        <v>4.6846504178969878E-2</v>
      </c>
      <c r="P89" s="340">
        <f t="shared" si="75"/>
        <v>1.5873750453977847E-4</v>
      </c>
      <c r="Q89" s="341">
        <f t="shared" si="76"/>
        <v>1.1469782052713077E-3</v>
      </c>
      <c r="R89" s="341"/>
      <c r="S89" s="341">
        <f t="shared" si="77"/>
        <v>5.8281167978757641E-3</v>
      </c>
      <c r="T89" s="342">
        <f t="shared" si="78"/>
        <v>5.9930019337099917E-3</v>
      </c>
      <c r="V89" s="97">
        <v>21.346</v>
      </c>
      <c r="W89" s="61">
        <v>58.956000000000003</v>
      </c>
      <c r="X89" s="61">
        <v>25.286999999999999</v>
      </c>
      <c r="Y89" s="61">
        <v>106.69400000000002</v>
      </c>
      <c r="Z89" s="61">
        <v>76.86999999999999</v>
      </c>
      <c r="AA89" s="61">
        <v>191.46899999999999</v>
      </c>
      <c r="AB89" s="61">
        <v>325.76799999999997</v>
      </c>
      <c r="AC89" s="61">
        <v>278.779</v>
      </c>
      <c r="AD89" s="61">
        <v>291.41300000000001</v>
      </c>
      <c r="AE89" s="61">
        <v>824.78099999999995</v>
      </c>
      <c r="AF89" s="61">
        <v>1110.952</v>
      </c>
      <c r="AG89" s="38">
        <v>1099.828</v>
      </c>
      <c r="AH89" s="42">
        <f t="shared" si="71"/>
        <v>-1.0013033866449698E-2</v>
      </c>
      <c r="AJ89" s="340">
        <f t="shared" si="79"/>
        <v>1.9539445583014779E-4</v>
      </c>
      <c r="AK89" s="341">
        <f t="shared" si="80"/>
        <v>1.1219710622421834E-3</v>
      </c>
      <c r="AL89" s="341"/>
      <c r="AM89" s="341">
        <f t="shared" si="81"/>
        <v>4.4311333456987642E-3</v>
      </c>
      <c r="AN89" s="342">
        <f t="shared" si="72"/>
        <v>4.1852292695884301E-3</v>
      </c>
      <c r="AP89" s="52">
        <f t="shared" si="82"/>
        <v>3.2012597480503895</v>
      </c>
      <c r="AQ89" s="74">
        <f t="shared" si="83"/>
        <v>4.5378694581280792</v>
      </c>
      <c r="AR89" s="74">
        <f t="shared" si="84"/>
        <v>3.473011948908117</v>
      </c>
      <c r="AS89" s="74">
        <f t="shared" si="85"/>
        <v>4.6282045720730505</v>
      </c>
      <c r="AT89" s="74">
        <f t="shared" si="86"/>
        <v>3.0217382758756237</v>
      </c>
      <c r="AU89" s="74">
        <f t="shared" si="87"/>
        <v>2.9562283843873516</v>
      </c>
      <c r="AV89" s="74">
        <f t="shared" si="88"/>
        <v>2.1900664210611236</v>
      </c>
      <c r="AW89" s="74">
        <f t="shared" si="89"/>
        <v>1.9788822873854501</v>
      </c>
      <c r="AX89" s="74">
        <f t="shared" si="90"/>
        <v>2.2171981161504344</v>
      </c>
      <c r="AY89" s="74">
        <f t="shared" si="91"/>
        <v>2.2240168159751761</v>
      </c>
      <c r="AZ89" s="111">
        <f t="shared" si="92"/>
        <v>2.1032191935379001</v>
      </c>
      <c r="BA89" s="42">
        <f t="shared" si="93"/>
        <v>-5.4315067030781074E-2</v>
      </c>
    </row>
    <row r="90" spans="1:53" ht="20.100000000000001" customHeight="1">
      <c r="A90" s="88" t="s">
        <v>152</v>
      </c>
      <c r="B90" s="90">
        <v>4001.15</v>
      </c>
      <c r="C90" s="61">
        <v>2791.3299999999995</v>
      </c>
      <c r="D90" s="61">
        <v>3587.67</v>
      </c>
      <c r="E90" s="61">
        <v>3498.3899999999994</v>
      </c>
      <c r="F90" s="61">
        <v>3635.79</v>
      </c>
      <c r="G90" s="61">
        <v>3920.2400000000002</v>
      </c>
      <c r="H90" s="61">
        <v>4481.6899999999996</v>
      </c>
      <c r="I90" s="61">
        <v>3959.07</v>
      </c>
      <c r="J90" s="61">
        <v>4248.1400000000003</v>
      </c>
      <c r="K90" s="61">
        <v>3493.7700000000004</v>
      </c>
      <c r="L90" s="61">
        <v>3376.3599999999997</v>
      </c>
      <c r="M90" s="82">
        <v>5054.9000000000005</v>
      </c>
      <c r="N90" s="42">
        <f t="shared" si="70"/>
        <v>0.49714485422170651</v>
      </c>
      <c r="P90" s="340">
        <f t="shared" si="75"/>
        <v>9.5250834776444901E-3</v>
      </c>
      <c r="Q90" s="341">
        <f t="shared" si="76"/>
        <v>6.9423632649345222E-3</v>
      </c>
      <c r="R90" s="341"/>
      <c r="S90" s="341">
        <f t="shared" si="77"/>
        <v>3.9393064274412309E-3</v>
      </c>
      <c r="T90" s="342">
        <f t="shared" si="78"/>
        <v>5.7931763719361127E-3</v>
      </c>
      <c r="V90" s="97">
        <v>577.44500000000005</v>
      </c>
      <c r="W90" s="61">
        <v>542.62500000000011</v>
      </c>
      <c r="X90" s="61">
        <v>651.22300000000007</v>
      </c>
      <c r="Y90" s="61">
        <v>702.88200000000006</v>
      </c>
      <c r="Z90" s="61">
        <v>713.41899999999998</v>
      </c>
      <c r="AA90" s="61">
        <v>828.88</v>
      </c>
      <c r="AB90" s="61">
        <v>839.37199999999996</v>
      </c>
      <c r="AC90" s="61">
        <v>817.00099999999986</v>
      </c>
      <c r="AD90" s="61">
        <v>859.81399999999996</v>
      </c>
      <c r="AE90" s="61">
        <v>774.73400000000004</v>
      </c>
      <c r="AF90" s="61">
        <v>740.53599999999983</v>
      </c>
      <c r="AG90" s="38">
        <v>1092.4369999999999</v>
      </c>
      <c r="AH90" s="42">
        <f t="shared" si="71"/>
        <v>0.47519769464279948</v>
      </c>
      <c r="AJ90" s="340">
        <f t="shared" si="79"/>
        <v>5.2857468165857634E-3</v>
      </c>
      <c r="AK90" s="341">
        <f t="shared" si="80"/>
        <v>4.8570754225033871E-3</v>
      </c>
      <c r="AL90" s="341"/>
      <c r="AM90" s="341">
        <f t="shared" si="81"/>
        <v>2.9536953561363401E-3</v>
      </c>
      <c r="AN90" s="342">
        <f t="shared" si="72"/>
        <v>4.1571039358712231E-3</v>
      </c>
      <c r="AP90" s="52">
        <f t="shared" si="82"/>
        <v>1.4431975806955502</v>
      </c>
      <c r="AQ90" s="74">
        <f t="shared" si="83"/>
        <v>1.9439657797537382</v>
      </c>
      <c r="AR90" s="74">
        <f t="shared" si="84"/>
        <v>1.8151697341171291</v>
      </c>
      <c r="AS90" s="74">
        <f t="shared" si="85"/>
        <v>2.0091584986236528</v>
      </c>
      <c r="AT90" s="74">
        <f t="shared" si="86"/>
        <v>1.9622117889097004</v>
      </c>
      <c r="AU90" s="74">
        <f t="shared" si="87"/>
        <v>2.1143603452849824</v>
      </c>
      <c r="AV90" s="74">
        <f t="shared" si="88"/>
        <v>1.8728916993366342</v>
      </c>
      <c r="AW90" s="74">
        <f t="shared" si="89"/>
        <v>2.063618476056245</v>
      </c>
      <c r="AX90" s="74">
        <f t="shared" si="90"/>
        <v>2.023977552528871</v>
      </c>
      <c r="AY90" s="74">
        <f t="shared" si="91"/>
        <v>2.1932969233138646</v>
      </c>
      <c r="AZ90" s="111">
        <f t="shared" si="92"/>
        <v>2.1611446319412844</v>
      </c>
      <c r="BA90" s="42">
        <f t="shared" si="93"/>
        <v>-1.4659342759666651E-2</v>
      </c>
    </row>
    <row r="91" spans="1:53" ht="20.100000000000001" customHeight="1">
      <c r="A91" s="88" t="s">
        <v>166</v>
      </c>
      <c r="B91" s="90">
        <v>75.320000000000007</v>
      </c>
      <c r="C91" s="61">
        <v>41.05</v>
      </c>
      <c r="D91" s="61">
        <v>283.03000000000003</v>
      </c>
      <c r="E91" s="61">
        <v>262.81</v>
      </c>
      <c r="F91" s="61">
        <v>592.79</v>
      </c>
      <c r="G91" s="61">
        <v>721.79</v>
      </c>
      <c r="H91" s="61">
        <v>572.70999999999992</v>
      </c>
      <c r="I91" s="61">
        <v>290.71999999999997</v>
      </c>
      <c r="J91" s="61">
        <v>449.48</v>
      </c>
      <c r="K91" s="61">
        <v>726.31999999999994</v>
      </c>
      <c r="L91" s="61">
        <v>1768.83</v>
      </c>
      <c r="M91" s="82">
        <v>3162.2</v>
      </c>
      <c r="N91" s="42">
        <f t="shared" si="70"/>
        <v>0.78773539571355078</v>
      </c>
      <c r="P91" s="340">
        <f t="shared" si="75"/>
        <v>1.7930577147474676E-4</v>
      </c>
      <c r="Q91" s="341">
        <f t="shared" si="76"/>
        <v>1.2782197980218271E-3</v>
      </c>
      <c r="R91" s="341"/>
      <c r="S91" s="341">
        <f t="shared" si="77"/>
        <v>2.0637501297405708E-3</v>
      </c>
      <c r="T91" s="342">
        <f t="shared" si="78"/>
        <v>3.6240444565345258E-3</v>
      </c>
      <c r="V91" s="97">
        <v>29.843000000000004</v>
      </c>
      <c r="W91" s="61">
        <v>20.266000000000002</v>
      </c>
      <c r="X91" s="61">
        <v>86.204000000000008</v>
      </c>
      <c r="Y91" s="61">
        <v>89.188999999999993</v>
      </c>
      <c r="Z91" s="61">
        <v>118.78700000000002</v>
      </c>
      <c r="AA91" s="61">
        <v>185.94900000000001</v>
      </c>
      <c r="AB91" s="61">
        <v>151.99</v>
      </c>
      <c r="AC91" s="61">
        <v>118.14399999999999</v>
      </c>
      <c r="AD91" s="61">
        <v>156.928</v>
      </c>
      <c r="AE91" s="61">
        <v>280.173</v>
      </c>
      <c r="AF91" s="61">
        <v>587.495</v>
      </c>
      <c r="AG91" s="38">
        <v>1059.287</v>
      </c>
      <c r="AH91" s="42">
        <f t="shared" si="71"/>
        <v>0.80305704729401961</v>
      </c>
      <c r="AJ91" s="340">
        <f t="shared" si="79"/>
        <v>2.7317327580526099E-4</v>
      </c>
      <c r="AK91" s="341">
        <f t="shared" si="80"/>
        <v>1.0896249369499594E-3</v>
      </c>
      <c r="AL91" s="341"/>
      <c r="AM91" s="341">
        <f t="shared" si="81"/>
        <v>2.3432773737580882E-3</v>
      </c>
      <c r="AN91" s="342">
        <f t="shared" si="72"/>
        <v>4.0309566198483034E-3</v>
      </c>
      <c r="AP91" s="52">
        <f t="shared" si="82"/>
        <v>3.9621614445034519</v>
      </c>
      <c r="AQ91" s="74">
        <f t="shared" si="83"/>
        <v>4.9369062119366633</v>
      </c>
      <c r="AR91" s="74">
        <f t="shared" si="84"/>
        <v>3.0457548669752321</v>
      </c>
      <c r="AS91" s="74">
        <f t="shared" si="85"/>
        <v>3.3936684296640158</v>
      </c>
      <c r="AT91" s="74">
        <f t="shared" si="86"/>
        <v>2.0038630881087744</v>
      </c>
      <c r="AU91" s="74">
        <f t="shared" si="87"/>
        <v>2.5762202302608794</v>
      </c>
      <c r="AV91" s="74">
        <f t="shared" si="88"/>
        <v>2.653873688254091</v>
      </c>
      <c r="AW91" s="74">
        <f t="shared" si="89"/>
        <v>4.0638414969730325</v>
      </c>
      <c r="AX91" s="74">
        <f t="shared" si="90"/>
        <v>3.491323306932455</v>
      </c>
      <c r="AY91" s="74">
        <f t="shared" si="91"/>
        <v>3.3213762769740454</v>
      </c>
      <c r="AZ91" s="111">
        <f t="shared" si="92"/>
        <v>3.3498418822338882</v>
      </c>
      <c r="BA91" s="42">
        <f t="shared" si="93"/>
        <v>8.5704246932770262E-3</v>
      </c>
    </row>
    <row r="92" spans="1:53" ht="20.100000000000001" customHeight="1">
      <c r="A92" s="88" t="s">
        <v>139</v>
      </c>
      <c r="B92" s="90">
        <v>20498.27</v>
      </c>
      <c r="C92" s="61">
        <v>6142.45</v>
      </c>
      <c r="D92" s="61">
        <v>2132.65</v>
      </c>
      <c r="E92" s="61">
        <v>2623.440000000001</v>
      </c>
      <c r="F92" s="61">
        <v>1750.16</v>
      </c>
      <c r="G92" s="61">
        <v>1934.28</v>
      </c>
      <c r="H92" s="61">
        <v>2762.8999999999996</v>
      </c>
      <c r="I92" s="61">
        <v>2495.1000000000004</v>
      </c>
      <c r="J92" s="61">
        <v>2815.9399999999996</v>
      </c>
      <c r="K92" s="61">
        <v>4375.1399999999994</v>
      </c>
      <c r="L92" s="61">
        <v>5454.4100000000008</v>
      </c>
      <c r="M92" s="82">
        <v>4005.0600000000004</v>
      </c>
      <c r="N92" s="42">
        <f t="shared" si="70"/>
        <v>-0.26572076539900746</v>
      </c>
      <c r="P92" s="340">
        <f t="shared" si="75"/>
        <v>4.8797903826973674E-2</v>
      </c>
      <c r="Q92" s="341">
        <f t="shared" si="76"/>
        <v>3.4254215089120936E-3</v>
      </c>
      <c r="R92" s="341"/>
      <c r="S92" s="341">
        <f t="shared" si="77"/>
        <v>6.3638333503831732E-3</v>
      </c>
      <c r="T92" s="342">
        <f t="shared" si="78"/>
        <v>4.590005531303577E-3</v>
      </c>
      <c r="V92" s="97">
        <v>825.66300000000001</v>
      </c>
      <c r="W92" s="61">
        <v>509.76499999999999</v>
      </c>
      <c r="X92" s="61">
        <v>272.423</v>
      </c>
      <c r="Y92" s="61">
        <v>409.93600000000021</v>
      </c>
      <c r="Z92" s="61">
        <v>357.30699999999996</v>
      </c>
      <c r="AA92" s="61">
        <v>417.14799999999991</v>
      </c>
      <c r="AB92" s="61">
        <v>574.88599999999997</v>
      </c>
      <c r="AC92" s="61">
        <v>500.09100000000001</v>
      </c>
      <c r="AD92" s="61">
        <v>649.07799999999997</v>
      </c>
      <c r="AE92" s="61">
        <v>949.33800000000008</v>
      </c>
      <c r="AF92" s="61">
        <v>733.85400000000016</v>
      </c>
      <c r="AG92" s="38">
        <v>961.67799999999988</v>
      </c>
      <c r="AH92" s="42">
        <f t="shared" si="71"/>
        <v>0.31044867235172074</v>
      </c>
      <c r="AJ92" s="340">
        <f t="shared" si="79"/>
        <v>7.5578549884796837E-3</v>
      </c>
      <c r="AK92" s="341">
        <f t="shared" si="80"/>
        <v>2.4444060640218639E-3</v>
      </c>
      <c r="AL92" s="341"/>
      <c r="AM92" s="341">
        <f t="shared" si="81"/>
        <v>2.9270435898890519E-3</v>
      </c>
      <c r="AN92" s="342">
        <f t="shared" si="72"/>
        <v>3.6595203191037706E-3</v>
      </c>
      <c r="AP92" s="52">
        <f t="shared" si="82"/>
        <v>0.40279643111345492</v>
      </c>
      <c r="AQ92" s="74">
        <f t="shared" si="83"/>
        <v>0.82990500533174871</v>
      </c>
      <c r="AR92" s="74">
        <f t="shared" si="84"/>
        <v>1.2773919771176703</v>
      </c>
      <c r="AS92" s="74">
        <f t="shared" si="85"/>
        <v>1.5625895770438816</v>
      </c>
      <c r="AT92" s="74">
        <f t="shared" si="86"/>
        <v>2.0415676281025732</v>
      </c>
      <c r="AU92" s="74">
        <f t="shared" si="87"/>
        <v>2.1566060756457177</v>
      </c>
      <c r="AV92" s="74">
        <f t="shared" si="88"/>
        <v>2.0807340113648705</v>
      </c>
      <c r="AW92" s="74">
        <f t="shared" si="89"/>
        <v>2.0042924131297339</v>
      </c>
      <c r="AX92" s="74">
        <f t="shared" si="90"/>
        <v>2.3050136011420701</v>
      </c>
      <c r="AY92" s="74">
        <f t="shared" si="91"/>
        <v>1.3454324115715541</v>
      </c>
      <c r="AZ92" s="111">
        <f t="shared" si="92"/>
        <v>2.4011575357173172</v>
      </c>
      <c r="BA92" s="42">
        <f t="shared" si="93"/>
        <v>0.78467347379613528</v>
      </c>
    </row>
    <row r="93" spans="1:53" ht="20.100000000000001" customHeight="1">
      <c r="A93" s="88" t="s">
        <v>156</v>
      </c>
      <c r="B93" s="90">
        <v>7205.8999999999987</v>
      </c>
      <c r="C93" s="61">
        <v>5782.83</v>
      </c>
      <c r="D93" s="61">
        <v>5986.3200000000006</v>
      </c>
      <c r="E93" s="61">
        <v>8008.4700000000012</v>
      </c>
      <c r="F93" s="61">
        <v>7409.64</v>
      </c>
      <c r="G93" s="61">
        <v>6094.1900000000005</v>
      </c>
      <c r="H93" s="61">
        <v>5665.54</v>
      </c>
      <c r="I93" s="61">
        <v>4878.9399999999996</v>
      </c>
      <c r="J93" s="61">
        <v>5316.8</v>
      </c>
      <c r="K93" s="61">
        <v>5449.6100000000015</v>
      </c>
      <c r="L93" s="61">
        <v>4330.71</v>
      </c>
      <c r="M93" s="82">
        <v>4715</v>
      </c>
      <c r="N93" s="42">
        <f t="shared" si="70"/>
        <v>8.8736027117955252E-2</v>
      </c>
      <c r="P93" s="340">
        <f t="shared" si="75"/>
        <v>1.7154267905866667E-2</v>
      </c>
      <c r="Q93" s="341">
        <f t="shared" si="76"/>
        <v>1.0792217003431248E-2</v>
      </c>
      <c r="R93" s="341"/>
      <c r="S93" s="341">
        <f t="shared" si="77"/>
        <v>5.0527768775794095E-3</v>
      </c>
      <c r="T93" s="342">
        <f t="shared" si="78"/>
        <v>5.4036334237430551E-3</v>
      </c>
      <c r="V93" s="97">
        <v>1533.0220000000004</v>
      </c>
      <c r="W93" s="61">
        <v>1258.577</v>
      </c>
      <c r="X93" s="61">
        <v>1191.5</v>
      </c>
      <c r="Y93" s="61">
        <v>1155.4269999999999</v>
      </c>
      <c r="Z93" s="61">
        <v>1064.3780000000002</v>
      </c>
      <c r="AA93" s="61">
        <v>1146.8839999999998</v>
      </c>
      <c r="AB93" s="61">
        <v>1022.0669999999999</v>
      </c>
      <c r="AC93" s="61">
        <v>925.99199999999985</v>
      </c>
      <c r="AD93" s="61">
        <v>992.73699999999997</v>
      </c>
      <c r="AE93" s="61">
        <v>1073.0909999999999</v>
      </c>
      <c r="AF93" s="61">
        <v>753.98699999999997</v>
      </c>
      <c r="AG93" s="38">
        <v>887.54300000000012</v>
      </c>
      <c r="AH93" s="42">
        <f t="shared" si="71"/>
        <v>0.17713302749251666</v>
      </c>
      <c r="AJ93" s="340">
        <f t="shared" si="79"/>
        <v>1.4032793004105917E-2</v>
      </c>
      <c r="AK93" s="341">
        <f t="shared" si="80"/>
        <v>6.7205169492114344E-3</v>
      </c>
      <c r="AL93" s="341"/>
      <c r="AM93" s="341">
        <f t="shared" si="81"/>
        <v>3.0073458960633531E-3</v>
      </c>
      <c r="AN93" s="342">
        <f t="shared" si="72"/>
        <v>3.3774107784292858E-3</v>
      </c>
      <c r="AP93" s="52">
        <f t="shared" si="82"/>
        <v>2.1274538919496533</v>
      </c>
      <c r="AQ93" s="74">
        <f t="shared" si="83"/>
        <v>2.1764032489282927</v>
      </c>
      <c r="AR93" s="74">
        <f t="shared" si="84"/>
        <v>1.9903713800799152</v>
      </c>
      <c r="AS93" s="74">
        <f t="shared" si="85"/>
        <v>1.4427562318395395</v>
      </c>
      <c r="AT93" s="74">
        <f t="shared" si="86"/>
        <v>1.4364773457279978</v>
      </c>
      <c r="AU93" s="74">
        <f t="shared" si="87"/>
        <v>1.881930166273122</v>
      </c>
      <c r="AV93" s="74">
        <f t="shared" si="88"/>
        <v>1.8040063259636328</v>
      </c>
      <c r="AW93" s="74">
        <f t="shared" si="89"/>
        <v>1.8979368469380642</v>
      </c>
      <c r="AX93" s="74">
        <f t="shared" si="90"/>
        <v>1.8671701023171834</v>
      </c>
      <c r="AY93" s="74">
        <f t="shared" si="91"/>
        <v>1.7410239891380397</v>
      </c>
      <c r="AZ93" s="111">
        <f t="shared" si="92"/>
        <v>1.8823817603393427</v>
      </c>
      <c r="BA93" s="42">
        <f t="shared" si="93"/>
        <v>8.1192316753365093E-2</v>
      </c>
    </row>
    <row r="94" spans="1:53" ht="20.100000000000001" customHeight="1">
      <c r="A94" s="88" t="s">
        <v>160</v>
      </c>
      <c r="B94" s="90">
        <v>415.04000000000008</v>
      </c>
      <c r="C94" s="61">
        <v>906.62</v>
      </c>
      <c r="D94" s="61">
        <v>337.13000000000005</v>
      </c>
      <c r="E94" s="61">
        <v>415.86</v>
      </c>
      <c r="F94" s="61">
        <v>464.38</v>
      </c>
      <c r="G94" s="61">
        <v>706.59999999999991</v>
      </c>
      <c r="H94" s="61">
        <v>701.57999999999993</v>
      </c>
      <c r="I94" s="61">
        <v>1375.25</v>
      </c>
      <c r="J94" s="61">
        <v>1396.08</v>
      </c>
      <c r="K94" s="61">
        <v>1831.4099999999999</v>
      </c>
      <c r="L94" s="61">
        <v>1695.08</v>
      </c>
      <c r="M94" s="82">
        <v>2438.4300000000003</v>
      </c>
      <c r="N94" s="42">
        <f t="shared" si="70"/>
        <v>0.43853387450739811</v>
      </c>
      <c r="P94" s="340">
        <f t="shared" si="75"/>
        <v>9.8803860054273631E-4</v>
      </c>
      <c r="Q94" s="341">
        <f t="shared" si="76"/>
        <v>1.2513197873096373E-3</v>
      </c>
      <c r="R94" s="341"/>
      <c r="S94" s="341">
        <f t="shared" si="77"/>
        <v>1.9777036628283364E-3</v>
      </c>
      <c r="T94" s="342">
        <f t="shared" si="78"/>
        <v>2.7945666700864855E-3</v>
      </c>
      <c r="V94" s="97">
        <v>159.458</v>
      </c>
      <c r="W94" s="61">
        <v>278.68000000000006</v>
      </c>
      <c r="X94" s="61">
        <v>110.24000000000001</v>
      </c>
      <c r="Y94" s="61">
        <v>164.21299999999999</v>
      </c>
      <c r="Z94" s="61">
        <v>162.05500000000001</v>
      </c>
      <c r="AA94" s="61">
        <v>262.053</v>
      </c>
      <c r="AB94" s="61">
        <v>246.41300000000001</v>
      </c>
      <c r="AC94" s="61">
        <v>498.17399999999998</v>
      </c>
      <c r="AD94" s="61">
        <v>476.78300000000002</v>
      </c>
      <c r="AE94" s="61">
        <v>644.34800000000007</v>
      </c>
      <c r="AF94" s="61">
        <v>587.43000000000006</v>
      </c>
      <c r="AG94" s="38">
        <v>784.10400000000004</v>
      </c>
      <c r="AH94" s="42">
        <f t="shared" si="71"/>
        <v>0.33480414687707466</v>
      </c>
      <c r="AJ94" s="340">
        <f t="shared" si="79"/>
        <v>1.4596275244900079E-3</v>
      </c>
      <c r="AK94" s="341">
        <f t="shared" si="80"/>
        <v>1.5355795600005791E-3</v>
      </c>
      <c r="AL94" s="341"/>
      <c r="AM94" s="341">
        <f t="shared" si="81"/>
        <v>2.3430181153315586E-3</v>
      </c>
      <c r="AN94" s="342">
        <f t="shared" si="72"/>
        <v>2.9837892935998781E-3</v>
      </c>
      <c r="AP94" s="52">
        <f t="shared" si="82"/>
        <v>3.8419911333847336</v>
      </c>
      <c r="AQ94" s="74">
        <f t="shared" si="83"/>
        <v>3.0738346826674912</v>
      </c>
      <c r="AR94" s="74">
        <f t="shared" si="84"/>
        <v>3.2699552101563194</v>
      </c>
      <c r="AS94" s="74">
        <f t="shared" si="85"/>
        <v>3.9487567931515413</v>
      </c>
      <c r="AT94" s="74">
        <f t="shared" si="86"/>
        <v>3.4897067057151472</v>
      </c>
      <c r="AU94" s="74">
        <f t="shared" si="87"/>
        <v>3.7086470421737907</v>
      </c>
      <c r="AV94" s="74">
        <f t="shared" si="88"/>
        <v>3.5122580461244626</v>
      </c>
      <c r="AW94" s="74">
        <f t="shared" si="89"/>
        <v>3.6224250136338849</v>
      </c>
      <c r="AX94" s="74">
        <f t="shared" si="90"/>
        <v>3.4151552919603461</v>
      </c>
      <c r="AY94" s="74">
        <f t="shared" si="91"/>
        <v>3.4655001533850918</v>
      </c>
      <c r="AZ94" s="111">
        <f t="shared" si="92"/>
        <v>3.2156100441677635</v>
      </c>
      <c r="BA94" s="42">
        <f t="shared" si="93"/>
        <v>-7.2107949258994039E-2</v>
      </c>
    </row>
    <row r="95" spans="1:53" ht="20.100000000000001" customHeight="1">
      <c r="A95" s="88" t="s">
        <v>158</v>
      </c>
      <c r="B95" s="90">
        <v>90.87</v>
      </c>
      <c r="C95" s="61">
        <v>203.36</v>
      </c>
      <c r="D95" s="61">
        <v>516.81000000000006</v>
      </c>
      <c r="E95" s="61">
        <v>419.66999999999985</v>
      </c>
      <c r="F95" s="61">
        <v>325.81000000000006</v>
      </c>
      <c r="G95" s="61">
        <v>354.06</v>
      </c>
      <c r="H95" s="61">
        <v>251.20000000000005</v>
      </c>
      <c r="I95" s="61">
        <v>255.39</v>
      </c>
      <c r="J95" s="61">
        <v>195.78</v>
      </c>
      <c r="K95" s="61">
        <v>225.90999999999997</v>
      </c>
      <c r="L95" s="61">
        <v>995.45</v>
      </c>
      <c r="M95" s="82">
        <v>1228.2299999999998</v>
      </c>
      <c r="N95" s="42">
        <f t="shared" si="70"/>
        <v>0.23384399015520593</v>
      </c>
      <c r="P95" s="340">
        <f t="shared" si="75"/>
        <v>2.1632389078478806E-4</v>
      </c>
      <c r="Q95" s="341">
        <f t="shared" si="76"/>
        <v>6.2700577964173543E-4</v>
      </c>
      <c r="R95" s="341"/>
      <c r="S95" s="341">
        <f t="shared" si="77"/>
        <v>1.161423125258081E-3</v>
      </c>
      <c r="T95" s="342">
        <f t="shared" si="78"/>
        <v>1.4076149904653089E-3</v>
      </c>
      <c r="V95" s="97">
        <v>52.09</v>
      </c>
      <c r="W95" s="61">
        <v>156.64499999999998</v>
      </c>
      <c r="X95" s="61">
        <v>207.94200000000001</v>
      </c>
      <c r="Y95" s="61">
        <v>190.67199999999997</v>
      </c>
      <c r="Z95" s="61">
        <v>180.58499999999998</v>
      </c>
      <c r="AA95" s="61">
        <v>173.321</v>
      </c>
      <c r="AB95" s="61">
        <v>135.267</v>
      </c>
      <c r="AC95" s="61">
        <v>135.40799999999996</v>
      </c>
      <c r="AD95" s="61">
        <v>138.23499999999999</v>
      </c>
      <c r="AE95" s="61">
        <v>152.36899999999997</v>
      </c>
      <c r="AF95" s="61">
        <v>814.32300000000009</v>
      </c>
      <c r="AG95" s="38">
        <v>747.245</v>
      </c>
      <c r="AH95" s="42">
        <f t="shared" si="71"/>
        <v>-8.2372719424601878E-2</v>
      </c>
      <c r="AJ95" s="340">
        <f t="shared" si="79"/>
        <v>4.7681519742304878E-4</v>
      </c>
      <c r="AK95" s="341">
        <f t="shared" si="80"/>
        <v>1.0156273155386903E-3</v>
      </c>
      <c r="AL95" s="341"/>
      <c r="AM95" s="341">
        <f t="shared" si="81"/>
        <v>3.2480015333420844E-3</v>
      </c>
      <c r="AN95" s="342">
        <f t="shared" si="72"/>
        <v>2.8435279385082089E-3</v>
      </c>
      <c r="AP95" s="52">
        <f t="shared" si="82"/>
        <v>5.732364916914273</v>
      </c>
      <c r="AQ95" s="74">
        <f t="shared" si="83"/>
        <v>7.702842250196694</v>
      </c>
      <c r="AR95" s="74">
        <f t="shared" si="84"/>
        <v>4.0235676554246238</v>
      </c>
      <c r="AS95" s="74">
        <f t="shared" si="85"/>
        <v>4.5433793218481195</v>
      </c>
      <c r="AT95" s="74">
        <f t="shared" si="86"/>
        <v>5.5426475553236534</v>
      </c>
      <c r="AU95" s="74">
        <f t="shared" si="87"/>
        <v>4.8952437439981917</v>
      </c>
      <c r="AV95" s="74">
        <f t="shared" si="88"/>
        <v>5.3848328025477699</v>
      </c>
      <c r="AW95" s="74">
        <f t="shared" si="89"/>
        <v>5.3020086925878047</v>
      </c>
      <c r="AX95" s="74">
        <f t="shared" si="90"/>
        <v>7.0607314332413926</v>
      </c>
      <c r="AY95" s="74">
        <f t="shared" si="91"/>
        <v>8.1804510522879106</v>
      </c>
      <c r="AZ95" s="111">
        <f t="shared" si="92"/>
        <v>6.0839175073072651</v>
      </c>
      <c r="BA95" s="42">
        <f t="shared" si="93"/>
        <v>-0.25628581255238808</v>
      </c>
    </row>
    <row r="96" spans="1:53" ht="20.100000000000001" customHeight="1">
      <c r="A96" s="88" t="s">
        <v>162</v>
      </c>
      <c r="B96" s="90">
        <v>27</v>
      </c>
      <c r="C96" s="61">
        <v>75.180000000000007</v>
      </c>
      <c r="D96" s="61">
        <v>0.18</v>
      </c>
      <c r="E96" s="61">
        <v>13.96</v>
      </c>
      <c r="F96" s="61">
        <v>13.15</v>
      </c>
      <c r="G96" s="61">
        <v>13.06</v>
      </c>
      <c r="H96" s="61">
        <v>146.48000000000002</v>
      </c>
      <c r="I96" s="61">
        <v>140.18</v>
      </c>
      <c r="J96" s="61">
        <v>146.71</v>
      </c>
      <c r="K96" s="61">
        <v>964.35</v>
      </c>
      <c r="L96" s="61">
        <v>2535.65</v>
      </c>
      <c r="M96" s="82">
        <v>3907.1800000000003</v>
      </c>
      <c r="N96" s="42">
        <f t="shared" si="70"/>
        <v>0.54089878334943708</v>
      </c>
      <c r="P96" s="340">
        <f t="shared" si="75"/>
        <v>6.4275834171775915E-5</v>
      </c>
      <c r="Q96" s="341">
        <f t="shared" si="76"/>
        <v>2.3127988143594487E-5</v>
      </c>
      <c r="R96" s="341"/>
      <c r="S96" s="341">
        <f t="shared" si="77"/>
        <v>2.9584233739119521E-3</v>
      </c>
      <c r="T96" s="342">
        <f t="shared" si="78"/>
        <v>4.4778299980022043E-3</v>
      </c>
      <c r="V96" s="97">
        <v>2.8980000000000001</v>
      </c>
      <c r="W96" s="61">
        <v>20.009</v>
      </c>
      <c r="X96" s="61">
        <v>0.111</v>
      </c>
      <c r="Y96" s="61">
        <v>4.4319999999999995</v>
      </c>
      <c r="Z96" s="61">
        <v>4.2549999999999999</v>
      </c>
      <c r="AA96" s="61">
        <v>4.5120000000000005</v>
      </c>
      <c r="AB96" s="61">
        <v>45.655000000000001</v>
      </c>
      <c r="AC96" s="61">
        <v>36.027999999999999</v>
      </c>
      <c r="AD96" s="61">
        <v>43.661999999999999</v>
      </c>
      <c r="AE96" s="61">
        <v>225.83300000000003</v>
      </c>
      <c r="AF96" s="61">
        <v>533.00699999999995</v>
      </c>
      <c r="AG96" s="38">
        <v>737.84500000000003</v>
      </c>
      <c r="AH96" s="42">
        <f t="shared" si="71"/>
        <v>0.38430639747695639</v>
      </c>
      <c r="AJ96" s="340">
        <f t="shared" si="79"/>
        <v>2.6527364986216074E-5</v>
      </c>
      <c r="AK96" s="341">
        <f t="shared" si="80"/>
        <v>2.6439441543209251E-5</v>
      </c>
      <c r="AL96" s="341"/>
      <c r="AM96" s="341">
        <f t="shared" si="81"/>
        <v>2.1259470176847074E-3</v>
      </c>
      <c r="AN96" s="342">
        <f t="shared" si="72"/>
        <v>2.8077576588516344E-3</v>
      </c>
      <c r="AP96" s="52">
        <f t="shared" si="82"/>
        <v>1.0733333333333333</v>
      </c>
      <c r="AQ96" s="74">
        <f t="shared" si="83"/>
        <v>2.6614791167863796</v>
      </c>
      <c r="AR96" s="74">
        <f t="shared" si="84"/>
        <v>6.166666666666667</v>
      </c>
      <c r="AS96" s="74">
        <f t="shared" si="85"/>
        <v>3.1747851002865324</v>
      </c>
      <c r="AT96" s="74">
        <f t="shared" si="86"/>
        <v>3.2357414448669197</v>
      </c>
      <c r="AU96" s="74">
        <f t="shared" si="87"/>
        <v>3.4548238897396635</v>
      </c>
      <c r="AV96" s="74">
        <f t="shared" si="88"/>
        <v>3.1168077553249587</v>
      </c>
      <c r="AW96" s="74">
        <f t="shared" si="89"/>
        <v>2.570124126123555</v>
      </c>
      <c r="AX96" s="74">
        <f t="shared" si="90"/>
        <v>2.9760752504941719</v>
      </c>
      <c r="AY96" s="74">
        <f t="shared" si="91"/>
        <v>2.1020527280973318</v>
      </c>
      <c r="AZ96" s="111">
        <f t="shared" si="92"/>
        <v>1.8884336017281007</v>
      </c>
      <c r="BA96" s="42">
        <f t="shared" si="93"/>
        <v>-0.1016240570533109</v>
      </c>
    </row>
    <row r="97" spans="1:53" ht="20.100000000000001" customHeight="1">
      <c r="A97" s="88" t="s">
        <v>167</v>
      </c>
      <c r="B97" s="90">
        <v>1051.28</v>
      </c>
      <c r="C97" s="61">
        <v>1522.2899999999997</v>
      </c>
      <c r="D97" s="61">
        <v>1980.25</v>
      </c>
      <c r="E97" s="61">
        <v>1811.88</v>
      </c>
      <c r="F97" s="61">
        <v>2314.91</v>
      </c>
      <c r="G97" s="61">
        <v>2260.16</v>
      </c>
      <c r="H97" s="61">
        <v>1952.17</v>
      </c>
      <c r="I97" s="61">
        <v>1772.6999999999998</v>
      </c>
      <c r="J97" s="61">
        <v>2276.42</v>
      </c>
      <c r="K97" s="61">
        <v>2190.4499999999998</v>
      </c>
      <c r="L97" s="61">
        <v>1261.83</v>
      </c>
      <c r="M97" s="82">
        <v>2036.05</v>
      </c>
      <c r="N97" s="42">
        <f t="shared" si="70"/>
        <v>0.61356918126847526</v>
      </c>
      <c r="P97" s="340">
        <f t="shared" si="75"/>
        <v>2.5026629240038735E-3</v>
      </c>
      <c r="Q97" s="341">
        <f t="shared" si="76"/>
        <v>4.0025232528810503E-3</v>
      </c>
      <c r="R97" s="341"/>
      <c r="S97" s="341">
        <f t="shared" si="77"/>
        <v>1.4722171300862968E-3</v>
      </c>
      <c r="T97" s="342">
        <f t="shared" si="78"/>
        <v>2.3334184162061605E-3</v>
      </c>
      <c r="V97" s="97">
        <v>253.21300000000002</v>
      </c>
      <c r="W97" s="61">
        <v>356.64400000000001</v>
      </c>
      <c r="X97" s="61">
        <v>470.96800000000002</v>
      </c>
      <c r="Y97" s="61">
        <v>446.53700000000003</v>
      </c>
      <c r="Z97" s="61">
        <v>667.85699999999997</v>
      </c>
      <c r="AA97" s="61">
        <v>641.76900000000012</v>
      </c>
      <c r="AB97" s="61">
        <v>450.81700000000001</v>
      </c>
      <c r="AC97" s="61">
        <v>463.00100000000003</v>
      </c>
      <c r="AD97" s="61">
        <v>633.71600000000012</v>
      </c>
      <c r="AE97" s="61">
        <v>584.89699999999993</v>
      </c>
      <c r="AF97" s="61">
        <v>353.29700000000003</v>
      </c>
      <c r="AG97" s="38">
        <v>576.91599999999994</v>
      </c>
      <c r="AH97" s="42">
        <f t="shared" si="71"/>
        <v>0.63294904853423573</v>
      </c>
      <c r="AJ97" s="340">
        <f t="shared" si="79"/>
        <v>2.3178308040906594E-3</v>
      </c>
      <c r="AK97" s="341">
        <f t="shared" si="80"/>
        <v>3.7606413917872028E-3</v>
      </c>
      <c r="AL97" s="341"/>
      <c r="AM97" s="341">
        <f t="shared" si="81"/>
        <v>1.4091572971967614E-3</v>
      </c>
      <c r="AN97" s="342">
        <f t="shared" si="72"/>
        <v>2.1953666657821753E-3</v>
      </c>
      <c r="AP97" s="52">
        <f t="shared" si="82"/>
        <v>2.4086161631534893</v>
      </c>
      <c r="AQ97" s="74">
        <f t="shared" si="83"/>
        <v>2.3428124733132325</v>
      </c>
      <c r="AR97" s="74">
        <f t="shared" si="84"/>
        <v>2.3783259689433152</v>
      </c>
      <c r="AS97" s="74">
        <f t="shared" si="85"/>
        <v>2.4644954411991966</v>
      </c>
      <c r="AT97" s="74">
        <f t="shared" si="86"/>
        <v>2.8850236078292464</v>
      </c>
      <c r="AU97" s="74">
        <f t="shared" si="87"/>
        <v>2.8394848152343206</v>
      </c>
      <c r="AV97" s="74">
        <f t="shared" si="88"/>
        <v>2.3093122012939444</v>
      </c>
      <c r="AW97" s="74">
        <f t="shared" si="89"/>
        <v>2.6118406949850517</v>
      </c>
      <c r="AX97" s="74">
        <f t="shared" si="90"/>
        <v>2.7838272375045032</v>
      </c>
      <c r="AY97" s="74">
        <f t="shared" si="91"/>
        <v>2.7998779550335628</v>
      </c>
      <c r="AZ97" s="111">
        <f t="shared" si="92"/>
        <v>2.8335060533876866</v>
      </c>
      <c r="BA97" s="42">
        <f t="shared" si="93"/>
        <v>1.2010558636553363E-2</v>
      </c>
    </row>
    <row r="98" spans="1:53" ht="20.100000000000001" customHeight="1">
      <c r="A98" s="88" t="s">
        <v>163</v>
      </c>
      <c r="B98" s="90">
        <v>2505.71</v>
      </c>
      <c r="C98" s="61">
        <v>2516.5600000000004</v>
      </c>
      <c r="D98" s="61">
        <v>1890.4800000000002</v>
      </c>
      <c r="E98" s="61">
        <v>3097.15</v>
      </c>
      <c r="F98" s="61">
        <v>2664.3500000000004</v>
      </c>
      <c r="G98" s="61">
        <v>3413.29</v>
      </c>
      <c r="H98" s="61">
        <v>2025.1599999999999</v>
      </c>
      <c r="I98" s="61">
        <v>2296.2200000000007</v>
      </c>
      <c r="J98" s="61">
        <v>1400.85</v>
      </c>
      <c r="K98" s="61">
        <v>1476.05</v>
      </c>
      <c r="L98" s="61">
        <v>740.00999999999988</v>
      </c>
      <c r="M98" s="82">
        <v>878.72</v>
      </c>
      <c r="N98" s="42">
        <f t="shared" si="70"/>
        <v>0.18744341292685257</v>
      </c>
      <c r="P98" s="340">
        <f t="shared" si="75"/>
        <v>5.965059275650394E-3</v>
      </c>
      <c r="Q98" s="341">
        <f t="shared" si="76"/>
        <v>6.0446041845826663E-3</v>
      </c>
      <c r="R98" s="341"/>
      <c r="S98" s="341">
        <f t="shared" si="77"/>
        <v>8.63393165826744E-4</v>
      </c>
      <c r="T98" s="342">
        <f t="shared" si="78"/>
        <v>1.0070584861318129E-3</v>
      </c>
      <c r="V98" s="97">
        <v>849.09799999999996</v>
      </c>
      <c r="W98" s="61">
        <v>1131.614</v>
      </c>
      <c r="X98" s="61">
        <v>1256.72</v>
      </c>
      <c r="Y98" s="61">
        <v>1131.3809999999999</v>
      </c>
      <c r="Z98" s="61">
        <v>955.0920000000001</v>
      </c>
      <c r="AA98" s="61">
        <v>1128.1440000000002</v>
      </c>
      <c r="AB98" s="61">
        <v>1224.5239999999999</v>
      </c>
      <c r="AC98" s="61">
        <v>903.22900000000004</v>
      </c>
      <c r="AD98" s="61">
        <v>644.80200000000002</v>
      </c>
      <c r="AE98" s="61">
        <v>690.31899999999996</v>
      </c>
      <c r="AF98" s="61">
        <v>515.16399999999999</v>
      </c>
      <c r="AG98" s="38">
        <v>509.11999999999995</v>
      </c>
      <c r="AH98" s="42">
        <f t="shared" si="71"/>
        <v>-1.1732186255250833E-2</v>
      </c>
      <c r="AJ98" s="340">
        <f t="shared" si="79"/>
        <v>7.7723714820793982E-3</v>
      </c>
      <c r="AK98" s="341">
        <f t="shared" si="80"/>
        <v>6.6107041977664588E-3</v>
      </c>
      <c r="AL98" s="341"/>
      <c r="AM98" s="341">
        <f t="shared" si="81"/>
        <v>2.0547785853066184E-3</v>
      </c>
      <c r="AN98" s="342">
        <f t="shared" si="72"/>
        <v>1.9373792317824799E-3</v>
      </c>
      <c r="AP98" s="52">
        <f t="shared" si="82"/>
        <v>3.3886523181054469</v>
      </c>
      <c r="AQ98" s="74">
        <f t="shared" si="83"/>
        <v>4.4966700575388616</v>
      </c>
      <c r="AR98" s="74">
        <f t="shared" si="84"/>
        <v>6.6476238838813417</v>
      </c>
      <c r="AS98" s="74">
        <f t="shared" si="85"/>
        <v>3.6529745088226266</v>
      </c>
      <c r="AT98" s="74">
        <f t="shared" si="86"/>
        <v>3.5847092161315142</v>
      </c>
      <c r="AU98" s="74">
        <f t="shared" si="87"/>
        <v>3.3051513349290573</v>
      </c>
      <c r="AV98" s="74">
        <f t="shared" si="88"/>
        <v>6.0465543463232532</v>
      </c>
      <c r="AW98" s="74">
        <f t="shared" si="89"/>
        <v>3.933547308184755</v>
      </c>
      <c r="AX98" s="74">
        <f t="shared" si="90"/>
        <v>4.6029339329692691</v>
      </c>
      <c r="AY98" s="74">
        <f t="shared" si="91"/>
        <v>6.9615816002486461</v>
      </c>
      <c r="AZ98" s="111">
        <f t="shared" si="92"/>
        <v>5.7938820101966488</v>
      </c>
      <c r="BA98" s="42">
        <f t="shared" si="93"/>
        <v>-0.16773481330884504</v>
      </c>
    </row>
    <row r="99" spans="1:53" ht="20.100000000000001" customHeight="1" thickBot="1">
      <c r="A99" s="48" t="s">
        <v>33</v>
      </c>
      <c r="B99" s="91">
        <f t="shared" ref="B99:K99" si="94">B100-SUM(B72:B98)</f>
        <v>7662.2799999997951</v>
      </c>
      <c r="C99" s="67">
        <f t="shared" si="94"/>
        <v>9449.1100000000442</v>
      </c>
      <c r="D99" s="67">
        <f t="shared" si="94"/>
        <v>10953.130000000121</v>
      </c>
      <c r="E99" s="67">
        <f t="shared" si="94"/>
        <v>9571.3700000001118</v>
      </c>
      <c r="F99" s="67">
        <f t="shared" si="94"/>
        <v>9932.6699999998091</v>
      </c>
      <c r="G99" s="67">
        <f t="shared" si="94"/>
        <v>9604.2699999999022</v>
      </c>
      <c r="H99" s="67">
        <f t="shared" si="94"/>
        <v>11462.120000000345</v>
      </c>
      <c r="I99" s="67">
        <f t="shared" si="94"/>
        <v>11957.940000000293</v>
      </c>
      <c r="J99" s="67">
        <f t="shared" si="94"/>
        <v>11682.010000000009</v>
      </c>
      <c r="K99" s="67">
        <f t="shared" si="94"/>
        <v>12995.380000000354</v>
      </c>
      <c r="L99" s="67">
        <f t="shared" ref="L99:M99" si="95">L100-SUM(L72:L98)</f>
        <v>13767.010000000242</v>
      </c>
      <c r="M99" s="107">
        <f t="shared" si="95"/>
        <v>18307.769999999669</v>
      </c>
      <c r="N99" s="42">
        <f t="shared" si="70"/>
        <v>0.32982906237442605</v>
      </c>
      <c r="P99" s="340">
        <f t="shared" si="75"/>
        <v>1.8240719950285259E-2</v>
      </c>
      <c r="Q99" s="349">
        <f t="shared" si="76"/>
        <v>1.7008226852058037E-2</v>
      </c>
      <c r="R99" s="349"/>
      <c r="S99" s="349">
        <f t="shared" si="77"/>
        <v>1.6062407734853113E-2</v>
      </c>
      <c r="T99" s="342">
        <f t="shared" si="78"/>
        <v>2.0981649604708084E-2</v>
      </c>
      <c r="V99" s="97">
        <f t="shared" ref="V99:AG99" si="96">V100-SUM(V72:V98)</f>
        <v>1984.0979999999836</v>
      </c>
      <c r="W99" s="61">
        <f t="shared" si="96"/>
        <v>2336.0949999999575</v>
      </c>
      <c r="X99" s="61">
        <f t="shared" si="96"/>
        <v>2887.9629999999888</v>
      </c>
      <c r="Y99" s="61">
        <f t="shared" si="96"/>
        <v>2701.2310000000289</v>
      </c>
      <c r="Z99" s="61">
        <f t="shared" si="96"/>
        <v>2914.7719999999099</v>
      </c>
      <c r="AA99" s="61">
        <f t="shared" si="96"/>
        <v>3177.7040000001143</v>
      </c>
      <c r="AB99" s="61">
        <f t="shared" si="96"/>
        <v>3430.2299999999232</v>
      </c>
      <c r="AC99" s="61">
        <f t="shared" si="96"/>
        <v>4124.6009999999951</v>
      </c>
      <c r="AD99" s="61">
        <f t="shared" si="96"/>
        <v>3842.8539999999921</v>
      </c>
      <c r="AE99" s="61"/>
      <c r="AF99" s="61">
        <f t="shared" si="96"/>
        <v>3638.3989999999758</v>
      </c>
      <c r="AG99" s="38">
        <f t="shared" si="96"/>
        <v>5485.8760000001639</v>
      </c>
      <c r="AH99" s="42">
        <f t="shared" si="71"/>
        <v>0.50777196233843525</v>
      </c>
      <c r="AJ99" s="340">
        <f t="shared" si="79"/>
        <v>1.8161798417674572E-2</v>
      </c>
      <c r="AK99" s="349">
        <f t="shared" si="80"/>
        <v>1.8620726761885024E-2</v>
      </c>
      <c r="AL99" s="349"/>
      <c r="AM99" s="349">
        <f t="shared" si="81"/>
        <v>1.4512086151208092E-2</v>
      </c>
      <c r="AN99" s="342">
        <f t="shared" si="72"/>
        <v>2.0875672200138008E-2</v>
      </c>
      <c r="AP99" s="112">
        <f t="shared" si="82"/>
        <v>2.589435520497863</v>
      </c>
      <c r="AQ99" s="76">
        <f t="shared" si="83"/>
        <v>2.4722910411667836</v>
      </c>
      <c r="AR99" s="76">
        <f t="shared" si="84"/>
        <v>2.6366554583027475</v>
      </c>
      <c r="AS99" s="76">
        <f t="shared" si="85"/>
        <v>2.822198911963488</v>
      </c>
      <c r="AT99" s="76">
        <f t="shared" si="86"/>
        <v>2.9345301917812288</v>
      </c>
      <c r="AU99" s="76">
        <f t="shared" si="87"/>
        <v>3.3086366793105011</v>
      </c>
      <c r="AV99" s="76">
        <f t="shared" si="88"/>
        <v>2.9926662781403612</v>
      </c>
      <c r="AW99" s="76">
        <f t="shared" si="89"/>
        <v>3.4492571462976853</v>
      </c>
      <c r="AX99" s="76">
        <f t="shared" si="90"/>
        <v>3.2895486307578823</v>
      </c>
      <c r="AY99" s="76">
        <f t="shared" si="91"/>
        <v>2.6428389316198011</v>
      </c>
      <c r="AZ99" s="113">
        <f t="shared" si="92"/>
        <v>2.9964741746265453</v>
      </c>
      <c r="BA99" s="42">
        <f t="shared" si="93"/>
        <v>0.13380885182813637</v>
      </c>
    </row>
    <row r="100" spans="1:53" s="6" customFormat="1" ht="26.25" customHeight="1" thickBot="1">
      <c r="A100" s="58" t="s">
        <v>34</v>
      </c>
      <c r="B100" s="94">
        <v>420064.55999999976</v>
      </c>
      <c r="C100" s="95">
        <v>487870.82</v>
      </c>
      <c r="D100" s="95">
        <v>506823.32999999996</v>
      </c>
      <c r="E100" s="95">
        <v>526327.82999999996</v>
      </c>
      <c r="F100" s="95">
        <v>553590.45000000007</v>
      </c>
      <c r="G100" s="95">
        <v>564683.79</v>
      </c>
      <c r="H100" s="95">
        <v>562847.18000000017</v>
      </c>
      <c r="I100" s="95">
        <v>641130.33000000007</v>
      </c>
      <c r="J100" s="95">
        <v>652250.22000000009</v>
      </c>
      <c r="K100" s="95">
        <v>685188.3000000004</v>
      </c>
      <c r="L100" s="95">
        <v>857095.04000000015</v>
      </c>
      <c r="M100" s="96">
        <v>872561.0399999998</v>
      </c>
      <c r="N100" s="139">
        <f t="shared" si="70"/>
        <v>1.8044673318841804E-2</v>
      </c>
      <c r="O100"/>
      <c r="P100" s="334">
        <f>SUM(P72:P99)</f>
        <v>1</v>
      </c>
      <c r="Q100" s="338">
        <f t="shared" ref="Q100:T100" si="97">SUM(Q72:Q99)</f>
        <v>1</v>
      </c>
      <c r="R100" s="338"/>
      <c r="S100" s="338">
        <f t="shared" si="97"/>
        <v>1</v>
      </c>
      <c r="T100" s="335">
        <f t="shared" si="97"/>
        <v>0.99999999999999967</v>
      </c>
      <c r="V100" s="99">
        <v>109245.67899999997</v>
      </c>
      <c r="W100" s="69">
        <v>130933.26099999997</v>
      </c>
      <c r="X100" s="69">
        <v>146496.09500000003</v>
      </c>
      <c r="Y100" s="69">
        <v>156178.424</v>
      </c>
      <c r="Z100" s="69">
        <v>165396.0639999999</v>
      </c>
      <c r="AA100" s="69">
        <v>170654.13400000008</v>
      </c>
      <c r="AB100" s="69">
        <v>166448.19899999996</v>
      </c>
      <c r="AC100" s="69">
        <v>194789.97200000001</v>
      </c>
      <c r="AD100" s="69">
        <v>202238.40699999995</v>
      </c>
      <c r="AE100" s="69">
        <v>210055.05599999995</v>
      </c>
      <c r="AF100" s="69">
        <v>250715.09099999996</v>
      </c>
      <c r="AG100" s="85">
        <v>262787.99300000013</v>
      </c>
      <c r="AH100" s="86">
        <f t="shared" si="71"/>
        <v>4.8153870402640339E-2</v>
      </c>
      <c r="AI100"/>
      <c r="AJ100" s="334">
        <f>SUM(AJ72:AJ99)</f>
        <v>1</v>
      </c>
      <c r="AK100" s="338">
        <f t="shared" ref="AK100:AN100" si="98">SUM(AK72:AK99)</f>
        <v>1.0000000000000002</v>
      </c>
      <c r="AL100" s="338"/>
      <c r="AM100" s="338">
        <f t="shared" si="98"/>
        <v>1.0000000000000002</v>
      </c>
      <c r="AN100" s="335">
        <f t="shared" si="98"/>
        <v>0.99999999999999989</v>
      </c>
      <c r="AP100" s="72">
        <f t="shared" ref="AP100" si="99">(V100/B100)*10</f>
        <v>2.600687832365578</v>
      </c>
      <c r="AQ100" s="77">
        <f t="shared" ref="AQ100" si="100">(W100/C100)*10</f>
        <v>2.6837690559152518</v>
      </c>
      <c r="AR100" s="77">
        <f t="shared" ref="AR100" si="101">(X100/D100)*10</f>
        <v>2.8904765492938149</v>
      </c>
      <c r="AS100" s="77">
        <f t="shared" ref="AS100" si="102">(Y100/E100)*10</f>
        <v>2.9673221725706584</v>
      </c>
      <c r="AT100" s="77">
        <f t="shared" ref="AT100" si="103">(Z100/F100)*10</f>
        <v>2.9876972046754036</v>
      </c>
      <c r="AU100" s="77">
        <f t="shared" ref="AU100" si="104">(AA100/G100)*10</f>
        <v>3.0221185205263295</v>
      </c>
      <c r="AV100" s="77">
        <f t="shared" ref="AV100" si="105">(AB100/H100)*10</f>
        <v>2.9572538499704293</v>
      </c>
      <c r="AW100" s="77">
        <f t="shared" ref="AW100" si="106">(AC100/I100)*10</f>
        <v>3.0382273757037819</v>
      </c>
      <c r="AX100" s="77">
        <f t="shared" ref="AX100" si="107">(AD100/J100)*10</f>
        <v>3.1006261216745918</v>
      </c>
      <c r="AY100" s="77">
        <f t="shared" ref="AY100" si="108">(AF100/L100)*10</f>
        <v>2.9251725806276969</v>
      </c>
      <c r="AZ100" s="87">
        <f t="shared" ref="AZ100" si="109">(AG100/M100)*10</f>
        <v>3.0116860706959847</v>
      </c>
      <c r="BA100" s="86">
        <f t="shared" si="93"/>
        <v>2.9575516549428114E-2</v>
      </c>
    </row>
  </sheetData>
  <mergeCells count="36">
    <mergeCell ref="AJ69:AN70"/>
    <mergeCell ref="AP69:AZ69"/>
    <mergeCell ref="BA69:BA71"/>
    <mergeCell ref="B70:M70"/>
    <mergeCell ref="V70:AG70"/>
    <mergeCell ref="AP70:AZ70"/>
    <mergeCell ref="AH69:AH71"/>
    <mergeCell ref="A69:A71"/>
    <mergeCell ref="B69:M69"/>
    <mergeCell ref="N69:N71"/>
    <mergeCell ref="P69:T70"/>
    <mergeCell ref="V69:AG69"/>
    <mergeCell ref="AJ36:AN37"/>
    <mergeCell ref="AP36:AZ36"/>
    <mergeCell ref="BA36:BA38"/>
    <mergeCell ref="B37:M37"/>
    <mergeCell ref="V37:AG37"/>
    <mergeCell ref="AP37:AZ37"/>
    <mergeCell ref="AH36:AH38"/>
    <mergeCell ref="A36:A38"/>
    <mergeCell ref="B36:M36"/>
    <mergeCell ref="N36:N38"/>
    <mergeCell ref="P36:T37"/>
    <mergeCell ref="V36:AG36"/>
    <mergeCell ref="AJ4:AN5"/>
    <mergeCell ref="AP4:AZ4"/>
    <mergeCell ref="BA4:BA6"/>
    <mergeCell ref="B5:M5"/>
    <mergeCell ref="V5:AG5"/>
    <mergeCell ref="AP5:AZ5"/>
    <mergeCell ref="AH4:AH6"/>
    <mergeCell ref="A4:A6"/>
    <mergeCell ref="B4:M4"/>
    <mergeCell ref="N4:N6"/>
    <mergeCell ref="P4:T5"/>
    <mergeCell ref="V4:AG4"/>
  </mergeCells>
  <conditionalFormatting sqref="BB7:BB33">
    <cfRule type="cellIs" dxfId="31" priority="15" operator="greaterThan">
      <formula>0</formula>
    </cfRule>
    <cfRule type="cellIs" dxfId="30" priority="16" operator="lessThan">
      <formula>0</formula>
    </cfRule>
  </conditionalFormatting>
  <printOptions horizontalCentered="1"/>
  <pageMargins left="0.31496062992125984" right="0.31496062992125984" top="0.35433070866141736" bottom="0.35433070866141736" header="0.31496062992125984" footer="0.31496062992125984"/>
  <pageSetup paperSize="9" scale="42" orientation="portrait" r:id="rId1"/>
  <ignoredErrors>
    <ignoredError sqref="AF99:AG99 L99:M99 L65:M65 AF65:AG65 B65:J65 B99:J99 V65:AD65 V99:AD99 V32:AE32 AF32:AG32" formulaRange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4" id="{6AB6F4EF-8AF2-4C3E-8B2D-5E65A1366D70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BA7:BA33</xm:sqref>
        </x14:conditionalFormatting>
        <x14:conditionalFormatting xmlns:xm="http://schemas.microsoft.com/office/excel/2006/main">
          <x14:cfRule type="iconSet" priority="13" id="{9DA708AA-E166-4132-89CA-57FF040D6D25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N7:N33</xm:sqref>
        </x14:conditionalFormatting>
        <x14:conditionalFormatting xmlns:xm="http://schemas.microsoft.com/office/excel/2006/main">
          <x14:cfRule type="iconSet" priority="12" id="{E5F23D33-492A-4679-9BDB-67EFB4782076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AH7:AH33</xm:sqref>
        </x14:conditionalFormatting>
        <x14:conditionalFormatting xmlns:xm="http://schemas.microsoft.com/office/excel/2006/main">
          <x14:cfRule type="iconSet" priority="11" id="{08F20A66-FDB2-4B58-A6D7-A41686618A31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BA66</xm:sqref>
        </x14:conditionalFormatting>
        <x14:conditionalFormatting xmlns:xm="http://schemas.microsoft.com/office/excel/2006/main">
          <x14:cfRule type="iconSet" priority="10" id="{9452567D-60EC-47A8-ACCB-3377646F5DEB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AH66</xm:sqref>
        </x14:conditionalFormatting>
        <x14:conditionalFormatting xmlns:xm="http://schemas.microsoft.com/office/excel/2006/main">
          <x14:cfRule type="iconSet" priority="9" id="{08A6EF20-2286-433E-85EF-83B91174E757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BA100</xm:sqref>
        </x14:conditionalFormatting>
        <x14:conditionalFormatting xmlns:xm="http://schemas.microsoft.com/office/excel/2006/main">
          <x14:cfRule type="iconSet" priority="8" id="{04E32AB7-E6BF-4A6B-B499-04FBBC5D65FF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N100</xm:sqref>
        </x14:conditionalFormatting>
        <x14:conditionalFormatting xmlns:xm="http://schemas.microsoft.com/office/excel/2006/main">
          <x14:cfRule type="iconSet" priority="7" id="{D4F70334-7E7B-4425-A7AC-7F98009AFCA6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AH100</xm:sqref>
        </x14:conditionalFormatting>
        <x14:conditionalFormatting xmlns:xm="http://schemas.microsoft.com/office/excel/2006/main">
          <x14:cfRule type="iconSet" priority="6" id="{6CA4A7F3-6EBE-4260-BF7E-17FFF3E4AC90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N39:N66</xm:sqref>
        </x14:conditionalFormatting>
        <x14:conditionalFormatting xmlns:xm="http://schemas.microsoft.com/office/excel/2006/main">
          <x14:cfRule type="iconSet" priority="5" id="{62F503F1-1B79-42D4-B5CD-CADE5CC4DDA9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AH39:AH65</xm:sqref>
        </x14:conditionalFormatting>
        <x14:conditionalFormatting xmlns:xm="http://schemas.microsoft.com/office/excel/2006/main">
          <x14:cfRule type="iconSet" priority="4" id="{66FF4B98-C893-4AE4-B247-AB682E7943DD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BA39:BA65</xm:sqref>
        </x14:conditionalFormatting>
        <x14:conditionalFormatting xmlns:xm="http://schemas.microsoft.com/office/excel/2006/main">
          <x14:cfRule type="iconSet" priority="3" id="{9DD00523-C449-47E1-8FEE-4B19E9CFE592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N72:N99</xm:sqref>
        </x14:conditionalFormatting>
        <x14:conditionalFormatting xmlns:xm="http://schemas.microsoft.com/office/excel/2006/main">
          <x14:cfRule type="iconSet" priority="2" id="{F0229CA5-AB21-4C73-AB1B-3A69B5B35F31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AH72:AH99</xm:sqref>
        </x14:conditionalFormatting>
        <x14:conditionalFormatting xmlns:xm="http://schemas.microsoft.com/office/excel/2006/main">
          <x14:cfRule type="iconSet" priority="1" id="{B785024F-BBDE-42FD-A792-AA3190DCFAEF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BA72:BA99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2C2568-3867-4D56-B4F2-B5CA1BDC3EB5}">
  <sheetPr>
    <pageSetUpPr fitToPage="1"/>
  </sheetPr>
  <dimension ref="A1:AL111"/>
  <sheetViews>
    <sheetView showGridLines="0" workbookViewId="0">
      <selection activeCell="I107" sqref="I107"/>
    </sheetView>
  </sheetViews>
  <sheetFormatPr defaultRowHeight="15"/>
  <cols>
    <col min="1" max="2" width="2.85546875" customWidth="1"/>
    <col min="3" max="4" width="2.28515625" customWidth="1"/>
    <col min="5" max="5" width="22" customWidth="1"/>
    <col min="6" max="6" width="9.140625" customWidth="1"/>
    <col min="18" max="18" width="10.5703125" customWidth="1"/>
    <col min="19" max="19" width="1.140625" customWidth="1"/>
    <col min="20" max="24" width="9.140625" customWidth="1"/>
    <col min="35" max="35" width="10.5703125" customWidth="1"/>
    <col min="36" max="36" width="1.140625" customWidth="1"/>
    <col min="37" max="37" width="10.5703125" customWidth="1"/>
    <col min="38" max="38" width="2" customWidth="1"/>
    <col min="39" max="39" width="9.140625" customWidth="1"/>
    <col min="50" max="50" width="10.42578125" customWidth="1"/>
  </cols>
  <sheetData>
    <row r="1" spans="1:38" ht="15.75">
      <c r="A1" s="268" t="s">
        <v>204</v>
      </c>
      <c r="B1" s="202"/>
    </row>
    <row r="3" spans="1:38" ht="15.75" thickBot="1"/>
    <row r="4" spans="1:38" ht="15" customHeight="1">
      <c r="A4" s="507" t="s">
        <v>32</v>
      </c>
      <c r="B4" s="516"/>
      <c r="C4" s="516"/>
      <c r="D4" s="516"/>
      <c r="E4" s="516"/>
      <c r="F4" s="533" t="s">
        <v>19</v>
      </c>
      <c r="G4" s="530"/>
      <c r="H4" s="530"/>
      <c r="I4" s="530"/>
      <c r="J4" s="530"/>
      <c r="K4" s="530"/>
      <c r="L4" s="530"/>
      <c r="M4" s="530"/>
      <c r="N4" s="530"/>
      <c r="O4" s="530"/>
      <c r="P4" s="530"/>
      <c r="Q4" s="531"/>
      <c r="R4" s="519" t="s">
        <v>196</v>
      </c>
      <c r="T4" s="489" t="s">
        <v>112</v>
      </c>
      <c r="U4" s="495"/>
      <c r="V4" s="495"/>
      <c r="W4" s="495"/>
      <c r="X4" s="522"/>
    </row>
    <row r="5" spans="1:38" ht="15.75" thickBot="1">
      <c r="A5" s="517"/>
      <c r="B5" s="543"/>
      <c r="C5" s="543"/>
      <c r="D5" s="543"/>
      <c r="E5" s="543"/>
      <c r="F5" s="526" t="s">
        <v>69</v>
      </c>
      <c r="G5" s="527"/>
      <c r="H5" s="527"/>
      <c r="I5" s="527"/>
      <c r="J5" s="527"/>
      <c r="K5" s="527"/>
      <c r="L5" s="527"/>
      <c r="M5" s="527"/>
      <c r="N5" s="527"/>
      <c r="O5" s="527"/>
      <c r="P5" s="527"/>
      <c r="Q5" s="528"/>
      <c r="R5" s="520"/>
      <c r="T5" s="523"/>
      <c r="U5" s="524"/>
      <c r="V5" s="524"/>
      <c r="W5" s="524"/>
      <c r="X5" s="525"/>
    </row>
    <row r="6" spans="1:38" ht="23.25" customHeight="1" thickBot="1">
      <c r="A6" s="517"/>
      <c r="B6" s="543"/>
      <c r="C6" s="543"/>
      <c r="D6" s="543"/>
      <c r="E6" s="543"/>
      <c r="F6" s="28">
        <v>2010</v>
      </c>
      <c r="G6" s="196">
        <v>2011</v>
      </c>
      <c r="H6" s="196">
        <v>2012</v>
      </c>
      <c r="I6" s="196">
        <v>2013</v>
      </c>
      <c r="J6" s="196">
        <v>2014</v>
      </c>
      <c r="K6" s="196">
        <v>2015</v>
      </c>
      <c r="L6" s="196">
        <v>2016</v>
      </c>
      <c r="M6" s="196">
        <v>2017</v>
      </c>
      <c r="N6" s="196">
        <v>2018</v>
      </c>
      <c r="O6" s="196">
        <v>2019</v>
      </c>
      <c r="P6" s="196">
        <v>2020</v>
      </c>
      <c r="Q6" s="287">
        <v>2021</v>
      </c>
      <c r="R6" s="521"/>
      <c r="T6" s="284">
        <v>2010</v>
      </c>
      <c r="U6" s="339">
        <v>2015</v>
      </c>
      <c r="V6" s="386">
        <v>2019</v>
      </c>
      <c r="W6" s="386">
        <v>2020</v>
      </c>
      <c r="X6" s="288">
        <v>2021</v>
      </c>
      <c r="AL6" s="190"/>
    </row>
    <row r="7" spans="1:38" ht="20.100000000000001" customHeight="1" thickBot="1">
      <c r="A7" s="32" t="s">
        <v>36</v>
      </c>
      <c r="B7" s="115"/>
      <c r="C7" s="115"/>
      <c r="D7" s="115"/>
      <c r="E7" s="115"/>
      <c r="F7" s="215">
        <v>199429.83</v>
      </c>
      <c r="G7" s="83">
        <v>196925.63</v>
      </c>
      <c r="H7" s="83">
        <v>173208.30000000008</v>
      </c>
      <c r="I7" s="83">
        <v>187783.06999999995</v>
      </c>
      <c r="J7" s="83">
        <v>213062.43000000002</v>
      </c>
      <c r="K7" s="83">
        <v>219787.35</v>
      </c>
      <c r="L7" s="83">
        <v>251673.40000000002</v>
      </c>
      <c r="M7" s="83">
        <v>276377.09999999992</v>
      </c>
      <c r="N7" s="83">
        <v>289192.33999999997</v>
      </c>
      <c r="O7" s="83">
        <v>271240.15999999997</v>
      </c>
      <c r="P7" s="83">
        <v>275216</v>
      </c>
      <c r="Q7" s="209">
        <v>306989.98999999987</v>
      </c>
      <c r="R7" s="318">
        <f t="shared" ref="R7:R38" si="0">(Q7-P7)/P7</f>
        <v>0.11545110022673055</v>
      </c>
      <c r="T7" s="390">
        <f>F7/$F$29</f>
        <v>0.47824747892884373</v>
      </c>
      <c r="U7" s="391">
        <f>K7/$K$29</f>
        <v>0.42458191438892784</v>
      </c>
      <c r="V7" s="391">
        <f>O7/$O$29</f>
        <v>0.44754784876693265</v>
      </c>
      <c r="W7" s="391">
        <f>P7/$P$29</f>
        <v>0.3995065104017349</v>
      </c>
      <c r="X7" s="392">
        <f>Q7/$Q$29</f>
        <v>0.43084298947812022</v>
      </c>
    </row>
    <row r="8" spans="1:38" ht="20.100000000000001" customHeight="1" thickBot="1">
      <c r="A8" s="203"/>
      <c r="B8" s="115" t="s">
        <v>37</v>
      </c>
      <c r="C8" s="115"/>
      <c r="D8" s="115"/>
      <c r="E8" s="204"/>
      <c r="F8" s="79">
        <v>99909.049999999988</v>
      </c>
      <c r="G8" s="60">
        <v>102807.50000000001</v>
      </c>
      <c r="H8" s="60">
        <v>99790.200000000055</v>
      </c>
      <c r="I8" s="60">
        <v>102039.86000000002</v>
      </c>
      <c r="J8" s="60">
        <v>127543.77</v>
      </c>
      <c r="K8" s="60">
        <v>129007.23000000004</v>
      </c>
      <c r="L8" s="60">
        <v>156116.04000000004</v>
      </c>
      <c r="M8" s="60">
        <v>152325.07999999999</v>
      </c>
      <c r="N8" s="60">
        <v>159604.11999999997</v>
      </c>
      <c r="O8" s="60">
        <v>157777.41</v>
      </c>
      <c r="P8" s="60">
        <v>159359.73000000001</v>
      </c>
      <c r="Q8" s="36">
        <v>192895.23999999996</v>
      </c>
      <c r="R8" s="368">
        <f t="shared" si="0"/>
        <v>0.21043904881113912</v>
      </c>
      <c r="T8" s="393">
        <f t="shared" ref="T8:T28" si="1">F8/$F$29</f>
        <v>0.2395892895494911</v>
      </c>
      <c r="U8" s="394">
        <f t="shared" ref="U8:U28" si="2">K8/$K$29</f>
        <v>0.24921423677665136</v>
      </c>
      <c r="V8" s="394">
        <f t="shared" ref="V8:V28" si="3">O8/$O$29</f>
        <v>0.2603336483414489</v>
      </c>
      <c r="W8" s="394">
        <f t="shared" ref="W8:W28" si="4">P8/$P$29</f>
        <v>0.23132830079233282</v>
      </c>
      <c r="X8" s="395">
        <f t="shared" ref="X8:X28" si="5">Q8/$Q$29</f>
        <v>0.27071749752394042</v>
      </c>
    </row>
    <row r="9" spans="1:38" ht="20.100000000000001" customHeight="1">
      <c r="A9" s="198"/>
      <c r="B9" s="24"/>
      <c r="C9" s="370" t="s">
        <v>96</v>
      </c>
      <c r="D9" s="370"/>
      <c r="E9" s="199"/>
      <c r="F9" s="371">
        <v>95377.029999999984</v>
      </c>
      <c r="G9" s="372">
        <v>102149.78000000001</v>
      </c>
      <c r="H9" s="372">
        <v>99280.250000000058</v>
      </c>
      <c r="I9" s="372">
        <v>100983.00000000001</v>
      </c>
      <c r="J9" s="372">
        <v>126448.64</v>
      </c>
      <c r="K9" s="372">
        <v>128460.22000000004</v>
      </c>
      <c r="L9" s="372">
        <v>155350.10000000003</v>
      </c>
      <c r="M9" s="372">
        <v>150550.25999999998</v>
      </c>
      <c r="N9" s="372">
        <v>158997.34999999998</v>
      </c>
      <c r="O9" s="372">
        <v>157566.19</v>
      </c>
      <c r="P9" s="372">
        <v>158273.78</v>
      </c>
      <c r="Q9" s="373">
        <v>191756.46999999997</v>
      </c>
      <c r="R9" s="374">
        <f t="shared" si="0"/>
        <v>0.21154919027017599</v>
      </c>
      <c r="T9" s="340">
        <f t="shared" si="1"/>
        <v>0.22872117047495197</v>
      </c>
      <c r="U9" s="341">
        <f t="shared" si="2"/>
        <v>0.24815753104272315</v>
      </c>
      <c r="V9" s="341">
        <f t="shared" si="3"/>
        <v>0.25998513410736002</v>
      </c>
      <c r="W9" s="341">
        <f t="shared" si="4"/>
        <v>0.22975192407378897</v>
      </c>
      <c r="X9" s="342">
        <f t="shared" si="5"/>
        <v>0.26911929860179312</v>
      </c>
    </row>
    <row r="10" spans="1:38" ht="20.100000000000001" customHeight="1">
      <c r="A10" s="198"/>
      <c r="B10" s="24"/>
      <c r="C10" s="378" t="s">
        <v>87</v>
      </c>
      <c r="D10" s="370"/>
      <c r="E10" s="194"/>
      <c r="F10" s="43">
        <f>F11+F12</f>
        <v>4532.0200000000004</v>
      </c>
      <c r="G10" s="63">
        <f t="shared" ref="G10:Q10" si="6">G11+G12</f>
        <v>657.72</v>
      </c>
      <c r="H10" s="63">
        <f t="shared" si="6"/>
        <v>509.94999999999993</v>
      </c>
      <c r="I10" s="63">
        <f t="shared" si="6"/>
        <v>1056.8599999999999</v>
      </c>
      <c r="J10" s="63">
        <f t="shared" si="6"/>
        <v>1095.1300000000001</v>
      </c>
      <c r="K10" s="63">
        <f t="shared" si="6"/>
        <v>547.01</v>
      </c>
      <c r="L10" s="63">
        <f t="shared" si="6"/>
        <v>765.93999999999994</v>
      </c>
      <c r="M10" s="63">
        <f t="shared" si="6"/>
        <v>1774.8200000000002</v>
      </c>
      <c r="N10" s="63">
        <f t="shared" si="6"/>
        <v>606.77</v>
      </c>
      <c r="O10" s="63">
        <f t="shared" si="6"/>
        <v>211.22</v>
      </c>
      <c r="P10" s="63">
        <f t="shared" si="6"/>
        <v>1085.9499999999998</v>
      </c>
      <c r="Q10" s="423">
        <f t="shared" si="6"/>
        <v>1138.77</v>
      </c>
      <c r="R10" s="379">
        <f t="shared" si="0"/>
        <v>4.8639440121552718E-2</v>
      </c>
      <c r="T10" s="343">
        <f t="shared" si="1"/>
        <v>1.0868119074539143E-2</v>
      </c>
      <c r="U10" s="344">
        <f t="shared" si="2"/>
        <v>1.0567057339282149E-3</v>
      </c>
      <c r="V10" s="344">
        <f t="shared" si="3"/>
        <v>3.4851423408890306E-4</v>
      </c>
      <c r="W10" s="344">
        <f t="shared" si="4"/>
        <v>1.576376718543849E-3</v>
      </c>
      <c r="X10" s="345">
        <f t="shared" si="5"/>
        <v>1.5981989221472632E-3</v>
      </c>
    </row>
    <row r="11" spans="1:38" ht="20.100000000000001" customHeight="1">
      <c r="A11" s="47"/>
      <c r="D11" s="24" t="s">
        <v>97</v>
      </c>
      <c r="E11" s="24"/>
      <c r="F11" s="216"/>
      <c r="G11" s="65"/>
      <c r="H11" s="65"/>
      <c r="I11" s="65"/>
      <c r="J11" s="65"/>
      <c r="K11" s="65"/>
      <c r="L11" s="65"/>
      <c r="M11" s="65">
        <v>371.38</v>
      </c>
      <c r="N11" s="65">
        <v>501.20999999999992</v>
      </c>
      <c r="O11" s="65">
        <v>210.09</v>
      </c>
      <c r="P11" s="65">
        <v>1036.9499999999998</v>
      </c>
      <c r="Q11" s="40">
        <v>843.64999999999986</v>
      </c>
      <c r="R11" s="374">
        <f t="shared" si="0"/>
        <v>-0.18641207387048556</v>
      </c>
      <c r="T11" s="387">
        <f t="shared" si="1"/>
        <v>0</v>
      </c>
      <c r="U11" s="388">
        <f t="shared" si="2"/>
        <v>0</v>
      </c>
      <c r="V11" s="388">
        <f t="shared" si="3"/>
        <v>3.4664972748668519E-4</v>
      </c>
      <c r="W11" s="388">
        <f t="shared" si="4"/>
        <v>1.5052477906846947E-3</v>
      </c>
      <c r="X11" s="389">
        <f t="shared" si="5"/>
        <v>1.1840147884731231E-3</v>
      </c>
    </row>
    <row r="12" spans="1:38" ht="20.100000000000001" customHeight="1" thickBot="1">
      <c r="A12" s="47"/>
      <c r="D12" s="24" t="s">
        <v>98</v>
      </c>
      <c r="E12" s="24"/>
      <c r="F12" s="216">
        <v>4532.0200000000004</v>
      </c>
      <c r="G12" s="65">
        <v>657.72</v>
      </c>
      <c r="H12" s="65">
        <v>509.94999999999993</v>
      </c>
      <c r="I12" s="65">
        <v>1056.8599999999999</v>
      </c>
      <c r="J12" s="65">
        <v>1095.1300000000001</v>
      </c>
      <c r="K12" s="65">
        <v>547.01</v>
      </c>
      <c r="L12" s="65">
        <v>765.93999999999994</v>
      </c>
      <c r="M12" s="65">
        <v>1403.44</v>
      </c>
      <c r="N12" s="65">
        <v>105.56</v>
      </c>
      <c r="O12" s="65">
        <v>1.1299999999999999</v>
      </c>
      <c r="P12" s="65">
        <v>49</v>
      </c>
      <c r="Q12" s="40">
        <v>295.12</v>
      </c>
      <c r="R12" s="374">
        <f t="shared" si="0"/>
        <v>5.0228571428571431</v>
      </c>
      <c r="T12" s="387">
        <f t="shared" si="1"/>
        <v>1.0868119074539143E-2</v>
      </c>
      <c r="U12" s="388">
        <f t="shared" si="2"/>
        <v>1.0567057339282149E-3</v>
      </c>
      <c r="V12" s="388">
        <f t="shared" si="3"/>
        <v>1.864506602217879E-6</v>
      </c>
      <c r="W12" s="388">
        <f t="shared" si="4"/>
        <v>7.112892785915431E-5</v>
      </c>
      <c r="X12" s="389">
        <f t="shared" si="5"/>
        <v>4.1418413367413996E-4</v>
      </c>
    </row>
    <row r="13" spans="1:38" ht="20.100000000000001" customHeight="1" thickBot="1">
      <c r="A13" s="47"/>
      <c r="B13" s="115" t="s">
        <v>38</v>
      </c>
      <c r="C13" s="115"/>
      <c r="D13" s="115"/>
      <c r="E13" s="115"/>
      <c r="F13" s="217">
        <v>99520.78</v>
      </c>
      <c r="G13" s="155">
        <v>94118.129999999976</v>
      </c>
      <c r="H13" s="155">
        <v>73418.100000000006</v>
      </c>
      <c r="I13" s="155">
        <v>85743.209999999948</v>
      </c>
      <c r="J13" s="155">
        <v>85518.66</v>
      </c>
      <c r="K13" s="155">
        <v>90780.119999999966</v>
      </c>
      <c r="L13" s="155">
        <v>95557.359999999986</v>
      </c>
      <c r="M13" s="155">
        <v>124052.01999999997</v>
      </c>
      <c r="N13" s="155">
        <v>129588.22</v>
      </c>
      <c r="O13" s="155">
        <v>113462.74999999997</v>
      </c>
      <c r="P13" s="155">
        <v>115856.27</v>
      </c>
      <c r="Q13" s="156">
        <v>114094.74999999999</v>
      </c>
      <c r="R13" s="368">
        <f t="shared" si="0"/>
        <v>-1.520435622517468E-2</v>
      </c>
      <c r="T13" s="393">
        <f t="shared" si="1"/>
        <v>0.2386581893793526</v>
      </c>
      <c r="U13" s="394">
        <f t="shared" si="2"/>
        <v>0.17536767761227651</v>
      </c>
      <c r="V13" s="394">
        <f t="shared" si="3"/>
        <v>0.18721420042548373</v>
      </c>
      <c r="W13" s="394">
        <f t="shared" si="4"/>
        <v>0.16817820960940211</v>
      </c>
      <c r="X13" s="395">
        <f t="shared" si="5"/>
        <v>0.16012549195417991</v>
      </c>
    </row>
    <row r="14" spans="1:38" ht="20.100000000000001" customHeight="1">
      <c r="A14" s="47"/>
      <c r="B14" s="24"/>
      <c r="C14" t="s">
        <v>96</v>
      </c>
      <c r="D14" s="370"/>
      <c r="F14" s="81">
        <v>86068.51</v>
      </c>
      <c r="G14" s="61">
        <v>78971.50999999998</v>
      </c>
      <c r="H14" s="61">
        <v>64851.68</v>
      </c>
      <c r="I14" s="61">
        <v>78389.639999999941</v>
      </c>
      <c r="J14" s="61">
        <v>78964.400000000009</v>
      </c>
      <c r="K14" s="61">
        <v>86234.63999999997</v>
      </c>
      <c r="L14" s="61">
        <v>88749.989999999991</v>
      </c>
      <c r="M14" s="61">
        <v>114373.41999999997</v>
      </c>
      <c r="N14" s="61">
        <v>116985.72</v>
      </c>
      <c r="O14" s="61">
        <v>103089.32999999997</v>
      </c>
      <c r="P14" s="61">
        <v>95536.760000000009</v>
      </c>
      <c r="Q14" s="38">
        <v>99635.169999999984</v>
      </c>
      <c r="R14" s="374">
        <f t="shared" si="0"/>
        <v>4.2898775298638704E-2</v>
      </c>
      <c r="T14" s="340">
        <f t="shared" si="1"/>
        <v>0.20639865120810649</v>
      </c>
      <c r="U14" s="341">
        <f t="shared" si="2"/>
        <v>0.16658678735532323</v>
      </c>
      <c r="V14" s="341">
        <f t="shared" si="3"/>
        <v>0.17009799681700677</v>
      </c>
      <c r="W14" s="341">
        <f t="shared" si="4"/>
        <v>0.1386821899987212</v>
      </c>
      <c r="X14" s="342">
        <f t="shared" si="5"/>
        <v>0.13983229388020349</v>
      </c>
    </row>
    <row r="15" spans="1:38" ht="20.100000000000001" customHeight="1">
      <c r="A15" s="47"/>
      <c r="B15" s="24"/>
      <c r="C15" s="378" t="s">
        <v>87</v>
      </c>
      <c r="D15" s="370"/>
      <c r="E15" s="378"/>
      <c r="F15" s="43">
        <f>F16+F17</f>
        <v>13452.27</v>
      </c>
      <c r="G15" s="63">
        <f t="shared" ref="G15:Q15" si="7">G16+G17</f>
        <v>15146.619999999999</v>
      </c>
      <c r="H15" s="63">
        <f t="shared" si="7"/>
        <v>8566.42</v>
      </c>
      <c r="I15" s="63">
        <f t="shared" si="7"/>
        <v>7353.5700000000024</v>
      </c>
      <c r="J15" s="63">
        <f t="shared" si="7"/>
        <v>6554.26</v>
      </c>
      <c r="K15" s="63">
        <f t="shared" si="7"/>
        <v>4545.4799999999996</v>
      </c>
      <c r="L15" s="63">
        <f t="shared" si="7"/>
        <v>6807.3700000000008</v>
      </c>
      <c r="M15" s="63">
        <f t="shared" si="7"/>
        <v>9678.6</v>
      </c>
      <c r="N15" s="63">
        <f t="shared" si="7"/>
        <v>12602.5</v>
      </c>
      <c r="O15" s="63">
        <f t="shared" si="7"/>
        <v>10373.419999999998</v>
      </c>
      <c r="P15" s="63">
        <f t="shared" si="7"/>
        <v>20319.509999999995</v>
      </c>
      <c r="Q15" s="423">
        <f t="shared" si="7"/>
        <v>14459.580000000002</v>
      </c>
      <c r="R15" s="379">
        <f t="shared" si="0"/>
        <v>-0.28838933616017287</v>
      </c>
      <c r="T15" s="343">
        <f t="shared" si="1"/>
        <v>3.2259538171246084E-2</v>
      </c>
      <c r="U15" s="344">
        <f t="shared" si="2"/>
        <v>8.780890256953295E-3</v>
      </c>
      <c r="V15" s="344">
        <f t="shared" si="3"/>
        <v>1.7116203608476984E-2</v>
      </c>
      <c r="W15" s="344">
        <f t="shared" si="4"/>
        <v>2.94960196106809E-2</v>
      </c>
      <c r="X15" s="345">
        <f t="shared" si="5"/>
        <v>2.0293198073976421E-2</v>
      </c>
    </row>
    <row r="16" spans="1:38" ht="20.100000000000001" customHeight="1">
      <c r="A16" s="47"/>
      <c r="D16" s="24" t="s">
        <v>97</v>
      </c>
      <c r="E16" s="24"/>
      <c r="F16" s="216"/>
      <c r="G16" s="65"/>
      <c r="H16" s="65"/>
      <c r="I16" s="65"/>
      <c r="J16" s="65"/>
      <c r="K16" s="65"/>
      <c r="L16" s="65"/>
      <c r="M16" s="65">
        <v>9248.6</v>
      </c>
      <c r="N16" s="65">
        <v>12542.48</v>
      </c>
      <c r="O16" s="65">
        <v>10347.719999999998</v>
      </c>
      <c r="P16" s="65">
        <v>20308.639999999996</v>
      </c>
      <c r="Q16" s="40">
        <v>14452.910000000002</v>
      </c>
      <c r="R16" s="374">
        <f t="shared" si="0"/>
        <v>-0.28833688518778189</v>
      </c>
      <c r="T16" s="387">
        <f t="shared" si="1"/>
        <v>0</v>
      </c>
      <c r="U16" s="388">
        <f t="shared" si="2"/>
        <v>0</v>
      </c>
      <c r="V16" s="388">
        <f t="shared" si="3"/>
        <v>1.7073798458320345E-2</v>
      </c>
      <c r="W16" s="388">
        <f t="shared" si="4"/>
        <v>2.9480240601582351E-2</v>
      </c>
      <c r="X16" s="389">
        <f t="shared" si="5"/>
        <v>2.0283837108363765E-2</v>
      </c>
    </row>
    <row r="17" spans="1:37" ht="20.100000000000001" customHeight="1" thickBot="1">
      <c r="A17" s="47"/>
      <c r="D17" s="24" t="s">
        <v>98</v>
      </c>
      <c r="E17" s="24"/>
      <c r="F17" s="216">
        <v>13452.27</v>
      </c>
      <c r="G17" s="65">
        <v>15146.619999999999</v>
      </c>
      <c r="H17" s="65">
        <v>8566.42</v>
      </c>
      <c r="I17" s="65">
        <v>7353.5700000000024</v>
      </c>
      <c r="J17" s="65">
        <v>6554.26</v>
      </c>
      <c r="K17" s="65">
        <v>4545.4799999999996</v>
      </c>
      <c r="L17" s="65">
        <v>6807.3700000000008</v>
      </c>
      <c r="M17" s="65">
        <v>430.00000000000006</v>
      </c>
      <c r="N17" s="65">
        <v>60.02</v>
      </c>
      <c r="O17" s="65">
        <v>25.700000000000003</v>
      </c>
      <c r="P17" s="65">
        <v>10.870000000000001</v>
      </c>
      <c r="Q17" s="40">
        <v>6.67</v>
      </c>
      <c r="R17" s="374">
        <f t="shared" si="0"/>
        <v>-0.38638454461821531</v>
      </c>
      <c r="T17" s="387">
        <f t="shared" si="1"/>
        <v>3.2259538171246084E-2</v>
      </c>
      <c r="U17" s="388">
        <f t="shared" si="2"/>
        <v>8.780890256953295E-3</v>
      </c>
      <c r="V17" s="388">
        <f t="shared" si="3"/>
        <v>4.2405150156636729E-5</v>
      </c>
      <c r="W17" s="388">
        <f t="shared" si="4"/>
        <v>1.5779009098551169E-5</v>
      </c>
      <c r="X17" s="389">
        <f t="shared" si="5"/>
        <v>9.3609656126542195E-6</v>
      </c>
    </row>
    <row r="18" spans="1:37" s="6" customFormat="1" ht="20.100000000000001" customHeight="1" thickBot="1">
      <c r="A18" s="32" t="s">
        <v>39</v>
      </c>
      <c r="B18" s="115"/>
      <c r="C18" s="115"/>
      <c r="D18" s="115"/>
      <c r="E18" s="115"/>
      <c r="F18" s="215">
        <v>217571.48999999996</v>
      </c>
      <c r="G18" s="83">
        <v>242474.96999999983</v>
      </c>
      <c r="H18" s="83">
        <v>261787.52999999988</v>
      </c>
      <c r="I18" s="83">
        <v>272047.40999999974</v>
      </c>
      <c r="J18" s="83">
        <v>297828.65999999997</v>
      </c>
      <c r="K18" s="83">
        <v>297868.59000000008</v>
      </c>
      <c r="L18" s="83">
        <v>299189.5799999999</v>
      </c>
      <c r="M18" s="83">
        <v>320113.54999999993</v>
      </c>
      <c r="N18" s="83">
        <v>329032.55</v>
      </c>
      <c r="O18" s="83">
        <v>334818.29999999981</v>
      </c>
      <c r="P18" s="83">
        <v>413673.89999999973</v>
      </c>
      <c r="Q18" s="209">
        <v>405543.33999999991</v>
      </c>
      <c r="R18" s="326">
        <f t="shared" si="0"/>
        <v>-1.9654515307830221E-2</v>
      </c>
      <c r="S18"/>
      <c r="T18" s="393">
        <f t="shared" si="1"/>
        <v>0.52175252107115633</v>
      </c>
      <c r="U18" s="394">
        <f t="shared" si="2"/>
        <v>0.57541808561107222</v>
      </c>
      <c r="V18" s="394">
        <f t="shared" si="3"/>
        <v>0.55245215123306746</v>
      </c>
      <c r="W18" s="394">
        <f t="shared" si="4"/>
        <v>0.60049348959826521</v>
      </c>
      <c r="X18" s="395">
        <f t="shared" si="5"/>
        <v>0.56915701052187972</v>
      </c>
      <c r="Y18"/>
      <c r="Z18"/>
      <c r="AA18"/>
      <c r="AB18"/>
      <c r="AC18"/>
      <c r="AD18"/>
      <c r="AE18"/>
      <c r="AF18"/>
      <c r="AG18"/>
      <c r="AH18"/>
      <c r="AI18"/>
      <c r="AJ18"/>
      <c r="AK18"/>
    </row>
    <row r="19" spans="1:37" ht="20.100000000000001" customHeight="1" thickBot="1">
      <c r="A19" s="203"/>
      <c r="B19" s="115" t="s">
        <v>37</v>
      </c>
      <c r="C19" s="115"/>
      <c r="D19" s="115"/>
      <c r="E19" s="204"/>
      <c r="F19" s="396">
        <v>92594.689999999959</v>
      </c>
      <c r="G19" s="223">
        <v>96222.329999999944</v>
      </c>
      <c r="H19" s="223">
        <v>109515.10999999996</v>
      </c>
      <c r="I19" s="223">
        <v>115872.66999999985</v>
      </c>
      <c r="J19" s="223">
        <v>122708.52000000002</v>
      </c>
      <c r="K19" s="223">
        <v>130624.59999999993</v>
      </c>
      <c r="L19" s="223">
        <v>129535.59000000001</v>
      </c>
      <c r="M19" s="223">
        <v>136361.08999999994</v>
      </c>
      <c r="N19" s="223">
        <v>145119.34999999995</v>
      </c>
      <c r="O19" s="223">
        <v>156805.4199999999</v>
      </c>
      <c r="P19" s="223">
        <v>199639.83999999988</v>
      </c>
      <c r="Q19" s="397">
        <v>198463.29</v>
      </c>
      <c r="R19" s="321">
        <f t="shared" si="0"/>
        <v>-5.8933627676713857E-3</v>
      </c>
      <c r="S19" s="6"/>
      <c r="T19" s="393">
        <f t="shared" si="1"/>
        <v>0.22204891341830757</v>
      </c>
      <c r="U19" s="394">
        <f t="shared" si="2"/>
        <v>0.25233864794442407</v>
      </c>
      <c r="V19" s="394">
        <f t="shared" si="3"/>
        <v>0.25872985916243124</v>
      </c>
      <c r="W19" s="394">
        <f t="shared" si="4"/>
        <v>0.28979934239128774</v>
      </c>
      <c r="X19" s="395">
        <f t="shared" si="5"/>
        <v>0.27853193899013828</v>
      </c>
    </row>
    <row r="20" spans="1:37" ht="20.100000000000001" customHeight="1">
      <c r="A20" s="198"/>
      <c r="B20" s="24"/>
      <c r="C20" s="370" t="s">
        <v>96</v>
      </c>
      <c r="D20" s="370"/>
      <c r="E20" s="199"/>
      <c r="F20" s="371">
        <v>91823.339999999953</v>
      </c>
      <c r="G20" s="372">
        <v>95436.809999999939</v>
      </c>
      <c r="H20" s="372">
        <v>108149.29999999996</v>
      </c>
      <c r="I20" s="372">
        <v>115092.58999999985</v>
      </c>
      <c r="J20" s="372">
        <v>122089.27000000002</v>
      </c>
      <c r="K20" s="372">
        <v>129725.71999999993</v>
      </c>
      <c r="L20" s="372">
        <v>128210.52</v>
      </c>
      <c r="M20" s="372">
        <v>135844.26999999993</v>
      </c>
      <c r="N20" s="372">
        <v>144858.04999999993</v>
      </c>
      <c r="O20" s="372">
        <v>156656.22999999992</v>
      </c>
      <c r="P20" s="372">
        <v>198963.0499999999</v>
      </c>
      <c r="Q20" s="373">
        <v>198162.13</v>
      </c>
      <c r="R20" s="374">
        <f t="shared" si="0"/>
        <v>-4.0254710610834361E-3</v>
      </c>
      <c r="T20" s="340">
        <f t="shared" si="1"/>
        <v>0.22019915908179852</v>
      </c>
      <c r="U20" s="341">
        <f t="shared" si="2"/>
        <v>0.25060220500898706</v>
      </c>
      <c r="V20" s="341">
        <f t="shared" si="3"/>
        <v>0.25848369479076322</v>
      </c>
      <c r="W20" s="341">
        <f t="shared" si="4"/>
        <v>0.28881690673647559</v>
      </c>
      <c r="X20" s="342">
        <f t="shared" si="5"/>
        <v>0.27810927806001728</v>
      </c>
    </row>
    <row r="21" spans="1:37" ht="20.100000000000001" customHeight="1">
      <c r="A21" s="198"/>
      <c r="B21" s="24"/>
      <c r="C21" s="378" t="s">
        <v>87</v>
      </c>
      <c r="D21" s="370"/>
      <c r="E21" s="194"/>
      <c r="F21" s="43">
        <f>F22+F23</f>
        <v>771.35</v>
      </c>
      <c r="G21" s="63">
        <f t="shared" ref="G21:Q21" si="8">G22+G23</f>
        <v>785.52</v>
      </c>
      <c r="H21" s="63">
        <f t="shared" si="8"/>
        <v>1365.8099999999997</v>
      </c>
      <c r="I21" s="63">
        <f t="shared" si="8"/>
        <v>780.08</v>
      </c>
      <c r="J21" s="63">
        <f t="shared" si="8"/>
        <v>619.25</v>
      </c>
      <c r="K21" s="63">
        <f t="shared" si="8"/>
        <v>898.87999999999988</v>
      </c>
      <c r="L21" s="63">
        <f t="shared" si="8"/>
        <v>1325.0700000000002</v>
      </c>
      <c r="M21" s="63">
        <f t="shared" si="8"/>
        <v>516.82000000000005</v>
      </c>
      <c r="N21" s="63">
        <f t="shared" si="8"/>
        <v>261.3</v>
      </c>
      <c r="O21" s="63">
        <f t="shared" si="8"/>
        <v>149.19</v>
      </c>
      <c r="P21" s="63">
        <f t="shared" si="8"/>
        <v>676.79000000000008</v>
      </c>
      <c r="Q21" s="423">
        <f t="shared" si="8"/>
        <v>301.16000000000003</v>
      </c>
      <c r="R21" s="379">
        <f t="shared" si="0"/>
        <v>-0.555017065854992</v>
      </c>
      <c r="T21" s="343">
        <f t="shared" si="1"/>
        <v>1.8497543365090549E-3</v>
      </c>
      <c r="U21" s="344">
        <f t="shared" si="2"/>
        <v>1.7364429354370004E-3</v>
      </c>
      <c r="V21" s="344">
        <f t="shared" si="3"/>
        <v>2.461643716680402E-4</v>
      </c>
      <c r="W21" s="344">
        <f t="shared" si="4"/>
        <v>9.8243565481218455E-4</v>
      </c>
      <c r="X21" s="345">
        <f t="shared" si="5"/>
        <v>4.2266093012098126E-4</v>
      </c>
    </row>
    <row r="22" spans="1:37" ht="20.100000000000001" customHeight="1">
      <c r="A22" s="47"/>
      <c r="D22" s="24" t="s">
        <v>97</v>
      </c>
      <c r="E22" s="24"/>
      <c r="F22" s="216"/>
      <c r="G22" s="65"/>
      <c r="H22" s="65"/>
      <c r="I22" s="65"/>
      <c r="J22" s="65"/>
      <c r="K22" s="65"/>
      <c r="L22" s="65"/>
      <c r="M22" s="65">
        <v>194.73</v>
      </c>
      <c r="N22" s="65">
        <v>181.20000000000002</v>
      </c>
      <c r="O22" s="65">
        <v>103.86</v>
      </c>
      <c r="P22" s="65">
        <v>659.83</v>
      </c>
      <c r="Q22" s="40">
        <v>254.52</v>
      </c>
      <c r="R22" s="374">
        <f t="shared" si="0"/>
        <v>-0.61426428019338319</v>
      </c>
      <c r="T22" s="387">
        <f t="shared" si="1"/>
        <v>0</v>
      </c>
      <c r="U22" s="388">
        <f t="shared" si="2"/>
        <v>0</v>
      </c>
      <c r="V22" s="388">
        <f t="shared" si="3"/>
        <v>1.7136960681977782E-4</v>
      </c>
      <c r="W22" s="388">
        <f t="shared" si="4"/>
        <v>9.578163361082814E-4</v>
      </c>
      <c r="X22" s="389">
        <f t="shared" si="5"/>
        <v>3.5720434298841861E-4</v>
      </c>
    </row>
    <row r="23" spans="1:37" ht="20.100000000000001" customHeight="1" thickBot="1">
      <c r="A23" s="47"/>
      <c r="D23" s="24" t="s">
        <v>98</v>
      </c>
      <c r="E23" s="24"/>
      <c r="F23" s="216">
        <v>771.35</v>
      </c>
      <c r="G23" s="65">
        <v>785.52</v>
      </c>
      <c r="H23" s="65">
        <v>1365.8099999999997</v>
      </c>
      <c r="I23" s="65">
        <v>780.08</v>
      </c>
      <c r="J23" s="65">
        <v>619.25</v>
      </c>
      <c r="K23" s="65">
        <v>898.87999999999988</v>
      </c>
      <c r="L23" s="65">
        <v>1325.0700000000002</v>
      </c>
      <c r="M23" s="65">
        <v>322.09000000000003</v>
      </c>
      <c r="N23" s="65">
        <v>80.099999999999994</v>
      </c>
      <c r="O23" s="65">
        <v>45.33</v>
      </c>
      <c r="P23" s="65">
        <v>16.959999999999997</v>
      </c>
      <c r="Q23" s="40">
        <v>46.639999999999993</v>
      </c>
      <c r="R23" s="374">
        <f t="shared" si="0"/>
        <v>1.75</v>
      </c>
      <c r="T23" s="387">
        <f t="shared" si="1"/>
        <v>1.8497543365090549E-3</v>
      </c>
      <c r="U23" s="388">
        <f t="shared" si="2"/>
        <v>1.7364429354370004E-3</v>
      </c>
      <c r="V23" s="388">
        <f t="shared" si="3"/>
        <v>7.4794764848262364E-5</v>
      </c>
      <c r="W23" s="388">
        <f t="shared" si="4"/>
        <v>2.4619318703903199E-5</v>
      </c>
      <c r="X23" s="389">
        <f t="shared" si="5"/>
        <v>6.5456587132562639E-5</v>
      </c>
    </row>
    <row r="24" spans="1:37" ht="20.100000000000001" customHeight="1" thickBot="1">
      <c r="A24" s="47"/>
      <c r="B24" s="115" t="s">
        <v>38</v>
      </c>
      <c r="C24" s="115"/>
      <c r="D24" s="115"/>
      <c r="E24" s="115"/>
      <c r="F24" s="215">
        <v>124976.80000000002</v>
      </c>
      <c r="G24" s="83">
        <v>146252.6399999999</v>
      </c>
      <c r="H24" s="83">
        <v>152272.41999999993</v>
      </c>
      <c r="I24" s="83">
        <v>156174.7399999999</v>
      </c>
      <c r="J24" s="83">
        <v>175120.13999999993</v>
      </c>
      <c r="K24" s="83">
        <v>167243.99000000017</v>
      </c>
      <c r="L24" s="83">
        <v>169653.9899999999</v>
      </c>
      <c r="M24" s="83">
        <v>183752.45999999996</v>
      </c>
      <c r="N24" s="83">
        <v>183913.20000000004</v>
      </c>
      <c r="O24" s="83">
        <v>178012.87999999998</v>
      </c>
      <c r="P24" s="83">
        <v>214034.05999999988</v>
      </c>
      <c r="Q24" s="209">
        <v>207080.04999999993</v>
      </c>
      <c r="R24" s="326">
        <f t="shared" si="0"/>
        <v>-3.2490202727546984E-2</v>
      </c>
      <c r="S24" s="6"/>
      <c r="T24" s="393">
        <f t="shared" si="1"/>
        <v>0.29970360765284876</v>
      </c>
      <c r="U24" s="394">
        <f t="shared" si="2"/>
        <v>0.32307943766664815</v>
      </c>
      <c r="V24" s="394">
        <f t="shared" si="3"/>
        <v>0.29372229207063633</v>
      </c>
      <c r="W24" s="394">
        <f t="shared" si="4"/>
        <v>0.31069414720697747</v>
      </c>
      <c r="X24" s="395">
        <f t="shared" si="5"/>
        <v>0.2906250715317415</v>
      </c>
    </row>
    <row r="25" spans="1:37" ht="20.100000000000001" customHeight="1">
      <c r="A25" s="47"/>
      <c r="B25" s="24"/>
      <c r="C25" t="s">
        <v>96</v>
      </c>
      <c r="D25" s="370"/>
      <c r="F25" s="81">
        <v>118597.69000000002</v>
      </c>
      <c r="G25" s="61">
        <v>140584.0499999999</v>
      </c>
      <c r="H25" s="61">
        <v>143943.69999999992</v>
      </c>
      <c r="I25" s="61">
        <v>145784.17999999991</v>
      </c>
      <c r="J25" s="61">
        <v>163198.45999999993</v>
      </c>
      <c r="K25" s="61">
        <v>155033.82000000015</v>
      </c>
      <c r="L25" s="61">
        <v>156807.6699999999</v>
      </c>
      <c r="M25" s="61">
        <v>179295.10999999996</v>
      </c>
      <c r="N25" s="61">
        <v>178764.04000000004</v>
      </c>
      <c r="O25" s="61">
        <v>172292.74999999997</v>
      </c>
      <c r="P25" s="61">
        <v>203182.20999999988</v>
      </c>
      <c r="Q25" s="38">
        <v>197982.2399999999</v>
      </c>
      <c r="R25" s="374">
        <f t="shared" si="0"/>
        <v>-2.5592644159151409E-2</v>
      </c>
      <c r="T25" s="340">
        <f t="shared" si="1"/>
        <v>0.28440603017755445</v>
      </c>
      <c r="U25" s="341">
        <f t="shared" si="2"/>
        <v>0.29949201394269742</v>
      </c>
      <c r="V25" s="341">
        <f t="shared" si="3"/>
        <v>0.28428404414980041</v>
      </c>
      <c r="W25" s="341">
        <f t="shared" si="4"/>
        <v>0.29494148484394961</v>
      </c>
      <c r="X25" s="342">
        <f t="shared" si="5"/>
        <v>0.27785681267709955</v>
      </c>
    </row>
    <row r="26" spans="1:37" ht="20.100000000000001" customHeight="1">
      <c r="A26" s="47"/>
      <c r="B26" s="24"/>
      <c r="C26" s="378" t="s">
        <v>87</v>
      </c>
      <c r="D26" s="370"/>
      <c r="E26" s="378"/>
      <c r="F26" s="43">
        <f>F27+F28</f>
        <v>6379.1099999999988</v>
      </c>
      <c r="G26" s="63">
        <f t="shared" ref="G26:L26" si="9">G27+G28</f>
        <v>5668.59</v>
      </c>
      <c r="H26" s="63">
        <f t="shared" si="9"/>
        <v>8328.7200000000012</v>
      </c>
      <c r="I26" s="63">
        <f t="shared" si="9"/>
        <v>10390.560000000001</v>
      </c>
      <c r="J26" s="63">
        <f t="shared" si="9"/>
        <v>11921.68</v>
      </c>
      <c r="K26" s="63">
        <f t="shared" si="9"/>
        <v>12210.17</v>
      </c>
      <c r="L26" s="63">
        <f t="shared" si="9"/>
        <v>12846.319999999998</v>
      </c>
      <c r="M26" s="63">
        <f t="shared" ref="M26:Q26" si="10">M27+M28</f>
        <v>4457.3500000000004</v>
      </c>
      <c r="N26" s="63">
        <f t="shared" si="10"/>
        <v>5149.16</v>
      </c>
      <c r="O26" s="63">
        <f t="shared" si="10"/>
        <v>5720.1299999999992</v>
      </c>
      <c r="P26" s="63">
        <f t="shared" si="10"/>
        <v>10851.849999999999</v>
      </c>
      <c r="Q26" s="423">
        <f t="shared" si="10"/>
        <v>9097.81</v>
      </c>
      <c r="R26" s="379">
        <f t="shared" si="0"/>
        <v>-0.16163511290701579</v>
      </c>
      <c r="T26" s="343">
        <f t="shared" si="1"/>
        <v>1.5297577475294321E-2</v>
      </c>
      <c r="U26" s="344">
        <f t="shared" si="2"/>
        <v>2.3587423723950698E-2</v>
      </c>
      <c r="V26" s="344">
        <f t="shared" si="3"/>
        <v>9.4382479208358905E-3</v>
      </c>
      <c r="W26" s="344">
        <f t="shared" si="4"/>
        <v>1.5752662363027827E-2</v>
      </c>
      <c r="X26" s="345">
        <f t="shared" si="5"/>
        <v>1.2768258854641931E-2</v>
      </c>
    </row>
    <row r="27" spans="1:37" ht="20.100000000000001" customHeight="1">
      <c r="A27" s="47"/>
      <c r="D27" s="24" t="s">
        <v>97</v>
      </c>
      <c r="E27" s="24"/>
      <c r="F27" s="216"/>
      <c r="G27" s="65"/>
      <c r="H27" s="65"/>
      <c r="I27" s="65"/>
      <c r="J27" s="65"/>
      <c r="K27" s="65"/>
      <c r="L27" s="65"/>
      <c r="M27" s="65">
        <v>3264.9500000000003</v>
      </c>
      <c r="N27" s="65">
        <v>4694.62</v>
      </c>
      <c r="O27" s="65">
        <v>4864.9699999999993</v>
      </c>
      <c r="P27" s="65">
        <v>10445.849999999999</v>
      </c>
      <c r="Q27" s="40">
        <v>8851.42</v>
      </c>
      <c r="R27" s="374">
        <f t="shared" si="0"/>
        <v>-0.15263765035875479</v>
      </c>
      <c r="T27" s="340">
        <f t="shared" si="1"/>
        <v>0</v>
      </c>
      <c r="U27" s="341">
        <f t="shared" si="2"/>
        <v>0</v>
      </c>
      <c r="V27" s="341">
        <f t="shared" si="3"/>
        <v>8.0272289244176231E-3</v>
      </c>
      <c r="W27" s="341">
        <f t="shared" si="4"/>
        <v>1.5163308389337691E-2</v>
      </c>
      <c r="X27" s="342">
        <f t="shared" si="5"/>
        <v>1.2422464504221862E-2</v>
      </c>
    </row>
    <row r="28" spans="1:37" ht="20.100000000000001" customHeight="1" thickBot="1">
      <c r="A28" s="47"/>
      <c r="D28" s="24" t="s">
        <v>98</v>
      </c>
      <c r="E28" s="24"/>
      <c r="F28" s="216">
        <v>6379.1099999999988</v>
      </c>
      <c r="G28" s="65">
        <v>5668.59</v>
      </c>
      <c r="H28" s="65">
        <v>8328.7200000000012</v>
      </c>
      <c r="I28" s="65">
        <v>10390.560000000001</v>
      </c>
      <c r="J28" s="65">
        <v>11921.68</v>
      </c>
      <c r="K28" s="65">
        <v>12210.17</v>
      </c>
      <c r="L28" s="65">
        <v>12846.319999999998</v>
      </c>
      <c r="M28" s="65">
        <v>1192.4000000000001</v>
      </c>
      <c r="N28" s="65">
        <v>454.53999999999996</v>
      </c>
      <c r="O28" s="65">
        <v>855.16</v>
      </c>
      <c r="P28" s="65">
        <v>405.99999999999983</v>
      </c>
      <c r="Q28" s="40">
        <v>246.38999999999996</v>
      </c>
      <c r="R28" s="383">
        <f t="shared" si="0"/>
        <v>-0.39312807881773382</v>
      </c>
      <c r="T28" s="340">
        <f t="shared" si="1"/>
        <v>1.5297577475294321E-2</v>
      </c>
      <c r="U28" s="341">
        <f t="shared" si="2"/>
        <v>2.3587423723950698E-2</v>
      </c>
      <c r="V28" s="341">
        <f t="shared" si="3"/>
        <v>1.4110189964182669E-3</v>
      </c>
      <c r="W28" s="341">
        <f t="shared" si="4"/>
        <v>5.8935397369013539E-4</v>
      </c>
      <c r="X28" s="342">
        <f t="shared" si="5"/>
        <v>3.4579435042007091E-4</v>
      </c>
    </row>
    <row r="29" spans="1:37" ht="20.100000000000001" customHeight="1" thickBot="1">
      <c r="A29" s="56" t="s">
        <v>30</v>
      </c>
      <c r="B29" s="212"/>
      <c r="C29" s="212"/>
      <c r="D29" s="212"/>
      <c r="E29" s="212"/>
      <c r="F29" s="59">
        <f>F7+F18</f>
        <v>417001.31999999995</v>
      </c>
      <c r="G29" s="69">
        <f t="shared" ref="G29:Q29" si="11">G7+G18</f>
        <v>439400.59999999986</v>
      </c>
      <c r="H29" s="69">
        <f t="shared" si="11"/>
        <v>434995.82999999996</v>
      </c>
      <c r="I29" s="69">
        <f t="shared" si="11"/>
        <v>459830.47999999969</v>
      </c>
      <c r="J29" s="69">
        <f t="shared" si="11"/>
        <v>510891.08999999997</v>
      </c>
      <c r="K29" s="69">
        <f t="shared" si="11"/>
        <v>517655.94000000006</v>
      </c>
      <c r="L29" s="69">
        <f t="shared" si="11"/>
        <v>550862.98</v>
      </c>
      <c r="M29" s="69">
        <f t="shared" si="11"/>
        <v>596490.64999999991</v>
      </c>
      <c r="N29" s="69">
        <f t="shared" si="11"/>
        <v>618224.8899999999</v>
      </c>
      <c r="O29" s="69">
        <f t="shared" ref="O29:P29" si="12">O7+O18</f>
        <v>606058.45999999973</v>
      </c>
      <c r="P29" s="69">
        <f t="shared" si="12"/>
        <v>688889.89999999967</v>
      </c>
      <c r="Q29" s="85">
        <f t="shared" si="11"/>
        <v>712533.32999999984</v>
      </c>
      <c r="R29" s="335">
        <f t="shared" si="0"/>
        <v>3.4321057690060747E-2</v>
      </c>
      <c r="T29" s="365">
        <f>T7+T18</f>
        <v>1</v>
      </c>
      <c r="U29" s="367">
        <f t="shared" ref="U29:X29" si="13">U7+U18</f>
        <v>1</v>
      </c>
      <c r="V29" s="367">
        <f t="shared" si="13"/>
        <v>1</v>
      </c>
      <c r="W29" s="367">
        <f t="shared" si="13"/>
        <v>1</v>
      </c>
      <c r="X29" s="366">
        <f t="shared" si="13"/>
        <v>1</v>
      </c>
    </row>
    <row r="30" spans="1:37" s="6" customFormat="1" ht="20.100000000000001" customHeight="1" thickBot="1">
      <c r="A30" s="385"/>
      <c r="B30" s="115" t="s">
        <v>113</v>
      </c>
      <c r="C30" s="115"/>
      <c r="D30" s="115"/>
      <c r="E30" s="398"/>
      <c r="F30" s="33">
        <f>F9+F14+F20+F25</f>
        <v>391866.56999999995</v>
      </c>
      <c r="G30" s="83">
        <f t="shared" ref="G30:Q30" si="14">G9+G14+G20+G25</f>
        <v>417142.14999999979</v>
      </c>
      <c r="H30" s="83">
        <f t="shared" si="14"/>
        <v>416224.92999999993</v>
      </c>
      <c r="I30" s="83">
        <f t="shared" si="14"/>
        <v>440249.40999999968</v>
      </c>
      <c r="J30" s="83">
        <f t="shared" si="14"/>
        <v>490700.77</v>
      </c>
      <c r="K30" s="83">
        <f t="shared" si="14"/>
        <v>499454.40000000014</v>
      </c>
      <c r="L30" s="83">
        <f t="shared" si="14"/>
        <v>529118.27999999991</v>
      </c>
      <c r="M30" s="83">
        <f t="shared" si="14"/>
        <v>580063.05999999982</v>
      </c>
      <c r="N30" s="83">
        <f t="shared" si="14"/>
        <v>599605.15999999992</v>
      </c>
      <c r="O30" s="83">
        <f t="shared" ref="O30:P30" si="15">O9+O14+O20+O25</f>
        <v>589604.49999999988</v>
      </c>
      <c r="P30" s="83">
        <f t="shared" si="15"/>
        <v>655955.79999999981</v>
      </c>
      <c r="Q30" s="209">
        <f t="shared" si="14"/>
        <v>687536.00999999989</v>
      </c>
      <c r="R30" s="326">
        <f t="shared" si="0"/>
        <v>4.814380786022486E-2</v>
      </c>
      <c r="T30" s="399">
        <f>F30/$F$29</f>
        <v>0.93972501094241134</v>
      </c>
      <c r="U30" s="400">
        <f>K30/$K$29</f>
        <v>0.96483853734973091</v>
      </c>
      <c r="V30" s="400">
        <f>L30/$K$29</f>
        <v>1.0221427769185838</v>
      </c>
      <c r="W30" s="400">
        <f>P30/$P$29</f>
        <v>0.95219250565293545</v>
      </c>
      <c r="X30" s="401">
        <f>Q30/$Q$29</f>
        <v>0.96491768321911353</v>
      </c>
      <c r="Y30"/>
      <c r="Z30"/>
      <c r="AA30"/>
      <c r="AB30"/>
      <c r="AC30"/>
      <c r="AD30"/>
      <c r="AE30"/>
      <c r="AF30"/>
      <c r="AG30"/>
      <c r="AH30"/>
      <c r="AI30"/>
      <c r="AJ30"/>
      <c r="AK30"/>
    </row>
    <row r="31" spans="1:37" ht="20.100000000000001" customHeight="1">
      <c r="A31" s="198"/>
      <c r="B31" s="1"/>
      <c r="C31" s="1" t="s">
        <v>37</v>
      </c>
      <c r="D31" s="1"/>
      <c r="E31" s="330"/>
      <c r="F31" s="7">
        <f>F9+F20</f>
        <v>187200.36999999994</v>
      </c>
      <c r="G31" s="61">
        <f t="shared" ref="G31:Q31" si="16">G9+G20</f>
        <v>197586.58999999997</v>
      </c>
      <c r="H31" s="61">
        <f t="shared" si="16"/>
        <v>207429.55000000002</v>
      </c>
      <c r="I31" s="61">
        <f t="shared" si="16"/>
        <v>216075.58999999985</v>
      </c>
      <c r="J31" s="61">
        <f t="shared" si="16"/>
        <v>248537.91000000003</v>
      </c>
      <c r="K31" s="61">
        <f t="shared" si="16"/>
        <v>258185.93999999997</v>
      </c>
      <c r="L31" s="61">
        <f t="shared" si="16"/>
        <v>283560.62000000005</v>
      </c>
      <c r="M31" s="61">
        <f t="shared" si="16"/>
        <v>286394.52999999991</v>
      </c>
      <c r="N31" s="61">
        <f t="shared" si="16"/>
        <v>303855.39999999991</v>
      </c>
      <c r="O31" s="61">
        <f t="shared" ref="O31:P31" si="17">O9+O20</f>
        <v>314222.41999999993</v>
      </c>
      <c r="P31" s="61">
        <f t="shared" si="17"/>
        <v>357236.8299999999</v>
      </c>
      <c r="Q31" s="7">
        <f t="shared" si="16"/>
        <v>389918.6</v>
      </c>
      <c r="R31" s="384">
        <f t="shared" si="0"/>
        <v>9.148488413134806E-2</v>
      </c>
      <c r="T31" s="340">
        <f t="shared" ref="T31:T38" si="18">F31/$F$29</f>
        <v>0.44892032955675049</v>
      </c>
      <c r="U31" s="341">
        <f t="shared" ref="U31:V38" si="19">K31/$K$29</f>
        <v>0.4987597360517102</v>
      </c>
      <c r="V31" s="341">
        <f t="shared" si="19"/>
        <v>0.54777816323328588</v>
      </c>
      <c r="W31" s="341">
        <f t="shared" ref="W31:W38" si="20">P31/$P$29</f>
        <v>0.5185688308102645</v>
      </c>
      <c r="X31" s="342">
        <f t="shared" ref="X31:X38" si="21">Q31/$Q$29</f>
        <v>0.54722857666181046</v>
      </c>
    </row>
    <row r="32" spans="1:37" ht="20.100000000000001" customHeight="1" thickBot="1">
      <c r="A32" s="198"/>
      <c r="B32" s="1"/>
      <c r="C32" s="1" t="s">
        <v>38</v>
      </c>
      <c r="D32" s="1"/>
      <c r="E32" s="330"/>
      <c r="F32" s="7">
        <f>F14+F25</f>
        <v>204666.2</v>
      </c>
      <c r="G32" s="61">
        <f t="shared" ref="G32:Q32" si="22">G14+G25</f>
        <v>219555.55999999988</v>
      </c>
      <c r="H32" s="61">
        <f t="shared" si="22"/>
        <v>208795.37999999992</v>
      </c>
      <c r="I32" s="61">
        <f t="shared" si="22"/>
        <v>224173.81999999983</v>
      </c>
      <c r="J32" s="61">
        <f t="shared" si="22"/>
        <v>242162.85999999993</v>
      </c>
      <c r="K32" s="61">
        <f t="shared" si="22"/>
        <v>241268.46000000014</v>
      </c>
      <c r="L32" s="61">
        <f t="shared" si="22"/>
        <v>245557.65999999989</v>
      </c>
      <c r="M32" s="61">
        <f t="shared" si="22"/>
        <v>293668.52999999991</v>
      </c>
      <c r="N32" s="61">
        <f t="shared" si="22"/>
        <v>295749.76000000001</v>
      </c>
      <c r="O32" s="61">
        <f t="shared" ref="O32:P32" si="23">O14+O25</f>
        <v>275382.07999999996</v>
      </c>
      <c r="P32" s="61">
        <f t="shared" si="23"/>
        <v>298718.96999999986</v>
      </c>
      <c r="Q32" s="7">
        <f t="shared" si="22"/>
        <v>297617.40999999992</v>
      </c>
      <c r="R32" s="374">
        <f t="shared" si="0"/>
        <v>-3.6876131435507426E-3</v>
      </c>
      <c r="T32" s="340">
        <f t="shared" si="18"/>
        <v>0.49080468138566091</v>
      </c>
      <c r="U32" s="341">
        <f t="shared" si="19"/>
        <v>0.46607880129802065</v>
      </c>
      <c r="V32" s="341">
        <f t="shared" si="19"/>
        <v>0.47436461368529809</v>
      </c>
      <c r="W32" s="341">
        <f t="shared" si="20"/>
        <v>0.43362367484267078</v>
      </c>
      <c r="X32" s="342">
        <f t="shared" si="21"/>
        <v>0.41768910655730307</v>
      </c>
    </row>
    <row r="33" spans="1:37" ht="20.100000000000001" customHeight="1" thickBot="1">
      <c r="A33" s="47"/>
      <c r="B33" s="115" t="s">
        <v>97</v>
      </c>
      <c r="C33" s="115"/>
      <c r="D33" s="115"/>
      <c r="E33" s="398"/>
      <c r="F33" s="33">
        <f>F11+F16+F22+F27</f>
        <v>0</v>
      </c>
      <c r="G33" s="83">
        <f t="shared" ref="G33:Q33" si="24">G11+G16+G22+G27</f>
        <v>0</v>
      </c>
      <c r="H33" s="83">
        <f t="shared" si="24"/>
        <v>0</v>
      </c>
      <c r="I33" s="83">
        <f t="shared" si="24"/>
        <v>0</v>
      </c>
      <c r="J33" s="83">
        <f t="shared" si="24"/>
        <v>0</v>
      </c>
      <c r="K33" s="83">
        <f t="shared" si="24"/>
        <v>0</v>
      </c>
      <c r="L33" s="83">
        <f t="shared" si="24"/>
        <v>0</v>
      </c>
      <c r="M33" s="83">
        <f t="shared" si="24"/>
        <v>13079.66</v>
      </c>
      <c r="N33" s="83">
        <f t="shared" si="24"/>
        <v>17919.509999999998</v>
      </c>
      <c r="O33" s="83">
        <f t="shared" ref="O33:P33" si="25">O11+O16+O22+O27</f>
        <v>15526.639999999998</v>
      </c>
      <c r="P33" s="83">
        <f t="shared" si="25"/>
        <v>32451.269999999997</v>
      </c>
      <c r="Q33" s="33">
        <f t="shared" si="24"/>
        <v>24402.5</v>
      </c>
      <c r="R33" s="326">
        <f t="shared" si="0"/>
        <v>-0.24802634842950669</v>
      </c>
      <c r="S33" s="6"/>
      <c r="T33" s="393">
        <f t="shared" si="18"/>
        <v>0</v>
      </c>
      <c r="U33" s="394">
        <f t="shared" si="19"/>
        <v>0</v>
      </c>
      <c r="V33" s="394">
        <f t="shared" si="19"/>
        <v>0</v>
      </c>
      <c r="W33" s="394">
        <f t="shared" si="20"/>
        <v>4.7106613117713025E-2</v>
      </c>
      <c r="X33" s="395">
        <f t="shared" si="21"/>
        <v>3.4247520744047168E-2</v>
      </c>
    </row>
    <row r="34" spans="1:37" ht="20.100000000000001" customHeight="1">
      <c r="A34" s="47"/>
      <c r="B34" s="1"/>
      <c r="C34" s="1" t="s">
        <v>37</v>
      </c>
      <c r="D34" s="1"/>
      <c r="E34" s="330"/>
      <c r="F34" s="7">
        <f>F11+F22</f>
        <v>0</v>
      </c>
      <c r="G34" s="61">
        <f t="shared" ref="G34:Q34" si="26">G11+G22</f>
        <v>0</v>
      </c>
      <c r="H34" s="61">
        <f t="shared" si="26"/>
        <v>0</v>
      </c>
      <c r="I34" s="61">
        <f t="shared" si="26"/>
        <v>0</v>
      </c>
      <c r="J34" s="61">
        <f t="shared" si="26"/>
        <v>0</v>
      </c>
      <c r="K34" s="61">
        <f t="shared" si="26"/>
        <v>0</v>
      </c>
      <c r="L34" s="61">
        <f t="shared" si="26"/>
        <v>0</v>
      </c>
      <c r="M34" s="61">
        <f t="shared" si="26"/>
        <v>566.11</v>
      </c>
      <c r="N34" s="61">
        <f t="shared" si="26"/>
        <v>682.41</v>
      </c>
      <c r="O34" s="61">
        <f t="shared" ref="O34:P34" si="27">O11+O22</f>
        <v>313.95</v>
      </c>
      <c r="P34" s="61">
        <f t="shared" si="27"/>
        <v>1696.7799999999997</v>
      </c>
      <c r="Q34" s="7">
        <f t="shared" si="26"/>
        <v>1098.1699999999998</v>
      </c>
      <c r="R34" s="384">
        <f t="shared" si="0"/>
        <v>-0.35279175850729028</v>
      </c>
      <c r="T34" s="340">
        <f t="shared" si="18"/>
        <v>0</v>
      </c>
      <c r="U34" s="341">
        <f t="shared" si="19"/>
        <v>0</v>
      </c>
      <c r="V34" s="341">
        <f t="shared" si="19"/>
        <v>0</v>
      </c>
      <c r="W34" s="341">
        <f t="shared" si="20"/>
        <v>2.4630641267929759E-3</v>
      </c>
      <c r="X34" s="342">
        <f t="shared" si="21"/>
        <v>1.5412191314615417E-3</v>
      </c>
    </row>
    <row r="35" spans="1:37" s="6" customFormat="1" ht="20.100000000000001" customHeight="1" thickBot="1">
      <c r="A35" s="203"/>
      <c r="B35" s="1"/>
      <c r="C35" s="1" t="s">
        <v>38</v>
      </c>
      <c r="D35" s="1"/>
      <c r="E35" s="330"/>
      <c r="F35" s="7">
        <f>F16+F27</f>
        <v>0</v>
      </c>
      <c r="G35" s="61">
        <f t="shared" ref="G35:Q35" si="28">G16+G27</f>
        <v>0</v>
      </c>
      <c r="H35" s="61">
        <f t="shared" si="28"/>
        <v>0</v>
      </c>
      <c r="I35" s="61">
        <f t="shared" si="28"/>
        <v>0</v>
      </c>
      <c r="J35" s="61">
        <f t="shared" si="28"/>
        <v>0</v>
      </c>
      <c r="K35" s="61">
        <f t="shared" si="28"/>
        <v>0</v>
      </c>
      <c r="L35" s="61">
        <f t="shared" si="28"/>
        <v>0</v>
      </c>
      <c r="M35" s="61">
        <f t="shared" si="28"/>
        <v>12513.550000000001</v>
      </c>
      <c r="N35" s="61">
        <f t="shared" si="28"/>
        <v>17237.099999999999</v>
      </c>
      <c r="O35" s="61">
        <f t="shared" ref="O35:P35" si="29">O16+O27</f>
        <v>15212.689999999997</v>
      </c>
      <c r="P35" s="61">
        <f t="shared" si="29"/>
        <v>30754.489999999994</v>
      </c>
      <c r="Q35" s="7">
        <f t="shared" si="28"/>
        <v>23304.33</v>
      </c>
      <c r="R35" s="321">
        <f t="shared" si="0"/>
        <v>-0.24224625412419434</v>
      </c>
      <c r="S35"/>
      <c r="T35" s="340">
        <f t="shared" si="18"/>
        <v>0</v>
      </c>
      <c r="U35" s="341">
        <f t="shared" si="19"/>
        <v>0</v>
      </c>
      <c r="V35" s="341">
        <f t="shared" si="19"/>
        <v>0</v>
      </c>
      <c r="W35" s="341">
        <f t="shared" si="20"/>
        <v>4.4643548990920046E-2</v>
      </c>
      <c r="X35" s="342">
        <f t="shared" si="21"/>
        <v>3.2706301612585628E-2</v>
      </c>
      <c r="Y35"/>
      <c r="Z35"/>
      <c r="AA35"/>
      <c r="AB35"/>
      <c r="AC35"/>
      <c r="AD35"/>
      <c r="AE35"/>
      <c r="AF35"/>
      <c r="AG35"/>
      <c r="AH35"/>
      <c r="AI35"/>
      <c r="AJ35"/>
      <c r="AK35"/>
    </row>
    <row r="36" spans="1:37" ht="20.100000000000001" customHeight="1" thickBot="1">
      <c r="A36" s="203"/>
      <c r="B36" s="115" t="s">
        <v>98</v>
      </c>
      <c r="C36" s="115"/>
      <c r="D36" s="115"/>
      <c r="E36" s="398"/>
      <c r="F36" s="33">
        <f>F12+F17+F23+F28</f>
        <v>25134.75</v>
      </c>
      <c r="G36" s="83">
        <f t="shared" ref="G36:Q36" si="30">G12+G17+G23+G28</f>
        <v>22258.449999999997</v>
      </c>
      <c r="H36" s="83">
        <f t="shared" si="30"/>
        <v>18770.900000000001</v>
      </c>
      <c r="I36" s="83">
        <f t="shared" si="30"/>
        <v>19581.070000000003</v>
      </c>
      <c r="J36" s="83">
        <f t="shared" si="30"/>
        <v>20190.32</v>
      </c>
      <c r="K36" s="83">
        <f t="shared" si="30"/>
        <v>18201.54</v>
      </c>
      <c r="L36" s="83">
        <f t="shared" si="30"/>
        <v>21744.699999999997</v>
      </c>
      <c r="M36" s="83">
        <f t="shared" si="30"/>
        <v>3347.9300000000003</v>
      </c>
      <c r="N36" s="83">
        <f t="shared" si="30"/>
        <v>700.22</v>
      </c>
      <c r="O36" s="83">
        <f t="shared" ref="O36:P36" si="31">O12+O17+O23+O28</f>
        <v>927.31999999999994</v>
      </c>
      <c r="P36" s="83">
        <f t="shared" si="31"/>
        <v>482.82999999999981</v>
      </c>
      <c r="Q36" s="209">
        <f t="shared" si="30"/>
        <v>594.81999999999994</v>
      </c>
      <c r="R36" s="326">
        <f t="shared" si="0"/>
        <v>0.23194499099061816</v>
      </c>
      <c r="S36" s="6"/>
      <c r="T36" s="393">
        <f t="shared" si="18"/>
        <v>6.0274989057588602E-2</v>
      </c>
      <c r="U36" s="394">
        <f t="shared" si="19"/>
        <v>3.5161462650269211E-2</v>
      </c>
      <c r="V36" s="394">
        <f t="shared" si="19"/>
        <v>4.2006086127399589E-2</v>
      </c>
      <c r="W36" s="394">
        <f t="shared" si="20"/>
        <v>7.0088122935174407E-4</v>
      </c>
      <c r="X36" s="395">
        <f t="shared" si="21"/>
        <v>8.3479603683942762E-4</v>
      </c>
    </row>
    <row r="37" spans="1:37" ht="20.100000000000001" customHeight="1">
      <c r="A37" s="47"/>
      <c r="B37" s="9"/>
      <c r="C37" s="1" t="s">
        <v>37</v>
      </c>
      <c r="D37" s="1"/>
      <c r="E37" s="330"/>
      <c r="F37" s="7">
        <f>F12+F23</f>
        <v>5303.3700000000008</v>
      </c>
      <c r="G37" s="61">
        <f t="shared" ref="G37:Q37" si="32">G12+G23</f>
        <v>1443.24</v>
      </c>
      <c r="H37" s="61">
        <f t="shared" si="32"/>
        <v>1875.7599999999998</v>
      </c>
      <c r="I37" s="61">
        <f t="shared" si="32"/>
        <v>1836.94</v>
      </c>
      <c r="J37" s="61">
        <f t="shared" si="32"/>
        <v>1714.38</v>
      </c>
      <c r="K37" s="61">
        <f t="shared" si="32"/>
        <v>1445.8899999999999</v>
      </c>
      <c r="L37" s="61">
        <f t="shared" si="32"/>
        <v>2091.0100000000002</v>
      </c>
      <c r="M37" s="61">
        <f t="shared" si="32"/>
        <v>1725.5300000000002</v>
      </c>
      <c r="N37" s="61">
        <f t="shared" si="32"/>
        <v>185.66</v>
      </c>
      <c r="O37" s="61">
        <f t="shared" ref="O37:P37" si="33">O12+O23</f>
        <v>46.46</v>
      </c>
      <c r="P37" s="61">
        <f t="shared" si="33"/>
        <v>65.959999999999994</v>
      </c>
      <c r="Q37" s="7">
        <f t="shared" si="32"/>
        <v>341.76</v>
      </c>
      <c r="R37" s="384">
        <f t="shared" si="0"/>
        <v>4.1813220133414193</v>
      </c>
      <c r="T37" s="340">
        <f t="shared" si="18"/>
        <v>1.2717873411048198E-2</v>
      </c>
      <c r="U37" s="341">
        <f t="shared" si="19"/>
        <v>2.7931486693652152E-3</v>
      </c>
      <c r="V37" s="341">
        <f t="shared" si="19"/>
        <v>4.039381833423953E-3</v>
      </c>
      <c r="W37" s="341">
        <f t="shared" si="20"/>
        <v>9.5748246563057506E-5</v>
      </c>
      <c r="X37" s="342">
        <f t="shared" si="21"/>
        <v>4.7964072080670256E-4</v>
      </c>
    </row>
    <row r="38" spans="1:37" ht="20.100000000000001" customHeight="1" thickBot="1">
      <c r="A38" s="48"/>
      <c r="B38" s="114"/>
      <c r="C38" s="114" t="s">
        <v>38</v>
      </c>
      <c r="D38" s="114"/>
      <c r="E38" s="331"/>
      <c r="F38" s="106">
        <f>F17+F28</f>
        <v>19831.379999999997</v>
      </c>
      <c r="G38" s="67">
        <f t="shared" ref="G38:Q38" si="34">G17+G28</f>
        <v>20815.21</v>
      </c>
      <c r="H38" s="67">
        <f t="shared" si="34"/>
        <v>16895.14</v>
      </c>
      <c r="I38" s="67">
        <f t="shared" si="34"/>
        <v>17744.130000000005</v>
      </c>
      <c r="J38" s="67">
        <f t="shared" si="34"/>
        <v>18475.940000000002</v>
      </c>
      <c r="K38" s="67">
        <f t="shared" si="34"/>
        <v>16755.650000000001</v>
      </c>
      <c r="L38" s="67">
        <f t="shared" si="34"/>
        <v>19653.689999999999</v>
      </c>
      <c r="M38" s="67">
        <f t="shared" si="34"/>
        <v>1622.4</v>
      </c>
      <c r="N38" s="67">
        <f t="shared" si="34"/>
        <v>514.55999999999995</v>
      </c>
      <c r="O38" s="67">
        <f t="shared" ref="O38:P38" si="35">O17+O28</f>
        <v>880.86</v>
      </c>
      <c r="P38" s="67">
        <f t="shared" si="35"/>
        <v>416.86999999999983</v>
      </c>
      <c r="Q38" s="106">
        <f t="shared" si="34"/>
        <v>253.05999999999995</v>
      </c>
      <c r="R38" s="383">
        <f t="shared" si="0"/>
        <v>-0.39295223930721795</v>
      </c>
      <c r="T38" s="360">
        <f t="shared" si="18"/>
        <v>4.7557115646540402E-2</v>
      </c>
      <c r="U38" s="349">
        <f t="shared" si="19"/>
        <v>3.2368313980903993E-2</v>
      </c>
      <c r="V38" s="349">
        <f t="shared" si="19"/>
        <v>3.7966704293975639E-2</v>
      </c>
      <c r="W38" s="349">
        <f t="shared" si="20"/>
        <v>6.0513298278868657E-4</v>
      </c>
      <c r="X38" s="361">
        <f t="shared" si="21"/>
        <v>3.5515531603272512E-4</v>
      </c>
    </row>
    <row r="39" spans="1:37" ht="20.100000000000001" customHeight="1" thickBot="1"/>
    <row r="40" spans="1:37" ht="15" customHeight="1">
      <c r="A40" s="507" t="s">
        <v>32</v>
      </c>
      <c r="B40" s="516"/>
      <c r="C40" s="516"/>
      <c r="D40" s="516"/>
      <c r="E40" s="516"/>
      <c r="F40" s="533" t="s">
        <v>35</v>
      </c>
      <c r="G40" s="530"/>
      <c r="H40" s="530"/>
      <c r="I40" s="530"/>
      <c r="J40" s="530"/>
      <c r="K40" s="530"/>
      <c r="L40" s="530"/>
      <c r="M40" s="530"/>
      <c r="N40" s="530"/>
      <c r="O40" s="530"/>
      <c r="P40" s="530"/>
      <c r="Q40" s="531"/>
      <c r="R40" s="519" t="s">
        <v>197</v>
      </c>
      <c r="T40" s="489" t="s">
        <v>112</v>
      </c>
      <c r="U40" s="495"/>
      <c r="V40" s="495"/>
      <c r="W40" s="495"/>
      <c r="X40" s="522"/>
    </row>
    <row r="41" spans="1:37" ht="15.75" thickBot="1">
      <c r="A41" s="517"/>
      <c r="B41" s="543"/>
      <c r="C41" s="543"/>
      <c r="D41" s="543"/>
      <c r="E41" s="543"/>
      <c r="F41" s="526" t="str">
        <f>F5</f>
        <v>jan-dez</v>
      </c>
      <c r="G41" s="527"/>
      <c r="H41" s="527"/>
      <c r="I41" s="527"/>
      <c r="J41" s="527"/>
      <c r="K41" s="527"/>
      <c r="L41" s="527"/>
      <c r="M41" s="527"/>
      <c r="N41" s="527"/>
      <c r="O41" s="527"/>
      <c r="P41" s="527"/>
      <c r="Q41" s="528"/>
      <c r="R41" s="520"/>
      <c r="T41" s="523"/>
      <c r="U41" s="524"/>
      <c r="V41" s="524"/>
      <c r="W41" s="524"/>
      <c r="X41" s="525"/>
    </row>
    <row r="42" spans="1:37" ht="23.25" customHeight="1" thickBot="1">
      <c r="A42" s="517"/>
      <c r="B42" s="543"/>
      <c r="C42" s="543"/>
      <c r="D42" s="543"/>
      <c r="E42" s="543"/>
      <c r="F42" s="28">
        <v>2010</v>
      </c>
      <c r="G42" s="196">
        <v>2011</v>
      </c>
      <c r="H42" s="196">
        <v>2012</v>
      </c>
      <c r="I42" s="196">
        <v>2013</v>
      </c>
      <c r="J42" s="196">
        <v>2014</v>
      </c>
      <c r="K42" s="196">
        <v>2015</v>
      </c>
      <c r="L42" s="196">
        <v>2016</v>
      </c>
      <c r="M42" s="196">
        <v>2017</v>
      </c>
      <c r="N42" s="196">
        <v>2018</v>
      </c>
      <c r="O42" s="196">
        <v>2019</v>
      </c>
      <c r="P42" s="196">
        <v>2020</v>
      </c>
      <c r="Q42" s="287">
        <v>2021</v>
      </c>
      <c r="R42" s="521"/>
      <c r="T42" s="284">
        <v>2010</v>
      </c>
      <c r="U42" s="339">
        <v>2015</v>
      </c>
      <c r="V42" s="386">
        <v>2019</v>
      </c>
      <c r="W42" s="386">
        <v>2020</v>
      </c>
      <c r="X42" s="288">
        <v>2021</v>
      </c>
    </row>
    <row r="43" spans="1:37" ht="20.100000000000001" customHeight="1" thickBot="1">
      <c r="A43" s="32" t="s">
        <v>36</v>
      </c>
      <c r="B43" s="115"/>
      <c r="C43" s="115"/>
      <c r="D43" s="115"/>
      <c r="E43" s="115"/>
      <c r="F43" s="215">
        <v>46891.956000000006</v>
      </c>
      <c r="G43" s="83">
        <v>47883.796000000024</v>
      </c>
      <c r="H43" s="83">
        <v>44257.752999999997</v>
      </c>
      <c r="I43" s="83">
        <v>46532.416000000034</v>
      </c>
      <c r="J43" s="83">
        <v>55414.000999999989</v>
      </c>
      <c r="K43" s="83">
        <v>58533.002</v>
      </c>
      <c r="L43" s="83">
        <v>66122.327000000005</v>
      </c>
      <c r="M43" s="83">
        <v>74008.081999999995</v>
      </c>
      <c r="N43" s="83">
        <v>76935.364999999976</v>
      </c>
      <c r="O43" s="83">
        <v>73412.379000000001</v>
      </c>
      <c r="P43" s="83">
        <v>71743.797999999995</v>
      </c>
      <c r="Q43" s="209">
        <v>80882.486000000004</v>
      </c>
      <c r="R43" s="318">
        <f t="shared" ref="R43:R74" si="36">(Q43-P43)/P43</f>
        <v>0.12737948442595706</v>
      </c>
      <c r="T43" s="390">
        <f>F43/$F$65</f>
        <v>0.41838349463965946</v>
      </c>
      <c r="U43" s="391">
        <f>K43/$K$65</f>
        <v>0.36946910145657902</v>
      </c>
      <c r="V43" s="391">
        <f>O43/$O$65</f>
        <v>0.38001196359608524</v>
      </c>
      <c r="W43" s="391">
        <f>P43/$P$65</f>
        <v>0.33836266569483947</v>
      </c>
      <c r="X43" s="392">
        <f>Q43/$Q$65</f>
        <v>0.35567764453580825</v>
      </c>
    </row>
    <row r="44" spans="1:37" ht="20.100000000000001" customHeight="1" thickBot="1">
      <c r="A44" s="203"/>
      <c r="B44" s="115" t="s">
        <v>37</v>
      </c>
      <c r="C44" s="115"/>
      <c r="D44" s="115"/>
      <c r="E44" s="204"/>
      <c r="F44" s="79">
        <v>21750.007000000009</v>
      </c>
      <c r="G44" s="60">
        <v>23110.074000000004</v>
      </c>
      <c r="H44" s="60">
        <v>22233.312999999991</v>
      </c>
      <c r="I44" s="60">
        <v>22844.082000000006</v>
      </c>
      <c r="J44" s="60">
        <v>28083.793999999994</v>
      </c>
      <c r="K44" s="60">
        <v>29158.50499999999</v>
      </c>
      <c r="L44" s="60">
        <v>34556.411999999997</v>
      </c>
      <c r="M44" s="60">
        <v>34579.121000000006</v>
      </c>
      <c r="N44" s="60">
        <v>36600.428999999996</v>
      </c>
      <c r="O44" s="60">
        <v>36498.286</v>
      </c>
      <c r="P44" s="60">
        <v>36862.536000000007</v>
      </c>
      <c r="Q44" s="36">
        <v>43135.181000000004</v>
      </c>
      <c r="R44" s="368">
        <f t="shared" si="36"/>
        <v>0.17016314341476657</v>
      </c>
      <c r="T44" s="393">
        <f t="shared" ref="T44:T64" si="37">F44/$F$65</f>
        <v>0.19405980712549203</v>
      </c>
      <c r="U44" s="394">
        <f t="shared" ref="U44:U64" si="38">K44/$K$65</f>
        <v>0.18405286375312108</v>
      </c>
      <c r="V44" s="394">
        <f t="shared" ref="V44:V64" si="39">O44/$O$65</f>
        <v>0.18892978976681177</v>
      </c>
      <c r="W44" s="394">
        <f t="shared" ref="W44:W64" si="40">P44/$P$65</f>
        <v>0.17385343810808551</v>
      </c>
      <c r="X44" s="395">
        <f t="shared" ref="X44:X64" si="41">Q44/$Q$65</f>
        <v>0.18968531178314366</v>
      </c>
    </row>
    <row r="45" spans="1:37" ht="20.100000000000001" customHeight="1">
      <c r="A45" s="198"/>
      <c r="B45" s="24"/>
      <c r="C45" s="370" t="s">
        <v>96</v>
      </c>
      <c r="D45" s="370"/>
      <c r="E45" s="199"/>
      <c r="F45" s="371">
        <v>21407.577000000008</v>
      </c>
      <c r="G45" s="372">
        <v>23034.010000000006</v>
      </c>
      <c r="H45" s="372">
        <v>22174.82399999999</v>
      </c>
      <c r="I45" s="372">
        <v>22718.012000000006</v>
      </c>
      <c r="J45" s="372">
        <v>27947.620999999996</v>
      </c>
      <c r="K45" s="372">
        <v>29093.580999999991</v>
      </c>
      <c r="L45" s="372">
        <v>34464.627999999997</v>
      </c>
      <c r="M45" s="372">
        <v>34458.143000000004</v>
      </c>
      <c r="N45" s="372">
        <v>36508.973999999995</v>
      </c>
      <c r="O45" s="372">
        <v>36465.377</v>
      </c>
      <c r="P45" s="372">
        <v>36706.569000000003</v>
      </c>
      <c r="Q45" s="373">
        <v>43012.969000000005</v>
      </c>
      <c r="R45" s="374">
        <f t="shared" si="36"/>
        <v>0.17180576043486934</v>
      </c>
      <c r="T45" s="340">
        <f t="shared" si="37"/>
        <v>0.19100454834998992</v>
      </c>
      <c r="U45" s="341">
        <f t="shared" si="38"/>
        <v>0.18364305371223225</v>
      </c>
      <c r="V45" s="341">
        <f t="shared" si="39"/>
        <v>0.18875943956320396</v>
      </c>
      <c r="W45" s="341">
        <f t="shared" si="40"/>
        <v>0.17311785661739792</v>
      </c>
      <c r="X45" s="342">
        <f t="shared" si="41"/>
        <v>0.18914788917852676</v>
      </c>
    </row>
    <row r="46" spans="1:37" ht="20.100000000000001" customHeight="1">
      <c r="A46" s="198"/>
      <c r="B46" s="24"/>
      <c r="C46" s="378" t="s">
        <v>87</v>
      </c>
      <c r="D46" s="370"/>
      <c r="E46" s="194"/>
      <c r="F46" s="43">
        <f>F47+F48</f>
        <v>342.43</v>
      </c>
      <c r="G46" s="63">
        <f t="shared" ref="G46:Q46" si="42">G47+G48</f>
        <v>76.063999999999993</v>
      </c>
      <c r="H46" s="63">
        <f t="shared" si="42"/>
        <v>58.48899999999999</v>
      </c>
      <c r="I46" s="63">
        <f t="shared" si="42"/>
        <v>126.07</v>
      </c>
      <c r="J46" s="63">
        <f t="shared" si="42"/>
        <v>136.173</v>
      </c>
      <c r="K46" s="63">
        <f t="shared" si="42"/>
        <v>64.924000000000007</v>
      </c>
      <c r="L46" s="63">
        <f t="shared" si="42"/>
        <v>91.784000000000006</v>
      </c>
      <c r="M46" s="63">
        <f t="shared" si="42"/>
        <v>120.97799999999999</v>
      </c>
      <c r="N46" s="63">
        <f t="shared" si="42"/>
        <v>91.454999999999998</v>
      </c>
      <c r="O46" s="63">
        <f t="shared" si="42"/>
        <v>32.909000000000006</v>
      </c>
      <c r="P46" s="63">
        <f t="shared" si="42"/>
        <v>155.96700000000004</v>
      </c>
      <c r="Q46" s="423">
        <f t="shared" si="42"/>
        <v>122.21200000000002</v>
      </c>
      <c r="R46" s="379">
        <f t="shared" si="36"/>
        <v>-0.21642398712548178</v>
      </c>
      <c r="T46" s="343">
        <f t="shared" si="37"/>
        <v>3.0552587755021047E-3</v>
      </c>
      <c r="U46" s="344">
        <f t="shared" si="38"/>
        <v>4.098100408888466E-4</v>
      </c>
      <c r="V46" s="344">
        <f t="shared" si="39"/>
        <v>1.7035020360780804E-4</v>
      </c>
      <c r="W46" s="344">
        <f t="shared" si="40"/>
        <v>7.3558149068755809E-4</v>
      </c>
      <c r="X46" s="345">
        <f t="shared" si="41"/>
        <v>5.3742260461690317E-4</v>
      </c>
    </row>
    <row r="47" spans="1:37" ht="20.100000000000001" customHeight="1">
      <c r="A47" s="47"/>
      <c r="D47" s="24" t="s">
        <v>97</v>
      </c>
      <c r="E47" s="24"/>
      <c r="F47" s="216"/>
      <c r="G47" s="65"/>
      <c r="H47" s="65"/>
      <c r="I47" s="65"/>
      <c r="J47" s="65"/>
      <c r="K47" s="65"/>
      <c r="L47" s="65"/>
      <c r="M47" s="65">
        <v>46.620999999999995</v>
      </c>
      <c r="N47" s="65">
        <v>80.956999999999994</v>
      </c>
      <c r="O47" s="65">
        <v>32.626000000000005</v>
      </c>
      <c r="P47" s="65">
        <v>146.25400000000005</v>
      </c>
      <c r="Q47" s="40">
        <v>95.598000000000013</v>
      </c>
      <c r="R47" s="374">
        <f t="shared" si="36"/>
        <v>-0.34635633897192569</v>
      </c>
      <c r="T47" s="387">
        <f t="shared" si="37"/>
        <v>0</v>
      </c>
      <c r="U47" s="388">
        <f t="shared" si="38"/>
        <v>0</v>
      </c>
      <c r="V47" s="388">
        <f t="shared" si="39"/>
        <v>1.688852819261705E-4</v>
      </c>
      <c r="W47" s="388">
        <f t="shared" si="40"/>
        <v>6.8977242198040695E-4</v>
      </c>
      <c r="X47" s="389">
        <f t="shared" si="41"/>
        <v>4.2038855559328633E-4</v>
      </c>
    </row>
    <row r="48" spans="1:37" ht="20.100000000000001" customHeight="1" thickBot="1">
      <c r="A48" s="47"/>
      <c r="D48" s="24" t="s">
        <v>98</v>
      </c>
      <c r="E48" s="24"/>
      <c r="F48" s="216">
        <v>342.43</v>
      </c>
      <c r="G48" s="65">
        <v>76.063999999999993</v>
      </c>
      <c r="H48" s="65">
        <v>58.48899999999999</v>
      </c>
      <c r="I48" s="65">
        <v>126.07</v>
      </c>
      <c r="J48" s="65">
        <v>136.173</v>
      </c>
      <c r="K48" s="65">
        <v>64.924000000000007</v>
      </c>
      <c r="L48" s="65">
        <v>91.784000000000006</v>
      </c>
      <c r="M48" s="65">
        <v>74.356999999999999</v>
      </c>
      <c r="N48" s="65">
        <v>10.497999999999999</v>
      </c>
      <c r="O48" s="65">
        <v>0.28299999999999997</v>
      </c>
      <c r="P48" s="65">
        <v>9.7129999999999992</v>
      </c>
      <c r="Q48" s="40">
        <v>26.613999999999997</v>
      </c>
      <c r="R48" s="374">
        <f t="shared" si="36"/>
        <v>1.7400391228250796</v>
      </c>
      <c r="T48" s="387">
        <f t="shared" si="37"/>
        <v>3.0552587755021047E-3</v>
      </c>
      <c r="U48" s="388">
        <f t="shared" si="38"/>
        <v>4.098100408888466E-4</v>
      </c>
      <c r="V48" s="388">
        <f t="shared" si="39"/>
        <v>1.4649216816375358E-6</v>
      </c>
      <c r="W48" s="388">
        <f t="shared" si="40"/>
        <v>4.5809068707151189E-5</v>
      </c>
      <c r="X48" s="389">
        <f t="shared" si="41"/>
        <v>1.1703404902361681E-4</v>
      </c>
    </row>
    <row r="49" spans="1:24" ht="20.100000000000001" customHeight="1" thickBot="1">
      <c r="A49" s="47"/>
      <c r="B49" s="115" t="s">
        <v>38</v>
      </c>
      <c r="C49" s="115"/>
      <c r="D49" s="115"/>
      <c r="E49" s="115"/>
      <c r="F49" s="217">
        <v>25141.948999999993</v>
      </c>
      <c r="G49" s="155">
        <v>24773.722000000016</v>
      </c>
      <c r="H49" s="155">
        <v>22024.440000000002</v>
      </c>
      <c r="I49" s="155">
        <v>23688.334000000028</v>
      </c>
      <c r="J49" s="155">
        <v>27330.206999999991</v>
      </c>
      <c r="K49" s="155">
        <v>29374.497000000014</v>
      </c>
      <c r="L49" s="155">
        <v>31565.915000000008</v>
      </c>
      <c r="M49" s="155">
        <v>39428.960999999988</v>
      </c>
      <c r="N49" s="155">
        <v>40334.935999999994</v>
      </c>
      <c r="O49" s="155">
        <v>36914.093000000001</v>
      </c>
      <c r="P49" s="155">
        <v>34881.261999999995</v>
      </c>
      <c r="Q49" s="156">
        <v>37747.304999999993</v>
      </c>
      <c r="R49" s="368">
        <f t="shared" si="36"/>
        <v>8.2165691138124483E-2</v>
      </c>
      <c r="T49" s="393">
        <f t="shared" si="37"/>
        <v>0.22432368751416742</v>
      </c>
      <c r="U49" s="394">
        <f t="shared" si="38"/>
        <v>0.185416237703458</v>
      </c>
      <c r="V49" s="394">
        <f t="shared" si="39"/>
        <v>0.19108217382927348</v>
      </c>
      <c r="W49" s="394">
        <f t="shared" si="40"/>
        <v>0.16450922758675401</v>
      </c>
      <c r="X49" s="395">
        <f t="shared" si="41"/>
        <v>0.16599233275266459</v>
      </c>
    </row>
    <row r="50" spans="1:24" ht="20.100000000000001" customHeight="1">
      <c r="A50" s="47"/>
      <c r="B50" s="24"/>
      <c r="C50" t="s">
        <v>96</v>
      </c>
      <c r="D50" s="370"/>
      <c r="F50" s="81">
        <v>23040.144999999993</v>
      </c>
      <c r="G50" s="61">
        <v>22351.659000000014</v>
      </c>
      <c r="H50" s="61">
        <v>19883.051000000003</v>
      </c>
      <c r="I50" s="61">
        <v>21919.781000000028</v>
      </c>
      <c r="J50" s="61">
        <v>25598.25599999999</v>
      </c>
      <c r="K50" s="61">
        <v>28378.973000000013</v>
      </c>
      <c r="L50" s="61">
        <v>30032.518000000007</v>
      </c>
      <c r="M50" s="61">
        <v>38331.198999999986</v>
      </c>
      <c r="N50" s="61">
        <v>38567.732999999993</v>
      </c>
      <c r="O50" s="61">
        <v>35639.146000000001</v>
      </c>
      <c r="P50" s="61">
        <v>32564.047999999995</v>
      </c>
      <c r="Q50" s="38">
        <v>35957.677999999993</v>
      </c>
      <c r="R50" s="374">
        <f t="shared" si="36"/>
        <v>0.10421400926567845</v>
      </c>
      <c r="T50" s="340">
        <f t="shared" si="37"/>
        <v>0.20557078877461357</v>
      </c>
      <c r="U50" s="341">
        <f t="shared" si="38"/>
        <v>0.17913234066775735</v>
      </c>
      <c r="V50" s="341">
        <f t="shared" si="39"/>
        <v>0.1844825360086419</v>
      </c>
      <c r="W50" s="341">
        <f t="shared" si="40"/>
        <v>0.15358063545917525</v>
      </c>
      <c r="X50" s="342">
        <f t="shared" si="41"/>
        <v>0.15812251633829666</v>
      </c>
    </row>
    <row r="51" spans="1:24" ht="20.100000000000001" customHeight="1">
      <c r="A51" s="47"/>
      <c r="B51" s="24"/>
      <c r="C51" s="378" t="s">
        <v>87</v>
      </c>
      <c r="D51" s="370"/>
      <c r="E51" s="378"/>
      <c r="F51" s="43">
        <f>F52+F53</f>
        <v>2101.8040000000001</v>
      </c>
      <c r="G51" s="63">
        <f t="shared" ref="G51:Q51" si="43">G52+G53</f>
        <v>2422.0630000000001</v>
      </c>
      <c r="H51" s="63">
        <f t="shared" si="43"/>
        <v>2141.3890000000001</v>
      </c>
      <c r="I51" s="63">
        <f t="shared" si="43"/>
        <v>1768.5529999999994</v>
      </c>
      <c r="J51" s="63">
        <f t="shared" si="43"/>
        <v>1731.951</v>
      </c>
      <c r="K51" s="63">
        <f t="shared" si="43"/>
        <v>995.524</v>
      </c>
      <c r="L51" s="63">
        <f t="shared" si="43"/>
        <v>1533.3970000000002</v>
      </c>
      <c r="M51" s="63">
        <f t="shared" si="43"/>
        <v>1097.7620000000002</v>
      </c>
      <c r="N51" s="63">
        <f t="shared" si="43"/>
        <v>1767.2030000000002</v>
      </c>
      <c r="O51" s="63">
        <f t="shared" si="43"/>
        <v>1274.9470000000001</v>
      </c>
      <c r="P51" s="63">
        <f t="shared" si="43"/>
        <v>2317.2139999999999</v>
      </c>
      <c r="Q51" s="423">
        <f t="shared" si="43"/>
        <v>1789.627</v>
      </c>
      <c r="R51" s="379">
        <f t="shared" si="36"/>
        <v>-0.22768160385704558</v>
      </c>
      <c r="T51" s="343">
        <f t="shared" si="37"/>
        <v>1.8752898739553853E-2</v>
      </c>
      <c r="U51" s="344">
        <f t="shared" si="38"/>
        <v>6.2838970357006361E-3</v>
      </c>
      <c r="V51" s="344">
        <f t="shared" si="39"/>
        <v>6.5996378206315603E-3</v>
      </c>
      <c r="W51" s="344">
        <f t="shared" si="40"/>
        <v>1.0928592127578775E-2</v>
      </c>
      <c r="X51" s="345">
        <f t="shared" si="41"/>
        <v>7.8698164143679375E-3</v>
      </c>
    </row>
    <row r="52" spans="1:24" ht="20.100000000000001" customHeight="1">
      <c r="A52" s="47"/>
      <c r="D52" s="24" t="s">
        <v>97</v>
      </c>
      <c r="E52" s="24"/>
      <c r="F52" s="216"/>
      <c r="G52" s="65"/>
      <c r="H52" s="65"/>
      <c r="I52" s="65"/>
      <c r="J52" s="65"/>
      <c r="K52" s="65"/>
      <c r="L52" s="65"/>
      <c r="M52" s="65">
        <v>1071.0840000000001</v>
      </c>
      <c r="N52" s="65">
        <v>1738.3030000000001</v>
      </c>
      <c r="O52" s="65">
        <v>1251.489</v>
      </c>
      <c r="P52" s="65">
        <v>2307.7829999999999</v>
      </c>
      <c r="Q52" s="40">
        <v>1784.3</v>
      </c>
      <c r="R52" s="374">
        <f t="shared" si="36"/>
        <v>-0.22683371876818573</v>
      </c>
      <c r="T52" s="387">
        <f t="shared" si="37"/>
        <v>0</v>
      </c>
      <c r="U52" s="388">
        <f t="shared" si="38"/>
        <v>0</v>
      </c>
      <c r="V52" s="388">
        <f t="shared" si="39"/>
        <v>6.4782097895084035E-3</v>
      </c>
      <c r="W52" s="388">
        <f t="shared" si="40"/>
        <v>1.0884113045217286E-2</v>
      </c>
      <c r="X52" s="389">
        <f t="shared" si="41"/>
        <v>7.8463911352235471E-3</v>
      </c>
    </row>
    <row r="53" spans="1:24" ht="20.100000000000001" customHeight="1" thickBot="1">
      <c r="A53" s="47"/>
      <c r="D53" s="24" t="s">
        <v>98</v>
      </c>
      <c r="E53" s="24"/>
      <c r="F53" s="216">
        <v>2101.8040000000001</v>
      </c>
      <c r="G53" s="65">
        <v>2422.0630000000001</v>
      </c>
      <c r="H53" s="65">
        <v>2141.3890000000001</v>
      </c>
      <c r="I53" s="65">
        <v>1768.5529999999994</v>
      </c>
      <c r="J53" s="65">
        <v>1731.951</v>
      </c>
      <c r="K53" s="65">
        <v>995.524</v>
      </c>
      <c r="L53" s="65">
        <v>1533.3970000000002</v>
      </c>
      <c r="M53" s="65">
        <v>26.677999999999997</v>
      </c>
      <c r="N53" s="65">
        <v>28.9</v>
      </c>
      <c r="O53" s="65">
        <v>23.457999999999998</v>
      </c>
      <c r="P53" s="65">
        <v>9.4310000000000009</v>
      </c>
      <c r="Q53" s="40">
        <v>5.327</v>
      </c>
      <c r="R53" s="374">
        <f t="shared" si="36"/>
        <v>-0.43516064044109859</v>
      </c>
      <c r="T53" s="387">
        <f t="shared" si="37"/>
        <v>1.8752898739553853E-2</v>
      </c>
      <c r="U53" s="388">
        <f t="shared" si="38"/>
        <v>6.2838970357006361E-3</v>
      </c>
      <c r="V53" s="388">
        <f t="shared" si="39"/>
        <v>1.2142803112315659E-4</v>
      </c>
      <c r="W53" s="388">
        <f t="shared" si="40"/>
        <v>4.4479082361489027E-5</v>
      </c>
      <c r="X53" s="389">
        <f t="shared" si="41"/>
        <v>2.3425279144390423E-5</v>
      </c>
    </row>
    <row r="54" spans="1:24" ht="20.100000000000001" customHeight="1" thickBot="1">
      <c r="A54" s="32" t="s">
        <v>39</v>
      </c>
      <c r="B54" s="115"/>
      <c r="C54" s="115"/>
      <c r="D54" s="115"/>
      <c r="E54" s="115"/>
      <c r="F54" s="215">
        <v>65186.93</v>
      </c>
      <c r="G54" s="83">
        <v>73842.933000000034</v>
      </c>
      <c r="H54" s="83">
        <v>81693.420999999988</v>
      </c>
      <c r="I54" s="83">
        <v>87381.189999999988</v>
      </c>
      <c r="J54" s="83">
        <v>95364.071999999971</v>
      </c>
      <c r="K54" s="83">
        <v>99891.61800000006</v>
      </c>
      <c r="L54" s="83">
        <v>99525.532999999996</v>
      </c>
      <c r="M54" s="83">
        <v>111531.26399999998</v>
      </c>
      <c r="N54" s="83">
        <v>116266.209</v>
      </c>
      <c r="O54" s="83">
        <v>119772.01000000007</v>
      </c>
      <c r="P54" s="83">
        <v>140288.45400000009</v>
      </c>
      <c r="Q54" s="209">
        <v>146521.421</v>
      </c>
      <c r="R54" s="326">
        <f t="shared" si="36"/>
        <v>4.4429650639673544E-2</v>
      </c>
      <c r="T54" s="393">
        <f t="shared" si="37"/>
        <v>0.5816165053603406</v>
      </c>
      <c r="U54" s="394">
        <f t="shared" si="38"/>
        <v>0.63053089854342104</v>
      </c>
      <c r="V54" s="394">
        <f t="shared" si="39"/>
        <v>0.61998803640391464</v>
      </c>
      <c r="W54" s="394">
        <f t="shared" si="40"/>
        <v>0.66163733430516047</v>
      </c>
      <c r="X54" s="395">
        <f t="shared" si="41"/>
        <v>0.6443223554641917</v>
      </c>
    </row>
    <row r="55" spans="1:24" ht="20.100000000000001" customHeight="1" thickBot="1">
      <c r="A55" s="203"/>
      <c r="B55" s="115" t="s">
        <v>37</v>
      </c>
      <c r="C55" s="115"/>
      <c r="D55" s="115"/>
      <c r="E55" s="204"/>
      <c r="F55" s="396">
        <v>22410.387000000006</v>
      </c>
      <c r="G55" s="223">
        <v>23139.43299999999</v>
      </c>
      <c r="H55" s="223">
        <v>27420.463999999989</v>
      </c>
      <c r="I55" s="223">
        <v>29277.738000000019</v>
      </c>
      <c r="J55" s="223">
        <v>31167.258000000002</v>
      </c>
      <c r="K55" s="223">
        <v>35324.396999999997</v>
      </c>
      <c r="L55" s="223">
        <v>35323.403000000006</v>
      </c>
      <c r="M55" s="223">
        <v>38226.739000000016</v>
      </c>
      <c r="N55" s="223">
        <v>40940.141999999993</v>
      </c>
      <c r="O55" s="223">
        <v>44992.472000000023</v>
      </c>
      <c r="P55" s="223">
        <v>55691.184999999998</v>
      </c>
      <c r="Q55" s="397">
        <v>57111.662000000026</v>
      </c>
      <c r="R55" s="321">
        <f t="shared" si="36"/>
        <v>2.5506316663939332E-2</v>
      </c>
      <c r="S55" s="6"/>
      <c r="T55" s="393">
        <f t="shared" si="37"/>
        <v>0.19995190708801305</v>
      </c>
      <c r="U55" s="394">
        <f t="shared" si="38"/>
        <v>0.22297290029794603</v>
      </c>
      <c r="V55" s="394">
        <f t="shared" si="39"/>
        <v>0.23289910863346211</v>
      </c>
      <c r="W55" s="394">
        <f t="shared" si="40"/>
        <v>0.26265431072250262</v>
      </c>
      <c r="X55" s="395">
        <f t="shared" si="41"/>
        <v>0.25114635343534369</v>
      </c>
    </row>
    <row r="56" spans="1:24" ht="20.100000000000001" customHeight="1">
      <c r="A56" s="198"/>
      <c r="B56" s="24"/>
      <c r="C56" s="370" t="s">
        <v>96</v>
      </c>
      <c r="D56" s="370"/>
      <c r="E56" s="199"/>
      <c r="F56" s="371">
        <v>22275.012000000006</v>
      </c>
      <c r="G56" s="372">
        <v>23058.456999999991</v>
      </c>
      <c r="H56" s="372">
        <v>27278.999999999989</v>
      </c>
      <c r="I56" s="372">
        <v>29184.872000000018</v>
      </c>
      <c r="J56" s="372">
        <v>31091.171000000002</v>
      </c>
      <c r="K56" s="372">
        <v>35213.672999999995</v>
      </c>
      <c r="L56" s="372">
        <v>35104.307000000008</v>
      </c>
      <c r="M56" s="372">
        <v>38106.52900000001</v>
      </c>
      <c r="N56" s="372">
        <v>40893.961999999992</v>
      </c>
      <c r="O56" s="372">
        <v>44976.193000000021</v>
      </c>
      <c r="P56" s="372">
        <v>55614.917999999998</v>
      </c>
      <c r="Q56" s="373">
        <v>57075.921000000024</v>
      </c>
      <c r="R56" s="374">
        <f t="shared" si="36"/>
        <v>2.6269983891732542E-2</v>
      </c>
      <c r="T56" s="340">
        <f t="shared" si="37"/>
        <v>0.19874405247032886</v>
      </c>
      <c r="U56" s="341">
        <f t="shared" si="38"/>
        <v>0.22227399377697724</v>
      </c>
      <c r="V56" s="341">
        <f t="shared" si="39"/>
        <v>0.2328148419901569</v>
      </c>
      <c r="W56" s="341">
        <f t="shared" si="40"/>
        <v>0.26229461544369193</v>
      </c>
      <c r="X56" s="342">
        <f t="shared" si="41"/>
        <v>0.25098918375223878</v>
      </c>
    </row>
    <row r="57" spans="1:24" ht="20.100000000000001" customHeight="1">
      <c r="A57" s="198"/>
      <c r="B57" s="24"/>
      <c r="C57" s="378" t="s">
        <v>87</v>
      </c>
      <c r="D57" s="370"/>
      <c r="E57" s="194"/>
      <c r="F57" s="43">
        <f>F58+F59</f>
        <v>135.375</v>
      </c>
      <c r="G57" s="63">
        <f t="shared" ref="G57:Q57" si="44">G58+G59</f>
        <v>80.975999999999999</v>
      </c>
      <c r="H57" s="63">
        <f t="shared" si="44"/>
        <v>141.464</v>
      </c>
      <c r="I57" s="63">
        <f t="shared" si="44"/>
        <v>92.866</v>
      </c>
      <c r="J57" s="63">
        <f t="shared" si="44"/>
        <v>76.086999999999989</v>
      </c>
      <c r="K57" s="63">
        <f t="shared" si="44"/>
        <v>110.72399999999999</v>
      </c>
      <c r="L57" s="63">
        <f t="shared" si="44"/>
        <v>219.096</v>
      </c>
      <c r="M57" s="63">
        <f t="shared" si="44"/>
        <v>120.21000000000001</v>
      </c>
      <c r="N57" s="63">
        <f t="shared" si="44"/>
        <v>46.180000000000007</v>
      </c>
      <c r="O57" s="63">
        <f t="shared" si="44"/>
        <v>16.279</v>
      </c>
      <c r="P57" s="63">
        <f t="shared" si="44"/>
        <v>76.26700000000001</v>
      </c>
      <c r="Q57" s="423">
        <f t="shared" si="44"/>
        <v>35.741</v>
      </c>
      <c r="R57" s="379">
        <f t="shared" si="36"/>
        <v>-0.53137005520080771</v>
      </c>
      <c r="T57" s="343">
        <f t="shared" si="37"/>
        <v>1.2078546176841909E-3</v>
      </c>
      <c r="U57" s="344">
        <f t="shared" si="38"/>
        <v>6.9890652096877334E-4</v>
      </c>
      <c r="V57" s="344">
        <f t="shared" si="39"/>
        <v>8.4266643305220653E-5</v>
      </c>
      <c r="W57" s="344">
        <f t="shared" si="40"/>
        <v>3.5969527881069707E-4</v>
      </c>
      <c r="X57" s="345">
        <f t="shared" si="41"/>
        <v>1.5716968310487296E-4</v>
      </c>
    </row>
    <row r="58" spans="1:24" ht="20.100000000000001" customHeight="1">
      <c r="A58" s="47"/>
      <c r="D58" s="24" t="s">
        <v>97</v>
      </c>
      <c r="E58" s="24"/>
      <c r="F58" s="216"/>
      <c r="G58" s="65"/>
      <c r="H58" s="65"/>
      <c r="I58" s="65"/>
      <c r="J58" s="65"/>
      <c r="K58" s="65"/>
      <c r="L58" s="65"/>
      <c r="M58" s="65">
        <v>30.802</v>
      </c>
      <c r="N58" s="65">
        <v>30.964000000000002</v>
      </c>
      <c r="O58" s="65">
        <v>11.187999999999999</v>
      </c>
      <c r="P58" s="65">
        <v>74.38300000000001</v>
      </c>
      <c r="Q58" s="40">
        <v>29.637</v>
      </c>
      <c r="R58" s="374">
        <f t="shared" si="36"/>
        <v>-0.60156218490784186</v>
      </c>
      <c r="T58" s="387">
        <f t="shared" si="37"/>
        <v>0</v>
      </c>
      <c r="U58" s="388">
        <f t="shared" si="38"/>
        <v>0</v>
      </c>
      <c r="V58" s="388">
        <f t="shared" si="39"/>
        <v>5.7913582240850706E-5</v>
      </c>
      <c r="W58" s="388">
        <f t="shared" si="40"/>
        <v>3.5080983811840085E-4</v>
      </c>
      <c r="X58" s="389">
        <f t="shared" si="41"/>
        <v>1.3032757612207603E-4</v>
      </c>
    </row>
    <row r="59" spans="1:24" ht="20.100000000000001" customHeight="1" thickBot="1">
      <c r="A59" s="47"/>
      <c r="D59" s="24" t="s">
        <v>98</v>
      </c>
      <c r="E59" s="24"/>
      <c r="F59" s="216">
        <v>135.375</v>
      </c>
      <c r="G59" s="65">
        <v>80.975999999999999</v>
      </c>
      <c r="H59" s="65">
        <v>141.464</v>
      </c>
      <c r="I59" s="65">
        <v>92.866</v>
      </c>
      <c r="J59" s="65">
        <v>76.086999999999989</v>
      </c>
      <c r="K59" s="65">
        <v>110.72399999999999</v>
      </c>
      <c r="L59" s="65">
        <v>219.096</v>
      </c>
      <c r="M59" s="65">
        <v>89.408000000000001</v>
      </c>
      <c r="N59" s="65">
        <v>15.216000000000001</v>
      </c>
      <c r="O59" s="65">
        <v>5.0910000000000002</v>
      </c>
      <c r="P59" s="65">
        <v>1.8839999999999999</v>
      </c>
      <c r="Q59" s="40">
        <v>6.1039999999999992</v>
      </c>
      <c r="R59" s="374">
        <f t="shared" si="36"/>
        <v>2.2399150743099785</v>
      </c>
      <c r="T59" s="387">
        <f t="shared" si="37"/>
        <v>1.2078546176841909E-3</v>
      </c>
      <c r="U59" s="388">
        <f t="shared" si="38"/>
        <v>6.9890652096877334E-4</v>
      </c>
      <c r="V59" s="388">
        <f t="shared" si="39"/>
        <v>2.6353061064369947E-5</v>
      </c>
      <c r="W59" s="388">
        <f t="shared" si="40"/>
        <v>8.8854406922961849E-6</v>
      </c>
      <c r="X59" s="389">
        <f t="shared" si="41"/>
        <v>2.6842106982796911E-5</v>
      </c>
    </row>
    <row r="60" spans="1:24" ht="20.100000000000001" customHeight="1" thickBot="1">
      <c r="A60" s="47"/>
      <c r="B60" s="115" t="s">
        <v>38</v>
      </c>
      <c r="C60" s="115"/>
      <c r="D60" s="115"/>
      <c r="E60" s="115"/>
      <c r="F60" s="215">
        <v>42776.542999999998</v>
      </c>
      <c r="G60" s="83">
        <v>50703.500000000036</v>
      </c>
      <c r="H60" s="83">
        <v>54272.957000000002</v>
      </c>
      <c r="I60" s="83">
        <v>58103.451999999983</v>
      </c>
      <c r="J60" s="83">
        <v>64196.813999999969</v>
      </c>
      <c r="K60" s="83">
        <v>64567.221000000056</v>
      </c>
      <c r="L60" s="83">
        <v>64202.12999999999</v>
      </c>
      <c r="M60" s="83">
        <v>73304.524999999965</v>
      </c>
      <c r="N60" s="83">
        <v>75326.06700000001</v>
      </c>
      <c r="O60" s="83">
        <v>74779.538000000044</v>
      </c>
      <c r="P60" s="83">
        <v>84597.269000000044</v>
      </c>
      <c r="Q60" s="209">
        <v>89409.758999999976</v>
      </c>
      <c r="R60" s="326">
        <f t="shared" si="36"/>
        <v>5.688706097592737E-2</v>
      </c>
      <c r="S60" s="6"/>
      <c r="T60" s="393">
        <f t="shared" si="37"/>
        <v>0.38166459827232757</v>
      </c>
      <c r="U60" s="394">
        <f t="shared" si="38"/>
        <v>0.40755799824547495</v>
      </c>
      <c r="V60" s="394">
        <f t="shared" si="39"/>
        <v>0.38708892777045256</v>
      </c>
      <c r="W60" s="394">
        <f t="shared" si="40"/>
        <v>0.39898302358265764</v>
      </c>
      <c r="X60" s="395">
        <f t="shared" si="41"/>
        <v>0.39317600202884806</v>
      </c>
    </row>
    <row r="61" spans="1:24" ht="20.100000000000001" customHeight="1">
      <c r="A61" s="47"/>
      <c r="B61" s="24"/>
      <c r="C61" t="s">
        <v>96</v>
      </c>
      <c r="D61" s="370"/>
      <c r="F61" s="81">
        <v>41889.803</v>
      </c>
      <c r="G61" s="61">
        <v>49977.817000000039</v>
      </c>
      <c r="H61" s="61">
        <v>53158.036</v>
      </c>
      <c r="I61" s="61">
        <v>56695.34699999998</v>
      </c>
      <c r="J61" s="61">
        <v>62470.506999999969</v>
      </c>
      <c r="K61" s="61">
        <v>62649.652000000053</v>
      </c>
      <c r="L61" s="61">
        <v>62098.393999999993</v>
      </c>
      <c r="M61" s="61">
        <v>72406.485999999975</v>
      </c>
      <c r="N61" s="61">
        <v>74254.99000000002</v>
      </c>
      <c r="O61" s="61">
        <v>73641.437000000049</v>
      </c>
      <c r="P61" s="61">
        <v>82444.902000000046</v>
      </c>
      <c r="Q61" s="38">
        <v>87393.289999999979</v>
      </c>
      <c r="R61" s="374">
        <f t="shared" si="36"/>
        <v>6.0020545600259566E-2</v>
      </c>
      <c r="T61" s="340">
        <f t="shared" si="37"/>
        <v>0.37375284939930614</v>
      </c>
      <c r="U61" s="341">
        <f t="shared" si="38"/>
        <v>0.39545401466009533</v>
      </c>
      <c r="V61" s="341">
        <f t="shared" si="39"/>
        <v>0.38119765981711917</v>
      </c>
      <c r="W61" s="341">
        <f t="shared" si="40"/>
        <v>0.38883189336686386</v>
      </c>
      <c r="X61" s="342">
        <f t="shared" si="41"/>
        <v>0.3843086565790621</v>
      </c>
    </row>
    <row r="62" spans="1:24" ht="20.100000000000001" customHeight="1">
      <c r="A62" s="47"/>
      <c r="B62" s="24"/>
      <c r="C62" s="378" t="s">
        <v>87</v>
      </c>
      <c r="D62" s="370"/>
      <c r="E62" s="378"/>
      <c r="F62" s="43">
        <f>F63+F64</f>
        <v>886.7399999999999</v>
      </c>
      <c r="G62" s="63">
        <f t="shared" ref="G62:Q62" si="45">G63+G64</f>
        <v>725.68299999999999</v>
      </c>
      <c r="H62" s="63">
        <f t="shared" si="45"/>
        <v>1114.921</v>
      </c>
      <c r="I62" s="63">
        <f t="shared" si="45"/>
        <v>1408.105</v>
      </c>
      <c r="J62" s="63">
        <f t="shared" si="45"/>
        <v>1726.3070000000002</v>
      </c>
      <c r="K62" s="63">
        <f t="shared" si="45"/>
        <v>1917.569</v>
      </c>
      <c r="L62" s="63">
        <f t="shared" si="45"/>
        <v>2103.7359999999994</v>
      </c>
      <c r="M62" s="63">
        <f t="shared" si="45"/>
        <v>898.03899999999987</v>
      </c>
      <c r="N62" s="63">
        <f t="shared" si="45"/>
        <v>1071.077</v>
      </c>
      <c r="O62" s="63">
        <f t="shared" si="45"/>
        <v>1138.1010000000001</v>
      </c>
      <c r="P62" s="63">
        <f t="shared" si="45"/>
        <v>2152.3670000000002</v>
      </c>
      <c r="Q62" s="423">
        <f t="shared" si="45"/>
        <v>2016.4690000000001</v>
      </c>
      <c r="R62" s="379">
        <f t="shared" si="36"/>
        <v>-6.3138860612525716E-2</v>
      </c>
      <c r="T62" s="343">
        <f t="shared" si="37"/>
        <v>7.9117488730214534E-3</v>
      </c>
      <c r="U62" s="344">
        <f t="shared" si="38"/>
        <v>1.2103983585379591E-2</v>
      </c>
      <c r="V62" s="344">
        <f t="shared" si="39"/>
        <v>5.8912679533334325E-3</v>
      </c>
      <c r="W62" s="344">
        <f t="shared" si="40"/>
        <v>1.0151130215793771E-2</v>
      </c>
      <c r="X62" s="345">
        <f t="shared" si="41"/>
        <v>8.8673454497859624E-3</v>
      </c>
    </row>
    <row r="63" spans="1:24" ht="20.100000000000001" customHeight="1">
      <c r="A63" s="47"/>
      <c r="D63" s="24" t="s">
        <v>97</v>
      </c>
      <c r="E63" s="24"/>
      <c r="F63" s="216"/>
      <c r="G63" s="65"/>
      <c r="H63" s="65"/>
      <c r="I63" s="65"/>
      <c r="J63" s="65"/>
      <c r="K63" s="65"/>
      <c r="L63" s="65"/>
      <c r="M63" s="65">
        <v>640.93399999999986</v>
      </c>
      <c r="N63" s="65">
        <v>977.23</v>
      </c>
      <c r="O63" s="65">
        <v>1025.9760000000001</v>
      </c>
      <c r="P63" s="65">
        <v>2102.0150000000003</v>
      </c>
      <c r="Q63" s="40">
        <v>1979.2080000000001</v>
      </c>
      <c r="R63" s="374">
        <f t="shared" si="36"/>
        <v>-5.8423465103722011E-2</v>
      </c>
      <c r="T63" s="340">
        <f t="shared" si="37"/>
        <v>0</v>
      </c>
      <c r="U63" s="341">
        <f t="shared" si="38"/>
        <v>0</v>
      </c>
      <c r="V63" s="341">
        <f t="shared" si="39"/>
        <v>5.3108639125079597E-3</v>
      </c>
      <c r="W63" s="341">
        <f t="shared" si="40"/>
        <v>9.9136569091385178E-3</v>
      </c>
      <c r="X63" s="342">
        <f t="shared" si="41"/>
        <v>8.7034916247063429E-3</v>
      </c>
    </row>
    <row r="64" spans="1:24" ht="20.100000000000001" customHeight="1" thickBot="1">
      <c r="A64" s="47"/>
      <c r="D64" s="24" t="s">
        <v>98</v>
      </c>
      <c r="E64" s="24"/>
      <c r="F64" s="216">
        <v>886.7399999999999</v>
      </c>
      <c r="G64" s="65">
        <v>725.68299999999999</v>
      </c>
      <c r="H64" s="65">
        <v>1114.921</v>
      </c>
      <c r="I64" s="65">
        <v>1408.105</v>
      </c>
      <c r="J64" s="65">
        <v>1726.3070000000002</v>
      </c>
      <c r="K64" s="65">
        <v>1917.569</v>
      </c>
      <c r="L64" s="65">
        <v>2103.7359999999994</v>
      </c>
      <c r="M64" s="65">
        <v>257.10500000000002</v>
      </c>
      <c r="N64" s="65">
        <v>93.847000000000008</v>
      </c>
      <c r="O64" s="65">
        <v>112.125</v>
      </c>
      <c r="P64" s="65">
        <v>50.351999999999997</v>
      </c>
      <c r="Q64" s="40">
        <v>37.261000000000003</v>
      </c>
      <c r="R64" s="383">
        <f t="shared" si="36"/>
        <v>-0.25998967270416257</v>
      </c>
      <c r="T64" s="340">
        <f t="shared" si="37"/>
        <v>7.9117488730214534E-3</v>
      </c>
      <c r="U64" s="341">
        <f t="shared" si="38"/>
        <v>1.2103983585379591E-2</v>
      </c>
      <c r="V64" s="341">
        <f t="shared" si="39"/>
        <v>5.8040404082547242E-4</v>
      </c>
      <c r="W64" s="341">
        <f t="shared" si="40"/>
        <v>2.3747330665525344E-4</v>
      </c>
      <c r="X64" s="342">
        <f t="shared" si="41"/>
        <v>1.6385382507961926E-4</v>
      </c>
    </row>
    <row r="65" spans="1:24" ht="20.100000000000001" customHeight="1" thickBot="1">
      <c r="A65" s="56" t="s">
        <v>30</v>
      </c>
      <c r="B65" s="212"/>
      <c r="C65" s="212"/>
      <c r="D65" s="212"/>
      <c r="E65" s="212"/>
      <c r="F65" s="84">
        <f>F43+F54</f>
        <v>112078.886</v>
      </c>
      <c r="G65" s="69">
        <f t="shared" ref="G65:O65" si="46">G43+G54</f>
        <v>121726.72900000005</v>
      </c>
      <c r="H65" s="69">
        <f t="shared" si="46"/>
        <v>125951.17399999998</v>
      </c>
      <c r="I65" s="69">
        <f t="shared" si="46"/>
        <v>133913.60600000003</v>
      </c>
      <c r="J65" s="69">
        <f t="shared" si="46"/>
        <v>150778.07299999997</v>
      </c>
      <c r="K65" s="69">
        <f t="shared" si="46"/>
        <v>158424.62000000005</v>
      </c>
      <c r="L65" s="69">
        <f t="shared" si="46"/>
        <v>165647.85999999999</v>
      </c>
      <c r="M65" s="69">
        <f t="shared" si="46"/>
        <v>185539.34599999996</v>
      </c>
      <c r="N65" s="69">
        <f t="shared" si="46"/>
        <v>193201.57399999996</v>
      </c>
      <c r="O65" s="69">
        <f t="shared" si="46"/>
        <v>193184.38900000008</v>
      </c>
      <c r="P65" s="69">
        <f t="shared" ref="P65:Q65" si="47">P43+P54</f>
        <v>212032.25200000009</v>
      </c>
      <c r="Q65" s="85">
        <f t="shared" si="47"/>
        <v>227403.90700000001</v>
      </c>
      <c r="R65" s="335">
        <f t="shared" si="36"/>
        <v>7.2496777518544234E-2</v>
      </c>
      <c r="T65" s="365">
        <f>T43+T54</f>
        <v>1</v>
      </c>
      <c r="U65" s="367">
        <f t="shared" ref="U65:X65" si="48">U43+U54</f>
        <v>1</v>
      </c>
      <c r="V65" s="367">
        <f t="shared" si="48"/>
        <v>0.99999999999999989</v>
      </c>
      <c r="W65" s="367">
        <f t="shared" si="48"/>
        <v>1</v>
      </c>
      <c r="X65" s="366">
        <f t="shared" si="48"/>
        <v>1</v>
      </c>
    </row>
    <row r="66" spans="1:24" ht="20.100000000000001" customHeight="1" thickBot="1">
      <c r="A66" s="385"/>
      <c r="B66" s="115" t="s">
        <v>113</v>
      </c>
      <c r="C66" s="115"/>
      <c r="D66" s="115"/>
      <c r="E66" s="398"/>
      <c r="F66" s="33">
        <f>F45+F50+F56+F61</f>
        <v>108612.53700000001</v>
      </c>
      <c r="G66" s="83">
        <f t="shared" ref="G66:Q66" si="49">G45+G50+G56+G61</f>
        <v>118421.94300000006</v>
      </c>
      <c r="H66" s="83">
        <f t="shared" si="49"/>
        <v>122494.91099999999</v>
      </c>
      <c r="I66" s="83">
        <f t="shared" si="49"/>
        <v>130518.01200000003</v>
      </c>
      <c r="J66" s="83">
        <f t="shared" si="49"/>
        <v>147107.55499999993</v>
      </c>
      <c r="K66" s="83">
        <f t="shared" si="49"/>
        <v>155335.87900000004</v>
      </c>
      <c r="L66" s="83">
        <f t="shared" si="49"/>
        <v>161699.84700000001</v>
      </c>
      <c r="M66" s="83">
        <f t="shared" si="49"/>
        <v>183302.35699999996</v>
      </c>
      <c r="N66" s="83">
        <f t="shared" si="49"/>
        <v>190225.65900000001</v>
      </c>
      <c r="O66" s="83">
        <f t="shared" ref="O66:P66" si="50">O45+O50+O56+O61</f>
        <v>190722.15300000005</v>
      </c>
      <c r="P66" s="83">
        <f t="shared" si="50"/>
        <v>207330.43700000003</v>
      </c>
      <c r="Q66" s="209">
        <f t="shared" si="49"/>
        <v>223439.85800000001</v>
      </c>
      <c r="R66" s="326">
        <f t="shared" si="36"/>
        <v>7.7699257441877528E-2</v>
      </c>
      <c r="S66" s="6"/>
      <c r="T66" s="399">
        <f>F66/$F$65</f>
        <v>0.96907223899423856</v>
      </c>
      <c r="U66" s="400">
        <f>K66/$K$65</f>
        <v>0.98050340281706205</v>
      </c>
      <c r="V66" s="400">
        <f>L66/$K$65</f>
        <v>1.0206737248288804</v>
      </c>
      <c r="W66" s="400">
        <f>P66/$P$65</f>
        <v>0.97782500088712887</v>
      </c>
      <c r="X66" s="401">
        <f>Q66/$Q$65</f>
        <v>0.9825682458481243</v>
      </c>
    </row>
    <row r="67" spans="1:24" ht="20.100000000000001" customHeight="1">
      <c r="A67" s="198"/>
      <c r="B67" s="1"/>
      <c r="C67" s="1" t="s">
        <v>37</v>
      </c>
      <c r="D67" s="1"/>
      <c r="E67" s="330"/>
      <c r="F67" s="7">
        <f>F45+F56</f>
        <v>43682.589000000014</v>
      </c>
      <c r="G67" s="61">
        <f t="shared" ref="G67:Q67" si="51">G45+G56</f>
        <v>46092.466999999997</v>
      </c>
      <c r="H67" s="61">
        <f t="shared" si="51"/>
        <v>49453.823999999979</v>
      </c>
      <c r="I67" s="61">
        <f t="shared" si="51"/>
        <v>51902.88400000002</v>
      </c>
      <c r="J67" s="61">
        <f t="shared" si="51"/>
        <v>59038.792000000001</v>
      </c>
      <c r="K67" s="61">
        <f t="shared" si="51"/>
        <v>64307.253999999986</v>
      </c>
      <c r="L67" s="61">
        <f t="shared" si="51"/>
        <v>69568.934999999998</v>
      </c>
      <c r="M67" s="61">
        <f t="shared" si="51"/>
        <v>72564.67200000002</v>
      </c>
      <c r="N67" s="61">
        <f t="shared" si="51"/>
        <v>77402.935999999987</v>
      </c>
      <c r="O67" s="61">
        <f t="shared" ref="O67:P67" si="52">O45+O56</f>
        <v>81441.570000000022</v>
      </c>
      <c r="P67" s="61">
        <f t="shared" si="52"/>
        <v>92321.486999999994</v>
      </c>
      <c r="Q67" s="7">
        <f t="shared" si="51"/>
        <v>100088.89000000003</v>
      </c>
      <c r="R67" s="384">
        <f t="shared" si="36"/>
        <v>8.4134292594312696E-2</v>
      </c>
      <c r="T67" s="340">
        <f t="shared" ref="T67:T74" si="53">F67/$F$65</f>
        <v>0.38974860082031876</v>
      </c>
      <c r="U67" s="341">
        <f t="shared" ref="U67:V74" si="54">K67/$K$65</f>
        <v>0.40591704748920948</v>
      </c>
      <c r="V67" s="341">
        <f t="shared" si="54"/>
        <v>0.43912956837138051</v>
      </c>
      <c r="W67" s="341">
        <f t="shared" ref="W67:W74" si="55">P67/$P$65</f>
        <v>0.43541247206108979</v>
      </c>
      <c r="X67" s="342">
        <f t="shared" ref="X67:X74" si="56">Q67/$Q$65</f>
        <v>0.44013707293076554</v>
      </c>
    </row>
    <row r="68" spans="1:24" ht="20.100000000000001" customHeight="1" thickBot="1">
      <c r="A68" s="198"/>
      <c r="B68" s="1"/>
      <c r="C68" s="1" t="s">
        <v>38</v>
      </c>
      <c r="D68" s="1"/>
      <c r="E68" s="330"/>
      <c r="F68" s="7">
        <f>F50+F61</f>
        <v>64929.947999999989</v>
      </c>
      <c r="G68" s="61">
        <f t="shared" ref="G68:Q68" si="57">G50+G61</f>
        <v>72329.476000000053</v>
      </c>
      <c r="H68" s="61">
        <f t="shared" si="57"/>
        <v>73041.087</v>
      </c>
      <c r="I68" s="61">
        <f t="shared" si="57"/>
        <v>78615.128000000012</v>
      </c>
      <c r="J68" s="61">
        <f t="shared" si="57"/>
        <v>88068.762999999963</v>
      </c>
      <c r="K68" s="61">
        <f t="shared" si="57"/>
        <v>91028.625000000058</v>
      </c>
      <c r="L68" s="61">
        <f t="shared" si="57"/>
        <v>92130.911999999997</v>
      </c>
      <c r="M68" s="61">
        <f t="shared" si="57"/>
        <v>110737.68499999997</v>
      </c>
      <c r="N68" s="61">
        <f t="shared" si="57"/>
        <v>112822.72300000001</v>
      </c>
      <c r="O68" s="61">
        <f t="shared" ref="O68:P68" si="58">O50+O61</f>
        <v>109280.58300000004</v>
      </c>
      <c r="P68" s="61">
        <f t="shared" si="58"/>
        <v>115008.95000000004</v>
      </c>
      <c r="Q68" s="7">
        <f t="shared" si="57"/>
        <v>123350.96799999996</v>
      </c>
      <c r="R68" s="374">
        <f t="shared" si="36"/>
        <v>7.2533641946995603E-2</v>
      </c>
      <c r="T68" s="340">
        <f t="shared" si="53"/>
        <v>0.57932363817391963</v>
      </c>
      <c r="U68" s="341">
        <f t="shared" si="54"/>
        <v>0.57458635532785263</v>
      </c>
      <c r="V68" s="341">
        <f t="shared" si="54"/>
        <v>0.58154415645749991</v>
      </c>
      <c r="W68" s="341">
        <f t="shared" si="55"/>
        <v>0.54241252882603908</v>
      </c>
      <c r="X68" s="342">
        <f t="shared" si="56"/>
        <v>0.54243117291735876</v>
      </c>
    </row>
    <row r="69" spans="1:24" ht="20.100000000000001" customHeight="1" thickBot="1">
      <c r="A69" s="47"/>
      <c r="B69" s="115" t="s">
        <v>97</v>
      </c>
      <c r="C69" s="115"/>
      <c r="D69" s="115"/>
      <c r="E69" s="398"/>
      <c r="F69" s="33">
        <f>F47+F52+F58+F63</f>
        <v>0</v>
      </c>
      <c r="G69" s="83">
        <f t="shared" ref="G69:Q69" si="59">G47+G52+G58+G63</f>
        <v>0</v>
      </c>
      <c r="H69" s="83">
        <f t="shared" si="59"/>
        <v>0</v>
      </c>
      <c r="I69" s="83">
        <f t="shared" si="59"/>
        <v>0</v>
      </c>
      <c r="J69" s="83">
        <f t="shared" si="59"/>
        <v>0</v>
      </c>
      <c r="K69" s="83">
        <f t="shared" si="59"/>
        <v>0</v>
      </c>
      <c r="L69" s="83">
        <f t="shared" si="59"/>
        <v>0</v>
      </c>
      <c r="M69" s="83">
        <f t="shared" si="59"/>
        <v>1789.4409999999998</v>
      </c>
      <c r="N69" s="83">
        <f t="shared" si="59"/>
        <v>2827.4540000000002</v>
      </c>
      <c r="O69" s="83">
        <f t="shared" ref="O69:P69" si="60">O47+O52+O58+O63</f>
        <v>2321.2790000000005</v>
      </c>
      <c r="P69" s="83">
        <f t="shared" si="60"/>
        <v>4630.4349999999995</v>
      </c>
      <c r="Q69" s="33">
        <f t="shared" si="59"/>
        <v>3888.7429999999999</v>
      </c>
      <c r="R69" s="326">
        <f t="shared" si="36"/>
        <v>-0.16017760750339863</v>
      </c>
      <c r="S69" s="6"/>
      <c r="T69" s="393">
        <f t="shared" si="53"/>
        <v>0</v>
      </c>
      <c r="U69" s="394">
        <f t="shared" si="54"/>
        <v>0</v>
      </c>
      <c r="V69" s="394">
        <f t="shared" si="54"/>
        <v>0</v>
      </c>
      <c r="W69" s="394">
        <f t="shared" si="55"/>
        <v>2.1838352214454609E-2</v>
      </c>
      <c r="X69" s="395">
        <f t="shared" si="56"/>
        <v>1.7100598891645252E-2</v>
      </c>
    </row>
    <row r="70" spans="1:24" ht="20.100000000000001" customHeight="1">
      <c r="A70" s="47"/>
      <c r="B70" s="1"/>
      <c r="C70" s="1" t="s">
        <v>37</v>
      </c>
      <c r="D70" s="1"/>
      <c r="E70" s="330"/>
      <c r="F70" s="7">
        <f>F47+F58</f>
        <v>0</v>
      </c>
      <c r="G70" s="61">
        <f t="shared" ref="G70:Q70" si="61">G47+G58</f>
        <v>0</v>
      </c>
      <c r="H70" s="61">
        <f t="shared" si="61"/>
        <v>0</v>
      </c>
      <c r="I70" s="61">
        <f t="shared" si="61"/>
        <v>0</v>
      </c>
      <c r="J70" s="61">
        <f t="shared" si="61"/>
        <v>0</v>
      </c>
      <c r="K70" s="61">
        <f t="shared" si="61"/>
        <v>0</v>
      </c>
      <c r="L70" s="61">
        <f t="shared" si="61"/>
        <v>0</v>
      </c>
      <c r="M70" s="61">
        <f t="shared" si="61"/>
        <v>77.423000000000002</v>
      </c>
      <c r="N70" s="61">
        <f t="shared" si="61"/>
        <v>111.92099999999999</v>
      </c>
      <c r="O70" s="61">
        <f t="shared" ref="O70:P70" si="62">O47+O58</f>
        <v>43.814000000000007</v>
      </c>
      <c r="P70" s="61">
        <f t="shared" si="62"/>
        <v>220.63700000000006</v>
      </c>
      <c r="Q70" s="7">
        <f t="shared" si="61"/>
        <v>125.23500000000001</v>
      </c>
      <c r="R70" s="384">
        <f t="shared" si="36"/>
        <v>-0.43239347888160201</v>
      </c>
      <c r="T70" s="340">
        <f t="shared" si="53"/>
        <v>0</v>
      </c>
      <c r="U70" s="341">
        <f t="shared" si="54"/>
        <v>0</v>
      </c>
      <c r="V70" s="341">
        <f t="shared" si="54"/>
        <v>0</v>
      </c>
      <c r="W70" s="341">
        <f t="shared" si="55"/>
        <v>1.0405822600988077E-3</v>
      </c>
      <c r="X70" s="342">
        <f t="shared" si="56"/>
        <v>5.5071613171536239E-4</v>
      </c>
    </row>
    <row r="71" spans="1:24" ht="20.100000000000001" customHeight="1" thickBot="1">
      <c r="A71" s="203"/>
      <c r="B71" s="1"/>
      <c r="C71" s="1" t="s">
        <v>38</v>
      </c>
      <c r="D71" s="1"/>
      <c r="E71" s="330"/>
      <c r="F71" s="7">
        <f>F52+F63</f>
        <v>0</v>
      </c>
      <c r="G71" s="61">
        <f t="shared" ref="G71:Q71" si="63">G52+G63</f>
        <v>0</v>
      </c>
      <c r="H71" s="61">
        <f t="shared" si="63"/>
        <v>0</v>
      </c>
      <c r="I71" s="61">
        <f t="shared" si="63"/>
        <v>0</v>
      </c>
      <c r="J71" s="61">
        <f t="shared" si="63"/>
        <v>0</v>
      </c>
      <c r="K71" s="61">
        <f t="shared" si="63"/>
        <v>0</v>
      </c>
      <c r="L71" s="61">
        <f t="shared" si="63"/>
        <v>0</v>
      </c>
      <c r="M71" s="61">
        <f t="shared" si="63"/>
        <v>1712.018</v>
      </c>
      <c r="N71" s="61">
        <f t="shared" si="63"/>
        <v>2715.5330000000004</v>
      </c>
      <c r="O71" s="61">
        <f t="shared" ref="O71:P71" si="64">O52+O63</f>
        <v>2277.4650000000001</v>
      </c>
      <c r="P71" s="61">
        <f t="shared" si="64"/>
        <v>4409.7980000000007</v>
      </c>
      <c r="Q71" s="7">
        <f t="shared" si="63"/>
        <v>3763.5079999999998</v>
      </c>
      <c r="R71" s="321">
        <f t="shared" si="36"/>
        <v>-0.146557733483484</v>
      </c>
      <c r="T71" s="340">
        <f t="shared" si="53"/>
        <v>0</v>
      </c>
      <c r="U71" s="341">
        <f t="shared" si="54"/>
        <v>0</v>
      </c>
      <c r="V71" s="341">
        <f t="shared" si="54"/>
        <v>0</v>
      </c>
      <c r="W71" s="341">
        <f t="shared" si="55"/>
        <v>2.0797769954355807E-2</v>
      </c>
      <c r="X71" s="342">
        <f t="shared" si="56"/>
        <v>1.6549882759929888E-2</v>
      </c>
    </row>
    <row r="72" spans="1:24" ht="20.100000000000001" customHeight="1" thickBot="1">
      <c r="A72" s="203"/>
      <c r="B72" s="115" t="s">
        <v>98</v>
      </c>
      <c r="C72" s="115"/>
      <c r="D72" s="115"/>
      <c r="E72" s="398"/>
      <c r="F72" s="33">
        <f>F48+F53+F59+F64</f>
        <v>3466.3489999999997</v>
      </c>
      <c r="G72" s="83">
        <f t="shared" ref="G72:Q72" si="65">G48+G53+G59+G64</f>
        <v>3304.7860000000001</v>
      </c>
      <c r="H72" s="83">
        <f t="shared" si="65"/>
        <v>3456.2629999999999</v>
      </c>
      <c r="I72" s="83">
        <f t="shared" si="65"/>
        <v>3395.5939999999991</v>
      </c>
      <c r="J72" s="83">
        <f t="shared" si="65"/>
        <v>3670.518</v>
      </c>
      <c r="K72" s="83">
        <f t="shared" si="65"/>
        <v>3088.741</v>
      </c>
      <c r="L72" s="83">
        <f t="shared" si="65"/>
        <v>3948.0129999999999</v>
      </c>
      <c r="M72" s="83">
        <f t="shared" si="65"/>
        <v>447.548</v>
      </c>
      <c r="N72" s="83">
        <f t="shared" si="65"/>
        <v>148.46100000000001</v>
      </c>
      <c r="O72" s="83">
        <f t="shared" ref="O72:P72" si="66">O48+O53+O59+O64</f>
        <v>140.95699999999999</v>
      </c>
      <c r="P72" s="83">
        <f t="shared" si="66"/>
        <v>71.38</v>
      </c>
      <c r="Q72" s="209">
        <f t="shared" si="65"/>
        <v>75.305999999999997</v>
      </c>
      <c r="R72" s="326">
        <f t="shared" si="36"/>
        <v>5.5001400952647835E-2</v>
      </c>
      <c r="S72" s="6"/>
      <c r="T72" s="393">
        <f t="shared" si="53"/>
        <v>3.0927761005761601E-2</v>
      </c>
      <c r="U72" s="394">
        <f t="shared" si="54"/>
        <v>1.9496597182937846E-2</v>
      </c>
      <c r="V72" s="394">
        <f t="shared" si="54"/>
        <v>2.4920451126851359E-2</v>
      </c>
      <c r="W72" s="394">
        <f t="shared" si="55"/>
        <v>3.3664689841618982E-4</v>
      </c>
      <c r="X72" s="395">
        <f t="shared" si="56"/>
        <v>3.3115526023042339E-4</v>
      </c>
    </row>
    <row r="73" spans="1:24" ht="20.100000000000001" customHeight="1">
      <c r="A73" s="47"/>
      <c r="B73" s="9"/>
      <c r="C73" s="1" t="s">
        <v>37</v>
      </c>
      <c r="D73" s="1"/>
      <c r="E73" s="330"/>
      <c r="F73" s="7">
        <f>F48+F59</f>
        <v>477.80500000000001</v>
      </c>
      <c r="G73" s="61">
        <f t="shared" ref="G73:Q73" si="67">G48+G59</f>
        <v>157.04</v>
      </c>
      <c r="H73" s="61">
        <f t="shared" si="67"/>
        <v>199.95299999999997</v>
      </c>
      <c r="I73" s="61">
        <f t="shared" si="67"/>
        <v>218.93599999999998</v>
      </c>
      <c r="J73" s="61">
        <f t="shared" si="67"/>
        <v>212.26</v>
      </c>
      <c r="K73" s="61">
        <f t="shared" si="67"/>
        <v>175.648</v>
      </c>
      <c r="L73" s="61">
        <f t="shared" si="67"/>
        <v>310.88</v>
      </c>
      <c r="M73" s="61">
        <f t="shared" si="67"/>
        <v>163.76499999999999</v>
      </c>
      <c r="N73" s="61">
        <f t="shared" si="67"/>
        <v>25.713999999999999</v>
      </c>
      <c r="O73" s="61">
        <f t="shared" ref="O73:P73" si="68">O48+O59</f>
        <v>5.3740000000000006</v>
      </c>
      <c r="P73" s="61">
        <f t="shared" si="68"/>
        <v>11.597</v>
      </c>
      <c r="Q73" s="7">
        <f t="shared" si="67"/>
        <v>32.717999999999996</v>
      </c>
      <c r="R73" s="384">
        <f t="shared" si="36"/>
        <v>1.821246874191601</v>
      </c>
      <c r="T73" s="340">
        <f t="shared" si="53"/>
        <v>4.2631133931862958E-3</v>
      </c>
      <c r="U73" s="341">
        <f t="shared" si="54"/>
        <v>1.1087165618576199E-3</v>
      </c>
      <c r="V73" s="341">
        <f t="shared" si="54"/>
        <v>1.9623212604202547E-3</v>
      </c>
      <c r="W73" s="341">
        <f t="shared" si="55"/>
        <v>5.4694509399447376E-5</v>
      </c>
      <c r="X73" s="342">
        <f t="shared" si="56"/>
        <v>1.4387615600641371E-4</v>
      </c>
    </row>
    <row r="74" spans="1:24" ht="20.100000000000001" customHeight="1" thickBot="1">
      <c r="A74" s="48"/>
      <c r="B74" s="114"/>
      <c r="C74" s="114" t="s">
        <v>38</v>
      </c>
      <c r="D74" s="114"/>
      <c r="E74" s="331"/>
      <c r="F74" s="106">
        <f>F53+F64</f>
        <v>2988.5439999999999</v>
      </c>
      <c r="G74" s="67">
        <f t="shared" ref="G74:Q74" si="69">G53+G64</f>
        <v>3147.7460000000001</v>
      </c>
      <c r="H74" s="67">
        <f t="shared" si="69"/>
        <v>3256.3100000000004</v>
      </c>
      <c r="I74" s="67">
        <f t="shared" si="69"/>
        <v>3176.6579999999994</v>
      </c>
      <c r="J74" s="67">
        <f t="shared" si="69"/>
        <v>3458.2580000000003</v>
      </c>
      <c r="K74" s="67">
        <f t="shared" si="69"/>
        <v>2913.0929999999998</v>
      </c>
      <c r="L74" s="67">
        <f t="shared" si="69"/>
        <v>3637.1329999999998</v>
      </c>
      <c r="M74" s="67">
        <f t="shared" si="69"/>
        <v>283.78300000000002</v>
      </c>
      <c r="N74" s="67">
        <f t="shared" si="69"/>
        <v>122.74700000000001</v>
      </c>
      <c r="O74" s="67">
        <f t="shared" ref="O74:P74" si="70">O53+O64</f>
        <v>135.583</v>
      </c>
      <c r="P74" s="67">
        <f t="shared" si="70"/>
        <v>59.783000000000001</v>
      </c>
      <c r="Q74" s="106">
        <f t="shared" si="69"/>
        <v>42.588000000000001</v>
      </c>
      <c r="R74" s="383">
        <f t="shared" si="36"/>
        <v>-0.28762357191843835</v>
      </c>
      <c r="T74" s="360">
        <f t="shared" si="53"/>
        <v>2.6664647612575306E-2</v>
      </c>
      <c r="U74" s="349">
        <f t="shared" si="54"/>
        <v>1.8387880621080228E-2</v>
      </c>
      <c r="V74" s="349">
        <f t="shared" si="54"/>
        <v>2.2958129866431105E-2</v>
      </c>
      <c r="W74" s="349">
        <f t="shared" si="55"/>
        <v>2.8195238901674246E-4</v>
      </c>
      <c r="X74" s="361">
        <f t="shared" si="56"/>
        <v>1.8727910422400965E-4</v>
      </c>
    </row>
    <row r="75" spans="1:24" ht="15.75" thickBot="1"/>
    <row r="76" spans="1:24" ht="15" customHeight="1">
      <c r="A76" s="507" t="s">
        <v>32</v>
      </c>
      <c r="B76" s="516"/>
      <c r="C76" s="516"/>
      <c r="D76" s="516"/>
      <c r="E76" s="516"/>
      <c r="F76" s="533" t="s">
        <v>41</v>
      </c>
      <c r="G76" s="530"/>
      <c r="H76" s="530"/>
      <c r="I76" s="530"/>
      <c r="J76" s="530"/>
      <c r="K76" s="530"/>
      <c r="L76" s="530"/>
      <c r="M76" s="530"/>
      <c r="N76" s="530"/>
      <c r="O76" s="530"/>
      <c r="P76" s="530"/>
      <c r="Q76" s="531"/>
      <c r="R76" s="519" t="s">
        <v>196</v>
      </c>
    </row>
    <row r="77" spans="1:24" ht="15.75" thickBot="1">
      <c r="A77" s="517"/>
      <c r="B77" s="543"/>
      <c r="C77" s="543"/>
      <c r="D77" s="543"/>
      <c r="E77" s="543"/>
      <c r="F77" s="526" t="str">
        <f>F5</f>
        <v>jan-dez</v>
      </c>
      <c r="G77" s="527"/>
      <c r="H77" s="527"/>
      <c r="I77" s="527"/>
      <c r="J77" s="527"/>
      <c r="K77" s="527"/>
      <c r="L77" s="527"/>
      <c r="M77" s="527"/>
      <c r="N77" s="527"/>
      <c r="O77" s="527"/>
      <c r="P77" s="527"/>
      <c r="Q77" s="528"/>
      <c r="R77" s="520"/>
    </row>
    <row r="78" spans="1:24" ht="23.25" customHeight="1" thickBot="1">
      <c r="A78" s="517"/>
      <c r="B78" s="543"/>
      <c r="C78" s="543"/>
      <c r="D78" s="543"/>
      <c r="E78" s="543"/>
      <c r="F78" s="28">
        <v>2010</v>
      </c>
      <c r="G78" s="196">
        <v>2011</v>
      </c>
      <c r="H78" s="196">
        <v>2012</v>
      </c>
      <c r="I78" s="196">
        <v>2013</v>
      </c>
      <c r="J78" s="196">
        <v>2014</v>
      </c>
      <c r="K78" s="196">
        <v>2015</v>
      </c>
      <c r="L78" s="196">
        <v>2016</v>
      </c>
      <c r="M78" s="196">
        <v>2017</v>
      </c>
      <c r="N78" s="196">
        <v>2018</v>
      </c>
      <c r="O78" s="196">
        <v>2019</v>
      </c>
      <c r="P78" s="196">
        <v>2020</v>
      </c>
      <c r="Q78" s="287">
        <v>2021</v>
      </c>
      <c r="R78" s="521"/>
    </row>
    <row r="79" spans="1:24" ht="20.100000000000001" customHeight="1" thickBot="1">
      <c r="A79" s="32" t="s">
        <v>36</v>
      </c>
      <c r="B79" s="115"/>
      <c r="C79" s="115"/>
      <c r="D79" s="115"/>
      <c r="E79" s="115"/>
      <c r="F79" s="224">
        <f>(F43/F7)*10</f>
        <v>2.3513010064743076</v>
      </c>
      <c r="G79" s="119">
        <f t="shared" ref="G79:Q79" si="71">(G43/G7)*10</f>
        <v>2.4315674907324163</v>
      </c>
      <c r="H79" s="119">
        <f t="shared" si="71"/>
        <v>2.5551750695549797</v>
      </c>
      <c r="I79" s="119">
        <f t="shared" si="71"/>
        <v>2.4779878186036712</v>
      </c>
      <c r="J79" s="119">
        <f t="shared" si="71"/>
        <v>2.6008339903004005</v>
      </c>
      <c r="K79" s="119">
        <f t="shared" si="71"/>
        <v>2.6631651912632828</v>
      </c>
      <c r="L79" s="119">
        <f t="shared" si="71"/>
        <v>2.6273069382779428</v>
      </c>
      <c r="M79" s="119">
        <f t="shared" si="71"/>
        <v>2.6777935653858447</v>
      </c>
      <c r="N79" s="119">
        <f t="shared" si="71"/>
        <v>2.6603527949599215</v>
      </c>
      <c r="O79" s="119">
        <f t="shared" ref="O79:P79" si="72">(O43/O7)*10</f>
        <v>2.7065453360593805</v>
      </c>
      <c r="P79" s="119">
        <f t="shared" si="72"/>
        <v>2.6068178448927388</v>
      </c>
      <c r="Q79" s="225">
        <f t="shared" si="71"/>
        <v>2.6346945709858498</v>
      </c>
      <c r="R79" s="318">
        <f>(Q79-P79)/P79</f>
        <v>1.0693775995022779E-2</v>
      </c>
    </row>
    <row r="80" spans="1:24" ht="20.100000000000001" customHeight="1" thickBot="1">
      <c r="A80" s="203"/>
      <c r="B80" s="115" t="s">
        <v>37</v>
      </c>
      <c r="C80" s="115"/>
      <c r="D80" s="115"/>
      <c r="E80" s="204"/>
      <c r="F80" s="323">
        <f t="shared" ref="F80:Q83" si="73">(F44/F8)*10</f>
        <v>2.1769806639138309</v>
      </c>
      <c r="G80" s="160">
        <f t="shared" si="73"/>
        <v>2.2478976728351534</v>
      </c>
      <c r="H80" s="160">
        <f t="shared" si="73"/>
        <v>2.2280056558660046</v>
      </c>
      <c r="I80" s="160">
        <f t="shared" si="73"/>
        <v>2.238741017480816</v>
      </c>
      <c r="J80" s="160">
        <f t="shared" si="73"/>
        <v>2.2018946123358276</v>
      </c>
      <c r="K80" s="160">
        <f t="shared" si="73"/>
        <v>2.2602225472169257</v>
      </c>
      <c r="L80" s="160">
        <f t="shared" si="73"/>
        <v>2.2135081058935384</v>
      </c>
      <c r="M80" s="160">
        <f t="shared" si="73"/>
        <v>2.270087171462507</v>
      </c>
      <c r="N80" s="160">
        <f t="shared" si="73"/>
        <v>2.2932007644915435</v>
      </c>
      <c r="O80" s="160">
        <f t="shared" ref="O80:P80" si="74">(O44/O8)*10</f>
        <v>2.313277040103523</v>
      </c>
      <c r="P80" s="160">
        <f t="shared" si="74"/>
        <v>2.3131650637209291</v>
      </c>
      <c r="Q80" s="369">
        <f t="shared" si="73"/>
        <v>2.2361972747487191</v>
      </c>
      <c r="R80" s="368">
        <f t="shared" ref="R80:R110" si="75">(Q80-P80)/P80</f>
        <v>-3.3273798821948558E-2</v>
      </c>
    </row>
    <row r="81" spans="1:18" ht="20.100000000000001" customHeight="1">
      <c r="A81" s="198"/>
      <c r="B81" s="24"/>
      <c r="C81" s="370" t="s">
        <v>96</v>
      </c>
      <c r="D81" s="370"/>
      <c r="E81" s="199"/>
      <c r="F81" s="375">
        <f t="shared" si="73"/>
        <v>2.2445212437418123</v>
      </c>
      <c r="G81" s="376">
        <f t="shared" si="73"/>
        <v>2.254925071791638</v>
      </c>
      <c r="H81" s="376">
        <f t="shared" si="73"/>
        <v>2.2335584368492198</v>
      </c>
      <c r="I81" s="376">
        <f t="shared" si="73"/>
        <v>2.2496867789627961</v>
      </c>
      <c r="J81" s="376">
        <f t="shared" si="73"/>
        <v>2.2101954595952948</v>
      </c>
      <c r="K81" s="376">
        <f t="shared" si="73"/>
        <v>2.2647930230852773</v>
      </c>
      <c r="L81" s="376">
        <f t="shared" si="73"/>
        <v>2.2185134093895007</v>
      </c>
      <c r="M81" s="376">
        <f t="shared" si="73"/>
        <v>2.2888132508040844</v>
      </c>
      <c r="N81" s="376">
        <f t="shared" si="73"/>
        <v>2.2962001567950661</v>
      </c>
      <c r="O81" s="376">
        <f t="shared" ref="O81:P81" si="76">(O45/O9)*10</f>
        <v>2.3142894424241649</v>
      </c>
      <c r="P81" s="376">
        <f t="shared" si="76"/>
        <v>2.3191819264062565</v>
      </c>
      <c r="Q81" s="377">
        <f t="shared" si="73"/>
        <v>2.243103922386557</v>
      </c>
      <c r="R81" s="374">
        <f t="shared" si="75"/>
        <v>-3.2803810323577348E-2</v>
      </c>
    </row>
    <row r="82" spans="1:18" ht="20.100000000000001" customHeight="1">
      <c r="A82" s="198"/>
      <c r="B82" s="24"/>
      <c r="C82" s="378" t="s">
        <v>87</v>
      </c>
      <c r="D82" s="370"/>
      <c r="E82" s="194"/>
      <c r="F82" s="380">
        <f t="shared" si="73"/>
        <v>0.75557918985353112</v>
      </c>
      <c r="G82" s="381">
        <f t="shared" si="73"/>
        <v>1.1564799610776619</v>
      </c>
      <c r="H82" s="381">
        <f t="shared" si="73"/>
        <v>1.1469555838807726</v>
      </c>
      <c r="I82" s="124">
        <f t="shared" si="73"/>
        <v>1.1928732282421513</v>
      </c>
      <c r="J82" s="124">
        <f t="shared" si="73"/>
        <v>1.2434414179138549</v>
      </c>
      <c r="K82" s="124">
        <f t="shared" si="73"/>
        <v>1.1868887223268314</v>
      </c>
      <c r="L82" s="124">
        <f t="shared" si="73"/>
        <v>1.1983184061414733</v>
      </c>
      <c r="M82" s="124">
        <f t="shared" si="73"/>
        <v>0.68163532076492261</v>
      </c>
      <c r="N82" s="124">
        <f t="shared" si="73"/>
        <v>1.5072432717504161</v>
      </c>
      <c r="O82" s="124">
        <f t="shared" ref="O82:P82" si="77">(O46/O10)*10</f>
        <v>1.5580437458574001</v>
      </c>
      <c r="P82" s="124">
        <f t="shared" si="77"/>
        <v>1.4362263455960225</v>
      </c>
      <c r="Q82" s="124">
        <f t="shared" si="73"/>
        <v>1.0731930064894581</v>
      </c>
      <c r="R82" s="379">
        <f t="shared" si="75"/>
        <v>-0.25276888995926922</v>
      </c>
    </row>
    <row r="83" spans="1:18" ht="20.100000000000001" customHeight="1">
      <c r="A83" s="47"/>
      <c r="D83" s="24" t="s">
        <v>97</v>
      </c>
      <c r="E83" s="24"/>
      <c r="F83" s="227"/>
      <c r="G83" s="228"/>
      <c r="H83" s="228"/>
      <c r="I83" s="228"/>
      <c r="J83" s="228"/>
      <c r="K83" s="228"/>
      <c r="L83" s="228"/>
      <c r="M83" s="228">
        <f t="shared" si="73"/>
        <v>1.2553449297215789</v>
      </c>
      <c r="N83" s="228">
        <f t="shared" si="73"/>
        <v>1.6152311406396522</v>
      </c>
      <c r="O83" s="228">
        <f t="shared" ref="O83:P83" si="78">(O47/O11)*10</f>
        <v>1.5529534961207103</v>
      </c>
      <c r="P83" s="228">
        <f t="shared" si="78"/>
        <v>1.4104248035102953</v>
      </c>
      <c r="Q83" s="229">
        <f t="shared" si="73"/>
        <v>1.133147632311978</v>
      </c>
      <c r="R83" s="374">
        <f t="shared" si="75"/>
        <v>-0.19659124719603907</v>
      </c>
    </row>
    <row r="84" spans="1:18" ht="20.100000000000001" customHeight="1" thickBot="1">
      <c r="A84" s="47"/>
      <c r="D84" s="24" t="s">
        <v>98</v>
      </c>
      <c r="E84" s="24"/>
      <c r="F84" s="227">
        <f t="shared" ref="F84:Q99" si="79">(F48/F12)*10</f>
        <v>0.75557918985353112</v>
      </c>
      <c r="G84" s="228">
        <f t="shared" si="79"/>
        <v>1.1564799610776619</v>
      </c>
      <c r="H84" s="228">
        <f t="shared" si="79"/>
        <v>1.1469555838807726</v>
      </c>
      <c r="I84" s="228">
        <f t="shared" si="79"/>
        <v>1.1928732282421513</v>
      </c>
      <c r="J84" s="228">
        <f t="shared" si="79"/>
        <v>1.2434414179138549</v>
      </c>
      <c r="K84" s="228">
        <f t="shared" si="79"/>
        <v>1.1868887223268314</v>
      </c>
      <c r="L84" s="228">
        <f t="shared" si="79"/>
        <v>1.1983184061414733</v>
      </c>
      <c r="M84" s="228">
        <f t="shared" si="79"/>
        <v>0.5298195861597218</v>
      </c>
      <c r="N84" s="228">
        <f t="shared" si="79"/>
        <v>0.99450549450549441</v>
      </c>
      <c r="O84" s="228">
        <f t="shared" ref="O84:P84" si="80">(O48/O12)*10</f>
        <v>2.5044247787610621</v>
      </c>
      <c r="P84" s="228">
        <f t="shared" si="80"/>
        <v>1.9822448979591836</v>
      </c>
      <c r="Q84" s="229">
        <f t="shared" si="79"/>
        <v>0.90180265654648939</v>
      </c>
      <c r="R84" s="374">
        <f t="shared" si="75"/>
        <v>-0.54505991793701247</v>
      </c>
    </row>
    <row r="85" spans="1:18" ht="20.100000000000001" customHeight="1" thickBot="1">
      <c r="A85" s="47"/>
      <c r="B85" s="115" t="s">
        <v>38</v>
      </c>
      <c r="C85" s="115"/>
      <c r="D85" s="115"/>
      <c r="E85" s="115"/>
      <c r="F85" s="230">
        <f t="shared" si="79"/>
        <v>2.5263014417692458</v>
      </c>
      <c r="G85" s="159">
        <f t="shared" si="79"/>
        <v>2.6321944560521997</v>
      </c>
      <c r="H85" s="159">
        <f t="shared" si="79"/>
        <v>2.9998651558675586</v>
      </c>
      <c r="I85" s="159">
        <f t="shared" si="79"/>
        <v>2.7627066912936944</v>
      </c>
      <c r="J85" s="159">
        <f t="shared" si="79"/>
        <v>3.1958179653422998</v>
      </c>
      <c r="K85" s="159">
        <f t="shared" si="79"/>
        <v>3.2357852137670702</v>
      </c>
      <c r="L85" s="159">
        <f t="shared" si="79"/>
        <v>3.303347329813215</v>
      </c>
      <c r="M85" s="159">
        <f t="shared" si="79"/>
        <v>3.178421520262225</v>
      </c>
      <c r="N85" s="159">
        <f t="shared" si="79"/>
        <v>3.1125464953527411</v>
      </c>
      <c r="O85" s="159">
        <f t="shared" ref="O85:P85" si="81">(O49/O13)*10</f>
        <v>3.2534107449361143</v>
      </c>
      <c r="P85" s="159">
        <f t="shared" si="81"/>
        <v>3.0107358022142434</v>
      </c>
      <c r="Q85" s="169">
        <f t="shared" si="79"/>
        <v>3.3084173461092643</v>
      </c>
      <c r="R85" s="368">
        <f t="shared" si="75"/>
        <v>9.8873353044159909E-2</v>
      </c>
    </row>
    <row r="86" spans="1:18" ht="20.100000000000001" customHeight="1">
      <c r="A86" s="47"/>
      <c r="B86" s="24"/>
      <c r="C86" t="s">
        <v>96</v>
      </c>
      <c r="D86" s="370"/>
      <c r="F86" s="324">
        <f t="shared" si="79"/>
        <v>2.6769540915719343</v>
      </c>
      <c r="G86" s="122">
        <f t="shared" si="79"/>
        <v>2.8303446394782146</v>
      </c>
      <c r="H86" s="122">
        <f t="shared" si="79"/>
        <v>3.0659268965738438</v>
      </c>
      <c r="I86" s="122">
        <f t="shared" si="79"/>
        <v>2.7962599394511884</v>
      </c>
      <c r="J86" s="122">
        <f t="shared" si="79"/>
        <v>3.241746407241743</v>
      </c>
      <c r="K86" s="122">
        <f t="shared" si="79"/>
        <v>3.2909017768265771</v>
      </c>
      <c r="L86" s="122">
        <f t="shared" si="79"/>
        <v>3.3839460714305449</v>
      </c>
      <c r="M86" s="122">
        <f t="shared" si="79"/>
        <v>3.3514079582476413</v>
      </c>
      <c r="N86" s="122">
        <f t="shared" si="79"/>
        <v>3.2967898133208045</v>
      </c>
      <c r="O86" s="122">
        <f t="shared" ref="O86:P86" si="82">(O50/O14)*10</f>
        <v>3.4571129718274438</v>
      </c>
      <c r="P86" s="122">
        <f t="shared" si="82"/>
        <v>3.4085359394645569</v>
      </c>
      <c r="Q86" s="382">
        <f t="shared" si="79"/>
        <v>3.6089342749151725</v>
      </c>
      <c r="R86" s="374">
        <f t="shared" si="75"/>
        <v>5.87930827222247E-2</v>
      </c>
    </row>
    <row r="87" spans="1:18" ht="20.100000000000001" customHeight="1">
      <c r="A87" s="47"/>
      <c r="B87" s="24"/>
      <c r="C87" s="378" t="s">
        <v>87</v>
      </c>
      <c r="D87" s="370"/>
      <c r="E87" s="378"/>
      <c r="F87" s="380">
        <f t="shared" si="79"/>
        <v>1.5624158599254994</v>
      </c>
      <c r="G87" s="124">
        <f t="shared" si="79"/>
        <v>1.5990782101881478</v>
      </c>
      <c r="H87" s="124">
        <f t="shared" si="79"/>
        <v>2.4997478526619057</v>
      </c>
      <c r="I87" s="124">
        <f t="shared" si="79"/>
        <v>2.4050264021420871</v>
      </c>
      <c r="J87" s="124">
        <f t="shared" si="79"/>
        <v>2.6424813785232808</v>
      </c>
      <c r="K87" s="124">
        <f t="shared" si="79"/>
        <v>2.1901405352130028</v>
      </c>
      <c r="L87" s="124">
        <f t="shared" si="79"/>
        <v>2.2525542169736621</v>
      </c>
      <c r="M87" s="124">
        <f t="shared" si="79"/>
        <v>1.1342156923521998</v>
      </c>
      <c r="N87" s="124">
        <f t="shared" si="79"/>
        <v>1.4022638365403692</v>
      </c>
      <c r="O87" s="124">
        <f t="shared" ref="O87:P87" si="83">(O51/O15)*10</f>
        <v>1.2290517495676454</v>
      </c>
      <c r="P87" s="124">
        <f t="shared" si="83"/>
        <v>1.1403887200035829</v>
      </c>
      <c r="Q87" s="124">
        <f t="shared" si="79"/>
        <v>1.2376756447974282</v>
      </c>
      <c r="R87" s="379">
        <f t="shared" si="75"/>
        <v>8.5310318391731907E-2</v>
      </c>
    </row>
    <row r="88" spans="1:18" ht="20.100000000000001" customHeight="1">
      <c r="A88" s="47"/>
      <c r="D88" s="24" t="s">
        <v>97</v>
      </c>
      <c r="E88" s="24"/>
      <c r="F88" s="227"/>
      <c r="G88" s="228"/>
      <c r="H88" s="228"/>
      <c r="I88" s="228"/>
      <c r="J88" s="228"/>
      <c r="K88" s="228"/>
      <c r="L88" s="228"/>
      <c r="M88" s="228">
        <f t="shared" si="79"/>
        <v>1.158103929243345</v>
      </c>
      <c r="N88" s="228">
        <f t="shared" si="79"/>
        <v>1.3859324471715322</v>
      </c>
      <c r="O88" s="228">
        <f t="shared" ref="O88:P88" si="84">(O52/O16)*10</f>
        <v>1.2094345421020285</v>
      </c>
      <c r="P88" s="228">
        <f t="shared" si="84"/>
        <v>1.1363552655421536</v>
      </c>
      <c r="Q88" s="229">
        <f t="shared" si="79"/>
        <v>1.2345610676327465</v>
      </c>
      <c r="R88" s="374">
        <f t="shared" si="75"/>
        <v>8.6421742450182665E-2</v>
      </c>
    </row>
    <row r="89" spans="1:18" ht="20.100000000000001" customHeight="1" thickBot="1">
      <c r="A89" s="47"/>
      <c r="D89" s="24" t="s">
        <v>98</v>
      </c>
      <c r="E89" s="24"/>
      <c r="F89" s="227">
        <f t="shared" si="79"/>
        <v>1.5624158599254994</v>
      </c>
      <c r="G89" s="228">
        <f t="shared" si="79"/>
        <v>1.5990782101881478</v>
      </c>
      <c r="H89" s="228">
        <f t="shared" si="79"/>
        <v>2.4997478526619057</v>
      </c>
      <c r="I89" s="228">
        <f t="shared" si="79"/>
        <v>2.4050264021420871</v>
      </c>
      <c r="J89" s="228">
        <f t="shared" si="79"/>
        <v>2.6424813785232808</v>
      </c>
      <c r="K89" s="228">
        <f t="shared" si="79"/>
        <v>2.1901405352130028</v>
      </c>
      <c r="L89" s="228">
        <f t="shared" si="79"/>
        <v>2.2525542169736621</v>
      </c>
      <c r="M89" s="228">
        <f t="shared" si="79"/>
        <v>0.62041860465116261</v>
      </c>
      <c r="N89" s="228">
        <f t="shared" si="79"/>
        <v>4.8150616461179601</v>
      </c>
      <c r="O89" s="228">
        <f t="shared" ref="O89:P89" si="85">(O53/O17)*10</f>
        <v>9.1276264591439666</v>
      </c>
      <c r="P89" s="228">
        <f t="shared" si="85"/>
        <v>8.6761729530818759</v>
      </c>
      <c r="Q89" s="229">
        <f t="shared" si="79"/>
        <v>7.986506746626687</v>
      </c>
      <c r="R89" s="374">
        <f t="shared" si="75"/>
        <v>-7.9489679399511223E-2</v>
      </c>
    </row>
    <row r="90" spans="1:18" ht="20.100000000000001" customHeight="1" thickBot="1">
      <c r="A90" s="32" t="s">
        <v>39</v>
      </c>
      <c r="B90" s="115"/>
      <c r="C90" s="115"/>
      <c r="D90" s="115"/>
      <c r="E90" s="115"/>
      <c r="F90" s="224">
        <f t="shared" si="79"/>
        <v>2.9961154377349719</v>
      </c>
      <c r="G90" s="119">
        <f t="shared" si="79"/>
        <v>3.0453837358965377</v>
      </c>
      <c r="H90" s="119">
        <f t="shared" si="79"/>
        <v>3.1206001676244863</v>
      </c>
      <c r="I90" s="119">
        <f t="shared" si="79"/>
        <v>3.2119838964833396</v>
      </c>
      <c r="J90" s="119">
        <f t="shared" si="79"/>
        <v>3.2019776740089414</v>
      </c>
      <c r="K90" s="119">
        <f t="shared" si="79"/>
        <v>3.353546542117785</v>
      </c>
      <c r="L90" s="119">
        <f t="shared" si="79"/>
        <v>3.3265039845304782</v>
      </c>
      <c r="M90" s="119">
        <f t="shared" si="79"/>
        <v>3.4841156833254949</v>
      </c>
      <c r="N90" s="119">
        <f t="shared" si="79"/>
        <v>3.533577726580547</v>
      </c>
      <c r="O90" s="119">
        <f t="shared" ref="O90:P90" si="86">(O54/O18)*10</f>
        <v>3.5772241242488878</v>
      </c>
      <c r="P90" s="119">
        <f t="shared" si="86"/>
        <v>3.3912812483456212</v>
      </c>
      <c r="Q90" s="225">
        <f t="shared" si="79"/>
        <v>3.6129657806734055</v>
      </c>
      <c r="R90" s="326">
        <f t="shared" si="75"/>
        <v>6.5368961195987299E-2</v>
      </c>
    </row>
    <row r="91" spans="1:18" ht="20.100000000000001" customHeight="1" thickBot="1">
      <c r="A91" s="203"/>
      <c r="B91" s="115" t="s">
        <v>37</v>
      </c>
      <c r="C91" s="115"/>
      <c r="D91" s="115"/>
      <c r="E91" s="204"/>
      <c r="F91" s="402">
        <f t="shared" si="79"/>
        <v>2.4202669721125494</v>
      </c>
      <c r="G91" s="205">
        <f t="shared" si="79"/>
        <v>2.4047882648445538</v>
      </c>
      <c r="H91" s="205">
        <f t="shared" si="79"/>
        <v>2.5038064610445074</v>
      </c>
      <c r="I91" s="205">
        <f t="shared" si="79"/>
        <v>2.5267164379659199</v>
      </c>
      <c r="J91" s="205">
        <f t="shared" si="79"/>
        <v>2.539942458763254</v>
      </c>
      <c r="K91" s="205">
        <f t="shared" si="79"/>
        <v>2.7042683384293631</v>
      </c>
      <c r="L91" s="205">
        <f t="shared" si="79"/>
        <v>2.726926476345227</v>
      </c>
      <c r="M91" s="205">
        <f t="shared" si="79"/>
        <v>2.8033465411577474</v>
      </c>
      <c r="N91" s="205">
        <f t="shared" si="79"/>
        <v>2.8211359822105053</v>
      </c>
      <c r="O91" s="205">
        <f t="shared" ref="O91:P91" si="87">(O55/O19)*10</f>
        <v>2.8693186753366087</v>
      </c>
      <c r="P91" s="205">
        <f t="shared" si="87"/>
        <v>2.7895827305812322</v>
      </c>
      <c r="Q91" s="403">
        <f t="shared" si="79"/>
        <v>2.8776940057780975</v>
      </c>
      <c r="R91" s="321">
        <f t="shared" si="75"/>
        <v>3.1585826163508926E-2</v>
      </c>
    </row>
    <row r="92" spans="1:18" ht="20.100000000000001" customHeight="1">
      <c r="A92" s="198"/>
      <c r="B92" s="24"/>
      <c r="C92" s="370" t="s">
        <v>96</v>
      </c>
      <c r="D92" s="370"/>
      <c r="E92" s="199"/>
      <c r="F92" s="375">
        <f t="shared" si="79"/>
        <v>2.425855125722939</v>
      </c>
      <c r="G92" s="376">
        <f t="shared" si="79"/>
        <v>2.4160967869734966</v>
      </c>
      <c r="H92" s="376">
        <f t="shared" si="79"/>
        <v>2.5223464229541936</v>
      </c>
      <c r="I92" s="376">
        <f t="shared" si="79"/>
        <v>2.5357733282394683</v>
      </c>
      <c r="J92" s="376">
        <f t="shared" si="79"/>
        <v>2.5465932427968485</v>
      </c>
      <c r="K92" s="376">
        <f t="shared" si="79"/>
        <v>2.7144711935304744</v>
      </c>
      <c r="L92" s="376">
        <f t="shared" si="79"/>
        <v>2.7380207957974125</v>
      </c>
      <c r="M92" s="376">
        <f t="shared" si="79"/>
        <v>2.8051627794091005</v>
      </c>
      <c r="N92" s="376">
        <f t="shared" si="79"/>
        <v>2.8230368971555264</v>
      </c>
      <c r="O92" s="376">
        <f t="shared" ref="O92:P92" si="88">(O56/O20)*10</f>
        <v>2.8710120880605929</v>
      </c>
      <c r="P92" s="376">
        <f t="shared" si="88"/>
        <v>2.7952385128796542</v>
      </c>
      <c r="Q92" s="377">
        <f t="shared" si="79"/>
        <v>2.8802638021704761</v>
      </c>
      <c r="R92" s="374">
        <f t="shared" si="75"/>
        <v>3.0417901334376232E-2</v>
      </c>
    </row>
    <row r="93" spans="1:18" ht="20.100000000000001" customHeight="1">
      <c r="A93" s="198"/>
      <c r="B93" s="24"/>
      <c r="C93" s="378" t="s">
        <v>87</v>
      </c>
      <c r="D93" s="370"/>
      <c r="E93" s="194"/>
      <c r="F93" s="380">
        <f t="shared" si="79"/>
        <v>1.7550398651714527</v>
      </c>
      <c r="G93" s="381">
        <f t="shared" si="79"/>
        <v>1.0308585395661471</v>
      </c>
      <c r="H93" s="381">
        <f t="shared" si="79"/>
        <v>1.035751678491152</v>
      </c>
      <c r="I93" s="124">
        <f t="shared" si="79"/>
        <v>1.1904676443441697</v>
      </c>
      <c r="J93" s="124">
        <f t="shared" si="79"/>
        <v>1.2286960032297132</v>
      </c>
      <c r="K93" s="124">
        <f t="shared" si="79"/>
        <v>1.2317995728017088</v>
      </c>
      <c r="L93" s="124">
        <f t="shared" si="79"/>
        <v>1.6534673639883173</v>
      </c>
      <c r="M93" s="124">
        <f t="shared" si="79"/>
        <v>2.3259548779072019</v>
      </c>
      <c r="N93" s="124">
        <f t="shared" si="79"/>
        <v>1.7673172598545737</v>
      </c>
      <c r="O93" s="124">
        <f t="shared" ref="O93:P93" si="89">(O57/O21)*10</f>
        <v>1.0911589248609157</v>
      </c>
      <c r="P93" s="124">
        <f t="shared" si="89"/>
        <v>1.1268931278535439</v>
      </c>
      <c r="Q93" s="124">
        <f t="shared" si="79"/>
        <v>1.1867777925355292</v>
      </c>
      <c r="R93" s="379">
        <f t="shared" si="75"/>
        <v>5.314138776944264E-2</v>
      </c>
    </row>
    <row r="94" spans="1:18" ht="20.100000000000001" customHeight="1">
      <c r="A94" s="47"/>
      <c r="D94" s="24" t="s">
        <v>97</v>
      </c>
      <c r="E94" s="24"/>
      <c r="F94" s="227"/>
      <c r="G94" s="228"/>
      <c r="H94" s="228"/>
      <c r="I94" s="228"/>
      <c r="J94" s="228"/>
      <c r="K94" s="228"/>
      <c r="L94" s="228"/>
      <c r="M94" s="228">
        <f t="shared" si="79"/>
        <v>1.581779900374878</v>
      </c>
      <c r="N94" s="228">
        <f t="shared" si="79"/>
        <v>1.7088300220750552</v>
      </c>
      <c r="O94" s="228">
        <f t="shared" ref="O94:P94" si="90">(O58/O22)*10</f>
        <v>1.077219333718467</v>
      </c>
      <c r="P94" s="228">
        <f t="shared" si="90"/>
        <v>1.1273055180879925</v>
      </c>
      <c r="Q94" s="229">
        <f t="shared" si="79"/>
        <v>1.1644271570014144</v>
      </c>
      <c r="R94" s="374">
        <f t="shared" si="75"/>
        <v>3.2929528258127762E-2</v>
      </c>
    </row>
    <row r="95" spans="1:18" ht="20.100000000000001" customHeight="1" thickBot="1">
      <c r="A95" s="47"/>
      <c r="D95" s="24" t="s">
        <v>98</v>
      </c>
      <c r="E95" s="24"/>
      <c r="F95" s="227">
        <f t="shared" si="79"/>
        <v>1.7550398651714527</v>
      </c>
      <c r="G95" s="228">
        <f t="shared" si="79"/>
        <v>1.0308585395661471</v>
      </c>
      <c r="H95" s="228">
        <f t="shared" si="79"/>
        <v>1.035751678491152</v>
      </c>
      <c r="I95" s="228">
        <f t="shared" si="79"/>
        <v>1.1904676443441697</v>
      </c>
      <c r="J95" s="228">
        <f t="shared" si="79"/>
        <v>1.2286960032297132</v>
      </c>
      <c r="K95" s="228">
        <f t="shared" si="79"/>
        <v>1.2317995728017088</v>
      </c>
      <c r="L95" s="228">
        <f t="shared" si="79"/>
        <v>1.6534673639883173</v>
      </c>
      <c r="M95" s="228">
        <f t="shared" si="79"/>
        <v>2.7758700984196958</v>
      </c>
      <c r="N95" s="228">
        <f t="shared" si="79"/>
        <v>1.8996254681647942</v>
      </c>
      <c r="O95" s="228">
        <f t="shared" ref="O95:P95" si="91">(O59/O23)*10</f>
        <v>1.1230972865651887</v>
      </c>
      <c r="P95" s="228">
        <f t="shared" si="91"/>
        <v>1.1108490566037736</v>
      </c>
      <c r="Q95" s="229">
        <f t="shared" si="79"/>
        <v>1.3087478559176671</v>
      </c>
      <c r="R95" s="374">
        <f t="shared" si="75"/>
        <v>0.17815093611271934</v>
      </c>
    </row>
    <row r="96" spans="1:18" ht="20.100000000000001" customHeight="1" thickBot="1">
      <c r="A96" s="47"/>
      <c r="B96" s="115" t="s">
        <v>38</v>
      </c>
      <c r="C96" s="115"/>
      <c r="D96" s="115"/>
      <c r="E96" s="115"/>
      <c r="F96" s="224">
        <f t="shared" si="79"/>
        <v>3.4227587040154646</v>
      </c>
      <c r="G96" s="119">
        <f t="shared" si="79"/>
        <v>3.4668434019379117</v>
      </c>
      <c r="H96" s="119">
        <f t="shared" si="79"/>
        <v>3.5642013832839874</v>
      </c>
      <c r="I96" s="119">
        <f t="shared" si="79"/>
        <v>3.7204129169672395</v>
      </c>
      <c r="J96" s="119">
        <f t="shared" si="79"/>
        <v>3.6658726974521603</v>
      </c>
      <c r="K96" s="119">
        <f t="shared" si="79"/>
        <v>3.8606601648286434</v>
      </c>
      <c r="L96" s="119">
        <f t="shared" si="79"/>
        <v>3.7842982649568118</v>
      </c>
      <c r="M96" s="119">
        <f t="shared" si="79"/>
        <v>3.9893084968767214</v>
      </c>
      <c r="N96" s="119">
        <f t="shared" si="79"/>
        <v>4.0957401100084168</v>
      </c>
      <c r="O96" s="119">
        <f t="shared" ref="O96:P96" si="92">(O60/O24)*10</f>
        <v>4.2007936729072668</v>
      </c>
      <c r="P96" s="119">
        <f t="shared" si="92"/>
        <v>3.952514333466369</v>
      </c>
      <c r="Q96" s="225">
        <f t="shared" si="79"/>
        <v>4.3176423320353656</v>
      </c>
      <c r="R96" s="326">
        <f t="shared" si="75"/>
        <v>9.2378665265655857E-2</v>
      </c>
    </row>
    <row r="97" spans="1:18" ht="20.100000000000001" customHeight="1">
      <c r="A97" s="47"/>
      <c r="B97" s="24"/>
      <c r="C97" t="s">
        <v>96</v>
      </c>
      <c r="D97" s="370"/>
      <c r="F97" s="324">
        <f t="shared" si="79"/>
        <v>3.5320926571166766</v>
      </c>
      <c r="G97" s="122">
        <f t="shared" si="79"/>
        <v>3.5550133176558845</v>
      </c>
      <c r="H97" s="122">
        <f t="shared" si="79"/>
        <v>3.6929741280792436</v>
      </c>
      <c r="I97" s="122">
        <f t="shared" si="79"/>
        <v>3.8889917273602674</v>
      </c>
      <c r="J97" s="122">
        <f t="shared" si="79"/>
        <v>3.8278858146087895</v>
      </c>
      <c r="K97" s="122">
        <f t="shared" si="79"/>
        <v>4.0410313052984179</v>
      </c>
      <c r="L97" s="122">
        <f t="shared" si="79"/>
        <v>3.9601630455959222</v>
      </c>
      <c r="M97" s="122">
        <f t="shared" si="79"/>
        <v>4.0383971431234231</v>
      </c>
      <c r="N97" s="122">
        <f t="shared" si="79"/>
        <v>4.1537990526506343</v>
      </c>
      <c r="O97" s="122">
        <f t="shared" ref="O97:P97" si="93">(O61/O25)*10</f>
        <v>4.2742040509539763</v>
      </c>
      <c r="P97" s="122">
        <f t="shared" si="93"/>
        <v>4.0576831012912056</v>
      </c>
      <c r="Q97" s="382">
        <f t="shared" si="79"/>
        <v>4.4141984654785213</v>
      </c>
      <c r="R97" s="374">
        <f t="shared" si="75"/>
        <v>8.7861805687553113E-2</v>
      </c>
    </row>
    <row r="98" spans="1:18" ht="20.100000000000001" customHeight="1">
      <c r="A98" s="47"/>
      <c r="B98" s="24"/>
      <c r="C98" s="378" t="s">
        <v>87</v>
      </c>
      <c r="D98" s="370"/>
      <c r="E98" s="378"/>
      <c r="F98" s="380">
        <f t="shared" si="79"/>
        <v>1.3900685205302934</v>
      </c>
      <c r="G98" s="124">
        <f t="shared" si="79"/>
        <v>1.2801825498051544</v>
      </c>
      <c r="H98" s="124">
        <f t="shared" si="79"/>
        <v>1.338646274577606</v>
      </c>
      <c r="I98" s="124">
        <f t="shared" si="79"/>
        <v>1.3551771993039834</v>
      </c>
      <c r="J98" s="124">
        <f t="shared" si="79"/>
        <v>1.448040041336456</v>
      </c>
      <c r="K98" s="124">
        <f t="shared" si="79"/>
        <v>1.570468715832785</v>
      </c>
      <c r="L98" s="124">
        <f t="shared" si="79"/>
        <v>1.6376176212331623</v>
      </c>
      <c r="M98" s="124">
        <f t="shared" si="79"/>
        <v>2.0147374561118148</v>
      </c>
      <c r="N98" s="124">
        <f t="shared" si="79"/>
        <v>2.0801004435674946</v>
      </c>
      <c r="O98" s="124">
        <f t="shared" ref="O98:P98" si="94">(O62/O26)*10</f>
        <v>1.9896418438042496</v>
      </c>
      <c r="P98" s="124">
        <f t="shared" si="94"/>
        <v>1.9834102019471338</v>
      </c>
      <c r="Q98" s="124">
        <f t="shared" si="79"/>
        <v>2.2164334054019594</v>
      </c>
      <c r="R98" s="379">
        <f t="shared" si="75"/>
        <v>0.11748613737393526</v>
      </c>
    </row>
    <row r="99" spans="1:18" ht="20.100000000000001" customHeight="1">
      <c r="A99" s="47"/>
      <c r="D99" s="24" t="s">
        <v>97</v>
      </c>
      <c r="E99" s="24"/>
      <c r="F99" s="227"/>
      <c r="G99" s="228"/>
      <c r="H99" s="228"/>
      <c r="I99" s="228"/>
      <c r="J99" s="228"/>
      <c r="K99" s="228"/>
      <c r="L99" s="228"/>
      <c r="M99" s="228">
        <f t="shared" si="79"/>
        <v>1.9630744728096903</v>
      </c>
      <c r="N99" s="228">
        <f t="shared" si="79"/>
        <v>2.0815955284985792</v>
      </c>
      <c r="O99" s="228">
        <f t="shared" ref="O99:P99" si="95">(O63/O27)*10</f>
        <v>2.1089050908844253</v>
      </c>
      <c r="P99" s="228">
        <f t="shared" si="95"/>
        <v>2.0122967494268065</v>
      </c>
      <c r="Q99" s="229">
        <f t="shared" si="79"/>
        <v>2.2360344441908757</v>
      </c>
      <c r="R99" s="374">
        <f t="shared" si="75"/>
        <v>0.11118523887085734</v>
      </c>
    </row>
    <row r="100" spans="1:18" ht="20.100000000000001" customHeight="1" thickBot="1">
      <c r="A100" s="47"/>
      <c r="D100" s="24" t="s">
        <v>98</v>
      </c>
      <c r="E100" s="24"/>
      <c r="F100" s="227">
        <f t="shared" ref="F100:Q110" si="96">(F64/F28)*10</f>
        <v>1.3900685205302934</v>
      </c>
      <c r="G100" s="228">
        <f t="shared" si="96"/>
        <v>1.2801825498051544</v>
      </c>
      <c r="H100" s="228">
        <f t="shared" si="96"/>
        <v>1.338646274577606</v>
      </c>
      <c r="I100" s="228">
        <f t="shared" si="96"/>
        <v>1.3551771993039834</v>
      </c>
      <c r="J100" s="228">
        <f t="shared" si="96"/>
        <v>1.448040041336456</v>
      </c>
      <c r="K100" s="228">
        <f t="shared" si="96"/>
        <v>1.570468715832785</v>
      </c>
      <c r="L100" s="228">
        <f t="shared" si="96"/>
        <v>1.6376176212331623</v>
      </c>
      <c r="M100" s="228">
        <f t="shared" si="96"/>
        <v>2.1561975847031198</v>
      </c>
      <c r="N100" s="228">
        <f t="shared" si="96"/>
        <v>2.0646587759053112</v>
      </c>
      <c r="O100" s="228">
        <f t="shared" ref="O100:P100" si="97">(O64/O28)*10</f>
        <v>1.3111581458440527</v>
      </c>
      <c r="P100" s="228">
        <f t="shared" si="97"/>
        <v>1.2401970443349759</v>
      </c>
      <c r="Q100" s="229">
        <f t="shared" si="96"/>
        <v>1.5122772839806813</v>
      </c>
      <c r="R100" s="383">
        <f t="shared" si="75"/>
        <v>0.21938468640005629</v>
      </c>
    </row>
    <row r="101" spans="1:18" ht="20.100000000000001" customHeight="1" thickBot="1">
      <c r="A101" s="56" t="s">
        <v>30</v>
      </c>
      <c r="B101" s="212"/>
      <c r="C101" s="212"/>
      <c r="D101" s="212"/>
      <c r="E101" s="212"/>
      <c r="F101" s="404">
        <f t="shared" si="96"/>
        <v>2.6877345616076234</v>
      </c>
      <c r="G101" s="238">
        <f t="shared" si="96"/>
        <v>2.7702904593211777</v>
      </c>
      <c r="H101" s="238">
        <f t="shared" si="96"/>
        <v>2.8954570438066036</v>
      </c>
      <c r="I101" s="238">
        <f t="shared" si="96"/>
        <v>2.912238571049055</v>
      </c>
      <c r="J101" s="238">
        <f t="shared" si="96"/>
        <v>2.9512762299299444</v>
      </c>
      <c r="K101" s="238">
        <f t="shared" si="96"/>
        <v>3.0604231065135661</v>
      </c>
      <c r="L101" s="238">
        <f t="shared" si="96"/>
        <v>3.0070610299497709</v>
      </c>
      <c r="M101" s="238">
        <f t="shared" si="96"/>
        <v>3.1105155797496575</v>
      </c>
      <c r="N101" s="238">
        <f t="shared" si="96"/>
        <v>3.1251018379412061</v>
      </c>
      <c r="O101" s="238">
        <f t="shared" ref="O101:P101" si="98">(O65/O29)*10</f>
        <v>3.1875537056276744</v>
      </c>
      <c r="P101" s="238">
        <f t="shared" si="98"/>
        <v>3.0778830114942926</v>
      </c>
      <c r="Q101" s="282">
        <f t="shared" si="96"/>
        <v>3.1914844881712416</v>
      </c>
      <c r="R101" s="335">
        <f t="shared" si="75"/>
        <v>3.6908965107740173E-2</v>
      </c>
    </row>
    <row r="102" spans="1:18" ht="20.100000000000001" customHeight="1" thickBot="1">
      <c r="A102" s="385"/>
      <c r="B102" s="115" t="s">
        <v>113</v>
      </c>
      <c r="C102" s="115"/>
      <c r="D102" s="115"/>
      <c r="E102" s="398"/>
      <c r="F102" s="120">
        <f t="shared" si="96"/>
        <v>2.7716714135630403</v>
      </c>
      <c r="G102" s="119">
        <f t="shared" si="96"/>
        <v>2.8388870077022932</v>
      </c>
      <c r="H102" s="119">
        <f t="shared" si="96"/>
        <v>2.9429979362360639</v>
      </c>
      <c r="I102" s="119">
        <f t="shared" si="96"/>
        <v>2.9646379764597555</v>
      </c>
      <c r="J102" s="119">
        <f t="shared" si="96"/>
        <v>2.9979075639110961</v>
      </c>
      <c r="K102" s="119">
        <f t="shared" si="96"/>
        <v>3.1101113334871009</v>
      </c>
      <c r="L102" s="119">
        <f t="shared" si="96"/>
        <v>3.0560245811201234</v>
      </c>
      <c r="M102" s="119">
        <f t="shared" si="96"/>
        <v>3.1600418926866336</v>
      </c>
      <c r="N102" s="119">
        <f t="shared" si="96"/>
        <v>3.1725153766188408</v>
      </c>
      <c r="O102" s="119">
        <f t="shared" ref="O102:P102" si="99">(O66/O30)*10</f>
        <v>3.2347472415831309</v>
      </c>
      <c r="P102" s="119">
        <f t="shared" si="99"/>
        <v>3.1607379186219573</v>
      </c>
      <c r="Q102" s="225">
        <f t="shared" si="96"/>
        <v>3.249864076210351</v>
      </c>
      <c r="R102" s="326">
        <f t="shared" si="75"/>
        <v>2.8197895517782002E-2</v>
      </c>
    </row>
    <row r="103" spans="1:18" ht="20.100000000000001" customHeight="1">
      <c r="A103" s="198"/>
      <c r="B103" s="1"/>
      <c r="C103" s="1" t="s">
        <v>37</v>
      </c>
      <c r="D103" s="1"/>
      <c r="E103" s="330"/>
      <c r="F103" s="19">
        <f t="shared" si="96"/>
        <v>2.3334670225277883</v>
      </c>
      <c r="G103" s="122">
        <f t="shared" si="96"/>
        <v>2.3327730388990471</v>
      </c>
      <c r="H103" s="122">
        <f t="shared" si="96"/>
        <v>2.3841262732334894</v>
      </c>
      <c r="I103" s="122">
        <f t="shared" si="96"/>
        <v>2.4020706827643075</v>
      </c>
      <c r="J103" s="122">
        <f t="shared" si="96"/>
        <v>2.3754441324464342</v>
      </c>
      <c r="K103" s="122">
        <f t="shared" si="96"/>
        <v>2.4907341584905822</v>
      </c>
      <c r="L103" s="122">
        <f t="shared" si="96"/>
        <v>2.4534060829744266</v>
      </c>
      <c r="M103" s="122">
        <f t="shared" si="96"/>
        <v>2.5337310737045167</v>
      </c>
      <c r="N103" s="122">
        <f t="shared" si="96"/>
        <v>2.5473608828409833</v>
      </c>
      <c r="O103" s="122">
        <f t="shared" ref="O103:P103" si="100">(O67/O31)*10</f>
        <v>2.5918446557696311</v>
      </c>
      <c r="P103" s="122">
        <f t="shared" si="100"/>
        <v>2.5843216389530728</v>
      </c>
      <c r="Q103" s="19">
        <f t="shared" si="96"/>
        <v>2.5669175566387454</v>
      </c>
      <c r="R103" s="384">
        <f t="shared" si="75"/>
        <v>-6.7344877092689777E-3</v>
      </c>
    </row>
    <row r="104" spans="1:18" ht="20.100000000000001" customHeight="1" thickBot="1">
      <c r="A104" s="198"/>
      <c r="B104" s="1"/>
      <c r="C104" s="1" t="s">
        <v>38</v>
      </c>
      <c r="D104" s="1"/>
      <c r="E104" s="330"/>
      <c r="F104" s="19">
        <f t="shared" si="96"/>
        <v>3.1724802629843123</v>
      </c>
      <c r="G104" s="122">
        <f t="shared" si="96"/>
        <v>3.2943586580089383</v>
      </c>
      <c r="H104" s="122">
        <f t="shared" si="96"/>
        <v>3.4982137535801812</v>
      </c>
      <c r="I104" s="122">
        <f t="shared" si="96"/>
        <v>3.5068826502577362</v>
      </c>
      <c r="J104" s="122">
        <f t="shared" si="96"/>
        <v>3.6367576349238684</v>
      </c>
      <c r="K104" s="122">
        <f t="shared" si="96"/>
        <v>3.7729185571955828</v>
      </c>
      <c r="L104" s="122">
        <f t="shared" si="96"/>
        <v>3.7519054384212671</v>
      </c>
      <c r="M104" s="122">
        <f t="shared" si="96"/>
        <v>3.7708393541521117</v>
      </c>
      <c r="N104" s="122">
        <f t="shared" si="96"/>
        <v>3.8148035352589975</v>
      </c>
      <c r="O104" s="122">
        <f t="shared" ref="O104:P104" si="101">(O68/O32)*10</f>
        <v>3.9683258620168771</v>
      </c>
      <c r="P104" s="122">
        <f t="shared" si="101"/>
        <v>3.850071858509692</v>
      </c>
      <c r="Q104" s="19">
        <f t="shared" si="96"/>
        <v>4.1446153301313924</v>
      </c>
      <c r="R104" s="374">
        <f t="shared" si="75"/>
        <v>7.6503369923000331E-2</v>
      </c>
    </row>
    <row r="105" spans="1:18" ht="20.100000000000001" customHeight="1" thickBot="1">
      <c r="A105" s="47"/>
      <c r="B105" s="115" t="s">
        <v>97</v>
      </c>
      <c r="C105" s="115"/>
      <c r="D105" s="115"/>
      <c r="E105" s="398"/>
      <c r="F105" s="119"/>
      <c r="G105" s="119"/>
      <c r="H105" s="119"/>
      <c r="I105" s="119"/>
      <c r="J105" s="119"/>
      <c r="K105" s="119"/>
      <c r="L105" s="119"/>
      <c r="M105" s="119">
        <f t="shared" si="96"/>
        <v>1.3681097215065221</v>
      </c>
      <c r="N105" s="119">
        <f t="shared" si="96"/>
        <v>1.5778634572039083</v>
      </c>
      <c r="O105" s="119">
        <f t="shared" ref="O105:P105" si="102">(O69/O33)*10</f>
        <v>1.4950298325973943</v>
      </c>
      <c r="P105" s="119">
        <f t="shared" si="102"/>
        <v>1.4268886857124543</v>
      </c>
      <c r="Q105" s="120">
        <f t="shared" si="96"/>
        <v>1.5935838541133078</v>
      </c>
      <c r="R105" s="326">
        <f t="shared" si="75"/>
        <v>0.11682422747477432</v>
      </c>
    </row>
    <row r="106" spans="1:18" ht="20.100000000000001" customHeight="1">
      <c r="A106" s="47"/>
      <c r="B106" s="1"/>
      <c r="C106" s="1" t="s">
        <v>37</v>
      </c>
      <c r="D106" s="1"/>
      <c r="E106" s="330"/>
      <c r="F106" s="19"/>
      <c r="G106" s="122"/>
      <c r="H106" s="122"/>
      <c r="I106" s="122"/>
      <c r="J106" s="122"/>
      <c r="K106" s="122"/>
      <c r="L106" s="122"/>
      <c r="M106" s="122">
        <f t="shared" si="96"/>
        <v>1.3676317323488369</v>
      </c>
      <c r="N106" s="122">
        <f t="shared" si="96"/>
        <v>1.640084406734954</v>
      </c>
      <c r="O106" s="122">
        <f t="shared" ref="O106:P106" si="103">(O70/O34)*10</f>
        <v>1.3955725433986308</v>
      </c>
      <c r="P106" s="122">
        <f t="shared" si="103"/>
        <v>1.3003276794870289</v>
      </c>
      <c r="Q106" s="19">
        <f t="shared" si="96"/>
        <v>1.1403972062613259</v>
      </c>
      <c r="R106" s="384">
        <f t="shared" si="75"/>
        <v>-0.1229924393279043</v>
      </c>
    </row>
    <row r="107" spans="1:18" ht="20.100000000000001" customHeight="1" thickBot="1">
      <c r="A107" s="203"/>
      <c r="B107" s="1"/>
      <c r="C107" s="1" t="s">
        <v>38</v>
      </c>
      <c r="D107" s="1"/>
      <c r="E107" s="330"/>
      <c r="F107" s="19"/>
      <c r="G107" s="122"/>
      <c r="H107" s="122"/>
      <c r="I107" s="122"/>
      <c r="J107" s="122"/>
      <c r="K107" s="122"/>
      <c r="L107" s="122"/>
      <c r="M107" s="122">
        <f t="shared" si="96"/>
        <v>1.3681313456213464</v>
      </c>
      <c r="N107" s="122">
        <f t="shared" si="96"/>
        <v>1.5754001543183023</v>
      </c>
      <c r="O107" s="122">
        <f t="shared" ref="O107:P107" si="104">(O71/O35)*10</f>
        <v>1.4970823700476381</v>
      </c>
      <c r="P107" s="122">
        <f t="shared" si="104"/>
        <v>1.4338712818843693</v>
      </c>
      <c r="Q107" s="19">
        <f t="shared" si="96"/>
        <v>1.6149393696364578</v>
      </c>
      <c r="R107" s="321">
        <f t="shared" si="75"/>
        <v>0.12627917864017185</v>
      </c>
    </row>
    <row r="108" spans="1:18" ht="20.100000000000001" customHeight="1" thickBot="1">
      <c r="A108" s="203"/>
      <c r="B108" s="115" t="s">
        <v>98</v>
      </c>
      <c r="C108" s="115"/>
      <c r="D108" s="115"/>
      <c r="E108" s="398"/>
      <c r="F108" s="120">
        <f t="shared" si="96"/>
        <v>1.3791062174877411</v>
      </c>
      <c r="G108" s="119">
        <f t="shared" si="96"/>
        <v>1.4847332136784011</v>
      </c>
      <c r="H108" s="119">
        <f t="shared" si="96"/>
        <v>1.841287844482683</v>
      </c>
      <c r="I108" s="119">
        <f t="shared" si="96"/>
        <v>1.7341207605100226</v>
      </c>
      <c r="J108" s="119">
        <f t="shared" si="96"/>
        <v>1.8179592993077873</v>
      </c>
      <c r="K108" s="119">
        <f t="shared" si="96"/>
        <v>1.6969668500577422</v>
      </c>
      <c r="L108" s="119">
        <f t="shared" si="96"/>
        <v>1.8156208179464421</v>
      </c>
      <c r="M108" s="119">
        <f t="shared" si="96"/>
        <v>1.3367901957328856</v>
      </c>
      <c r="N108" s="119">
        <f t="shared" si="96"/>
        <v>2.1202050784039304</v>
      </c>
      <c r="O108" s="119">
        <f t="shared" ref="O108:P108" si="105">(O72/O36)*10</f>
        <v>1.5200470172108873</v>
      </c>
      <c r="P108" s="119">
        <f t="shared" si="105"/>
        <v>1.4783671271462009</v>
      </c>
      <c r="Q108" s="225">
        <f t="shared" si="96"/>
        <v>1.2660300595138028</v>
      </c>
      <c r="R108" s="326">
        <f t="shared" si="75"/>
        <v>-0.14362945694165138</v>
      </c>
    </row>
    <row r="109" spans="1:18" ht="20.100000000000001" customHeight="1">
      <c r="A109" s="47"/>
      <c r="B109" s="9"/>
      <c r="C109" s="1" t="s">
        <v>37</v>
      </c>
      <c r="D109" s="1"/>
      <c r="E109" s="330"/>
      <c r="F109" s="19">
        <f t="shared" si="96"/>
        <v>0.90094600225894095</v>
      </c>
      <c r="G109" s="122">
        <f t="shared" si="96"/>
        <v>1.0881073140988331</v>
      </c>
      <c r="H109" s="122">
        <f t="shared" si="96"/>
        <v>1.0659839211839468</v>
      </c>
      <c r="I109" s="122">
        <f t="shared" si="96"/>
        <v>1.1918516663581826</v>
      </c>
      <c r="J109" s="122">
        <f t="shared" si="96"/>
        <v>1.2381152369952984</v>
      </c>
      <c r="K109" s="122">
        <f t="shared" si="96"/>
        <v>1.2148088720442081</v>
      </c>
      <c r="L109" s="122">
        <f t="shared" si="96"/>
        <v>1.4867456396669552</v>
      </c>
      <c r="M109" s="122">
        <f t="shared" si="96"/>
        <v>0.94907072030042916</v>
      </c>
      <c r="N109" s="122">
        <f t="shared" si="96"/>
        <v>1.3850048475708285</v>
      </c>
      <c r="O109" s="122">
        <f t="shared" ref="O109:P109" si="106">(O73/O37)*10</f>
        <v>1.1566939302625916</v>
      </c>
      <c r="P109" s="122">
        <f t="shared" si="106"/>
        <v>1.758186779866586</v>
      </c>
      <c r="Q109" s="19">
        <f t="shared" si="96"/>
        <v>0.9573384831460674</v>
      </c>
      <c r="R109" s="384">
        <f t="shared" si="75"/>
        <v>-0.45549671166409761</v>
      </c>
    </row>
    <row r="110" spans="1:18" ht="20.100000000000001" customHeight="1" thickBot="1">
      <c r="A110" s="48"/>
      <c r="B110" s="114"/>
      <c r="C110" s="114" t="s">
        <v>38</v>
      </c>
      <c r="D110" s="114"/>
      <c r="E110" s="331"/>
      <c r="F110" s="322">
        <f t="shared" si="96"/>
        <v>1.5069773258341073</v>
      </c>
      <c r="G110" s="126">
        <f t="shared" si="96"/>
        <v>1.512233602255274</v>
      </c>
      <c r="H110" s="126">
        <f t="shared" si="96"/>
        <v>1.9273649108560218</v>
      </c>
      <c r="I110" s="126">
        <f t="shared" si="96"/>
        <v>1.7902585249319065</v>
      </c>
      <c r="J110" s="126">
        <f t="shared" si="96"/>
        <v>1.8717629522503321</v>
      </c>
      <c r="K110" s="126">
        <f t="shared" si="96"/>
        <v>1.7385735557856603</v>
      </c>
      <c r="L110" s="126">
        <f t="shared" si="96"/>
        <v>1.8506107504494067</v>
      </c>
      <c r="M110" s="126">
        <f t="shared" si="96"/>
        <v>1.7491555719921104</v>
      </c>
      <c r="N110" s="126">
        <f t="shared" si="96"/>
        <v>2.3854749689054735</v>
      </c>
      <c r="O110" s="126">
        <f t="shared" ref="O110:P110" si="107">(O74/O38)*10</f>
        <v>1.5392116794950388</v>
      </c>
      <c r="P110" s="126">
        <f t="shared" si="107"/>
        <v>1.4340921630244448</v>
      </c>
      <c r="Q110" s="322">
        <f t="shared" si="96"/>
        <v>1.6829210463921604</v>
      </c>
      <c r="R110" s="383">
        <f t="shared" si="75"/>
        <v>0.17350968771975242</v>
      </c>
    </row>
    <row r="111" spans="1:18" ht="20.100000000000001" customHeight="1"/>
  </sheetData>
  <mergeCells count="14">
    <mergeCell ref="A76:E78"/>
    <mergeCell ref="F76:Q76"/>
    <mergeCell ref="R76:R78"/>
    <mergeCell ref="F77:Q77"/>
    <mergeCell ref="A4:E6"/>
    <mergeCell ref="F4:Q4"/>
    <mergeCell ref="R4:R6"/>
    <mergeCell ref="T4:X5"/>
    <mergeCell ref="F5:Q5"/>
    <mergeCell ref="A40:E42"/>
    <mergeCell ref="F40:Q40"/>
    <mergeCell ref="R40:R42"/>
    <mergeCell ref="T40:X41"/>
    <mergeCell ref="F41:Q41"/>
  </mergeCells>
  <printOptions horizontalCentered="1"/>
  <pageMargins left="0.31496062992125984" right="0.31496062992125984" top="0.35433070866141736" bottom="0.35433070866141736" header="0.31496062992125984" footer="0.31496062992125984"/>
  <pageSetup paperSize="9" orientation="portrait" r:id="rId1"/>
  <ignoredErrors>
    <ignoredError sqref="Q30 F30:N30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3" id="{50299B99-A84A-4A24-A803-D2789C762A02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R43:R74</xm:sqref>
        </x14:conditionalFormatting>
        <x14:conditionalFormatting xmlns:xm="http://schemas.microsoft.com/office/excel/2006/main">
          <x14:cfRule type="iconSet" priority="2" id="{4E5E286A-1921-4515-B13A-5DBCFAAF7D80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R7:R38</xm:sqref>
        </x14:conditionalFormatting>
        <x14:conditionalFormatting xmlns:xm="http://schemas.microsoft.com/office/excel/2006/main">
          <x14:cfRule type="iconSet" priority="1" id="{17186E84-D772-49CA-A96E-AF8D8034D7CF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R79:R110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06D286-B83A-4980-9524-FC51BA5FDF48}">
  <sheetPr>
    <pageSetUpPr fitToPage="1"/>
  </sheetPr>
  <dimension ref="A1:BC100"/>
  <sheetViews>
    <sheetView showGridLines="0" topLeftCell="A37" workbookViewId="0">
      <pane xSplit="1" topLeftCell="AL1" activePane="topRight" state="frozen"/>
      <selection pane="topRight" activeCell="AY76" sqref="AP76:AY76"/>
    </sheetView>
  </sheetViews>
  <sheetFormatPr defaultRowHeight="15"/>
  <cols>
    <col min="1" max="1" width="32.28515625" customWidth="1"/>
    <col min="2" max="2" width="9.140625" customWidth="1"/>
    <col min="14" max="14" width="10.42578125" customWidth="1"/>
    <col min="15" max="15" width="1.140625" customWidth="1"/>
    <col min="16" max="20" width="9.140625" customWidth="1"/>
    <col min="21" max="21" width="1.85546875" customWidth="1"/>
    <col min="22" max="22" width="9.140625" customWidth="1"/>
    <col min="34" max="34" width="10.42578125" customWidth="1"/>
    <col min="35" max="35" width="1.140625" customWidth="1"/>
    <col min="36" max="40" width="9.140625" customWidth="1"/>
    <col min="41" max="41" width="1.85546875" customWidth="1"/>
    <col min="42" max="42" width="9.140625" customWidth="1"/>
    <col min="54" max="54" width="10.7109375" customWidth="1"/>
  </cols>
  <sheetData>
    <row r="1" spans="1:55" ht="15.75">
      <c r="A1" s="18" t="s">
        <v>183</v>
      </c>
      <c r="B1" s="18"/>
    </row>
    <row r="3" spans="1:55" ht="8.25" customHeight="1" thickBot="1"/>
    <row r="4" spans="1:55" ht="15" customHeight="1">
      <c r="A4" s="507" t="s">
        <v>21</v>
      </c>
      <c r="B4" s="533" t="s">
        <v>19</v>
      </c>
      <c r="C4" s="530"/>
      <c r="D4" s="530"/>
      <c r="E4" s="530"/>
      <c r="F4" s="530"/>
      <c r="G4" s="530"/>
      <c r="H4" s="530"/>
      <c r="I4" s="530"/>
      <c r="J4" s="530"/>
      <c r="K4" s="530"/>
      <c r="L4" s="530"/>
      <c r="M4" s="531"/>
      <c r="N4" s="519" t="s">
        <v>196</v>
      </c>
      <c r="P4" s="489" t="s">
        <v>112</v>
      </c>
      <c r="Q4" s="495"/>
      <c r="R4" s="495"/>
      <c r="S4" s="495"/>
      <c r="T4" s="522"/>
      <c r="V4" s="529" t="s">
        <v>35</v>
      </c>
      <c r="W4" s="530"/>
      <c r="X4" s="530"/>
      <c r="Y4" s="530"/>
      <c r="Z4" s="530"/>
      <c r="AA4" s="530"/>
      <c r="AB4" s="530"/>
      <c r="AC4" s="530"/>
      <c r="AD4" s="530"/>
      <c r="AE4" s="530"/>
      <c r="AF4" s="530"/>
      <c r="AG4" s="531"/>
      <c r="AH4" s="519" t="s">
        <v>197</v>
      </c>
      <c r="AJ4" s="489" t="s">
        <v>112</v>
      </c>
      <c r="AK4" s="495"/>
      <c r="AL4" s="495"/>
      <c r="AM4" s="495"/>
      <c r="AN4" s="522"/>
      <c r="AP4" s="529" t="s">
        <v>41</v>
      </c>
      <c r="AQ4" s="530"/>
      <c r="AR4" s="530"/>
      <c r="AS4" s="530"/>
      <c r="AT4" s="530"/>
      <c r="AU4" s="530"/>
      <c r="AV4" s="530"/>
      <c r="AW4" s="530"/>
      <c r="AX4" s="530"/>
      <c r="AY4" s="530"/>
      <c r="AZ4" s="530"/>
      <c r="BA4" s="530"/>
      <c r="BB4" s="519" t="s">
        <v>196</v>
      </c>
    </row>
    <row r="5" spans="1:55" ht="15" customHeight="1" thickBot="1">
      <c r="A5" s="517"/>
      <c r="B5" s="526" t="s">
        <v>69</v>
      </c>
      <c r="C5" s="527"/>
      <c r="D5" s="527"/>
      <c r="E5" s="527"/>
      <c r="F5" s="527"/>
      <c r="G5" s="527"/>
      <c r="H5" s="527"/>
      <c r="I5" s="527"/>
      <c r="J5" s="527"/>
      <c r="K5" s="527"/>
      <c r="L5" s="527"/>
      <c r="M5" s="528"/>
      <c r="N5" s="520"/>
      <c r="P5" s="523"/>
      <c r="Q5" s="524"/>
      <c r="R5" s="524"/>
      <c r="S5" s="524"/>
      <c r="T5" s="525"/>
      <c r="V5" s="532" t="str">
        <f>B5</f>
        <v>jan-dez</v>
      </c>
      <c r="W5" s="527"/>
      <c r="X5" s="527"/>
      <c r="Y5" s="527"/>
      <c r="Z5" s="527"/>
      <c r="AA5" s="527"/>
      <c r="AB5" s="527"/>
      <c r="AC5" s="527"/>
      <c r="AD5" s="527"/>
      <c r="AE5" s="527"/>
      <c r="AF5" s="527"/>
      <c r="AG5" s="528"/>
      <c r="AH5" s="520"/>
      <c r="AJ5" s="523"/>
      <c r="AK5" s="524"/>
      <c r="AL5" s="524"/>
      <c r="AM5" s="524"/>
      <c r="AN5" s="525"/>
      <c r="AP5" s="532" t="str">
        <f>B5</f>
        <v>jan-dez</v>
      </c>
      <c r="AQ5" s="527"/>
      <c r="AR5" s="527"/>
      <c r="AS5" s="527"/>
      <c r="AT5" s="527"/>
      <c r="AU5" s="527"/>
      <c r="AV5" s="527"/>
      <c r="AW5" s="527"/>
      <c r="AX5" s="527"/>
      <c r="AY5" s="527"/>
      <c r="AZ5" s="527"/>
      <c r="BA5" s="528"/>
      <c r="BB5" s="520"/>
    </row>
    <row r="6" spans="1:55" s="190" customFormat="1" ht="24.75" customHeight="1" thickBot="1">
      <c r="A6" s="508"/>
      <c r="B6" s="28">
        <v>2010</v>
      </c>
      <c r="C6" s="196">
        <v>2011</v>
      </c>
      <c r="D6" s="196">
        <v>2012</v>
      </c>
      <c r="E6" s="196">
        <v>2013</v>
      </c>
      <c r="F6" s="196">
        <v>2014</v>
      </c>
      <c r="G6" s="196">
        <v>2015</v>
      </c>
      <c r="H6" s="196">
        <v>2016</v>
      </c>
      <c r="I6" s="196">
        <v>2017</v>
      </c>
      <c r="J6" s="196">
        <v>2018</v>
      </c>
      <c r="K6" s="196">
        <v>2019</v>
      </c>
      <c r="L6" s="196">
        <v>2020</v>
      </c>
      <c r="M6" s="287">
        <v>2021</v>
      </c>
      <c r="N6" s="521"/>
      <c r="O6"/>
      <c r="P6" s="284">
        <v>2010</v>
      </c>
      <c r="Q6" s="339">
        <v>2015</v>
      </c>
      <c r="R6" s="386">
        <v>2019</v>
      </c>
      <c r="S6" s="386">
        <v>2020</v>
      </c>
      <c r="T6" s="288">
        <v>2022</v>
      </c>
      <c r="V6" s="283">
        <v>2010</v>
      </c>
      <c r="W6" s="196">
        <v>2011</v>
      </c>
      <c r="X6" s="196">
        <v>2012</v>
      </c>
      <c r="Y6" s="196">
        <v>2013</v>
      </c>
      <c r="Z6" s="196">
        <v>2014</v>
      </c>
      <c r="AA6" s="196">
        <v>2015</v>
      </c>
      <c r="AB6" s="196">
        <v>2016</v>
      </c>
      <c r="AC6" s="196">
        <v>2017</v>
      </c>
      <c r="AD6" s="196">
        <v>2018</v>
      </c>
      <c r="AE6" s="196">
        <v>2019</v>
      </c>
      <c r="AF6" s="196">
        <v>2020</v>
      </c>
      <c r="AG6" s="287">
        <v>2021</v>
      </c>
      <c r="AH6" s="521"/>
      <c r="AI6"/>
      <c r="AJ6" s="284">
        <v>2010</v>
      </c>
      <c r="AK6" s="339">
        <v>2015</v>
      </c>
      <c r="AL6" s="386">
        <v>2019</v>
      </c>
      <c r="AM6" s="386">
        <v>2020</v>
      </c>
      <c r="AN6" s="288">
        <v>2021</v>
      </c>
      <c r="AP6" s="283">
        <v>2010</v>
      </c>
      <c r="AQ6" s="197">
        <v>2011</v>
      </c>
      <c r="AR6" s="197">
        <v>2012</v>
      </c>
      <c r="AS6" s="197">
        <v>2013</v>
      </c>
      <c r="AT6" s="197">
        <v>2014</v>
      </c>
      <c r="AU6" s="197">
        <v>2015</v>
      </c>
      <c r="AV6" s="197">
        <v>2016</v>
      </c>
      <c r="AW6" s="197">
        <v>2017</v>
      </c>
      <c r="AX6" s="197">
        <v>2018</v>
      </c>
      <c r="AY6" s="197">
        <v>2019</v>
      </c>
      <c r="AZ6" s="197">
        <v>2020</v>
      </c>
      <c r="BA6" s="286">
        <v>2021</v>
      </c>
      <c r="BB6" s="521"/>
    </row>
    <row r="7" spans="1:55" ht="20.100000000000001" customHeight="1">
      <c r="A7" s="47" t="s">
        <v>120</v>
      </c>
      <c r="B7" s="79">
        <v>31896.6</v>
      </c>
      <c r="C7" s="60">
        <v>37259.350000000006</v>
      </c>
      <c r="D7" s="60">
        <v>37358.080000000002</v>
      </c>
      <c r="E7" s="60">
        <v>36073.649999999987</v>
      </c>
      <c r="F7" s="60">
        <v>38677.270000000004</v>
      </c>
      <c r="G7" s="60">
        <v>39195.14</v>
      </c>
      <c r="H7" s="60">
        <v>43748.320000000007</v>
      </c>
      <c r="I7" s="60">
        <v>62404.840000000011</v>
      </c>
      <c r="J7" s="60">
        <v>65069.11</v>
      </c>
      <c r="K7" s="60">
        <v>71510.790000000008</v>
      </c>
      <c r="L7" s="60">
        <v>82164.989999999976</v>
      </c>
      <c r="M7" s="80">
        <v>80670.600000000006</v>
      </c>
      <c r="N7" s="42">
        <f t="shared" ref="N7:N33" si="0">(M7-L7)/L7</f>
        <v>-1.8187673363070703E-2</v>
      </c>
      <c r="P7" s="340">
        <f>B7/$B$33</f>
        <v>7.6490405354112515E-2</v>
      </c>
      <c r="Q7" s="341">
        <f>G7/$G$33</f>
        <v>7.5716585035226283E-2</v>
      </c>
      <c r="R7" s="341">
        <f>K7/$K$33</f>
        <v>0.1179932213139967</v>
      </c>
      <c r="S7" s="341">
        <f>L7/$L$33</f>
        <v>0.11927158461751286</v>
      </c>
      <c r="T7" s="341">
        <f>M7/$M$33</f>
        <v>0.11321659858353576</v>
      </c>
      <c r="V7" s="79">
        <v>9769.5910000000022</v>
      </c>
      <c r="W7" s="60">
        <v>11827.258</v>
      </c>
      <c r="X7" s="60">
        <v>11994.878000000001</v>
      </c>
      <c r="Y7" s="60">
        <v>11567.163</v>
      </c>
      <c r="Z7" s="60">
        <v>12371.496999999999</v>
      </c>
      <c r="AA7" s="60">
        <v>12713.809000000001</v>
      </c>
      <c r="AB7" s="60">
        <v>12814.274999999998</v>
      </c>
      <c r="AC7" s="60">
        <v>19498.086000000007</v>
      </c>
      <c r="AD7" s="60">
        <v>22551.458999999995</v>
      </c>
      <c r="AE7" s="60">
        <v>24150.769999999997</v>
      </c>
      <c r="AF7" s="60">
        <v>29748.619000000002</v>
      </c>
      <c r="AG7" s="80">
        <v>31291.084999999992</v>
      </c>
      <c r="AH7" s="42">
        <f t="shared" ref="AH7:AH33" si="1">(AG7-AF7)/AF7</f>
        <v>5.1850003524532999E-2</v>
      </c>
      <c r="AJ7" s="340">
        <f>V7/$V$33</f>
        <v>8.7167095861391763E-2</v>
      </c>
      <c r="AK7" s="341">
        <f>AA7/$AA$33</f>
        <v>8.0251472277478073E-2</v>
      </c>
      <c r="AL7" s="341">
        <f>AE7/$AE$33</f>
        <v>0.12501408693018154</v>
      </c>
      <c r="AM7" s="341">
        <f>AF7/$AF$33</f>
        <v>0.14030233004363879</v>
      </c>
      <c r="AN7" s="341">
        <f>AG7/$AG$33</f>
        <v>0.13760135176569321</v>
      </c>
      <c r="AP7" s="52">
        <f t="shared" ref="AP7:AP33" si="2">(V7/B7)*10</f>
        <v>3.0628941642682928</v>
      </c>
      <c r="AQ7" s="73">
        <f t="shared" ref="AQ7:AQ33" si="3">(W7/C7)*10</f>
        <v>3.1743060466701638</v>
      </c>
      <c r="AR7" s="73">
        <f t="shared" ref="AR7:AR33" si="4">(X7/D7)*10</f>
        <v>3.2107854579250326</v>
      </c>
      <c r="AS7" s="73">
        <f t="shared" ref="AS7:AS33" si="5">(Y7/E7)*10</f>
        <v>3.2065407853100547</v>
      </c>
      <c r="AT7" s="73">
        <f t="shared" ref="AT7:AT33" si="6">(Z7/F7)*10</f>
        <v>3.1986479397330783</v>
      </c>
      <c r="AU7" s="73">
        <f t="shared" ref="AU7:AU33" si="7">(AA7/G7)*10</f>
        <v>3.2437207776270229</v>
      </c>
      <c r="AV7" s="73">
        <f t="shared" ref="AV7:AV33" si="8">(AB7/H7)*10</f>
        <v>2.9290896198985461</v>
      </c>
      <c r="AW7" s="73">
        <f t="shared" ref="AW7:AW33" si="9">(AC7/I7)*10</f>
        <v>3.1244509239988445</v>
      </c>
      <c r="AX7" s="73">
        <f t="shared" ref="AX7:AX33" si="10">(AD7/J7)*10</f>
        <v>3.4657703171289715</v>
      </c>
      <c r="AY7" s="73">
        <f t="shared" ref="AY7:AY33" si="11">(AE7/K7)*10</f>
        <v>3.3772204166671904</v>
      </c>
      <c r="AZ7" s="73">
        <f t="shared" ref="AZ7:AZ33" si="12">(AF7/L7)*10</f>
        <v>3.6205954628607651</v>
      </c>
      <c r="BA7" s="17">
        <f t="shared" ref="BA7:BA33" si="13">(AG7/M7)*10</f>
        <v>3.8788709889352493</v>
      </c>
      <c r="BB7" s="42">
        <f>(BA7-AZ7)/AZ7</f>
        <v>7.1335096318772731E-2</v>
      </c>
      <c r="BC7" s="8"/>
    </row>
    <row r="8" spans="1:55" ht="20.100000000000001" customHeight="1">
      <c r="A8" s="47" t="s">
        <v>119</v>
      </c>
      <c r="B8" s="81">
        <v>56232.049999999996</v>
      </c>
      <c r="C8" s="61">
        <v>57156.75</v>
      </c>
      <c r="D8" s="61">
        <v>60349.51</v>
      </c>
      <c r="E8" s="61">
        <v>63704.800000000003</v>
      </c>
      <c r="F8" s="61">
        <v>74965.89</v>
      </c>
      <c r="G8" s="61">
        <v>79860.58</v>
      </c>
      <c r="H8" s="61">
        <v>84853.6</v>
      </c>
      <c r="I8" s="61">
        <v>83245.84</v>
      </c>
      <c r="J8" s="61">
        <v>82374.73000000001</v>
      </c>
      <c r="K8" s="61">
        <v>85355.31</v>
      </c>
      <c r="L8" s="61">
        <v>92798.15</v>
      </c>
      <c r="M8" s="82">
        <v>97499.470000000016</v>
      </c>
      <c r="N8" s="42">
        <f t="shared" si="0"/>
        <v>5.0661785822239146E-2</v>
      </c>
      <c r="P8" s="340">
        <f t="shared" ref="P8:P32" si="14">B8/$B$33</f>
        <v>0.13484861390846431</v>
      </c>
      <c r="Q8" s="341">
        <f t="shared" ref="Q8:Q32" si="15">G8/$G$33</f>
        <v>0.1542734736126084</v>
      </c>
      <c r="R8" s="341">
        <f t="shared" ref="R8:R32" si="16">K8/$K$33</f>
        <v>0.14083676020296787</v>
      </c>
      <c r="S8" s="341">
        <f t="shared" ref="S8:S32" si="17">L8/$L$33</f>
        <v>0.134706794220673</v>
      </c>
      <c r="T8" s="341">
        <f t="shared" ref="T8:T32" si="18">M8/$M$33</f>
        <v>0.13683496040809773</v>
      </c>
      <c r="V8" s="81">
        <v>13931.048999999999</v>
      </c>
      <c r="W8" s="61">
        <v>14069.797</v>
      </c>
      <c r="X8" s="61">
        <v>15659.901</v>
      </c>
      <c r="Y8" s="61">
        <v>16554.903999999999</v>
      </c>
      <c r="Z8" s="61">
        <v>19735.973000000002</v>
      </c>
      <c r="AA8" s="61">
        <v>24022.084000000003</v>
      </c>
      <c r="AB8" s="61">
        <v>25614.902999999998</v>
      </c>
      <c r="AC8" s="61">
        <v>25651.040000000001</v>
      </c>
      <c r="AD8" s="61">
        <v>25092.224000000002</v>
      </c>
      <c r="AE8" s="61">
        <v>27722.767</v>
      </c>
      <c r="AF8" s="61">
        <v>28771.856</v>
      </c>
      <c r="AG8" s="82">
        <v>31087.053000000004</v>
      </c>
      <c r="AH8" s="42">
        <f t="shared" si="1"/>
        <v>8.0467419272500312E-2</v>
      </c>
      <c r="AJ8" s="340">
        <f t="shared" ref="AJ8:AJ32" si="19">V8/$V$33</f>
        <v>0.12429681893876064</v>
      </c>
      <c r="AK8" s="341">
        <f t="shared" ref="AK8:AK32" si="20">AA8/$AA$33</f>
        <v>0.15163100280751818</v>
      </c>
      <c r="AL8" s="341">
        <f t="shared" ref="AL8:AL32" si="21">AE8/$AE$33</f>
        <v>0.14350417828016118</v>
      </c>
      <c r="AM8" s="341">
        <f t="shared" ref="AM8:AM32" si="22">AF8/$AF$33</f>
        <v>0.13569565822467416</v>
      </c>
      <c r="AN8" s="341">
        <f t="shared" ref="AN8:AN32" si="23">AG8/$AG$33</f>
        <v>0.13670412883451469</v>
      </c>
      <c r="AP8" s="52">
        <f t="shared" si="2"/>
        <v>2.4774215060628233</v>
      </c>
      <c r="AQ8" s="74">
        <f t="shared" si="3"/>
        <v>2.4616159946113103</v>
      </c>
      <c r="AR8" s="74">
        <f t="shared" si="4"/>
        <v>2.5948679616454218</v>
      </c>
      <c r="AS8" s="74">
        <f t="shared" si="5"/>
        <v>2.598690208587108</v>
      </c>
      <c r="AT8" s="74">
        <f t="shared" si="6"/>
        <v>2.6326604006168672</v>
      </c>
      <c r="AU8" s="74">
        <f t="shared" si="7"/>
        <v>3.0080026966996738</v>
      </c>
      <c r="AV8" s="74">
        <f t="shared" si="8"/>
        <v>3.0187172966144038</v>
      </c>
      <c r="AW8" s="74">
        <f t="shared" si="9"/>
        <v>3.0813599814717469</v>
      </c>
      <c r="AX8" s="74">
        <f t="shared" si="10"/>
        <v>3.046106979652619</v>
      </c>
      <c r="AY8" s="74">
        <f t="shared" si="11"/>
        <v>3.2479252901781974</v>
      </c>
      <c r="AZ8" s="74">
        <f t="shared" si="12"/>
        <v>3.1004773263260099</v>
      </c>
      <c r="BA8" s="17">
        <f t="shared" si="13"/>
        <v>3.1884330243025931</v>
      </c>
      <c r="BB8" s="42">
        <f t="shared" ref="BB8:BB33" si="24">(BA8-AZ8)/AZ8</f>
        <v>2.8368437733685529E-2</v>
      </c>
      <c r="BC8" s="8"/>
    </row>
    <row r="9" spans="1:55" ht="20.100000000000001" customHeight="1">
      <c r="A9" s="47" t="s">
        <v>121</v>
      </c>
      <c r="B9" s="81">
        <v>30454.850000000002</v>
      </c>
      <c r="C9" s="61">
        <v>33995.11</v>
      </c>
      <c r="D9" s="61">
        <v>35610.119999999995</v>
      </c>
      <c r="E9" s="61">
        <v>41145.060000000012</v>
      </c>
      <c r="F9" s="61">
        <v>43773.16</v>
      </c>
      <c r="G9" s="61">
        <v>48277.25</v>
      </c>
      <c r="H9" s="61">
        <v>51661.64</v>
      </c>
      <c r="I9" s="61">
        <v>55176.31</v>
      </c>
      <c r="J9" s="61">
        <v>60963.92</v>
      </c>
      <c r="K9" s="61">
        <v>61213.16</v>
      </c>
      <c r="L9" s="61">
        <v>68725.319999999992</v>
      </c>
      <c r="M9" s="82">
        <v>63561.349999999991</v>
      </c>
      <c r="N9" s="42">
        <f t="shared" si="0"/>
        <v>-7.5139264538891956E-2</v>
      </c>
      <c r="P9" s="340">
        <f t="shared" si="14"/>
        <v>7.3032982245715652E-2</v>
      </c>
      <c r="Q9" s="341">
        <f t="shared" si="15"/>
        <v>9.3261269251541851E-2</v>
      </c>
      <c r="R9" s="341">
        <f t="shared" si="16"/>
        <v>0.10100207164833572</v>
      </c>
      <c r="S9" s="341">
        <f t="shared" si="17"/>
        <v>9.9762414864842677E-2</v>
      </c>
      <c r="T9" s="341">
        <f t="shared" si="18"/>
        <v>8.9204739376893438E-2</v>
      </c>
      <c r="V9" s="81">
        <v>10274.497000000001</v>
      </c>
      <c r="W9" s="61">
        <v>11707.559000000001</v>
      </c>
      <c r="X9" s="61">
        <v>13054.489999999998</v>
      </c>
      <c r="Y9" s="61">
        <v>14339.151</v>
      </c>
      <c r="Z9" s="61">
        <v>14008.966</v>
      </c>
      <c r="AA9" s="61">
        <v>16123.688</v>
      </c>
      <c r="AB9" s="61">
        <v>17743.971999999998</v>
      </c>
      <c r="AC9" s="61">
        <v>19770.228999999999</v>
      </c>
      <c r="AD9" s="61">
        <v>21140.133000000002</v>
      </c>
      <c r="AE9" s="61">
        <v>22073.101000000002</v>
      </c>
      <c r="AF9" s="61">
        <v>23859.734000000004</v>
      </c>
      <c r="AG9" s="82">
        <v>23824.395</v>
      </c>
      <c r="AH9" s="42">
        <f t="shared" si="1"/>
        <v>-1.4811145840940042E-3</v>
      </c>
      <c r="AJ9" s="340">
        <f t="shared" si="19"/>
        <v>9.167201215757978E-2</v>
      </c>
      <c r="AK9" s="341">
        <f t="shared" si="20"/>
        <v>0.10177514075779381</v>
      </c>
      <c r="AL9" s="341">
        <f t="shared" si="21"/>
        <v>0.11425923758259789</v>
      </c>
      <c r="AM9" s="341">
        <f t="shared" si="22"/>
        <v>0.11252879585507583</v>
      </c>
      <c r="AN9" s="341">
        <f t="shared" si="23"/>
        <v>0.10476686752791806</v>
      </c>
      <c r="AP9" s="52">
        <f t="shared" si="2"/>
        <v>3.3736816960188607</v>
      </c>
      <c r="AQ9" s="74">
        <f t="shared" si="3"/>
        <v>3.4438950190189122</v>
      </c>
      <c r="AR9" s="74">
        <f t="shared" si="4"/>
        <v>3.6659494548179001</v>
      </c>
      <c r="AS9" s="74">
        <f t="shared" si="5"/>
        <v>3.4850237185217363</v>
      </c>
      <c r="AT9" s="74">
        <f t="shared" si="6"/>
        <v>3.2003551948271496</v>
      </c>
      <c r="AU9" s="74">
        <f t="shared" si="7"/>
        <v>3.3398107804400623</v>
      </c>
      <c r="AV9" s="74">
        <f t="shared" si="8"/>
        <v>3.4346513196251607</v>
      </c>
      <c r="AW9" s="74">
        <f t="shared" si="9"/>
        <v>3.5831009721382241</v>
      </c>
      <c r="AX9" s="74">
        <f t="shared" si="10"/>
        <v>3.4676466014652609</v>
      </c>
      <c r="AY9" s="74">
        <f t="shared" si="11"/>
        <v>3.6059404546342648</v>
      </c>
      <c r="AZ9" s="74">
        <f t="shared" si="12"/>
        <v>3.4717530598620723</v>
      </c>
      <c r="BA9" s="17">
        <f t="shared" si="13"/>
        <v>3.7482518857764986</v>
      </c>
      <c r="BB9" s="42">
        <f t="shared" si="24"/>
        <v>7.9642423048778485E-2</v>
      </c>
      <c r="BC9" s="8"/>
    </row>
    <row r="10" spans="1:55" ht="20.100000000000001" customHeight="1">
      <c r="A10" s="47" t="s">
        <v>122</v>
      </c>
      <c r="B10" s="81">
        <v>50820.52</v>
      </c>
      <c r="C10" s="61">
        <v>48454.41</v>
      </c>
      <c r="D10" s="61">
        <v>49474.400000000001</v>
      </c>
      <c r="E10" s="61">
        <v>52499.920000000006</v>
      </c>
      <c r="F10" s="61">
        <v>72707.61</v>
      </c>
      <c r="G10" s="61">
        <v>73145.490000000005</v>
      </c>
      <c r="H10" s="61">
        <v>88205.24</v>
      </c>
      <c r="I10" s="61">
        <v>87353.06</v>
      </c>
      <c r="J10" s="61">
        <v>84358.209999999992</v>
      </c>
      <c r="K10" s="61">
        <v>80934.37</v>
      </c>
      <c r="L10" s="61">
        <v>87471.650000000009</v>
      </c>
      <c r="M10" s="82">
        <v>89155.07</v>
      </c>
      <c r="N10" s="42">
        <f t="shared" si="0"/>
        <v>1.9245321198353958E-2</v>
      </c>
      <c r="P10" s="340">
        <f t="shared" si="14"/>
        <v>0.12187136481966046</v>
      </c>
      <c r="Q10" s="341">
        <f t="shared" si="15"/>
        <v>0.14130136321820241</v>
      </c>
      <c r="R10" s="341">
        <f t="shared" si="16"/>
        <v>0.13354218337287133</v>
      </c>
      <c r="S10" s="341">
        <f t="shared" si="17"/>
        <v>0.12697478944022841</v>
      </c>
      <c r="T10" s="341">
        <f t="shared" si="18"/>
        <v>0.12512406963474962</v>
      </c>
      <c r="V10" s="81">
        <v>12532.965</v>
      </c>
      <c r="W10" s="61">
        <v>12213.735999999999</v>
      </c>
      <c r="X10" s="61">
        <v>12278.156000000001</v>
      </c>
      <c r="Y10" s="61">
        <v>12990.009000000004</v>
      </c>
      <c r="Z10" s="61">
        <v>17171.221000000001</v>
      </c>
      <c r="AA10" s="61">
        <v>17616.598999999998</v>
      </c>
      <c r="AB10" s="61">
        <v>20541.998999999996</v>
      </c>
      <c r="AC10" s="61">
        <v>20663.093000000001</v>
      </c>
      <c r="AD10" s="61">
        <v>20447.448</v>
      </c>
      <c r="AE10" s="61">
        <v>20151.398999999998</v>
      </c>
      <c r="AF10" s="61">
        <v>21714.860999999997</v>
      </c>
      <c r="AG10" s="82">
        <v>22452.633000000002</v>
      </c>
      <c r="AH10" s="42">
        <f t="shared" si="1"/>
        <v>3.3975441979573556E-2</v>
      </c>
      <c r="AJ10" s="340">
        <f t="shared" si="19"/>
        <v>0.11182271208512902</v>
      </c>
      <c r="AK10" s="341">
        <f t="shared" si="20"/>
        <v>0.11119861925501223</v>
      </c>
      <c r="AL10" s="341">
        <f t="shared" si="21"/>
        <v>0.10431173607925433</v>
      </c>
      <c r="AM10" s="341">
        <f t="shared" si="22"/>
        <v>0.10241300931897845</v>
      </c>
      <c r="AN10" s="341">
        <f t="shared" si="23"/>
        <v>9.8734596499258906E-2</v>
      </c>
      <c r="AP10" s="52">
        <f t="shared" si="2"/>
        <v>2.4661229361683037</v>
      </c>
      <c r="AQ10" s="74">
        <f t="shared" si="3"/>
        <v>2.5206655080517955</v>
      </c>
      <c r="AR10" s="74">
        <f t="shared" si="4"/>
        <v>2.4817190304480703</v>
      </c>
      <c r="AS10" s="74">
        <f t="shared" si="5"/>
        <v>2.4742911989199228</v>
      </c>
      <c r="AT10" s="74">
        <f t="shared" si="6"/>
        <v>2.3616813975868554</v>
      </c>
      <c r="AU10" s="74">
        <f t="shared" si="7"/>
        <v>2.4084327003619768</v>
      </c>
      <c r="AV10" s="74">
        <f t="shared" si="8"/>
        <v>2.3288864697834271</v>
      </c>
      <c r="AW10" s="74">
        <f t="shared" si="9"/>
        <v>2.3654687082513197</v>
      </c>
      <c r="AX10" s="74">
        <f t="shared" si="10"/>
        <v>2.4238835793220366</v>
      </c>
      <c r="AY10" s="74">
        <f t="shared" si="11"/>
        <v>2.489844425798335</v>
      </c>
      <c r="AZ10" s="74">
        <f t="shared" si="12"/>
        <v>2.4825027308848062</v>
      </c>
      <c r="BA10" s="17">
        <f t="shared" si="13"/>
        <v>2.5183798296608368</v>
      </c>
      <c r="BB10" s="42">
        <f t="shared" si="24"/>
        <v>1.4451987637187177E-2</v>
      </c>
      <c r="BC10" s="8"/>
    </row>
    <row r="11" spans="1:55" ht="20.100000000000001" customHeight="1">
      <c r="A11" s="47" t="s">
        <v>125</v>
      </c>
      <c r="B11" s="81">
        <v>23069.66</v>
      </c>
      <c r="C11" s="61">
        <v>24321.769999999997</v>
      </c>
      <c r="D11" s="61">
        <v>29006.839999999997</v>
      </c>
      <c r="E11" s="61">
        <v>28705.099999999995</v>
      </c>
      <c r="F11" s="61">
        <v>33555.440000000002</v>
      </c>
      <c r="G11" s="61">
        <v>34229.25</v>
      </c>
      <c r="H11" s="61">
        <v>34843.289999999994</v>
      </c>
      <c r="I11" s="61">
        <v>31865.18</v>
      </c>
      <c r="J11" s="61">
        <v>33786.100000000006</v>
      </c>
      <c r="K11" s="61">
        <v>33425.19</v>
      </c>
      <c r="L11" s="61">
        <v>37233.86</v>
      </c>
      <c r="M11" s="82">
        <v>36928.71</v>
      </c>
      <c r="N11" s="42">
        <f t="shared" si="0"/>
        <v>-8.1954973242097766E-3</v>
      </c>
      <c r="P11" s="340">
        <f t="shared" si="14"/>
        <v>5.5322750537096593E-2</v>
      </c>
      <c r="Q11" s="341">
        <f t="shared" si="15"/>
        <v>6.6123553030223117E-2</v>
      </c>
      <c r="R11" s="341">
        <f t="shared" si="16"/>
        <v>5.5151758792377888E-2</v>
      </c>
      <c r="S11" s="341">
        <f t="shared" si="17"/>
        <v>5.4049072282813262E-2</v>
      </c>
      <c r="T11" s="341">
        <f t="shared" si="18"/>
        <v>5.1827343992455775E-2</v>
      </c>
      <c r="V11" s="81">
        <v>7353.0019999999995</v>
      </c>
      <c r="W11" s="61">
        <v>7687.7830000000004</v>
      </c>
      <c r="X11" s="61">
        <v>8866.7089999999989</v>
      </c>
      <c r="Y11" s="61">
        <v>9756.998000000005</v>
      </c>
      <c r="Z11" s="61">
        <v>10696.795</v>
      </c>
      <c r="AA11" s="61">
        <v>11547.56</v>
      </c>
      <c r="AB11" s="61">
        <v>12430.626999999999</v>
      </c>
      <c r="AC11" s="61">
        <v>11883.003999999999</v>
      </c>
      <c r="AD11" s="61">
        <v>12442.831</v>
      </c>
      <c r="AE11" s="61">
        <v>13158.098000000002</v>
      </c>
      <c r="AF11" s="61">
        <v>14253.858</v>
      </c>
      <c r="AG11" s="82">
        <v>15306.050999999999</v>
      </c>
      <c r="AH11" s="42">
        <f t="shared" si="1"/>
        <v>7.3818119978464727E-2</v>
      </c>
      <c r="AJ11" s="340">
        <f t="shared" si="19"/>
        <v>6.5605594973526041E-2</v>
      </c>
      <c r="AK11" s="341">
        <f t="shared" si="20"/>
        <v>7.2889933395453299E-2</v>
      </c>
      <c r="AL11" s="341">
        <f t="shared" si="21"/>
        <v>6.8111600880959411E-2</v>
      </c>
      <c r="AM11" s="341">
        <f t="shared" si="22"/>
        <v>6.722495217378531E-2</v>
      </c>
      <c r="AN11" s="341">
        <f t="shared" si="23"/>
        <v>6.730777497151795E-2</v>
      </c>
      <c r="AP11" s="52">
        <f t="shared" si="2"/>
        <v>3.1873040174844358</v>
      </c>
      <c r="AQ11" s="74">
        <f t="shared" si="3"/>
        <v>3.1608649370502233</v>
      </c>
      <c r="AR11" s="74">
        <f t="shared" si="4"/>
        <v>3.0567648871783342</v>
      </c>
      <c r="AS11" s="74">
        <f t="shared" si="5"/>
        <v>3.3990468592689127</v>
      </c>
      <c r="AT11" s="74">
        <f t="shared" si="6"/>
        <v>3.1877975672499002</v>
      </c>
      <c r="AU11" s="74">
        <f t="shared" si="7"/>
        <v>3.3735942213165639</v>
      </c>
      <c r="AV11" s="74">
        <f t="shared" si="8"/>
        <v>3.5675813047504992</v>
      </c>
      <c r="AW11" s="74">
        <f t="shared" si="9"/>
        <v>3.7291501256230153</v>
      </c>
      <c r="AX11" s="74">
        <f t="shared" si="10"/>
        <v>3.6828254814849886</v>
      </c>
      <c r="AY11" s="74">
        <f t="shared" si="11"/>
        <v>3.9365813627387016</v>
      </c>
      <c r="AZ11" s="74">
        <f t="shared" si="12"/>
        <v>3.8281977748210902</v>
      </c>
      <c r="BA11" s="17">
        <f t="shared" si="13"/>
        <v>4.1447564780898114</v>
      </c>
      <c r="BB11" s="42">
        <f t="shared" si="24"/>
        <v>8.2691313743192232E-2</v>
      </c>
      <c r="BC11" s="8"/>
    </row>
    <row r="12" spans="1:55" ht="20.100000000000001" customHeight="1">
      <c r="A12" s="47" t="s">
        <v>117</v>
      </c>
      <c r="B12" s="81">
        <v>41498.42</v>
      </c>
      <c r="C12" s="61">
        <v>39914.6</v>
      </c>
      <c r="D12" s="61">
        <v>41465.19</v>
      </c>
      <c r="E12" s="61">
        <v>49363.900000000016</v>
      </c>
      <c r="F12" s="61">
        <v>42182.19</v>
      </c>
      <c r="G12" s="61">
        <v>45868.409999999996</v>
      </c>
      <c r="H12" s="61">
        <v>49666.81</v>
      </c>
      <c r="I12" s="61">
        <v>52712.84</v>
      </c>
      <c r="J12" s="61">
        <v>53566.460000000006</v>
      </c>
      <c r="K12" s="61">
        <v>54512.439999999995</v>
      </c>
      <c r="L12" s="61">
        <v>65409.94999999999</v>
      </c>
      <c r="M12" s="82">
        <v>64453.159999999996</v>
      </c>
      <c r="N12" s="42">
        <f t="shared" si="0"/>
        <v>-1.4627591062215974E-2</v>
      </c>
      <c r="P12" s="340">
        <f t="shared" si="14"/>
        <v>9.9516279708658908E-2</v>
      </c>
      <c r="Q12" s="341">
        <f t="shared" si="15"/>
        <v>8.8607908179320793E-2</v>
      </c>
      <c r="R12" s="341">
        <f t="shared" si="16"/>
        <v>8.9945844498235367E-2</v>
      </c>
      <c r="S12" s="341">
        <f t="shared" si="17"/>
        <v>9.4949788057569123E-2</v>
      </c>
      <c r="T12" s="341">
        <f t="shared" si="18"/>
        <v>9.0456343986042048E-2</v>
      </c>
      <c r="V12" s="81">
        <v>9589.4100000000017</v>
      </c>
      <c r="W12" s="61">
        <v>9454.6360000000004</v>
      </c>
      <c r="X12" s="61">
        <v>9610.8979999999992</v>
      </c>
      <c r="Y12" s="61">
        <v>9922.8850000000039</v>
      </c>
      <c r="Z12" s="61">
        <v>10448.807000000001</v>
      </c>
      <c r="AA12" s="61">
        <v>11459.849</v>
      </c>
      <c r="AB12" s="61">
        <v>12069.942999999999</v>
      </c>
      <c r="AC12" s="61">
        <v>13433.061999999998</v>
      </c>
      <c r="AD12" s="61">
        <v>12501.922</v>
      </c>
      <c r="AE12" s="61">
        <v>12468.708999999999</v>
      </c>
      <c r="AF12" s="61">
        <v>14159.213000000002</v>
      </c>
      <c r="AG12" s="82">
        <v>14370.82</v>
      </c>
      <c r="AH12" s="42">
        <f t="shared" si="1"/>
        <v>1.4944827795160516E-2</v>
      </c>
      <c r="AJ12" s="340">
        <f t="shared" si="19"/>
        <v>8.5559469247401335E-2</v>
      </c>
      <c r="AK12" s="341">
        <f t="shared" si="20"/>
        <v>7.2336288387499351E-2</v>
      </c>
      <c r="AL12" s="341">
        <f t="shared" si="21"/>
        <v>6.454304648808866E-2</v>
      </c>
      <c r="AM12" s="341">
        <f t="shared" si="22"/>
        <v>6.6778581401852E-2</v>
      </c>
      <c r="AN12" s="341">
        <f t="shared" si="23"/>
        <v>6.3195132351002214E-2</v>
      </c>
      <c r="AP12" s="52">
        <f t="shared" si="2"/>
        <v>2.3107891818531892</v>
      </c>
      <c r="AQ12" s="74">
        <f t="shared" si="3"/>
        <v>2.3687162091064424</v>
      </c>
      <c r="AR12" s="74">
        <f t="shared" si="4"/>
        <v>2.3178232150871607</v>
      </c>
      <c r="AS12" s="74">
        <f t="shared" si="5"/>
        <v>2.0101501299532658</v>
      </c>
      <c r="AT12" s="74">
        <f t="shared" si="6"/>
        <v>2.4770660318964</v>
      </c>
      <c r="AU12" s="74">
        <f t="shared" si="7"/>
        <v>2.4984186284198646</v>
      </c>
      <c r="AV12" s="74">
        <f t="shared" si="8"/>
        <v>2.4301828524924391</v>
      </c>
      <c r="AW12" s="74">
        <f t="shared" si="9"/>
        <v>2.5483472338048947</v>
      </c>
      <c r="AX12" s="74">
        <f t="shared" si="10"/>
        <v>2.3339085689067374</v>
      </c>
      <c r="AY12" s="74">
        <f t="shared" si="11"/>
        <v>2.2873144185070418</v>
      </c>
      <c r="AZ12" s="74">
        <f t="shared" si="12"/>
        <v>2.1646879412077218</v>
      </c>
      <c r="BA12" s="17">
        <f t="shared" si="13"/>
        <v>2.2296532862003975</v>
      </c>
      <c r="BB12" s="42">
        <f t="shared" si="24"/>
        <v>3.0011413541866115E-2</v>
      </c>
      <c r="BC12" s="8"/>
    </row>
    <row r="13" spans="1:55" ht="20.100000000000001" customHeight="1">
      <c r="A13" s="47" t="s">
        <v>118</v>
      </c>
      <c r="B13" s="81">
        <v>15825.939999999999</v>
      </c>
      <c r="C13" s="61">
        <v>21332.940000000002</v>
      </c>
      <c r="D13" s="61">
        <v>15418.900000000001</v>
      </c>
      <c r="E13" s="61">
        <v>15396.829999999994</v>
      </c>
      <c r="F13" s="61">
        <v>21524.050000000003</v>
      </c>
      <c r="G13" s="61">
        <v>22745.170000000002</v>
      </c>
      <c r="H13" s="61">
        <v>26210.45</v>
      </c>
      <c r="I13" s="61">
        <v>38425.599999999991</v>
      </c>
      <c r="J13" s="61">
        <v>50201.91</v>
      </c>
      <c r="K13" s="61">
        <v>36526.65</v>
      </c>
      <c r="L13" s="61">
        <v>56434.95</v>
      </c>
      <c r="M13" s="82">
        <v>42213.700000000004</v>
      </c>
      <c r="N13" s="42">
        <f t="shared" si="0"/>
        <v>-0.25199366704497822</v>
      </c>
      <c r="P13" s="340">
        <f t="shared" si="14"/>
        <v>3.7951774349299403E-2</v>
      </c>
      <c r="Q13" s="341">
        <f t="shared" si="15"/>
        <v>4.3938779104901217E-2</v>
      </c>
      <c r="R13" s="341">
        <f t="shared" si="16"/>
        <v>6.0269185913187327E-2</v>
      </c>
      <c r="S13" s="341">
        <f t="shared" si="17"/>
        <v>8.1921581373162813E-2</v>
      </c>
      <c r="T13" s="341">
        <f t="shared" si="18"/>
        <v>5.9244526849010715E-2</v>
      </c>
      <c r="V13" s="81">
        <v>3800.529</v>
      </c>
      <c r="W13" s="61">
        <v>5240.0680000000002</v>
      </c>
      <c r="X13" s="61">
        <v>3950.808</v>
      </c>
      <c r="Y13" s="61">
        <v>4226.3009999999995</v>
      </c>
      <c r="Z13" s="61">
        <v>5932.2450000000008</v>
      </c>
      <c r="AA13" s="61">
        <v>6474.7170000000006</v>
      </c>
      <c r="AB13" s="61">
        <v>7316.5450000000001</v>
      </c>
      <c r="AC13" s="61">
        <v>10311.314</v>
      </c>
      <c r="AD13" s="61">
        <v>13531.114000000001</v>
      </c>
      <c r="AE13" s="61">
        <v>10534.419</v>
      </c>
      <c r="AF13" s="61">
        <v>16804.601000000002</v>
      </c>
      <c r="AG13" s="82">
        <v>13870.821</v>
      </c>
      <c r="AH13" s="42">
        <f t="shared" si="1"/>
        <v>-0.17458194931257232</v>
      </c>
      <c r="AJ13" s="340">
        <f t="shared" si="19"/>
        <v>3.3909410912595965E-2</v>
      </c>
      <c r="AK13" s="341">
        <f t="shared" si="20"/>
        <v>4.0869386336542891E-2</v>
      </c>
      <c r="AL13" s="341">
        <f t="shared" si="21"/>
        <v>5.4530384440121628E-2</v>
      </c>
      <c r="AM13" s="341">
        <f t="shared" si="22"/>
        <v>7.9254928632272389E-2</v>
      </c>
      <c r="AN13" s="341">
        <f t="shared" si="23"/>
        <v>6.0996405835718547E-2</v>
      </c>
      <c r="AP13" s="52">
        <f t="shared" si="2"/>
        <v>2.4014554585699175</v>
      </c>
      <c r="AQ13" s="74">
        <f t="shared" si="3"/>
        <v>2.4563271635320776</v>
      </c>
      <c r="AR13" s="74">
        <f t="shared" si="4"/>
        <v>2.5623150808423429</v>
      </c>
      <c r="AS13" s="74">
        <f t="shared" si="5"/>
        <v>2.7449163236848113</v>
      </c>
      <c r="AT13" s="74">
        <f t="shared" si="6"/>
        <v>2.756100733830297</v>
      </c>
      <c r="AU13" s="74">
        <f t="shared" si="7"/>
        <v>2.8466338128050923</v>
      </c>
      <c r="AV13" s="74">
        <f t="shared" si="8"/>
        <v>2.7914610393945924</v>
      </c>
      <c r="AW13" s="74">
        <f t="shared" si="9"/>
        <v>2.6834490547968026</v>
      </c>
      <c r="AX13" s="74">
        <f t="shared" si="10"/>
        <v>2.695338484133373</v>
      </c>
      <c r="AY13" s="74">
        <f t="shared" si="11"/>
        <v>2.8840364500987632</v>
      </c>
      <c r="AZ13" s="74">
        <f t="shared" si="12"/>
        <v>2.977693964467055</v>
      </c>
      <c r="BA13" s="17">
        <f t="shared" si="13"/>
        <v>3.2858576717984915</v>
      </c>
      <c r="BB13" s="42">
        <f t="shared" si="24"/>
        <v>0.10349072504050676</v>
      </c>
      <c r="BC13" s="8"/>
    </row>
    <row r="14" spans="1:55" ht="20.100000000000001" customHeight="1">
      <c r="A14" s="47" t="s">
        <v>128</v>
      </c>
      <c r="B14" s="81">
        <v>5990.7400000000007</v>
      </c>
      <c r="C14" s="61">
        <v>9352.34</v>
      </c>
      <c r="D14" s="61">
        <v>8234.07</v>
      </c>
      <c r="E14" s="61">
        <v>12706.159999999998</v>
      </c>
      <c r="F14" s="61">
        <v>12698.16</v>
      </c>
      <c r="G14" s="61">
        <v>15173</v>
      </c>
      <c r="H14" s="61">
        <v>17139.370000000003</v>
      </c>
      <c r="I14" s="61">
        <v>22101.809999999998</v>
      </c>
      <c r="J14" s="61">
        <v>23772.45</v>
      </c>
      <c r="K14" s="61">
        <v>22785.32</v>
      </c>
      <c r="L14" s="61">
        <v>32766.420000000002</v>
      </c>
      <c r="M14" s="82">
        <v>41046.35</v>
      </c>
      <c r="N14" s="42">
        <f t="shared" si="0"/>
        <v>0.25269559506348255</v>
      </c>
      <c r="P14" s="340">
        <f t="shared" si="14"/>
        <v>1.4366237497761393E-2</v>
      </c>
      <c r="Q14" s="341">
        <f t="shared" si="15"/>
        <v>2.9310974389668933E-2</v>
      </c>
      <c r="R14" s="341">
        <f t="shared" si="16"/>
        <v>3.7595911127121302E-2</v>
      </c>
      <c r="S14" s="341">
        <f t="shared" si="17"/>
        <v>4.7564088252709177E-2</v>
      </c>
      <c r="T14" s="341">
        <f t="shared" si="18"/>
        <v>5.7606217522484189E-2</v>
      </c>
      <c r="V14" s="81">
        <v>1414.2950000000001</v>
      </c>
      <c r="W14" s="61">
        <v>2569.1799999999998</v>
      </c>
      <c r="X14" s="61">
        <v>2255.806</v>
      </c>
      <c r="Y14" s="61">
        <v>3451.5689999999995</v>
      </c>
      <c r="Z14" s="61">
        <v>3072.3740000000003</v>
      </c>
      <c r="AA14" s="61">
        <v>3952.7709999999997</v>
      </c>
      <c r="AB14" s="61">
        <v>4132.1329999999998</v>
      </c>
      <c r="AC14" s="61">
        <v>5615.9650000000001</v>
      </c>
      <c r="AD14" s="61">
        <v>6268.9380000000001</v>
      </c>
      <c r="AE14" s="61">
        <v>5867.1059999999998</v>
      </c>
      <c r="AF14" s="61">
        <v>7494.0380000000005</v>
      </c>
      <c r="AG14" s="82">
        <v>9705.8249999999989</v>
      </c>
      <c r="AH14" s="42">
        <f t="shared" si="1"/>
        <v>0.29513954959929456</v>
      </c>
      <c r="AJ14" s="340">
        <f t="shared" si="19"/>
        <v>1.2618746049991966E-2</v>
      </c>
      <c r="AK14" s="341">
        <f t="shared" si="20"/>
        <v>2.4950484337598531E-2</v>
      </c>
      <c r="AL14" s="341">
        <f t="shared" si="21"/>
        <v>3.0370497483624321E-2</v>
      </c>
      <c r="AM14" s="341">
        <f t="shared" si="22"/>
        <v>3.5343858914444755E-2</v>
      </c>
      <c r="AN14" s="341">
        <f t="shared" si="23"/>
        <v>4.2680994922395937E-2</v>
      </c>
      <c r="AP14" s="52">
        <f t="shared" si="2"/>
        <v>2.3608018375025455</v>
      </c>
      <c r="AQ14" s="74">
        <f t="shared" si="3"/>
        <v>2.7470985870915725</v>
      </c>
      <c r="AR14" s="74">
        <f t="shared" si="4"/>
        <v>2.739600222004428</v>
      </c>
      <c r="AS14" s="74">
        <f t="shared" si="5"/>
        <v>2.7164532793542664</v>
      </c>
      <c r="AT14" s="74">
        <f t="shared" si="6"/>
        <v>2.4195426738992105</v>
      </c>
      <c r="AU14" s="74">
        <f t="shared" si="7"/>
        <v>2.6051347788835426</v>
      </c>
      <c r="AV14" s="74">
        <f t="shared" si="8"/>
        <v>2.4109013341797274</v>
      </c>
      <c r="AW14" s="74">
        <f t="shared" si="9"/>
        <v>2.5409525283223413</v>
      </c>
      <c r="AX14" s="74">
        <f t="shared" si="10"/>
        <v>2.6370601263226972</v>
      </c>
      <c r="AY14" s="74">
        <f t="shared" si="11"/>
        <v>2.5749500116741828</v>
      </c>
      <c r="AZ14" s="74">
        <f t="shared" si="12"/>
        <v>2.2871091806794883</v>
      </c>
      <c r="BA14" s="17">
        <f t="shared" si="13"/>
        <v>2.3646012373816427</v>
      </c>
      <c r="BB14" s="42">
        <f t="shared" si="24"/>
        <v>3.3882097696416896E-2</v>
      </c>
      <c r="BC14" s="8"/>
    </row>
    <row r="15" spans="1:55" ht="20.100000000000001" customHeight="1">
      <c r="A15" s="47" t="s">
        <v>130</v>
      </c>
      <c r="B15" s="81">
        <v>6256.7400000000007</v>
      </c>
      <c r="C15" s="61">
        <v>8525.7099999999991</v>
      </c>
      <c r="D15" s="61">
        <v>3111.58</v>
      </c>
      <c r="E15" s="61">
        <v>2890.39</v>
      </c>
      <c r="F15" s="61">
        <v>3009.59</v>
      </c>
      <c r="G15" s="61">
        <v>2981.1199999999994</v>
      </c>
      <c r="H15" s="61">
        <v>4106.37</v>
      </c>
      <c r="I15" s="61">
        <v>7927.8900000000021</v>
      </c>
      <c r="J15" s="61">
        <v>6792.5899999999992</v>
      </c>
      <c r="K15" s="61">
        <v>6620.2600000000011</v>
      </c>
      <c r="L15" s="61">
        <v>10700.71</v>
      </c>
      <c r="M15" s="82">
        <v>18425.030000000002</v>
      </c>
      <c r="N15" s="42">
        <f t="shared" si="0"/>
        <v>0.72185116688518836</v>
      </c>
      <c r="P15" s="340">
        <f t="shared" si="14"/>
        <v>1.5004125166798029E-2</v>
      </c>
      <c r="Q15" s="341">
        <f t="shared" si="15"/>
        <v>5.7588830140730138E-3</v>
      </c>
      <c r="R15" s="341">
        <f t="shared" si="16"/>
        <v>1.0923467679999058E-2</v>
      </c>
      <c r="S15" s="341">
        <f t="shared" si="17"/>
        <v>1.5533265910851645E-2</v>
      </c>
      <c r="T15" s="341">
        <f t="shared" si="18"/>
        <v>2.5858481595520601E-2</v>
      </c>
      <c r="V15" s="81">
        <v>1213.577</v>
      </c>
      <c r="W15" s="61">
        <v>1256.624</v>
      </c>
      <c r="X15" s="61">
        <v>938.33400000000006</v>
      </c>
      <c r="Y15" s="61">
        <v>898.42999999999984</v>
      </c>
      <c r="Z15" s="61">
        <v>1298.8689999999999</v>
      </c>
      <c r="AA15" s="61">
        <v>1339.549</v>
      </c>
      <c r="AB15" s="61">
        <v>1858.0559999999998</v>
      </c>
      <c r="AC15" s="61">
        <v>2532.8609999999994</v>
      </c>
      <c r="AD15" s="61">
        <v>2537.7370000000001</v>
      </c>
      <c r="AE15" s="61">
        <v>2079.248</v>
      </c>
      <c r="AF15" s="61">
        <v>3522.9070000000002</v>
      </c>
      <c r="AG15" s="82">
        <v>5320.9320000000007</v>
      </c>
      <c r="AH15" s="42">
        <f t="shared" si="1"/>
        <v>0.51038105746192008</v>
      </c>
      <c r="AJ15" s="340">
        <f t="shared" si="19"/>
        <v>1.0827882425597983E-2</v>
      </c>
      <c r="AK15" s="341">
        <f t="shared" si="20"/>
        <v>8.4554345151656336E-3</v>
      </c>
      <c r="AL15" s="341">
        <f t="shared" si="21"/>
        <v>1.0763022885870973E-2</v>
      </c>
      <c r="AM15" s="341">
        <f t="shared" si="22"/>
        <v>1.661495818098465E-2</v>
      </c>
      <c r="AN15" s="341">
        <f t="shared" si="23"/>
        <v>2.3398595346033346E-2</v>
      </c>
      <c r="AP15" s="52">
        <f t="shared" si="2"/>
        <v>1.9396315013889021</v>
      </c>
      <c r="AQ15" s="74">
        <f t="shared" si="3"/>
        <v>1.4739229929237565</v>
      </c>
      <c r="AR15" s="74">
        <f t="shared" si="4"/>
        <v>3.0156190745537641</v>
      </c>
      <c r="AS15" s="74">
        <f t="shared" si="5"/>
        <v>3.1083348613854871</v>
      </c>
      <c r="AT15" s="74">
        <f t="shared" si="6"/>
        <v>4.3157672639794784</v>
      </c>
      <c r="AU15" s="74">
        <f t="shared" si="7"/>
        <v>4.4934420620437967</v>
      </c>
      <c r="AV15" s="74">
        <f t="shared" si="8"/>
        <v>4.5248138867174656</v>
      </c>
      <c r="AW15" s="74">
        <f t="shared" si="9"/>
        <v>3.1948740459315133</v>
      </c>
      <c r="AX15" s="74">
        <f t="shared" si="10"/>
        <v>3.7360373583566804</v>
      </c>
      <c r="AY15" s="74">
        <f t="shared" si="11"/>
        <v>3.1407346539259784</v>
      </c>
      <c r="AZ15" s="74">
        <f t="shared" si="12"/>
        <v>3.2922179930116791</v>
      </c>
      <c r="BA15" s="17">
        <f t="shared" si="13"/>
        <v>2.8878824077898377</v>
      </c>
      <c r="BB15" s="42">
        <f t="shared" si="24"/>
        <v>-0.12281555658832916</v>
      </c>
      <c r="BC15" s="8"/>
    </row>
    <row r="16" spans="1:55" ht="20.100000000000001" customHeight="1">
      <c r="A16" s="47" t="s">
        <v>132</v>
      </c>
      <c r="B16" s="81">
        <v>4005.7499999999995</v>
      </c>
      <c r="C16" s="61">
        <v>6725.6600000000008</v>
      </c>
      <c r="D16" s="61">
        <v>7181.0300000000007</v>
      </c>
      <c r="E16" s="61">
        <v>7540.2300000000005</v>
      </c>
      <c r="F16" s="61">
        <v>8991.4700000000012</v>
      </c>
      <c r="G16" s="61">
        <v>12085.130000000001</v>
      </c>
      <c r="H16" s="61">
        <v>13765.73</v>
      </c>
      <c r="I16" s="61">
        <v>16169.95</v>
      </c>
      <c r="J16" s="61">
        <v>16228.279999999999</v>
      </c>
      <c r="K16" s="61">
        <v>14270.770000000002</v>
      </c>
      <c r="L16" s="61">
        <v>9134.6700000000019</v>
      </c>
      <c r="M16" s="82">
        <v>10411.649999999998</v>
      </c>
      <c r="N16" s="42">
        <f t="shared" si="0"/>
        <v>0.13979486943699068</v>
      </c>
      <c r="P16" s="340">
        <f t="shared" si="14"/>
        <v>9.6060847001635339E-3</v>
      </c>
      <c r="Q16" s="341">
        <f t="shared" si="15"/>
        <v>2.3345873322732469E-2</v>
      </c>
      <c r="R16" s="341">
        <f t="shared" si="16"/>
        <v>2.3546853879409593E-2</v>
      </c>
      <c r="S16" s="341">
        <f t="shared" si="17"/>
        <v>1.3259985376473079E-2</v>
      </c>
      <c r="T16" s="341">
        <f t="shared" si="18"/>
        <v>1.4612158563866761E-2</v>
      </c>
      <c r="V16" s="81">
        <v>1434.6299999999999</v>
      </c>
      <c r="W16" s="61">
        <v>2444.0409999999997</v>
      </c>
      <c r="X16" s="61">
        <v>3034.8359999999998</v>
      </c>
      <c r="Y16" s="61">
        <v>2755.5209999999997</v>
      </c>
      <c r="Z16" s="61">
        <v>3045.94</v>
      </c>
      <c r="AA16" s="61">
        <v>4109.9870000000001</v>
      </c>
      <c r="AB16" s="61">
        <v>4767.085</v>
      </c>
      <c r="AC16" s="61">
        <v>6424.4789999999994</v>
      </c>
      <c r="AD16" s="61">
        <v>6708.0949999999984</v>
      </c>
      <c r="AE16" s="61">
        <v>6753.08</v>
      </c>
      <c r="AF16" s="61">
        <v>4408.0410000000002</v>
      </c>
      <c r="AG16" s="82">
        <v>4742.01</v>
      </c>
      <c r="AH16" s="42">
        <f t="shared" si="1"/>
        <v>7.5763587498392154E-2</v>
      </c>
      <c r="AJ16" s="340">
        <f t="shared" si="19"/>
        <v>1.2800180758399039E-2</v>
      </c>
      <c r="AK16" s="341">
        <f t="shared" si="20"/>
        <v>2.5942855346599535E-2</v>
      </c>
      <c r="AL16" s="341">
        <f t="shared" si="21"/>
        <v>3.4956654805062957E-2</v>
      </c>
      <c r="AM16" s="341">
        <f t="shared" si="22"/>
        <v>2.0789483479145419E-2</v>
      </c>
      <c r="AN16" s="341">
        <f t="shared" si="23"/>
        <v>2.085280795109646E-2</v>
      </c>
      <c r="AP16" s="52">
        <f t="shared" si="2"/>
        <v>3.5814266991200148</v>
      </c>
      <c r="AQ16" s="74">
        <f t="shared" si="3"/>
        <v>3.6339050740001717</v>
      </c>
      <c r="AR16" s="74">
        <f t="shared" si="4"/>
        <v>4.2261848230685564</v>
      </c>
      <c r="AS16" s="74">
        <f t="shared" si="5"/>
        <v>3.654425660755706</v>
      </c>
      <c r="AT16" s="74">
        <f t="shared" si="6"/>
        <v>3.3875884588393217</v>
      </c>
      <c r="AU16" s="74">
        <f t="shared" si="7"/>
        <v>3.4008628785954311</v>
      </c>
      <c r="AV16" s="74">
        <f t="shared" si="8"/>
        <v>3.4630092265357519</v>
      </c>
      <c r="AW16" s="74">
        <f t="shared" si="9"/>
        <v>3.9730976286259385</v>
      </c>
      <c r="AX16" s="74">
        <f t="shared" si="10"/>
        <v>4.1335834728017993</v>
      </c>
      <c r="AY16" s="74">
        <f t="shared" si="11"/>
        <v>4.732106256354772</v>
      </c>
      <c r="AZ16" s="74">
        <f t="shared" si="12"/>
        <v>4.8256160321062493</v>
      </c>
      <c r="BA16" s="17">
        <f t="shared" si="13"/>
        <v>4.5545230583048806</v>
      </c>
      <c r="BB16" s="42">
        <f t="shared" si="24"/>
        <v>-5.617789977439297E-2</v>
      </c>
      <c r="BC16" s="8"/>
    </row>
    <row r="17" spans="1:55" ht="20.100000000000001" customHeight="1">
      <c r="A17" s="47" t="s">
        <v>126</v>
      </c>
      <c r="B17" s="81">
        <v>16123.14</v>
      </c>
      <c r="C17" s="61">
        <v>15579.06</v>
      </c>
      <c r="D17" s="61">
        <v>13660.539999999999</v>
      </c>
      <c r="E17" s="61">
        <v>11550.340000000002</v>
      </c>
      <c r="F17" s="61">
        <v>10961.36</v>
      </c>
      <c r="G17" s="61">
        <v>9605.380000000001</v>
      </c>
      <c r="H17" s="61">
        <v>13493.509999999998</v>
      </c>
      <c r="I17" s="61">
        <v>13090.73</v>
      </c>
      <c r="J17" s="61">
        <v>12935.029999999999</v>
      </c>
      <c r="K17" s="61">
        <v>15476.259999999998</v>
      </c>
      <c r="L17" s="61">
        <v>18164.86</v>
      </c>
      <c r="M17" s="82">
        <v>16361.42</v>
      </c>
      <c r="N17" s="42">
        <f t="shared" si="0"/>
        <v>-9.9281800134985929E-2</v>
      </c>
      <c r="P17" s="340">
        <f t="shared" si="14"/>
        <v>3.8664481925380939E-2</v>
      </c>
      <c r="Q17" s="341">
        <f t="shared" si="15"/>
        <v>1.8555529373429001E-2</v>
      </c>
      <c r="R17" s="341">
        <f t="shared" si="16"/>
        <v>2.5535919422690675E-2</v>
      </c>
      <c r="S17" s="341">
        <f t="shared" si="17"/>
        <v>2.6368306459421165E-2</v>
      </c>
      <c r="T17" s="341">
        <f t="shared" si="18"/>
        <v>2.2962322337959973E-2</v>
      </c>
      <c r="V17" s="81">
        <v>3928.2290000000003</v>
      </c>
      <c r="W17" s="61">
        <v>3579.5219999999999</v>
      </c>
      <c r="X17" s="61">
        <v>3422.857</v>
      </c>
      <c r="Y17" s="61">
        <v>3122.3869999999997</v>
      </c>
      <c r="Z17" s="61">
        <v>3013.0709999999999</v>
      </c>
      <c r="AA17" s="61">
        <v>2547.808</v>
      </c>
      <c r="AB17" s="61">
        <v>3615.0730000000003</v>
      </c>
      <c r="AC17" s="61">
        <v>3149.2930000000001</v>
      </c>
      <c r="AD17" s="61">
        <v>3143.614</v>
      </c>
      <c r="AE17" s="61">
        <v>4236.0210000000006</v>
      </c>
      <c r="AF17" s="61">
        <v>4994.018</v>
      </c>
      <c r="AG17" s="82">
        <v>4722.7219999999998</v>
      </c>
      <c r="AH17" s="42">
        <f t="shared" si="1"/>
        <v>-5.4324193465061656E-2</v>
      </c>
      <c r="AJ17" s="340">
        <f t="shared" si="19"/>
        <v>3.5048786976701385E-2</v>
      </c>
      <c r="AK17" s="341">
        <f t="shared" si="20"/>
        <v>1.6082146827936211E-2</v>
      </c>
      <c r="AL17" s="341">
        <f t="shared" si="21"/>
        <v>2.1927346313681702E-2</v>
      </c>
      <c r="AM17" s="341">
        <f t="shared" si="22"/>
        <v>2.3553105496422297E-2</v>
      </c>
      <c r="AN17" s="341">
        <f t="shared" si="23"/>
        <v>2.0767989707406388E-2</v>
      </c>
      <c r="AP17" s="52">
        <f t="shared" si="2"/>
        <v>2.4363920427410544</v>
      </c>
      <c r="AQ17" s="74">
        <f t="shared" si="3"/>
        <v>2.2976495372634806</v>
      </c>
      <c r="AR17" s="74">
        <f t="shared" si="4"/>
        <v>2.5056527780014552</v>
      </c>
      <c r="AS17" s="74">
        <f t="shared" si="5"/>
        <v>2.7032857907213117</v>
      </c>
      <c r="AT17" s="74">
        <f t="shared" si="6"/>
        <v>2.7488112788924002</v>
      </c>
      <c r="AU17" s="74">
        <f t="shared" si="7"/>
        <v>2.6524801725699554</v>
      </c>
      <c r="AV17" s="74">
        <f t="shared" si="8"/>
        <v>2.679119813895718</v>
      </c>
      <c r="AW17" s="74">
        <f t="shared" si="9"/>
        <v>2.4057428424541643</v>
      </c>
      <c r="AX17" s="74">
        <f t="shared" si="10"/>
        <v>2.4303105597745041</v>
      </c>
      <c r="AY17" s="74">
        <f t="shared" si="11"/>
        <v>2.7371089656028014</v>
      </c>
      <c r="AZ17" s="74">
        <f t="shared" si="12"/>
        <v>2.7492741479978378</v>
      </c>
      <c r="BA17" s="17">
        <f t="shared" si="13"/>
        <v>2.8864988491218972</v>
      </c>
      <c r="BB17" s="42">
        <f t="shared" si="24"/>
        <v>4.9913065680988397E-2</v>
      </c>
      <c r="BC17" s="8"/>
    </row>
    <row r="18" spans="1:55" ht="20.100000000000001" customHeight="1">
      <c r="A18" s="47" t="s">
        <v>127</v>
      </c>
      <c r="B18" s="81">
        <v>39312.86</v>
      </c>
      <c r="C18" s="61">
        <v>45044.420000000006</v>
      </c>
      <c r="D18" s="61">
        <v>50200.920000000006</v>
      </c>
      <c r="E18" s="61">
        <v>48814.120000000017</v>
      </c>
      <c r="F18" s="61">
        <v>50086.65</v>
      </c>
      <c r="G18" s="61">
        <v>37221.729999999996</v>
      </c>
      <c r="H18" s="61">
        <v>20182.71</v>
      </c>
      <c r="I18" s="61">
        <v>25017.570000000003</v>
      </c>
      <c r="J18" s="61">
        <v>22480.83</v>
      </c>
      <c r="K18" s="61">
        <v>15883.620000000003</v>
      </c>
      <c r="L18" s="61">
        <v>8389.16</v>
      </c>
      <c r="M18" s="82">
        <v>11231.810000000001</v>
      </c>
      <c r="N18" s="42">
        <f t="shared" si="0"/>
        <v>0.33884798954841744</v>
      </c>
      <c r="P18" s="340">
        <f t="shared" si="14"/>
        <v>9.4275145220163767E-2</v>
      </c>
      <c r="Q18" s="341">
        <f t="shared" si="15"/>
        <v>7.1904381122333869E-2</v>
      </c>
      <c r="R18" s="341">
        <f t="shared" si="16"/>
        <v>2.6208065802761013E-2</v>
      </c>
      <c r="S18" s="341">
        <f t="shared" si="17"/>
        <v>1.2177795029365359E-2</v>
      </c>
      <c r="T18" s="341">
        <f t="shared" si="18"/>
        <v>1.5763206473443151E-2</v>
      </c>
      <c r="V18" s="81">
        <v>12836.144999999999</v>
      </c>
      <c r="W18" s="61">
        <v>14181.478000000001</v>
      </c>
      <c r="X18" s="61">
        <v>16051.255000000001</v>
      </c>
      <c r="Y18" s="61">
        <v>18874.632000000001</v>
      </c>
      <c r="Z18" s="61">
        <v>20504.995999999992</v>
      </c>
      <c r="AA18" s="61">
        <v>15373.396999999999</v>
      </c>
      <c r="AB18" s="61">
        <v>8881.8709999999992</v>
      </c>
      <c r="AC18" s="61">
        <v>10801.236000000001</v>
      </c>
      <c r="AD18" s="61">
        <v>10185.386</v>
      </c>
      <c r="AE18" s="61">
        <v>6592.7130000000006</v>
      </c>
      <c r="AF18" s="61">
        <v>3512.8280000000004</v>
      </c>
      <c r="AG18" s="82">
        <v>4591.8310000000001</v>
      </c>
      <c r="AH18" s="42">
        <f t="shared" si="1"/>
        <v>0.30716078327774649</v>
      </c>
      <c r="AJ18" s="340">
        <f t="shared" si="19"/>
        <v>0.11452777109151491</v>
      </c>
      <c r="AK18" s="341">
        <f t="shared" si="20"/>
        <v>9.7039191257015461E-2</v>
      </c>
      <c r="AL18" s="341">
        <f t="shared" si="21"/>
        <v>3.4126530793334456E-2</v>
      </c>
      <c r="AM18" s="341">
        <f t="shared" si="22"/>
        <v>1.6567422959786322E-2</v>
      </c>
      <c r="AN18" s="341">
        <f t="shared" si="23"/>
        <v>2.019240153160605E-2</v>
      </c>
      <c r="AP18" s="52">
        <f t="shared" si="2"/>
        <v>3.265126220783733</v>
      </c>
      <c r="AQ18" s="74">
        <f t="shared" si="3"/>
        <v>3.1483318022520876</v>
      </c>
      <c r="AR18" s="74">
        <f t="shared" si="4"/>
        <v>3.1974025575626901</v>
      </c>
      <c r="AS18" s="74">
        <f t="shared" si="5"/>
        <v>3.8666336707493643</v>
      </c>
      <c r="AT18" s="74">
        <f t="shared" si="6"/>
        <v>4.0939044635646411</v>
      </c>
      <c r="AU18" s="74">
        <f t="shared" si="7"/>
        <v>4.130220975757978</v>
      </c>
      <c r="AV18" s="74">
        <f t="shared" si="8"/>
        <v>4.4007326072663187</v>
      </c>
      <c r="AW18" s="74">
        <f t="shared" si="9"/>
        <v>4.3174600890494155</v>
      </c>
      <c r="AX18" s="74">
        <f t="shared" si="10"/>
        <v>4.5306983772396308</v>
      </c>
      <c r="AY18" s="74">
        <f t="shared" si="11"/>
        <v>4.1506363159027977</v>
      </c>
      <c r="AZ18" s="74">
        <f t="shared" si="12"/>
        <v>4.1873417600808676</v>
      </c>
      <c r="BA18" s="17">
        <f t="shared" si="13"/>
        <v>4.0882377818000837</v>
      </c>
      <c r="BB18" s="42">
        <f t="shared" si="24"/>
        <v>-2.3667516042175155E-2</v>
      </c>
      <c r="BC18" s="8"/>
    </row>
    <row r="19" spans="1:55" ht="20.100000000000001" customHeight="1">
      <c r="A19" s="47" t="s">
        <v>124</v>
      </c>
      <c r="B19" s="81">
        <v>22646.340000000004</v>
      </c>
      <c r="C19" s="61">
        <v>20925.020000000004</v>
      </c>
      <c r="D19" s="61">
        <v>11104.12</v>
      </c>
      <c r="E19" s="61">
        <v>12561.179999999998</v>
      </c>
      <c r="F19" s="61">
        <v>14970.639999999998</v>
      </c>
      <c r="G19" s="61">
        <v>15219.99</v>
      </c>
      <c r="H19" s="61">
        <v>16095.98</v>
      </c>
      <c r="I19" s="61">
        <v>16404.64</v>
      </c>
      <c r="J19" s="61">
        <v>15510.66</v>
      </c>
      <c r="K19" s="61">
        <v>15587.28</v>
      </c>
      <c r="L19" s="61">
        <v>13421.83</v>
      </c>
      <c r="M19" s="82">
        <v>12274.09</v>
      </c>
      <c r="N19" s="42">
        <f t="shared" si="0"/>
        <v>-8.5512929309937605E-2</v>
      </c>
      <c r="P19" s="340">
        <f t="shared" si="14"/>
        <v>5.4307597875229735E-2</v>
      </c>
      <c r="Q19" s="341">
        <f t="shared" si="15"/>
        <v>2.9401748968629623E-2</v>
      </c>
      <c r="R19" s="341">
        <f t="shared" si="16"/>
        <v>2.5719103071343979E-2</v>
      </c>
      <c r="S19" s="341">
        <f t="shared" si="17"/>
        <v>1.9483273016486377E-2</v>
      </c>
      <c r="T19" s="341">
        <f t="shared" si="18"/>
        <v>1.7225987168909E-2</v>
      </c>
      <c r="V19" s="81">
        <v>4711.1579999999994</v>
      </c>
      <c r="W19" s="61">
        <v>4871.0129999999999</v>
      </c>
      <c r="X19" s="61">
        <v>3137.123</v>
      </c>
      <c r="Y19" s="61">
        <v>3415.7890000000007</v>
      </c>
      <c r="Z19" s="61">
        <v>4506.7190000000001</v>
      </c>
      <c r="AA19" s="61">
        <v>4654.5489999999991</v>
      </c>
      <c r="AB19" s="61">
        <v>5131.2510000000002</v>
      </c>
      <c r="AC19" s="61">
        <v>5566.9859999999999</v>
      </c>
      <c r="AD19" s="61">
        <v>5120.9580000000005</v>
      </c>
      <c r="AE19" s="61">
        <v>5195.6839999999993</v>
      </c>
      <c r="AF19" s="61">
        <v>4643.634</v>
      </c>
      <c r="AG19" s="82">
        <v>4509.4259999999995</v>
      </c>
      <c r="AH19" s="42">
        <f t="shared" si="1"/>
        <v>-2.890150257320033E-2</v>
      </c>
      <c r="AJ19" s="340">
        <f t="shared" si="19"/>
        <v>4.2034304302417835E-2</v>
      </c>
      <c r="AK19" s="341">
        <f t="shared" si="20"/>
        <v>2.9380212494749858E-2</v>
      </c>
      <c r="AL19" s="341">
        <f t="shared" si="21"/>
        <v>2.6894947500131602E-2</v>
      </c>
      <c r="AM19" s="341">
        <f t="shared" si="22"/>
        <v>2.1900602178200692E-2</v>
      </c>
      <c r="AN19" s="341">
        <f t="shared" si="23"/>
        <v>1.9830028689876461E-2</v>
      </c>
      <c r="AP19" s="52">
        <f t="shared" si="2"/>
        <v>2.0803176142370021</v>
      </c>
      <c r="AQ19" s="74">
        <f t="shared" si="3"/>
        <v>2.3278415026604509</v>
      </c>
      <c r="AR19" s="74">
        <f t="shared" si="4"/>
        <v>2.8251883084836975</v>
      </c>
      <c r="AS19" s="74">
        <f t="shared" si="5"/>
        <v>2.7193217516188772</v>
      </c>
      <c r="AT19" s="74">
        <f t="shared" si="6"/>
        <v>3.0103716340784366</v>
      </c>
      <c r="AU19" s="74">
        <f t="shared" si="7"/>
        <v>3.058181378568579</v>
      </c>
      <c r="AV19" s="74">
        <f t="shared" si="8"/>
        <v>3.1879084094289385</v>
      </c>
      <c r="AW19" s="74">
        <f t="shared" si="9"/>
        <v>3.3935435340245199</v>
      </c>
      <c r="AX19" s="74">
        <f t="shared" si="10"/>
        <v>3.3015732405971123</v>
      </c>
      <c r="AY19" s="74">
        <f t="shared" si="11"/>
        <v>3.3332845756283325</v>
      </c>
      <c r="AZ19" s="74">
        <f t="shared" si="12"/>
        <v>3.4597621933819758</v>
      </c>
      <c r="BA19" s="17">
        <f t="shared" si="13"/>
        <v>3.6739391677916649</v>
      </c>
      <c r="BB19" s="42">
        <f t="shared" si="24"/>
        <v>6.1905114409128645E-2</v>
      </c>
      <c r="BC19" s="8"/>
    </row>
    <row r="20" spans="1:55" ht="20.100000000000001" customHeight="1">
      <c r="A20" s="47" t="s">
        <v>123</v>
      </c>
      <c r="B20" s="81">
        <v>10786.78</v>
      </c>
      <c r="C20" s="61">
        <v>9301.42</v>
      </c>
      <c r="D20" s="61">
        <v>8919.43</v>
      </c>
      <c r="E20" s="61">
        <v>8869.6</v>
      </c>
      <c r="F20" s="61">
        <v>8829.77</v>
      </c>
      <c r="G20" s="61">
        <v>9301.42</v>
      </c>
      <c r="H20" s="61">
        <v>11379.93</v>
      </c>
      <c r="I20" s="61">
        <v>10489.5</v>
      </c>
      <c r="J20" s="61">
        <v>12227.240000000002</v>
      </c>
      <c r="K20" s="61">
        <v>10852.11</v>
      </c>
      <c r="L20" s="61">
        <v>13674.42</v>
      </c>
      <c r="M20" s="82">
        <v>12394.73</v>
      </c>
      <c r="N20" s="42">
        <f t="shared" si="0"/>
        <v>-9.3582762559582089E-2</v>
      </c>
      <c r="P20" s="340">
        <f t="shared" si="14"/>
        <v>2.5867496054928545E-2</v>
      </c>
      <c r="Q20" s="341">
        <f t="shared" si="15"/>
        <v>1.7968343993116351E-2</v>
      </c>
      <c r="R20" s="341">
        <f t="shared" si="16"/>
        <v>1.7906044905305011E-2</v>
      </c>
      <c r="S20" s="341">
        <f t="shared" si="17"/>
        <v>1.9849935381546457E-2</v>
      </c>
      <c r="T20" s="341">
        <f t="shared" si="18"/>
        <v>1.7395298546946571E-2</v>
      </c>
      <c r="V20" s="81">
        <v>2665.009</v>
      </c>
      <c r="W20" s="61">
        <v>2367.1050000000005</v>
      </c>
      <c r="X20" s="61">
        <v>2273.9339999999997</v>
      </c>
      <c r="Y20" s="61">
        <v>2348.0789999999993</v>
      </c>
      <c r="Z20" s="61">
        <v>2415.6259999999997</v>
      </c>
      <c r="AA20" s="61">
        <v>2670.4580000000001</v>
      </c>
      <c r="AB20" s="61">
        <v>3210.0830000000001</v>
      </c>
      <c r="AC20" s="61">
        <v>3177.9269999999997</v>
      </c>
      <c r="AD20" s="61">
        <v>3479.9870000000001</v>
      </c>
      <c r="AE20" s="61">
        <v>3289.4090000000006</v>
      </c>
      <c r="AF20" s="61">
        <v>4035.326</v>
      </c>
      <c r="AG20" s="82">
        <v>4236.2749999999996</v>
      </c>
      <c r="AH20" s="42">
        <f t="shared" si="1"/>
        <v>4.9797463699339191E-2</v>
      </c>
      <c r="AJ20" s="340">
        <f t="shared" si="19"/>
        <v>2.3777975452040086E-2</v>
      </c>
      <c r="AK20" s="341">
        <f t="shared" si="20"/>
        <v>1.6856332052429729E-2</v>
      </c>
      <c r="AL20" s="341">
        <f t="shared" si="21"/>
        <v>1.7027302345843286E-2</v>
      </c>
      <c r="AM20" s="341">
        <f t="shared" si="22"/>
        <v>1.9031661277643733E-2</v>
      </c>
      <c r="AN20" s="341">
        <f t="shared" si="23"/>
        <v>1.8628857594781778E-2</v>
      </c>
      <c r="AP20" s="52">
        <f t="shared" si="2"/>
        <v>2.470625154123844</v>
      </c>
      <c r="AQ20" s="74">
        <f t="shared" si="3"/>
        <v>2.5448856196150698</v>
      </c>
      <c r="AR20" s="74">
        <f t="shared" si="4"/>
        <v>2.5494162743583386</v>
      </c>
      <c r="AS20" s="74">
        <f t="shared" si="5"/>
        <v>2.6473335888878857</v>
      </c>
      <c r="AT20" s="74">
        <f t="shared" si="6"/>
        <v>2.7357745445238097</v>
      </c>
      <c r="AU20" s="74">
        <f t="shared" si="7"/>
        <v>2.8710218439765112</v>
      </c>
      <c r="AV20" s="74">
        <f t="shared" si="8"/>
        <v>2.8208284233734302</v>
      </c>
      <c r="AW20" s="74">
        <f t="shared" si="9"/>
        <v>3.0296267696267694</v>
      </c>
      <c r="AX20" s="74">
        <f t="shared" si="10"/>
        <v>2.8460936401019361</v>
      </c>
      <c r="AY20" s="74">
        <f t="shared" si="11"/>
        <v>3.0311239012505404</v>
      </c>
      <c r="AZ20" s="74">
        <f t="shared" si="12"/>
        <v>2.9510034063601962</v>
      </c>
      <c r="BA20" s="17">
        <f t="shared" si="13"/>
        <v>3.4178033728850887</v>
      </c>
      <c r="BB20" s="42">
        <f t="shared" si="24"/>
        <v>0.15818347261775931</v>
      </c>
      <c r="BC20" s="8"/>
    </row>
    <row r="21" spans="1:55" ht="20.100000000000001" customHeight="1">
      <c r="A21" s="47" t="s">
        <v>131</v>
      </c>
      <c r="B21" s="81">
        <v>9058.01</v>
      </c>
      <c r="C21" s="61">
        <v>8387.7000000000007</v>
      </c>
      <c r="D21" s="61">
        <v>9824.869999999999</v>
      </c>
      <c r="E21" s="61">
        <v>10178.140000000001</v>
      </c>
      <c r="F21" s="61">
        <v>10509.92</v>
      </c>
      <c r="G21" s="61">
        <v>10609.74</v>
      </c>
      <c r="H21" s="61">
        <v>11169.060000000001</v>
      </c>
      <c r="I21" s="61">
        <v>6657.3799999999992</v>
      </c>
      <c r="J21" s="61">
        <v>8417.369999999999</v>
      </c>
      <c r="K21" s="61">
        <v>7547.13</v>
      </c>
      <c r="L21" s="61">
        <v>10712.210000000001</v>
      </c>
      <c r="M21" s="82">
        <v>10137.969999999999</v>
      </c>
      <c r="N21" s="42">
        <f t="shared" si="0"/>
        <v>-5.3606118625381838E-2</v>
      </c>
      <c r="P21" s="340">
        <f t="shared" si="14"/>
        <v>2.1721777763197479E-2</v>
      </c>
      <c r="Q21" s="341">
        <f t="shared" si="15"/>
        <v>2.0495736994730514E-2</v>
      </c>
      <c r="R21" s="341">
        <f t="shared" si="16"/>
        <v>1.2452808595395238E-2</v>
      </c>
      <c r="S21" s="341">
        <f t="shared" si="17"/>
        <v>1.554995943473696E-2</v>
      </c>
      <c r="T21" s="341">
        <f t="shared" si="18"/>
        <v>1.4228064250692668E-2</v>
      </c>
      <c r="V21" s="81">
        <v>1904.3579999999997</v>
      </c>
      <c r="W21" s="61">
        <v>1754.4359999999999</v>
      </c>
      <c r="X21" s="61">
        <v>2237.3430000000003</v>
      </c>
      <c r="Y21" s="61">
        <v>2129.0310000000004</v>
      </c>
      <c r="Z21" s="61">
        <v>2381.9300000000003</v>
      </c>
      <c r="AA21" s="61">
        <v>2508.1729999999998</v>
      </c>
      <c r="AB21" s="61">
        <v>2811.6110000000003</v>
      </c>
      <c r="AC21" s="61">
        <v>2336.4889999999996</v>
      </c>
      <c r="AD21" s="61">
        <v>2922.8809999999999</v>
      </c>
      <c r="AE21" s="61">
        <v>2925.4670000000001</v>
      </c>
      <c r="AF21" s="61">
        <v>3895.6039999999998</v>
      </c>
      <c r="AG21" s="82">
        <v>3798.752</v>
      </c>
      <c r="AH21" s="42">
        <f t="shared" si="1"/>
        <v>-2.4861869943659538E-2</v>
      </c>
      <c r="AJ21" s="340">
        <f t="shared" si="19"/>
        <v>1.6991228838587842E-2</v>
      </c>
      <c r="AK21" s="341">
        <f t="shared" si="20"/>
        <v>1.5831964753963111E-2</v>
      </c>
      <c r="AL21" s="341">
        <f t="shared" si="21"/>
        <v>1.5143392357650602E-2</v>
      </c>
      <c r="AM21" s="341">
        <f t="shared" si="22"/>
        <v>1.8372695489740864E-2</v>
      </c>
      <c r="AN21" s="341">
        <f t="shared" si="23"/>
        <v>1.6704866904507492E-2</v>
      </c>
      <c r="AP21" s="52">
        <f t="shared" si="2"/>
        <v>2.1024021832610029</v>
      </c>
      <c r="AQ21" s="74">
        <f t="shared" si="3"/>
        <v>2.0916770986086766</v>
      </c>
      <c r="AR21" s="74">
        <f t="shared" si="4"/>
        <v>2.2772240243382362</v>
      </c>
      <c r="AS21" s="74">
        <f t="shared" si="5"/>
        <v>2.0917682405626175</v>
      </c>
      <c r="AT21" s="74">
        <f t="shared" si="6"/>
        <v>2.2663635879245518</v>
      </c>
      <c r="AU21" s="74">
        <f t="shared" si="7"/>
        <v>2.3640287132389668</v>
      </c>
      <c r="AV21" s="74">
        <f t="shared" si="8"/>
        <v>2.5173210637242525</v>
      </c>
      <c r="AW21" s="74">
        <f t="shared" si="9"/>
        <v>3.509622404008784</v>
      </c>
      <c r="AX21" s="74">
        <f t="shared" si="10"/>
        <v>3.4724397287989008</v>
      </c>
      <c r="AY21" s="74">
        <f t="shared" si="11"/>
        <v>3.8762642222937727</v>
      </c>
      <c r="AZ21" s="74">
        <f t="shared" si="12"/>
        <v>3.6366015976161776</v>
      </c>
      <c r="BA21" s="17">
        <f t="shared" si="13"/>
        <v>3.747053897377878</v>
      </c>
      <c r="BB21" s="42">
        <f t="shared" si="24"/>
        <v>3.0372394884856987E-2</v>
      </c>
      <c r="BC21" s="8"/>
    </row>
    <row r="22" spans="1:55" ht="20.100000000000001" customHeight="1">
      <c r="A22" s="47" t="s">
        <v>133</v>
      </c>
      <c r="B22" s="81">
        <v>9644.7499999999982</v>
      </c>
      <c r="C22" s="61">
        <v>8360.25</v>
      </c>
      <c r="D22" s="61">
        <v>10696.19</v>
      </c>
      <c r="E22" s="61">
        <v>9381.8599999999988</v>
      </c>
      <c r="F22" s="61">
        <v>10565.119999999999</v>
      </c>
      <c r="G22" s="61">
        <v>10626.91</v>
      </c>
      <c r="H22" s="61">
        <v>9327.66</v>
      </c>
      <c r="I22" s="61">
        <v>10264.869999999999</v>
      </c>
      <c r="J22" s="61">
        <v>9598.2400000000016</v>
      </c>
      <c r="K22" s="61">
        <v>9110.01</v>
      </c>
      <c r="L22" s="61">
        <v>10385.89</v>
      </c>
      <c r="M22" s="82">
        <v>9378.41</v>
      </c>
      <c r="N22" s="42">
        <f t="shared" si="0"/>
        <v>-9.7004686165557269E-2</v>
      </c>
      <c r="P22" s="340">
        <f t="shared" si="14"/>
        <v>2.3128823668951443E-2</v>
      </c>
      <c r="Q22" s="341">
        <f t="shared" si="15"/>
        <v>2.0528905743842134E-2</v>
      </c>
      <c r="R22" s="341">
        <f t="shared" si="16"/>
        <v>1.5031569726788404E-2</v>
      </c>
      <c r="S22" s="341">
        <f t="shared" si="17"/>
        <v>1.5076269807410442E-2</v>
      </c>
      <c r="T22" s="341">
        <f t="shared" si="18"/>
        <v>1.3162064994208765E-2</v>
      </c>
      <c r="V22" s="81">
        <v>2482.8829999999998</v>
      </c>
      <c r="W22" s="61">
        <v>2328.29</v>
      </c>
      <c r="X22" s="61">
        <v>2984.8430000000003</v>
      </c>
      <c r="Y22" s="61">
        <v>2545.1879999999996</v>
      </c>
      <c r="Z22" s="61">
        <v>3041.1650000000004</v>
      </c>
      <c r="AA22" s="61">
        <v>3068.0639999999999</v>
      </c>
      <c r="AB22" s="61">
        <v>2978.3679999999999</v>
      </c>
      <c r="AC22" s="61">
        <v>3489.8919999999998</v>
      </c>
      <c r="AD22" s="61">
        <v>3243.6170000000002</v>
      </c>
      <c r="AE22" s="61">
        <v>3217.9490000000005</v>
      </c>
      <c r="AF22" s="61">
        <v>3546.4820000000004</v>
      </c>
      <c r="AG22" s="82">
        <v>3640.1299999999997</v>
      </c>
      <c r="AH22" s="42">
        <f t="shared" si="1"/>
        <v>2.6405886171140647E-2</v>
      </c>
      <c r="AJ22" s="340">
        <f t="shared" si="19"/>
        <v>2.2152994989618289E-2</v>
      </c>
      <c r="AK22" s="341">
        <f t="shared" si="20"/>
        <v>1.9366080852837139E-2</v>
      </c>
      <c r="AL22" s="341">
        <f t="shared" si="21"/>
        <v>1.6657396680225551E-2</v>
      </c>
      <c r="AM22" s="341">
        <f t="shared" si="22"/>
        <v>1.672614409622928E-2</v>
      </c>
      <c r="AN22" s="341">
        <f t="shared" si="23"/>
        <v>1.6007332714824459E-2</v>
      </c>
      <c r="AP22" s="52">
        <f t="shared" si="2"/>
        <v>2.5743362969491179</v>
      </c>
      <c r="AQ22" s="74">
        <f t="shared" si="3"/>
        <v>2.7849526030920129</v>
      </c>
      <c r="AR22" s="74">
        <f t="shared" si="4"/>
        <v>2.7905665475276713</v>
      </c>
      <c r="AS22" s="74">
        <f t="shared" si="5"/>
        <v>2.7128820937426052</v>
      </c>
      <c r="AT22" s="74">
        <f t="shared" si="6"/>
        <v>2.8784954643203302</v>
      </c>
      <c r="AU22" s="74">
        <f t="shared" si="7"/>
        <v>2.8870706536519082</v>
      </c>
      <c r="AV22" s="74">
        <f t="shared" si="8"/>
        <v>3.1930494893681804</v>
      </c>
      <c r="AW22" s="74">
        <f t="shared" si="9"/>
        <v>3.3998404266201132</v>
      </c>
      <c r="AX22" s="74">
        <f t="shared" si="10"/>
        <v>3.3793872626648214</v>
      </c>
      <c r="AY22" s="74">
        <f t="shared" si="11"/>
        <v>3.5323221379559411</v>
      </c>
      <c r="AZ22" s="74">
        <f t="shared" si="12"/>
        <v>3.4147116905724983</v>
      </c>
      <c r="BA22" s="17">
        <f t="shared" si="13"/>
        <v>3.8813935411226419</v>
      </c>
      <c r="BB22" s="42">
        <f t="shared" si="24"/>
        <v>0.13666800972936644</v>
      </c>
      <c r="BC22" s="8"/>
    </row>
    <row r="23" spans="1:55" ht="20.100000000000001" customHeight="1">
      <c r="A23" s="47" t="s">
        <v>135</v>
      </c>
      <c r="B23" s="81">
        <v>20.03</v>
      </c>
      <c r="C23" s="61">
        <v>344.78000000000003</v>
      </c>
      <c r="D23" s="61">
        <v>1030.5999999999999</v>
      </c>
      <c r="E23" s="61">
        <v>1576.1899999999998</v>
      </c>
      <c r="F23" s="61">
        <v>1586.5299999999997</v>
      </c>
      <c r="G23" s="61">
        <v>890.58999999999992</v>
      </c>
      <c r="H23" s="61">
        <v>1732.28</v>
      </c>
      <c r="I23" s="61">
        <v>3692.9700000000003</v>
      </c>
      <c r="J23" s="61">
        <v>4515.71</v>
      </c>
      <c r="K23" s="61">
        <v>8390.11</v>
      </c>
      <c r="L23" s="61">
        <v>7764.49</v>
      </c>
      <c r="M23" s="82">
        <v>10885.539999999999</v>
      </c>
      <c r="N23" s="42">
        <f t="shared" si="0"/>
        <v>0.40196458492444442</v>
      </c>
      <c r="P23" s="340">
        <f t="shared" si="14"/>
        <v>4.8033421093247361E-5</v>
      </c>
      <c r="Q23" s="341">
        <f t="shared" si="15"/>
        <v>1.7204284374675578E-3</v>
      </c>
      <c r="R23" s="341">
        <f t="shared" si="16"/>
        <v>1.3843730520649775E-2</v>
      </c>
      <c r="S23" s="341">
        <f t="shared" si="17"/>
        <v>1.1271017328022954E-2</v>
      </c>
      <c r="T23" s="341">
        <f t="shared" si="18"/>
        <v>1.527723622416372E-2</v>
      </c>
      <c r="V23" s="81">
        <v>6.5720000000000001</v>
      </c>
      <c r="W23" s="61">
        <v>115.636</v>
      </c>
      <c r="X23" s="61">
        <v>310.471</v>
      </c>
      <c r="Y23" s="61">
        <v>331.90199999999982</v>
      </c>
      <c r="Z23" s="61">
        <v>329.03999999999996</v>
      </c>
      <c r="AA23" s="61">
        <v>324.33500000000004</v>
      </c>
      <c r="AB23" s="61">
        <v>603.05700000000002</v>
      </c>
      <c r="AC23" s="61">
        <v>1103.8579999999999</v>
      </c>
      <c r="AD23" s="61">
        <v>1069.0720000000001</v>
      </c>
      <c r="AE23" s="61">
        <v>2060.12</v>
      </c>
      <c r="AF23" s="61">
        <v>1672.2460000000001</v>
      </c>
      <c r="AG23" s="82">
        <v>2517.0570000000002</v>
      </c>
      <c r="AH23" s="42">
        <f t="shared" si="1"/>
        <v>0.50519540785267247</v>
      </c>
      <c r="AJ23" s="340">
        <f t="shared" si="19"/>
        <v>5.8637270895072942E-5</v>
      </c>
      <c r="AK23" s="341">
        <f t="shared" si="20"/>
        <v>2.047251241631509E-3</v>
      </c>
      <c r="AL23" s="341">
        <f t="shared" si="21"/>
        <v>1.0664008674117041E-2</v>
      </c>
      <c r="AM23" s="341">
        <f t="shared" si="22"/>
        <v>7.8867530020857359E-3</v>
      </c>
      <c r="AN23" s="341">
        <f t="shared" si="23"/>
        <v>1.1068662070084837E-2</v>
      </c>
      <c r="AP23" s="52">
        <f t="shared" si="2"/>
        <v>3.2810783824263599</v>
      </c>
      <c r="AQ23" s="74">
        <f t="shared" si="3"/>
        <v>3.3539068391438014</v>
      </c>
      <c r="AR23" s="74">
        <f t="shared" si="4"/>
        <v>3.0125266834853486</v>
      </c>
      <c r="AS23" s="74">
        <f t="shared" si="5"/>
        <v>2.1057232947804509</v>
      </c>
      <c r="AT23" s="74">
        <f t="shared" si="6"/>
        <v>2.073960152029902</v>
      </c>
      <c r="AU23" s="74">
        <f t="shared" si="7"/>
        <v>3.6417992566725439</v>
      </c>
      <c r="AV23" s="74">
        <f t="shared" si="8"/>
        <v>3.4812905534901977</v>
      </c>
      <c r="AW23" s="74">
        <f t="shared" si="9"/>
        <v>2.9890792505760944</v>
      </c>
      <c r="AX23" s="74">
        <f t="shared" si="10"/>
        <v>2.3674505227306448</v>
      </c>
      <c r="AY23" s="74">
        <f t="shared" si="11"/>
        <v>2.4554147681019671</v>
      </c>
      <c r="AZ23" s="74">
        <f t="shared" si="12"/>
        <v>2.1537100311804123</v>
      </c>
      <c r="BA23" s="17">
        <f t="shared" si="13"/>
        <v>2.3122941075959487</v>
      </c>
      <c r="BB23" s="42">
        <f t="shared" si="24"/>
        <v>7.3632974782876934E-2</v>
      </c>
      <c r="BC23" s="8"/>
    </row>
    <row r="24" spans="1:55" ht="20.100000000000001" customHeight="1">
      <c r="A24" s="47" t="s">
        <v>134</v>
      </c>
      <c r="B24" s="81">
        <v>7435.26</v>
      </c>
      <c r="C24" s="61">
        <v>5206.6000000000004</v>
      </c>
      <c r="D24" s="61">
        <v>3020.41</v>
      </c>
      <c r="E24" s="61">
        <v>2596.21</v>
      </c>
      <c r="F24" s="61">
        <v>2165.5</v>
      </c>
      <c r="G24" s="61">
        <v>2690.24</v>
      </c>
      <c r="H24" s="61">
        <v>2775.21</v>
      </c>
      <c r="I24" s="61">
        <v>3619.96</v>
      </c>
      <c r="J24" s="61">
        <v>3028.13</v>
      </c>
      <c r="K24" s="61">
        <v>4553.12</v>
      </c>
      <c r="L24" s="61">
        <v>4220.95</v>
      </c>
      <c r="M24" s="82">
        <v>8190.5300000000007</v>
      </c>
      <c r="N24" s="42">
        <f t="shared" si="0"/>
        <v>0.94044705575759036</v>
      </c>
      <c r="P24" s="340">
        <f t="shared" si="14"/>
        <v>1.7830303270982444E-2</v>
      </c>
      <c r="Q24" s="341">
        <f t="shared" si="15"/>
        <v>5.1969653820643875E-3</v>
      </c>
      <c r="R24" s="341">
        <f t="shared" si="16"/>
        <v>7.5126746023807672E-3</v>
      </c>
      <c r="S24" s="341">
        <f t="shared" si="17"/>
        <v>6.1271764907570858E-3</v>
      </c>
      <c r="T24" s="341">
        <f t="shared" si="18"/>
        <v>1.1494942980421705E-2</v>
      </c>
      <c r="V24" s="81">
        <v>1590.114</v>
      </c>
      <c r="W24" s="61">
        <v>1238.3499999999999</v>
      </c>
      <c r="X24" s="61">
        <v>944.77499999999986</v>
      </c>
      <c r="Y24" s="61">
        <v>731.6550000000002</v>
      </c>
      <c r="Z24" s="61">
        <v>591.274</v>
      </c>
      <c r="AA24" s="61">
        <v>763.154</v>
      </c>
      <c r="AB24" s="61">
        <v>935.06600000000003</v>
      </c>
      <c r="AC24" s="61">
        <v>1280.444</v>
      </c>
      <c r="AD24" s="61">
        <v>988.24299999999994</v>
      </c>
      <c r="AE24" s="61">
        <v>1297.3120000000001</v>
      </c>
      <c r="AF24" s="61">
        <v>1261.9580000000001</v>
      </c>
      <c r="AG24" s="82">
        <v>2481.0639999999999</v>
      </c>
      <c r="AH24" s="42">
        <f t="shared" si="1"/>
        <v>0.96604324391144525</v>
      </c>
      <c r="AJ24" s="340">
        <f t="shared" si="19"/>
        <v>1.4187453647603168E-2</v>
      </c>
      <c r="AK24" s="341">
        <f t="shared" si="20"/>
        <v>4.817142689059313E-3</v>
      </c>
      <c r="AL24" s="341">
        <f t="shared" si="21"/>
        <v>6.7154080446945458E-3</v>
      </c>
      <c r="AM24" s="341">
        <f t="shared" si="22"/>
        <v>5.951726626947298E-3</v>
      </c>
      <c r="AN24" s="341">
        <f t="shared" si="23"/>
        <v>1.0910384226599939E-2</v>
      </c>
      <c r="AP24" s="52">
        <f t="shared" si="2"/>
        <v>2.1386125031269922</v>
      </c>
      <c r="AQ24" s="74">
        <f t="shared" si="3"/>
        <v>2.3784235393538964</v>
      </c>
      <c r="AR24" s="74">
        <f t="shared" si="4"/>
        <v>3.1279693816402405</v>
      </c>
      <c r="AS24" s="74">
        <f t="shared" si="5"/>
        <v>2.8181657107861078</v>
      </c>
      <c r="AT24" s="74">
        <f t="shared" si="6"/>
        <v>2.7304271530824291</v>
      </c>
      <c r="AU24" s="74">
        <f t="shared" si="7"/>
        <v>2.8367506244796004</v>
      </c>
      <c r="AV24" s="74">
        <f t="shared" si="8"/>
        <v>3.3693522292006732</v>
      </c>
      <c r="AW24" s="74">
        <f t="shared" si="9"/>
        <v>3.537177206377971</v>
      </c>
      <c r="AX24" s="74">
        <f t="shared" si="10"/>
        <v>3.2635421861016534</v>
      </c>
      <c r="AY24" s="74">
        <f t="shared" si="11"/>
        <v>2.8492813718944374</v>
      </c>
      <c r="AZ24" s="74">
        <f t="shared" si="12"/>
        <v>2.9897487532427536</v>
      </c>
      <c r="BA24" s="17">
        <f t="shared" si="13"/>
        <v>3.0291861454631137</v>
      </c>
      <c r="BB24" s="42">
        <f t="shared" si="24"/>
        <v>1.3190871700367928E-2</v>
      </c>
      <c r="BC24" s="8"/>
    </row>
    <row r="25" spans="1:55" ht="20.100000000000001" customHeight="1">
      <c r="A25" s="47" t="s">
        <v>140</v>
      </c>
      <c r="B25" s="81">
        <v>1177.3400000000001</v>
      </c>
      <c r="C25" s="61">
        <v>748.43000000000006</v>
      </c>
      <c r="D25" s="61">
        <v>666.81</v>
      </c>
      <c r="E25" s="61">
        <v>634.29000000000019</v>
      </c>
      <c r="F25" s="61">
        <v>724.81</v>
      </c>
      <c r="G25" s="61">
        <v>1491.89</v>
      </c>
      <c r="H25" s="61">
        <v>1263.57</v>
      </c>
      <c r="I25" s="61">
        <v>2218.4899999999998</v>
      </c>
      <c r="J25" s="61">
        <v>3672.22</v>
      </c>
      <c r="K25" s="61">
        <v>1691.4</v>
      </c>
      <c r="L25" s="61">
        <v>4903.6900000000005</v>
      </c>
      <c r="M25" s="82">
        <v>7974.18</v>
      </c>
      <c r="N25" s="42">
        <f t="shared" si="0"/>
        <v>0.62615907612430632</v>
      </c>
      <c r="P25" s="340">
        <f t="shared" si="14"/>
        <v>2.8233483769307963E-3</v>
      </c>
      <c r="Q25" s="341">
        <f t="shared" si="15"/>
        <v>2.8820107811377573E-3</v>
      </c>
      <c r="R25" s="341">
        <f t="shared" si="16"/>
        <v>2.7908198822932037E-3</v>
      </c>
      <c r="S25" s="341">
        <f t="shared" si="17"/>
        <v>7.1182492296664535E-3</v>
      </c>
      <c r="T25" s="341">
        <f t="shared" si="18"/>
        <v>1.1191308061336586E-2</v>
      </c>
      <c r="V25" s="81">
        <v>356.41700000000003</v>
      </c>
      <c r="W25" s="61">
        <v>256.81799999999998</v>
      </c>
      <c r="X25" s="61">
        <v>244.94299999999998</v>
      </c>
      <c r="Y25" s="61">
        <v>199.72300000000001</v>
      </c>
      <c r="Z25" s="61">
        <v>249.97000000000003</v>
      </c>
      <c r="AA25" s="61">
        <v>464.82600000000002</v>
      </c>
      <c r="AB25" s="61">
        <v>421.85300000000001</v>
      </c>
      <c r="AC25" s="61">
        <v>650.93300000000011</v>
      </c>
      <c r="AD25" s="61">
        <v>1172.425</v>
      </c>
      <c r="AE25" s="61">
        <v>610.53</v>
      </c>
      <c r="AF25" s="61">
        <v>1460.415</v>
      </c>
      <c r="AG25" s="82">
        <v>2422.9900000000002</v>
      </c>
      <c r="AH25" s="42">
        <f t="shared" si="1"/>
        <v>0.65911059527600047</v>
      </c>
      <c r="AJ25" s="340">
        <f t="shared" si="19"/>
        <v>3.1800548053270259E-3</v>
      </c>
      <c r="AK25" s="341">
        <f t="shared" si="20"/>
        <v>2.9340515382015745E-3</v>
      </c>
      <c r="AL25" s="341">
        <f t="shared" si="21"/>
        <v>3.160348531060655E-3</v>
      </c>
      <c r="AM25" s="341">
        <f t="shared" si="22"/>
        <v>6.8877021595752297E-3</v>
      </c>
      <c r="AN25" s="341">
        <f t="shared" si="23"/>
        <v>1.0655006028546379E-2</v>
      </c>
      <c r="AP25" s="52">
        <f t="shared" si="2"/>
        <v>3.0273073198906006</v>
      </c>
      <c r="AQ25" s="74">
        <f t="shared" si="3"/>
        <v>3.431423112381919</v>
      </c>
      <c r="AR25" s="74">
        <f t="shared" si="4"/>
        <v>3.6733552286258453</v>
      </c>
      <c r="AS25" s="74">
        <f t="shared" si="5"/>
        <v>3.1487647605984637</v>
      </c>
      <c r="AT25" s="74">
        <f t="shared" si="6"/>
        <v>3.4487658834729107</v>
      </c>
      <c r="AU25" s="74">
        <f t="shared" si="7"/>
        <v>3.1156854727895489</v>
      </c>
      <c r="AV25" s="74">
        <f t="shared" si="8"/>
        <v>3.338580371487136</v>
      </c>
      <c r="AW25" s="74">
        <f t="shared" si="9"/>
        <v>2.934126365230405</v>
      </c>
      <c r="AX25" s="74">
        <f t="shared" si="10"/>
        <v>3.192687257299399</v>
      </c>
      <c r="AY25" s="74">
        <f t="shared" si="11"/>
        <v>3.6096133380631423</v>
      </c>
      <c r="AZ25" s="74">
        <f t="shared" si="12"/>
        <v>2.9781960115749562</v>
      </c>
      <c r="BA25" s="17">
        <f t="shared" si="13"/>
        <v>3.0385444020576413</v>
      </c>
      <c r="BB25" s="42">
        <f t="shared" si="24"/>
        <v>2.0263404506666829E-2</v>
      </c>
      <c r="BC25" s="8"/>
    </row>
    <row r="26" spans="1:55" ht="20.100000000000001" customHeight="1">
      <c r="A26" s="47" t="s">
        <v>137</v>
      </c>
      <c r="B26" s="81">
        <v>2789.72</v>
      </c>
      <c r="C26" s="61">
        <v>2901.82</v>
      </c>
      <c r="D26" s="61">
        <v>3474.7000000000003</v>
      </c>
      <c r="E26" s="61">
        <v>3661.4300000000012</v>
      </c>
      <c r="F26" s="61">
        <v>3647.65</v>
      </c>
      <c r="G26" s="61">
        <v>4445.21</v>
      </c>
      <c r="H26" s="61">
        <v>4659.84</v>
      </c>
      <c r="I26" s="61">
        <v>5380.23</v>
      </c>
      <c r="J26" s="61">
        <v>5037.87</v>
      </c>
      <c r="K26" s="61">
        <v>5098.25</v>
      </c>
      <c r="L26" s="61">
        <v>5763.13</v>
      </c>
      <c r="M26" s="82">
        <v>7215.18</v>
      </c>
      <c r="N26" s="42">
        <f t="shared" si="0"/>
        <v>0.25195510078724587</v>
      </c>
      <c r="P26" s="340">
        <f t="shared" si="14"/>
        <v>6.6899548423491771E-3</v>
      </c>
      <c r="Q26" s="341">
        <f t="shared" si="15"/>
        <v>8.5871901711395398E-3</v>
      </c>
      <c r="R26" s="341">
        <f t="shared" si="16"/>
        <v>8.4121422873958407E-3</v>
      </c>
      <c r="S26" s="341">
        <f t="shared" si="17"/>
        <v>8.3658215921005655E-3</v>
      </c>
      <c r="T26" s="341">
        <f t="shared" si="18"/>
        <v>1.0126094733000071E-2</v>
      </c>
      <c r="V26" s="81">
        <v>774.9369999999999</v>
      </c>
      <c r="W26" s="61">
        <v>855.89799999999991</v>
      </c>
      <c r="X26" s="61">
        <v>1045.7719999999999</v>
      </c>
      <c r="Y26" s="61">
        <v>975.85599999999988</v>
      </c>
      <c r="Z26" s="61">
        <v>1029.182</v>
      </c>
      <c r="AA26" s="61">
        <v>1203.559</v>
      </c>
      <c r="AB26" s="61">
        <v>1401.2640000000001</v>
      </c>
      <c r="AC26" s="61">
        <v>1742.374</v>
      </c>
      <c r="AD26" s="61">
        <v>1658.4169999999999</v>
      </c>
      <c r="AE26" s="61">
        <v>1537.223</v>
      </c>
      <c r="AF26" s="61">
        <v>1924.9839999999999</v>
      </c>
      <c r="AG26" s="82">
        <v>2197.1220000000003</v>
      </c>
      <c r="AH26" s="42">
        <f t="shared" si="1"/>
        <v>0.14137156464677128</v>
      </c>
      <c r="AJ26" s="340">
        <f t="shared" si="19"/>
        <v>6.9142104071234231E-3</v>
      </c>
      <c r="AK26" s="341">
        <f t="shared" si="20"/>
        <v>7.5970452067361735E-3</v>
      </c>
      <c r="AL26" s="341">
        <f t="shared" si="21"/>
        <v>7.9572837533989377E-3</v>
      </c>
      <c r="AM26" s="341">
        <f t="shared" si="22"/>
        <v>9.0787320411990866E-3</v>
      </c>
      <c r="AN26" s="341">
        <f t="shared" si="23"/>
        <v>9.6617601209463833E-3</v>
      </c>
      <c r="AP26" s="52">
        <f t="shared" si="2"/>
        <v>2.7778307500394304</v>
      </c>
      <c r="AQ26" s="74">
        <f t="shared" si="3"/>
        <v>2.9495213348863816</v>
      </c>
      <c r="AR26" s="74">
        <f t="shared" si="4"/>
        <v>3.0096756554522686</v>
      </c>
      <c r="AS26" s="74">
        <f t="shared" si="5"/>
        <v>2.6652318902723788</v>
      </c>
      <c r="AT26" s="74">
        <f t="shared" si="6"/>
        <v>2.8214932902005403</v>
      </c>
      <c r="AU26" s="74">
        <f t="shared" si="7"/>
        <v>2.7075413759979843</v>
      </c>
      <c r="AV26" s="74">
        <f t="shared" si="8"/>
        <v>3.0071075401730534</v>
      </c>
      <c r="AW26" s="74">
        <f t="shared" si="9"/>
        <v>3.2384749350864181</v>
      </c>
      <c r="AX26" s="74">
        <f t="shared" si="10"/>
        <v>3.2919011407598848</v>
      </c>
      <c r="AY26" s="74">
        <f t="shared" si="11"/>
        <v>3.0151973716471336</v>
      </c>
      <c r="AZ26" s="74">
        <f t="shared" si="12"/>
        <v>3.3401710528827215</v>
      </c>
      <c r="BA26" s="17">
        <f t="shared" si="13"/>
        <v>3.0451381670311761</v>
      </c>
      <c r="BB26" s="42">
        <f t="shared" si="24"/>
        <v>-8.8328675741596654E-2</v>
      </c>
      <c r="BC26" s="8"/>
    </row>
    <row r="27" spans="1:55" ht="20.100000000000001" customHeight="1">
      <c r="A27" s="47" t="s">
        <v>129</v>
      </c>
      <c r="B27" s="81">
        <v>8323.7099999999991</v>
      </c>
      <c r="C27" s="61">
        <v>5352.1100000000006</v>
      </c>
      <c r="D27" s="61">
        <v>4281</v>
      </c>
      <c r="E27" s="61">
        <v>5005.6600000000017</v>
      </c>
      <c r="F27" s="61">
        <v>7220.1200000000008</v>
      </c>
      <c r="G27" s="61">
        <v>5358.42</v>
      </c>
      <c r="H27" s="61">
        <v>5756.2000000000007</v>
      </c>
      <c r="I27" s="61">
        <v>4394.78</v>
      </c>
      <c r="J27" s="61">
        <v>6189.3500000000013</v>
      </c>
      <c r="K27" s="61">
        <v>4147.7099999999991</v>
      </c>
      <c r="L27" s="61">
        <v>5442.68</v>
      </c>
      <c r="M27" s="82">
        <v>5265.97</v>
      </c>
      <c r="N27" s="42">
        <f t="shared" si="0"/>
        <v>-3.2467460883241352E-2</v>
      </c>
      <c r="P27" s="340">
        <f t="shared" si="14"/>
        <v>1.9960872066304241E-2</v>
      </c>
      <c r="Q27" s="341">
        <f t="shared" si="15"/>
        <v>1.0351315586178727E-2</v>
      </c>
      <c r="R27" s="341">
        <f t="shared" si="16"/>
        <v>6.8437457337036421E-3</v>
      </c>
      <c r="S27" s="341">
        <f t="shared" si="17"/>
        <v>7.9006529200094239E-3</v>
      </c>
      <c r="T27" s="341">
        <f t="shared" si="18"/>
        <v>7.3904893684061087E-3</v>
      </c>
      <c r="V27" s="81">
        <v>1663.355</v>
      </c>
      <c r="W27" s="61">
        <v>1339.615</v>
      </c>
      <c r="X27" s="61">
        <v>1256.529</v>
      </c>
      <c r="Y27" s="61">
        <v>1312.9250000000002</v>
      </c>
      <c r="Z27" s="61">
        <v>1947.2890000000002</v>
      </c>
      <c r="AA27" s="61">
        <v>1690</v>
      </c>
      <c r="AB27" s="61">
        <v>1850.433</v>
      </c>
      <c r="AC27" s="61">
        <v>1710.9989999999998</v>
      </c>
      <c r="AD27" s="61">
        <v>2290.6329999999998</v>
      </c>
      <c r="AE27" s="61">
        <v>1761.768</v>
      </c>
      <c r="AF27" s="61">
        <v>2168.8290000000002</v>
      </c>
      <c r="AG27" s="82">
        <v>2037.0229999999999</v>
      </c>
      <c r="AH27" s="42">
        <f t="shared" si="1"/>
        <v>-6.0772887120192624E-2</v>
      </c>
      <c r="AJ27" s="340">
        <f t="shared" si="19"/>
        <v>1.4840930877917538E-2</v>
      </c>
      <c r="AK27" s="341">
        <f t="shared" si="20"/>
        <v>1.0667533871944902E-2</v>
      </c>
      <c r="AL27" s="341">
        <f t="shared" si="21"/>
        <v>9.1196188735519438E-3</v>
      </c>
      <c r="AM27" s="341">
        <f t="shared" si="22"/>
        <v>1.0228769347787709E-2</v>
      </c>
      <c r="AN27" s="341">
        <f t="shared" si="23"/>
        <v>8.9577308801471016E-3</v>
      </c>
      <c r="AP27" s="52">
        <f t="shared" si="2"/>
        <v>1.9983336757287318</v>
      </c>
      <c r="AQ27" s="74">
        <f t="shared" si="3"/>
        <v>2.5029661199041127</v>
      </c>
      <c r="AR27" s="74">
        <f t="shared" si="4"/>
        <v>2.9351296426068672</v>
      </c>
      <c r="AS27" s="74">
        <f t="shared" si="5"/>
        <v>2.6228808988225323</v>
      </c>
      <c r="AT27" s="74">
        <f t="shared" si="6"/>
        <v>2.6970313512794801</v>
      </c>
      <c r="AU27" s="74">
        <f t="shared" si="7"/>
        <v>3.1539147733846917</v>
      </c>
      <c r="AV27" s="74">
        <f t="shared" si="8"/>
        <v>3.214678086237448</v>
      </c>
      <c r="AW27" s="74">
        <f t="shared" si="9"/>
        <v>3.8932529045822539</v>
      </c>
      <c r="AX27" s="74">
        <f t="shared" si="10"/>
        <v>3.7009265916453256</v>
      </c>
      <c r="AY27" s="74">
        <f t="shared" si="11"/>
        <v>4.2475679350774289</v>
      </c>
      <c r="AZ27" s="74">
        <f t="shared" si="12"/>
        <v>3.9848548876656356</v>
      </c>
      <c r="BA27" s="17">
        <f t="shared" si="13"/>
        <v>3.8682768796631954</v>
      </c>
      <c r="BB27" s="42">
        <f t="shared" si="24"/>
        <v>-2.9255270590476275E-2</v>
      </c>
      <c r="BC27" s="8"/>
    </row>
    <row r="28" spans="1:55" ht="20.100000000000001" customHeight="1">
      <c r="A28" s="47" t="s">
        <v>138</v>
      </c>
      <c r="B28" s="81">
        <v>4415.3700000000008</v>
      </c>
      <c r="C28" s="61">
        <v>5306.9100000000008</v>
      </c>
      <c r="D28" s="61">
        <v>5247.27</v>
      </c>
      <c r="E28" s="61">
        <v>4221.0400000000018</v>
      </c>
      <c r="F28" s="61">
        <v>4298.0199999999995</v>
      </c>
      <c r="G28" s="61">
        <v>4672.5</v>
      </c>
      <c r="H28" s="61">
        <v>4291.05</v>
      </c>
      <c r="I28" s="61">
        <v>4488.57</v>
      </c>
      <c r="J28" s="61">
        <v>4012.33</v>
      </c>
      <c r="K28" s="61">
        <v>3622.85</v>
      </c>
      <c r="L28" s="61">
        <v>3045.5000000000009</v>
      </c>
      <c r="M28" s="82">
        <v>2736.11</v>
      </c>
      <c r="N28" s="42">
        <f t="shared" si="0"/>
        <v>-0.10158923001149259</v>
      </c>
      <c r="P28" s="340">
        <f t="shared" si="14"/>
        <v>1.058838374900108E-2</v>
      </c>
      <c r="Q28" s="341">
        <f t="shared" si="15"/>
        <v>9.0262655925478219E-3</v>
      </c>
      <c r="R28" s="341">
        <f t="shared" si="16"/>
        <v>5.9777236671195054E-3</v>
      </c>
      <c r="S28" s="341">
        <f t="shared" si="17"/>
        <v>4.4208806080623343E-3</v>
      </c>
      <c r="T28" s="341">
        <f t="shared" si="18"/>
        <v>3.8399747559879067E-3</v>
      </c>
      <c r="V28" s="81">
        <v>2070.4889999999996</v>
      </c>
      <c r="W28" s="61">
        <v>2716.3779999999997</v>
      </c>
      <c r="X28" s="61">
        <v>2701.9369999999999</v>
      </c>
      <c r="Y28" s="61">
        <v>2097.3229999999994</v>
      </c>
      <c r="Z28" s="61">
        <v>2372.0859999999998</v>
      </c>
      <c r="AA28" s="61">
        <v>2449.7689999999998</v>
      </c>
      <c r="AB28" s="61">
        <v>2726.9479999999999</v>
      </c>
      <c r="AC28" s="61">
        <v>2626.6369999999997</v>
      </c>
      <c r="AD28" s="61">
        <v>2570.6430000000005</v>
      </c>
      <c r="AE28" s="61">
        <v>2319.2469999999998</v>
      </c>
      <c r="AF28" s="61">
        <v>1762.559</v>
      </c>
      <c r="AG28" s="82">
        <v>1948.5350000000001</v>
      </c>
      <c r="AH28" s="42">
        <f t="shared" si="1"/>
        <v>0.10551476574684883</v>
      </c>
      <c r="AJ28" s="340">
        <f t="shared" si="19"/>
        <v>1.8473497318665346E-2</v>
      </c>
      <c r="AK28" s="341">
        <f t="shared" si="20"/>
        <v>1.5463309932509224E-2</v>
      </c>
      <c r="AL28" s="341">
        <f t="shared" si="21"/>
        <v>1.2005354117925133E-2</v>
      </c>
      <c r="AM28" s="341">
        <f t="shared" si="22"/>
        <v>8.3126929199431373E-3</v>
      </c>
      <c r="AN28" s="341">
        <f t="shared" si="23"/>
        <v>8.5686082781330566E-3</v>
      </c>
      <c r="AP28" s="52">
        <f t="shared" si="2"/>
        <v>4.6892763233885244</v>
      </c>
      <c r="AQ28" s="74">
        <f t="shared" si="3"/>
        <v>5.1185680556105142</v>
      </c>
      <c r="AR28" s="74">
        <f t="shared" si="4"/>
        <v>5.1492242632835739</v>
      </c>
      <c r="AS28" s="74">
        <f t="shared" si="5"/>
        <v>4.9687351932225194</v>
      </c>
      <c r="AT28" s="74">
        <f t="shared" si="6"/>
        <v>5.5190203861312881</v>
      </c>
      <c r="AU28" s="74">
        <f t="shared" si="7"/>
        <v>5.2429513108614225</v>
      </c>
      <c r="AV28" s="74">
        <f t="shared" si="8"/>
        <v>6.3549667330839767</v>
      </c>
      <c r="AW28" s="74">
        <f t="shared" si="9"/>
        <v>5.8518347714305445</v>
      </c>
      <c r="AX28" s="74">
        <f t="shared" si="10"/>
        <v>6.4068583591080506</v>
      </c>
      <c r="AY28" s="74">
        <f t="shared" si="11"/>
        <v>6.4017196406144325</v>
      </c>
      <c r="AZ28" s="74">
        <f t="shared" si="12"/>
        <v>5.7874207847644046</v>
      </c>
      <c r="BA28" s="17">
        <f t="shared" si="13"/>
        <v>7.1215521305795448</v>
      </c>
      <c r="BB28" s="42">
        <f t="shared" si="24"/>
        <v>0.23052261023205528</v>
      </c>
      <c r="BC28" s="8"/>
    </row>
    <row r="29" spans="1:55" ht="20.100000000000001" customHeight="1">
      <c r="A29" s="47" t="s">
        <v>146</v>
      </c>
      <c r="B29" s="81">
        <v>77.849999999999994</v>
      </c>
      <c r="C29" s="61">
        <v>315.56</v>
      </c>
      <c r="D29" s="61">
        <v>377.05</v>
      </c>
      <c r="E29" s="61">
        <v>477.69999999999993</v>
      </c>
      <c r="F29" s="61">
        <v>818.92000000000007</v>
      </c>
      <c r="G29" s="61">
        <v>657.7</v>
      </c>
      <c r="H29" s="61">
        <v>1522.37</v>
      </c>
      <c r="I29" s="61">
        <v>1329.54</v>
      </c>
      <c r="J29" s="61">
        <v>1400.69</v>
      </c>
      <c r="K29" s="61">
        <v>2154.08</v>
      </c>
      <c r="L29" s="61">
        <v>1999.52</v>
      </c>
      <c r="M29" s="82">
        <v>13220.3</v>
      </c>
      <c r="N29" s="42">
        <f t="shared" si="0"/>
        <v>5.6117368168360402</v>
      </c>
      <c r="P29" s="340">
        <f t="shared" si="14"/>
        <v>1.8669005652068431E-4</v>
      </c>
      <c r="Q29" s="341">
        <f t="shared" si="15"/>
        <v>1.270535019843489E-3</v>
      </c>
      <c r="R29" s="341">
        <f t="shared" si="16"/>
        <v>3.5542445855800777E-3</v>
      </c>
      <c r="S29" s="341">
        <f t="shared" si="17"/>
        <v>2.9025247721007376E-3</v>
      </c>
      <c r="T29" s="341">
        <f t="shared" si="18"/>
        <v>1.8553939083803983E-2</v>
      </c>
      <c r="V29" s="81">
        <v>26.528000000000006</v>
      </c>
      <c r="W29" s="61">
        <v>87.676999999999992</v>
      </c>
      <c r="X29" s="61">
        <v>99.590999999999994</v>
      </c>
      <c r="Y29" s="61">
        <v>136.27799999999996</v>
      </c>
      <c r="Z29" s="61">
        <v>248.03300000000002</v>
      </c>
      <c r="AA29" s="61">
        <v>193.55200000000002</v>
      </c>
      <c r="AB29" s="61">
        <v>433.298</v>
      </c>
      <c r="AC29" s="61">
        <v>408.20399999999995</v>
      </c>
      <c r="AD29" s="61">
        <v>405.31900000000002</v>
      </c>
      <c r="AE29" s="61">
        <v>594.37</v>
      </c>
      <c r="AF29" s="61">
        <v>565.80500000000006</v>
      </c>
      <c r="AG29" s="82">
        <v>1937.8709999999999</v>
      </c>
      <c r="AH29" s="42">
        <f t="shared" si="1"/>
        <v>2.4249803377488703</v>
      </c>
      <c r="AJ29" s="340">
        <f t="shared" si="19"/>
        <v>2.3669043248698957E-4</v>
      </c>
      <c r="AK29" s="341">
        <f t="shared" si="20"/>
        <v>1.2217292993980354E-3</v>
      </c>
      <c r="AL29" s="341">
        <f t="shared" si="21"/>
        <v>3.0766978795579605E-3</v>
      </c>
      <c r="AM29" s="341">
        <f t="shared" si="22"/>
        <v>2.6684855471893012E-3</v>
      </c>
      <c r="AN29" s="341">
        <f t="shared" si="23"/>
        <v>8.52171374522602E-3</v>
      </c>
      <c r="AP29" s="52">
        <f t="shared" si="2"/>
        <v>3.4075786769428396</v>
      </c>
      <c r="AQ29" s="74">
        <f t="shared" si="3"/>
        <v>2.7784573456711876</v>
      </c>
      <c r="AR29" s="74">
        <f t="shared" si="4"/>
        <v>2.641320779737435</v>
      </c>
      <c r="AS29" s="74">
        <f t="shared" si="5"/>
        <v>2.8527946409880673</v>
      </c>
      <c r="AT29" s="74">
        <f t="shared" si="6"/>
        <v>3.0287818101890296</v>
      </c>
      <c r="AU29" s="74">
        <f t="shared" si="7"/>
        <v>2.9428614870001524</v>
      </c>
      <c r="AV29" s="74">
        <f t="shared" si="8"/>
        <v>2.8462069010818656</v>
      </c>
      <c r="AW29" s="74">
        <f t="shared" si="9"/>
        <v>3.0702649036508864</v>
      </c>
      <c r="AX29" s="74">
        <f t="shared" si="10"/>
        <v>2.8937095288750543</v>
      </c>
      <c r="AY29" s="74">
        <f t="shared" si="11"/>
        <v>2.759275421525663</v>
      </c>
      <c r="AZ29" s="74">
        <f t="shared" si="12"/>
        <v>2.8297041289909579</v>
      </c>
      <c r="BA29" s="17">
        <f t="shared" si="13"/>
        <v>1.465829822318707</v>
      </c>
      <c r="BB29" s="42">
        <f t="shared" si="24"/>
        <v>-0.48198477455612787</v>
      </c>
      <c r="BC29" s="8"/>
    </row>
    <row r="30" spans="1:55" ht="20.100000000000001" customHeight="1">
      <c r="A30" s="47" t="s">
        <v>157</v>
      </c>
      <c r="B30" s="81">
        <v>1190.5300000000002</v>
      </c>
      <c r="C30" s="61">
        <v>1479.0900000000001</v>
      </c>
      <c r="D30" s="61">
        <v>1193.22</v>
      </c>
      <c r="E30" s="61">
        <v>1831.56</v>
      </c>
      <c r="F30" s="61">
        <v>2972.09</v>
      </c>
      <c r="G30" s="61">
        <v>5449.1900000000005</v>
      </c>
      <c r="H30" s="61">
        <v>6220.98</v>
      </c>
      <c r="I30" s="61">
        <v>5078.42</v>
      </c>
      <c r="J30" s="61">
        <v>4859.8099999999995</v>
      </c>
      <c r="K30" s="61">
        <v>5822.79</v>
      </c>
      <c r="L30" s="61">
        <v>5411.6</v>
      </c>
      <c r="M30" s="82">
        <v>4727.62</v>
      </c>
      <c r="N30" s="42">
        <f t="shared" si="0"/>
        <v>-0.12639145539212071</v>
      </c>
      <c r="P30" s="340">
        <f t="shared" si="14"/>
        <v>2.8549789722488159E-3</v>
      </c>
      <c r="Q30" s="341">
        <f t="shared" si="15"/>
        <v>1.0526663714126413E-2</v>
      </c>
      <c r="R30" s="341">
        <f t="shared" si="16"/>
        <v>9.6076375206444603E-3</v>
      </c>
      <c r="S30" s="341">
        <f t="shared" si="17"/>
        <v>7.8555368571959026E-3</v>
      </c>
      <c r="T30" s="341">
        <f t="shared" si="18"/>
        <v>6.6349457645721649E-3</v>
      </c>
      <c r="V30" s="81">
        <v>299.25800000000004</v>
      </c>
      <c r="W30" s="61">
        <v>368.45299999999997</v>
      </c>
      <c r="X30" s="61">
        <v>312.18</v>
      </c>
      <c r="Y30" s="61">
        <v>467.62200000000007</v>
      </c>
      <c r="Z30" s="61">
        <v>749.05500000000006</v>
      </c>
      <c r="AA30" s="61">
        <v>1328.2739999999999</v>
      </c>
      <c r="AB30" s="61">
        <v>1363.7760000000001</v>
      </c>
      <c r="AC30" s="61">
        <v>1235.385</v>
      </c>
      <c r="AD30" s="61">
        <v>1229.0039999999999</v>
      </c>
      <c r="AE30" s="61">
        <v>1414.0729999999999</v>
      </c>
      <c r="AF30" s="61">
        <v>1281.6260000000002</v>
      </c>
      <c r="AG30" s="82">
        <v>1289.491</v>
      </c>
      <c r="AH30" s="42">
        <f t="shared" si="1"/>
        <v>6.1367356779589216E-3</v>
      </c>
      <c r="AJ30" s="340">
        <f t="shared" si="19"/>
        <v>2.6700657963356269E-3</v>
      </c>
      <c r="AK30" s="341">
        <f t="shared" si="20"/>
        <v>8.3842650214341671E-3</v>
      </c>
      <c r="AL30" s="341">
        <f t="shared" si="21"/>
        <v>7.3198098838100235E-3</v>
      </c>
      <c r="AM30" s="341">
        <f t="shared" si="22"/>
        <v>6.044486100161779E-3</v>
      </c>
      <c r="AN30" s="341">
        <f t="shared" si="23"/>
        <v>5.6704874468141821E-3</v>
      </c>
      <c r="AP30" s="52">
        <f t="shared" si="2"/>
        <v>2.5136535828580548</v>
      </c>
      <c r="AQ30" s="74">
        <f t="shared" si="3"/>
        <v>2.4910789742341573</v>
      </c>
      <c r="AR30" s="74">
        <f t="shared" si="4"/>
        <v>2.6162819932619295</v>
      </c>
      <c r="AS30" s="74">
        <f t="shared" si="5"/>
        <v>2.5531350324313706</v>
      </c>
      <c r="AT30" s="74">
        <f t="shared" si="6"/>
        <v>2.5202971646215291</v>
      </c>
      <c r="AU30" s="74">
        <f t="shared" si="7"/>
        <v>2.4375622798984802</v>
      </c>
      <c r="AV30" s="74">
        <f t="shared" si="8"/>
        <v>2.19222051831062</v>
      </c>
      <c r="AW30" s="74">
        <f t="shared" si="9"/>
        <v>2.4326168375203312</v>
      </c>
      <c r="AX30" s="74">
        <f t="shared" si="10"/>
        <v>2.5289136818106055</v>
      </c>
      <c r="AY30" s="74">
        <f t="shared" si="11"/>
        <v>2.4285145093675022</v>
      </c>
      <c r="AZ30" s="74">
        <f t="shared" si="12"/>
        <v>2.368294035035849</v>
      </c>
      <c r="BA30" s="17">
        <f t="shared" si="13"/>
        <v>2.7275690516581279</v>
      </c>
      <c r="BB30" s="42">
        <f t="shared" si="24"/>
        <v>0.15170203163427742</v>
      </c>
      <c r="BC30" s="8"/>
    </row>
    <row r="31" spans="1:55" ht="20.100000000000001" customHeight="1">
      <c r="A31" s="47" t="s">
        <v>155</v>
      </c>
      <c r="B31" s="81">
        <v>289.93</v>
      </c>
      <c r="C31" s="61">
        <v>472.22</v>
      </c>
      <c r="D31" s="61">
        <v>592.9899999999999</v>
      </c>
      <c r="E31" s="61">
        <v>784.61000000000013</v>
      </c>
      <c r="F31" s="61">
        <v>815.08</v>
      </c>
      <c r="G31" s="61">
        <v>685.81000000000006</v>
      </c>
      <c r="H31" s="61">
        <v>835.75</v>
      </c>
      <c r="I31" s="61">
        <v>1080.3600000000001</v>
      </c>
      <c r="J31" s="61">
        <v>1104.81</v>
      </c>
      <c r="K31" s="61">
        <v>2594.2400000000002</v>
      </c>
      <c r="L31" s="61">
        <v>4799.7700000000004</v>
      </c>
      <c r="M31" s="82">
        <v>5275.89</v>
      </c>
      <c r="N31" s="42">
        <f t="shared" si="0"/>
        <v>9.919641982845008E-2</v>
      </c>
      <c r="P31" s="340">
        <f t="shared" si="14"/>
        <v>6.9527357851049455E-4</v>
      </c>
      <c r="Q31" s="341">
        <f t="shared" si="15"/>
        <v>1.324837497276666E-3</v>
      </c>
      <c r="R31" s="341">
        <f t="shared" si="16"/>
        <v>4.280511157290009E-3</v>
      </c>
      <c r="S31" s="341">
        <f t="shared" si="17"/>
        <v>6.9673978381741414E-3</v>
      </c>
      <c r="T31" s="341">
        <f t="shared" si="18"/>
        <v>7.404411524159861E-3</v>
      </c>
      <c r="V31" s="81">
        <v>85.646000000000001</v>
      </c>
      <c r="W31" s="61">
        <v>129.274</v>
      </c>
      <c r="X31" s="61">
        <v>143.28100000000001</v>
      </c>
      <c r="Y31" s="61">
        <v>205.29</v>
      </c>
      <c r="Z31" s="61">
        <v>208.07499999999999</v>
      </c>
      <c r="AA31" s="61">
        <v>158.77499999999998</v>
      </c>
      <c r="AB31" s="61">
        <v>214.70299999999997</v>
      </c>
      <c r="AC31" s="61">
        <v>267.55899999999997</v>
      </c>
      <c r="AD31" s="61">
        <v>279.25</v>
      </c>
      <c r="AE31" s="61">
        <v>586.61</v>
      </c>
      <c r="AF31" s="61">
        <v>1049.67</v>
      </c>
      <c r="AG31" s="82">
        <v>1113.4279999999999</v>
      </c>
      <c r="AH31" s="42">
        <f t="shared" si="1"/>
        <v>6.074099478883821E-2</v>
      </c>
      <c r="AJ31" s="340">
        <f t="shared" si="19"/>
        <v>7.641582019293088E-4</v>
      </c>
      <c r="AK31" s="341">
        <f t="shared" si="20"/>
        <v>1.0022116511941134E-3</v>
      </c>
      <c r="AL31" s="341">
        <f t="shared" si="21"/>
        <v>3.0365290023512213E-3</v>
      </c>
      <c r="AM31" s="341">
        <f t="shared" si="22"/>
        <v>4.9505204519546377E-3</v>
      </c>
      <c r="AN31" s="341">
        <f t="shared" si="23"/>
        <v>4.8962571254327642E-3</v>
      </c>
      <c r="AP31" s="52">
        <f t="shared" si="2"/>
        <v>2.9540233849549891</v>
      </c>
      <c r="AQ31" s="74">
        <f t="shared" si="3"/>
        <v>2.7375799415526658</v>
      </c>
      <c r="AR31" s="74">
        <f t="shared" si="4"/>
        <v>2.4162464797045486</v>
      </c>
      <c r="AS31" s="74">
        <f t="shared" si="5"/>
        <v>2.616459132562674</v>
      </c>
      <c r="AT31" s="74">
        <f t="shared" si="6"/>
        <v>2.5528169014084505</v>
      </c>
      <c r="AU31" s="74">
        <f t="shared" si="7"/>
        <v>2.3151455942608008</v>
      </c>
      <c r="AV31" s="74">
        <f t="shared" si="8"/>
        <v>2.5689859407717615</v>
      </c>
      <c r="AW31" s="74">
        <f t="shared" si="9"/>
        <v>2.4765726239401675</v>
      </c>
      <c r="AX31" s="74">
        <f t="shared" si="10"/>
        <v>2.5275839284582871</v>
      </c>
      <c r="AY31" s="74">
        <f t="shared" si="11"/>
        <v>2.2612017392376957</v>
      </c>
      <c r="AZ31" s="74">
        <f t="shared" si="12"/>
        <v>2.1869172897868023</v>
      </c>
      <c r="BA31" s="17">
        <f t="shared" si="13"/>
        <v>2.1104079122195492</v>
      </c>
      <c r="BB31" s="42">
        <f t="shared" si="24"/>
        <v>-3.4985034836279474E-2</v>
      </c>
      <c r="BC31" s="8"/>
    </row>
    <row r="32" spans="1:55" ht="20.100000000000001" customHeight="1" thickBot="1">
      <c r="A32" s="47" t="s">
        <v>33</v>
      </c>
      <c r="B32" s="81">
        <f t="shared" ref="B32:L32" si="25">B33-SUM(B7:B31)</f>
        <v>17658.430000000109</v>
      </c>
      <c r="C32" s="61">
        <f t="shared" si="25"/>
        <v>22636.570000000007</v>
      </c>
      <c r="D32" s="61">
        <f t="shared" si="25"/>
        <v>23495.990000000107</v>
      </c>
      <c r="E32" s="61">
        <f t="shared" si="25"/>
        <v>27660.510000000068</v>
      </c>
      <c r="F32" s="61">
        <f t="shared" si="25"/>
        <v>28634.080000000191</v>
      </c>
      <c r="G32" s="61">
        <f t="shared" si="25"/>
        <v>25168.680000000109</v>
      </c>
      <c r="H32" s="61">
        <f t="shared" si="25"/>
        <v>25956.060000000289</v>
      </c>
      <c r="I32" s="61">
        <f t="shared" si="25"/>
        <v>25899.320000000065</v>
      </c>
      <c r="J32" s="61">
        <f t="shared" si="25"/>
        <v>26120.8400000002</v>
      </c>
      <c r="K32" s="61">
        <f t="shared" si="25"/>
        <v>26373.239999999874</v>
      </c>
      <c r="L32" s="61">
        <f t="shared" si="25"/>
        <v>27949.530000000028</v>
      </c>
      <c r="M32" s="82">
        <f t="shared" ref="M32" si="26">M33-SUM(M7:M31)</f>
        <v>30898.489999999641</v>
      </c>
      <c r="N32" s="42">
        <f t="shared" si="0"/>
        <v>0.10551018210322716</v>
      </c>
      <c r="P32" s="340">
        <f t="shared" si="14"/>
        <v>4.2346220870476146E-2</v>
      </c>
      <c r="Q32" s="349">
        <f t="shared" si="15"/>
        <v>4.8620479463637768E-2</v>
      </c>
      <c r="R32" s="341">
        <f t="shared" si="16"/>
        <v>4.3516000090156118E-2</v>
      </c>
      <c r="S32" s="341">
        <f t="shared" si="17"/>
        <v>4.0571838838107548E-2</v>
      </c>
      <c r="T32" s="341">
        <f t="shared" si="18"/>
        <v>4.3364273219330875E-2</v>
      </c>
      <c r="V32" s="81">
        <f t="shared" ref="V32:AG32" si="27">V33-SUM(V7:V31)</f>
        <v>5364.2430000000022</v>
      </c>
      <c r="W32" s="61">
        <f t="shared" si="27"/>
        <v>7066.1040000000212</v>
      </c>
      <c r="X32" s="61">
        <f t="shared" si="27"/>
        <v>7139.5240000000631</v>
      </c>
      <c r="Y32" s="61">
        <f t="shared" si="27"/>
        <v>8556.9950000000972</v>
      </c>
      <c r="Z32" s="61">
        <f t="shared" si="27"/>
        <v>9407.8750000000582</v>
      </c>
      <c r="AA32" s="61">
        <f t="shared" si="27"/>
        <v>9665.3139999999839</v>
      </c>
      <c r="AB32" s="61">
        <f t="shared" si="27"/>
        <v>9779.6669999999867</v>
      </c>
      <c r="AC32" s="61">
        <f t="shared" si="27"/>
        <v>10207.996999999828</v>
      </c>
      <c r="AD32" s="61">
        <f t="shared" si="27"/>
        <v>10220.224000000075</v>
      </c>
      <c r="AE32" s="61">
        <f t="shared" si="27"/>
        <v>10587.195999999938</v>
      </c>
      <c r="AF32" s="61">
        <f t="shared" si="27"/>
        <v>9518.5400000000664</v>
      </c>
      <c r="AG32" s="82">
        <f t="shared" si="27"/>
        <v>11988.564999999973</v>
      </c>
      <c r="AH32" s="42">
        <f t="shared" si="1"/>
        <v>0.2594962042497998</v>
      </c>
      <c r="AJ32" s="340">
        <f t="shared" si="19"/>
        <v>4.7861316180462403E-2</v>
      </c>
      <c r="AK32" s="349">
        <f t="shared" si="20"/>
        <v>6.1008913892297692E-2</v>
      </c>
      <c r="AL32" s="341">
        <f t="shared" si="21"/>
        <v>5.4803579392742455E-2</v>
      </c>
      <c r="AM32" s="341">
        <f t="shared" si="22"/>
        <v>4.4891944080281063E-2</v>
      </c>
      <c r="AN32" s="341">
        <f t="shared" si="23"/>
        <v>5.2719256929917087E-2</v>
      </c>
      <c r="AP32" s="52">
        <f t="shared" si="2"/>
        <v>3.0377802556625753</v>
      </c>
      <c r="AQ32" s="76">
        <f t="shared" si="3"/>
        <v>3.1215435907471933</v>
      </c>
      <c r="AR32" s="76">
        <f t="shared" si="4"/>
        <v>3.0386138230396043</v>
      </c>
      <c r="AS32" s="76">
        <f t="shared" si="5"/>
        <v>3.09357817335981</v>
      </c>
      <c r="AT32" s="76">
        <f t="shared" si="6"/>
        <v>3.2855516922492347</v>
      </c>
      <c r="AU32" s="76">
        <f t="shared" si="7"/>
        <v>3.8402149020131136</v>
      </c>
      <c r="AV32" s="76">
        <f t="shared" si="8"/>
        <v>3.7677779293158813</v>
      </c>
      <c r="AW32" s="76">
        <f t="shared" si="9"/>
        <v>3.9414150641792149</v>
      </c>
      <c r="AX32" s="76">
        <f t="shared" si="10"/>
        <v>3.9126704960483645</v>
      </c>
      <c r="AY32" s="76">
        <f t="shared" si="11"/>
        <v>4.0143706271963513</v>
      </c>
      <c r="AZ32" s="76">
        <f t="shared" si="12"/>
        <v>3.405617196425148</v>
      </c>
      <c r="BA32" s="17">
        <f t="shared" si="13"/>
        <v>3.8799841027830526</v>
      </c>
      <c r="BB32" s="42">
        <f t="shared" si="24"/>
        <v>0.13928955575390098</v>
      </c>
      <c r="BC32" s="8"/>
    </row>
    <row r="33" spans="1:55" s="6" customFormat="1" ht="26.25" customHeight="1" thickBot="1">
      <c r="A33" s="56" t="s">
        <v>34</v>
      </c>
      <c r="B33" s="84">
        <v>417001.32000000018</v>
      </c>
      <c r="C33" s="69">
        <v>439400.6</v>
      </c>
      <c r="D33" s="69">
        <v>434995.83</v>
      </c>
      <c r="E33" s="69">
        <v>459830.48000000004</v>
      </c>
      <c r="F33" s="69">
        <v>510891.09000000026</v>
      </c>
      <c r="G33" s="69">
        <v>517655.94000000006</v>
      </c>
      <c r="H33" s="69">
        <v>550862.98000000021</v>
      </c>
      <c r="I33" s="69">
        <v>596490.64999999991</v>
      </c>
      <c r="J33" s="69">
        <v>618224.89000000013</v>
      </c>
      <c r="K33" s="69">
        <v>606058.46</v>
      </c>
      <c r="L33" s="69">
        <v>688889.9</v>
      </c>
      <c r="M33" s="85">
        <v>712533.32999999984</v>
      </c>
      <c r="N33" s="86">
        <f t="shared" si="0"/>
        <v>3.4321057690060219E-2</v>
      </c>
      <c r="O33"/>
      <c r="P33" s="334">
        <f>SUM(P7:P32)</f>
        <v>1</v>
      </c>
      <c r="Q33" s="338">
        <f t="shared" ref="Q33:T33" si="28">SUM(Q7:Q32)</f>
        <v>1</v>
      </c>
      <c r="R33" s="338">
        <f t="shared" si="28"/>
        <v>0.99999999999999989</v>
      </c>
      <c r="S33" s="338">
        <f t="shared" si="28"/>
        <v>0.99999999999999978</v>
      </c>
      <c r="T33" s="335">
        <f t="shared" si="28"/>
        <v>1</v>
      </c>
      <c r="V33" s="99">
        <v>112078.88600000003</v>
      </c>
      <c r="W33" s="69">
        <v>121726.72900000001</v>
      </c>
      <c r="X33" s="69">
        <v>125951.17400000006</v>
      </c>
      <c r="Y33" s="69">
        <v>133913.60600000012</v>
      </c>
      <c r="Z33" s="69">
        <v>150778.07300000006</v>
      </c>
      <c r="AA33" s="69">
        <v>158424.62000000002</v>
      </c>
      <c r="AB33" s="69">
        <v>165647.85999999999</v>
      </c>
      <c r="AC33" s="69">
        <v>185539.34599999984</v>
      </c>
      <c r="AD33" s="69">
        <v>193201.57400000005</v>
      </c>
      <c r="AE33" s="69">
        <v>193184.38899999994</v>
      </c>
      <c r="AF33" s="69">
        <v>212032.25200000009</v>
      </c>
      <c r="AG33" s="85">
        <v>227403.90700000004</v>
      </c>
      <c r="AH33" s="86">
        <f t="shared" si="1"/>
        <v>7.2496777518544372E-2</v>
      </c>
      <c r="AI33"/>
      <c r="AJ33" s="334">
        <f>SUM(AJ7:AJ32)</f>
        <v>0.99999999999999978</v>
      </c>
      <c r="AK33" s="338">
        <f t="shared" ref="AK33:AN33" si="29">SUM(AK7:AK32)</f>
        <v>0.99999999999999967</v>
      </c>
      <c r="AL33" s="338">
        <f t="shared" si="29"/>
        <v>0.99999999999999967</v>
      </c>
      <c r="AM33" s="338">
        <f t="shared" si="29"/>
        <v>1.0000000000000002</v>
      </c>
      <c r="AN33" s="335">
        <f t="shared" si="29"/>
        <v>0.99999999999999978</v>
      </c>
      <c r="AP33" s="72">
        <f t="shared" si="2"/>
        <v>2.687734561607622</v>
      </c>
      <c r="AQ33" s="77">
        <f t="shared" si="3"/>
        <v>2.7702904593211759</v>
      </c>
      <c r="AR33" s="77">
        <f t="shared" si="4"/>
        <v>2.895457043806605</v>
      </c>
      <c r="AS33" s="77">
        <f t="shared" si="5"/>
        <v>2.912238571049055</v>
      </c>
      <c r="AT33" s="77">
        <f t="shared" si="6"/>
        <v>2.9512762299299444</v>
      </c>
      <c r="AU33" s="77">
        <f t="shared" si="7"/>
        <v>3.0604231065135656</v>
      </c>
      <c r="AV33" s="77">
        <f t="shared" si="8"/>
        <v>3.0070610299497695</v>
      </c>
      <c r="AW33" s="77">
        <f t="shared" si="9"/>
        <v>3.1105155797496553</v>
      </c>
      <c r="AX33" s="77">
        <f t="shared" si="10"/>
        <v>3.1251018379412066</v>
      </c>
      <c r="AY33" s="77">
        <f t="shared" si="11"/>
        <v>3.1875537056276708</v>
      </c>
      <c r="AZ33" s="77">
        <f t="shared" si="12"/>
        <v>3.0778830114942908</v>
      </c>
      <c r="BA33" s="87">
        <f t="shared" si="13"/>
        <v>3.1914844881712421</v>
      </c>
      <c r="BB33" s="86">
        <f t="shared" si="24"/>
        <v>3.6908965107740915E-2</v>
      </c>
      <c r="BC33" s="13"/>
    </row>
    <row r="35" spans="1:55" ht="15.75" thickBot="1"/>
    <row r="36" spans="1:55" ht="15" customHeight="1">
      <c r="A36" s="507" t="s">
        <v>20</v>
      </c>
      <c r="B36" s="533" t="s">
        <v>19</v>
      </c>
      <c r="C36" s="530"/>
      <c r="D36" s="530"/>
      <c r="E36" s="530"/>
      <c r="F36" s="530"/>
      <c r="G36" s="530"/>
      <c r="H36" s="530"/>
      <c r="I36" s="530"/>
      <c r="J36" s="530"/>
      <c r="K36" s="530"/>
      <c r="L36" s="530"/>
      <c r="M36" s="531"/>
      <c r="N36" s="519" t="s">
        <v>196</v>
      </c>
      <c r="P36" s="489" t="s">
        <v>112</v>
      </c>
      <c r="Q36" s="495"/>
      <c r="R36" s="495"/>
      <c r="S36" s="495"/>
      <c r="T36" s="522"/>
      <c r="V36" s="529" t="s">
        <v>35</v>
      </c>
      <c r="W36" s="530"/>
      <c r="X36" s="530"/>
      <c r="Y36" s="530"/>
      <c r="Z36" s="530"/>
      <c r="AA36" s="530"/>
      <c r="AB36" s="530"/>
      <c r="AC36" s="530"/>
      <c r="AD36" s="530"/>
      <c r="AE36" s="530"/>
      <c r="AF36" s="530"/>
      <c r="AG36" s="531"/>
      <c r="AH36" s="519" t="s">
        <v>196</v>
      </c>
      <c r="AJ36" s="489" t="s">
        <v>112</v>
      </c>
      <c r="AK36" s="495"/>
      <c r="AL36" s="495"/>
      <c r="AM36" s="495"/>
      <c r="AN36" s="522"/>
      <c r="AP36" s="529" t="s">
        <v>41</v>
      </c>
      <c r="AQ36" s="530"/>
      <c r="AR36" s="530"/>
      <c r="AS36" s="530"/>
      <c r="AT36" s="530"/>
      <c r="AU36" s="530"/>
      <c r="AV36" s="530"/>
      <c r="AW36" s="530"/>
      <c r="AX36" s="530"/>
      <c r="AY36" s="530"/>
      <c r="AZ36" s="530"/>
      <c r="BA36" s="530"/>
      <c r="BB36" s="519" t="s">
        <v>196</v>
      </c>
    </row>
    <row r="37" spans="1:55" ht="15.75" thickBot="1">
      <c r="A37" s="517"/>
      <c r="B37" s="526" t="s">
        <v>69</v>
      </c>
      <c r="C37" s="527"/>
      <c r="D37" s="527"/>
      <c r="E37" s="527"/>
      <c r="F37" s="527"/>
      <c r="G37" s="527"/>
      <c r="H37" s="527"/>
      <c r="I37" s="527"/>
      <c r="J37" s="527"/>
      <c r="K37" s="527"/>
      <c r="L37" s="527"/>
      <c r="M37" s="528"/>
      <c r="N37" s="520"/>
      <c r="P37" s="523"/>
      <c r="Q37" s="524"/>
      <c r="R37" s="524"/>
      <c r="S37" s="524"/>
      <c r="T37" s="525"/>
      <c r="V37" s="532" t="str">
        <f>B37</f>
        <v>jan-dez</v>
      </c>
      <c r="W37" s="527"/>
      <c r="X37" s="527"/>
      <c r="Y37" s="527"/>
      <c r="Z37" s="527"/>
      <c r="AA37" s="527"/>
      <c r="AB37" s="527"/>
      <c r="AC37" s="527"/>
      <c r="AD37" s="527"/>
      <c r="AE37" s="527"/>
      <c r="AF37" s="527"/>
      <c r="AG37" s="528"/>
      <c r="AH37" s="520"/>
      <c r="AJ37" s="523"/>
      <c r="AK37" s="524"/>
      <c r="AL37" s="524"/>
      <c r="AM37" s="524"/>
      <c r="AN37" s="525"/>
      <c r="AP37" s="532" t="str">
        <f>B37</f>
        <v>jan-dez</v>
      </c>
      <c r="AQ37" s="527"/>
      <c r="AR37" s="527"/>
      <c r="AS37" s="527"/>
      <c r="AT37" s="527"/>
      <c r="AU37" s="527"/>
      <c r="AV37" s="527"/>
      <c r="AW37" s="527"/>
      <c r="AX37" s="527"/>
      <c r="AY37" s="527"/>
      <c r="AZ37" s="527"/>
      <c r="BA37" s="528"/>
      <c r="BB37" s="520"/>
    </row>
    <row r="38" spans="1:55" ht="24.75" customHeight="1" thickBot="1">
      <c r="A38" s="508"/>
      <c r="B38" s="31">
        <v>2010</v>
      </c>
      <c r="C38" s="78">
        <v>2011</v>
      </c>
      <c r="D38" s="78">
        <v>2012</v>
      </c>
      <c r="E38" s="78">
        <v>2013</v>
      </c>
      <c r="F38" s="78">
        <v>2014</v>
      </c>
      <c r="G38" s="78">
        <v>2015</v>
      </c>
      <c r="H38" s="78">
        <v>2016</v>
      </c>
      <c r="I38" s="78">
        <v>2017</v>
      </c>
      <c r="J38" s="78">
        <v>2018</v>
      </c>
      <c r="K38" s="78">
        <v>2019</v>
      </c>
      <c r="L38" s="78">
        <v>2020</v>
      </c>
      <c r="M38" s="30">
        <v>2021</v>
      </c>
      <c r="N38" s="521"/>
      <c r="P38" s="284">
        <v>2010</v>
      </c>
      <c r="Q38" s="339">
        <v>2015</v>
      </c>
      <c r="R38" s="386">
        <v>2019</v>
      </c>
      <c r="S38" s="386">
        <v>2020</v>
      </c>
      <c r="T38" s="288">
        <v>2021</v>
      </c>
      <c r="V38" s="51">
        <v>2010</v>
      </c>
      <c r="W38" s="78">
        <v>2011</v>
      </c>
      <c r="X38" s="78">
        <v>2012</v>
      </c>
      <c r="Y38" s="78">
        <v>2013</v>
      </c>
      <c r="Z38" s="78">
        <v>2014</v>
      </c>
      <c r="AA38" s="78">
        <v>2015</v>
      </c>
      <c r="AB38" s="78">
        <v>2016</v>
      </c>
      <c r="AC38" s="78">
        <v>2017</v>
      </c>
      <c r="AD38" s="78">
        <v>2018</v>
      </c>
      <c r="AE38" s="78">
        <v>2019</v>
      </c>
      <c r="AF38" s="78">
        <v>2020</v>
      </c>
      <c r="AG38" s="30">
        <v>2021</v>
      </c>
      <c r="AH38" s="521"/>
      <c r="AJ38" s="284">
        <v>2010</v>
      </c>
      <c r="AK38" s="339">
        <v>2015</v>
      </c>
      <c r="AL38" s="386">
        <v>2019</v>
      </c>
      <c r="AM38" s="386">
        <v>2020</v>
      </c>
      <c r="AN38" s="288">
        <v>2021</v>
      </c>
      <c r="AP38" s="51">
        <v>2010</v>
      </c>
      <c r="AQ38" s="70">
        <v>2011</v>
      </c>
      <c r="AR38" s="70">
        <v>2012</v>
      </c>
      <c r="AS38" s="70">
        <v>2013</v>
      </c>
      <c r="AT38" s="70">
        <v>2014</v>
      </c>
      <c r="AU38" s="70">
        <v>2015</v>
      </c>
      <c r="AV38" s="70">
        <v>2016</v>
      </c>
      <c r="AW38" s="70">
        <v>2017</v>
      </c>
      <c r="AX38" s="70">
        <v>2018</v>
      </c>
      <c r="AY38" s="70">
        <v>2019</v>
      </c>
      <c r="AZ38" s="70">
        <v>2020</v>
      </c>
      <c r="BA38" s="29">
        <v>2021</v>
      </c>
      <c r="BB38" s="521"/>
    </row>
    <row r="39" spans="1:55" ht="20.100000000000001" customHeight="1">
      <c r="A39" s="88" t="s">
        <v>122</v>
      </c>
      <c r="B39" s="89">
        <v>50820.52</v>
      </c>
      <c r="C39" s="60">
        <v>48454.41</v>
      </c>
      <c r="D39" s="60">
        <v>49474.400000000001</v>
      </c>
      <c r="E39" s="60">
        <v>52499.920000000006</v>
      </c>
      <c r="F39" s="60">
        <v>72707.61</v>
      </c>
      <c r="G39" s="60">
        <v>73145.490000000005</v>
      </c>
      <c r="H39" s="60">
        <v>88205.24</v>
      </c>
      <c r="I39" s="60">
        <v>87353.06</v>
      </c>
      <c r="J39" s="60">
        <v>84358.209999999992</v>
      </c>
      <c r="K39" s="60">
        <v>80934.37</v>
      </c>
      <c r="L39" s="60">
        <v>87471.650000000009</v>
      </c>
      <c r="M39" s="80">
        <v>89155.07</v>
      </c>
      <c r="N39" s="42">
        <f>(M39-L39)/L39</f>
        <v>1.9245321198353958E-2</v>
      </c>
      <c r="P39" s="340">
        <f>B39/$B$66</f>
        <v>0.25482907948123912</v>
      </c>
      <c r="Q39" s="341">
        <f>G39/$G$66</f>
        <v>0.33280118259763353</v>
      </c>
      <c r="R39" s="341">
        <f>K39/$K$66</f>
        <v>0.29838638201658635</v>
      </c>
      <c r="S39" s="341">
        <f>L39/$L$66</f>
        <v>0.31782908697168766</v>
      </c>
      <c r="T39" s="341">
        <f>M39/$M$66</f>
        <v>0.2904168634293256</v>
      </c>
      <c r="V39" s="97">
        <v>12532.965</v>
      </c>
      <c r="W39" s="60">
        <v>12213.735999999999</v>
      </c>
      <c r="X39" s="60">
        <v>12278.156000000001</v>
      </c>
      <c r="Y39" s="60">
        <v>12990.009000000004</v>
      </c>
      <c r="Z39" s="60">
        <v>17171.220999999998</v>
      </c>
      <c r="AA39" s="60">
        <v>17616.599000000002</v>
      </c>
      <c r="AB39" s="60">
        <v>20541.998999999996</v>
      </c>
      <c r="AC39" s="60">
        <v>20663.093000000001</v>
      </c>
      <c r="AD39" s="60">
        <v>20447.448</v>
      </c>
      <c r="AE39" s="60">
        <v>20151.398999999998</v>
      </c>
      <c r="AF39" s="60">
        <v>21714.860999999997</v>
      </c>
      <c r="AG39" s="80">
        <v>22452.633000000002</v>
      </c>
      <c r="AH39" s="42">
        <f t="shared" ref="AH39:AH66" si="30">(AG39-AF39)/AF39</f>
        <v>3.3975441979573556E-2</v>
      </c>
      <c r="AJ39" s="340">
        <f>V39/$V$66</f>
        <v>0.26727323978551881</v>
      </c>
      <c r="AK39" s="341">
        <f>AA39/$AA$66</f>
        <v>0.30096865696381009</v>
      </c>
      <c r="AL39" s="341">
        <f>AE39/$AE$66</f>
        <v>0.2744959266338447</v>
      </c>
      <c r="AM39" s="341">
        <f>AF39/$AF$66</f>
        <v>0.30267230904056674</v>
      </c>
      <c r="AN39" s="341">
        <f>AG39/$AG$66</f>
        <v>0.27759573314796487</v>
      </c>
      <c r="AP39" s="100">
        <f t="shared" ref="AP39" si="31">(V39/B39)*10</f>
        <v>2.4661229361683037</v>
      </c>
      <c r="AQ39" s="73">
        <f t="shared" ref="AQ39" si="32">(W39/C39)*10</f>
        <v>2.5206655080517955</v>
      </c>
      <c r="AR39" s="73">
        <f t="shared" ref="AR39" si="33">(X39/D39)*10</f>
        <v>2.4817190304480703</v>
      </c>
      <c r="AS39" s="73">
        <f t="shared" ref="AS39" si="34">(Y39/E39)*10</f>
        <v>2.4742911989199228</v>
      </c>
      <c r="AT39" s="73">
        <f t="shared" ref="AT39" si="35">(Z39/F39)*10</f>
        <v>2.3616813975868549</v>
      </c>
      <c r="AU39" s="73">
        <f t="shared" ref="AU39" si="36">(AA39/G39)*10</f>
        <v>2.4084327003619772</v>
      </c>
      <c r="AV39" s="73">
        <f t="shared" ref="AV39" si="37">(AB39/H39)*10</f>
        <v>2.3288864697834271</v>
      </c>
      <c r="AW39" s="73">
        <f t="shared" ref="AW39" si="38">(AC39/I39)*10</f>
        <v>2.3654687082513197</v>
      </c>
      <c r="AX39" s="73">
        <f t="shared" ref="AX39" si="39">(AD39/J39)*10</f>
        <v>2.4238835793220366</v>
      </c>
      <c r="AY39" s="73">
        <f t="shared" ref="AY39" si="40">(AE39/K39)*10</f>
        <v>2.489844425798335</v>
      </c>
      <c r="AZ39" s="73">
        <f t="shared" ref="AZ39" si="41">(AF39/L39)*10</f>
        <v>2.4825027308848062</v>
      </c>
      <c r="BA39" s="101">
        <f t="shared" ref="BA39:BA66" si="42">(AG39/M39)*10</f>
        <v>2.5183798296608368</v>
      </c>
      <c r="BB39" s="42">
        <f>(BA39-AZ39)/AZ39</f>
        <v>1.4451987637187177E-2</v>
      </c>
    </row>
    <row r="40" spans="1:55" ht="20.100000000000001" customHeight="1">
      <c r="A40" s="88" t="s">
        <v>117</v>
      </c>
      <c r="B40" s="90">
        <v>41498.42</v>
      </c>
      <c r="C40" s="61">
        <v>39914.6</v>
      </c>
      <c r="D40" s="61">
        <v>41465.19</v>
      </c>
      <c r="E40" s="61">
        <v>49363.900000000016</v>
      </c>
      <c r="F40" s="61">
        <v>42182.19</v>
      </c>
      <c r="G40" s="61">
        <v>45868.41</v>
      </c>
      <c r="H40" s="61">
        <v>49666.81</v>
      </c>
      <c r="I40" s="61">
        <v>52712.84</v>
      </c>
      <c r="J40" s="61">
        <v>53566.460000000006</v>
      </c>
      <c r="K40" s="61">
        <v>54512.439999999995</v>
      </c>
      <c r="L40" s="61">
        <v>65409.94999999999</v>
      </c>
      <c r="M40" s="82">
        <v>64453.159999999996</v>
      </c>
      <c r="N40" s="42">
        <f t="shared" ref="N40:N66" si="43">(M40-L40)/L40</f>
        <v>-1.4627591062215974E-2</v>
      </c>
      <c r="P40" s="340">
        <f t="shared" ref="P40:P65" si="44">B40/$B$66</f>
        <v>0.20808532003462074</v>
      </c>
      <c r="Q40" s="341">
        <f t="shared" ref="Q40:Q65" si="45">G40/$G$66</f>
        <v>0.20869449492884826</v>
      </c>
      <c r="R40" s="341">
        <f t="shared" ref="R40:R65" si="46">K40/$K$66</f>
        <v>0.20097481139960985</v>
      </c>
      <c r="S40" s="341">
        <f t="shared" ref="S40:S65" si="47">L40/$L$66</f>
        <v>0.23766768647171668</v>
      </c>
      <c r="T40" s="341">
        <f t="shared" ref="T40:T65" si="48">M40/$M$66</f>
        <v>0.20995199224574068</v>
      </c>
      <c r="V40" s="97">
        <v>9589.4100000000017</v>
      </c>
      <c r="W40" s="61">
        <v>9454.6360000000004</v>
      </c>
      <c r="X40" s="61">
        <v>9610.8979999999992</v>
      </c>
      <c r="Y40" s="61">
        <v>9922.8850000000039</v>
      </c>
      <c r="Z40" s="61">
        <v>10448.807000000001</v>
      </c>
      <c r="AA40" s="61">
        <v>11459.848999999998</v>
      </c>
      <c r="AB40" s="61">
        <v>12069.942999999999</v>
      </c>
      <c r="AC40" s="61">
        <v>13433.061999999998</v>
      </c>
      <c r="AD40" s="61">
        <v>12501.922</v>
      </c>
      <c r="AE40" s="61">
        <v>12468.708999999999</v>
      </c>
      <c r="AF40" s="61">
        <v>14159.213000000002</v>
      </c>
      <c r="AG40" s="82">
        <v>14370.82</v>
      </c>
      <c r="AH40" s="42">
        <f t="shared" si="30"/>
        <v>1.4944827795160516E-2</v>
      </c>
      <c r="AJ40" s="340">
        <f t="shared" ref="AJ40:AJ65" si="49">V40/$V$66</f>
        <v>0.20450010658544507</v>
      </c>
      <c r="AK40" s="341">
        <f t="shared" ref="AK40:AK65" si="50">AA40/$AA$66</f>
        <v>0.19578440552220441</v>
      </c>
      <c r="AL40" s="341">
        <f t="shared" ref="AL40:AL65" si="51">AE40/$AE$66</f>
        <v>0.16984477508895335</v>
      </c>
      <c r="AM40" s="341">
        <f t="shared" ref="AM40:AM65" si="52">AF40/$AF$66</f>
        <v>0.1973580071687869</v>
      </c>
      <c r="AN40" s="341">
        <f t="shared" ref="AN40:AN65" si="53">AG40/$AG$66</f>
        <v>0.17767530043525123</v>
      </c>
      <c r="AP40" s="477">
        <f t="shared" ref="AP40:AP65" si="54">(V40/B40)*10</f>
        <v>2.3107891818531892</v>
      </c>
      <c r="AQ40" s="75">
        <f t="shared" ref="AQ40:AQ65" si="55">(W40/C40)*10</f>
        <v>2.3687162091064424</v>
      </c>
      <c r="AR40" s="75">
        <f t="shared" ref="AR40:AR65" si="56">(X40/D40)*10</f>
        <v>2.3178232150871607</v>
      </c>
      <c r="AS40" s="75">
        <f t="shared" ref="AS40:AS65" si="57">(Y40/E40)*10</f>
        <v>2.0101501299532658</v>
      </c>
      <c r="AT40" s="75">
        <f t="shared" ref="AT40:AT65" si="58">(Z40/F40)*10</f>
        <v>2.4770660318964</v>
      </c>
      <c r="AU40" s="75">
        <f t="shared" ref="AU40:AU65" si="59">(AA40/G40)*10</f>
        <v>2.4984186284198637</v>
      </c>
      <c r="AV40" s="75">
        <f t="shared" ref="AV40:AV65" si="60">(AB40/H40)*10</f>
        <v>2.4301828524924391</v>
      </c>
      <c r="AW40" s="75">
        <f t="shared" ref="AW40:AW65" si="61">(AC40/I40)*10</f>
        <v>2.5483472338048947</v>
      </c>
      <c r="AX40" s="75">
        <f t="shared" ref="AX40:AX65" si="62">(AD40/J40)*10</f>
        <v>2.3339085689067374</v>
      </c>
      <c r="AY40" s="75">
        <f t="shared" ref="AY40:AY65" si="63">(AE40/K40)*10</f>
        <v>2.2873144185070418</v>
      </c>
      <c r="AZ40" s="75">
        <f t="shared" ref="AZ40:AZ65" si="64">(AF40/L40)*10</f>
        <v>2.1646879412077218</v>
      </c>
      <c r="BA40" s="478">
        <f t="shared" ref="BA40:BA65" si="65">(AG40/M40)*10</f>
        <v>2.2296532862003975</v>
      </c>
      <c r="BB40" s="42">
        <f t="shared" ref="BB40:BB66" si="66">(BA40-AZ40)/AZ40</f>
        <v>3.0011413541866115E-2</v>
      </c>
    </row>
    <row r="41" spans="1:55" ht="20.100000000000001" customHeight="1">
      <c r="A41" s="88" t="s">
        <v>128</v>
      </c>
      <c r="B41" s="90">
        <v>5990.7400000000007</v>
      </c>
      <c r="C41" s="61">
        <v>9352.34</v>
      </c>
      <c r="D41" s="61">
        <v>8234.07</v>
      </c>
      <c r="E41" s="61">
        <v>12706.159999999998</v>
      </c>
      <c r="F41" s="61">
        <v>12698.16</v>
      </c>
      <c r="G41" s="61">
        <v>15173</v>
      </c>
      <c r="H41" s="61">
        <v>17139.370000000003</v>
      </c>
      <c r="I41" s="61">
        <v>22101.809999999998</v>
      </c>
      <c r="J41" s="61">
        <v>23772.45</v>
      </c>
      <c r="K41" s="61">
        <v>22785.32</v>
      </c>
      <c r="L41" s="61">
        <v>32766.420000000002</v>
      </c>
      <c r="M41" s="82">
        <v>41046.35</v>
      </c>
      <c r="N41" s="42">
        <f t="shared" si="43"/>
        <v>0.25269559506348255</v>
      </c>
      <c r="P41" s="340">
        <f t="shared" si="44"/>
        <v>3.0039337645727332E-2</v>
      </c>
      <c r="Q41" s="341">
        <f t="shared" si="45"/>
        <v>6.9034910334921443E-2</v>
      </c>
      <c r="R41" s="341">
        <f t="shared" si="46"/>
        <v>8.4004227102653248E-2</v>
      </c>
      <c r="S41" s="341">
        <f t="shared" si="47"/>
        <v>0.11905710423812567</v>
      </c>
      <c r="T41" s="341">
        <f t="shared" si="48"/>
        <v>0.13370582539189635</v>
      </c>
      <c r="V41" s="97">
        <v>1414.2950000000001</v>
      </c>
      <c r="W41" s="61">
        <v>2569.1799999999998</v>
      </c>
      <c r="X41" s="61">
        <v>2255.806</v>
      </c>
      <c r="Y41" s="61">
        <v>3451.5689999999995</v>
      </c>
      <c r="Z41" s="61">
        <v>3072.3739999999998</v>
      </c>
      <c r="AA41" s="61">
        <v>3952.7710000000002</v>
      </c>
      <c r="AB41" s="61">
        <v>4132.1329999999998</v>
      </c>
      <c r="AC41" s="61">
        <v>5615.9650000000001</v>
      </c>
      <c r="AD41" s="61">
        <v>6268.9380000000001</v>
      </c>
      <c r="AE41" s="61">
        <v>5867.1059999999998</v>
      </c>
      <c r="AF41" s="61">
        <v>7494.0380000000005</v>
      </c>
      <c r="AG41" s="82">
        <v>9705.8249999999989</v>
      </c>
      <c r="AH41" s="42">
        <f t="shared" si="30"/>
        <v>0.29513954959929456</v>
      </c>
      <c r="AJ41" s="340">
        <f t="shared" si="49"/>
        <v>3.0160716690939483E-2</v>
      </c>
      <c r="AK41" s="341">
        <f t="shared" si="50"/>
        <v>6.7530638527646361E-2</v>
      </c>
      <c r="AL41" s="341">
        <f t="shared" si="51"/>
        <v>7.9919845670714487E-2</v>
      </c>
      <c r="AM41" s="341">
        <f t="shared" si="52"/>
        <v>0.10445555168406333</v>
      </c>
      <c r="AN41" s="341">
        <f t="shared" si="53"/>
        <v>0.1199990934996731</v>
      </c>
      <c r="AP41" s="477">
        <f t="shared" si="54"/>
        <v>2.3608018375025455</v>
      </c>
      <c r="AQ41" s="75">
        <f t="shared" si="55"/>
        <v>2.7470985870915725</v>
      </c>
      <c r="AR41" s="75">
        <f t="shared" si="56"/>
        <v>2.739600222004428</v>
      </c>
      <c r="AS41" s="75">
        <f t="shared" si="57"/>
        <v>2.7164532793542664</v>
      </c>
      <c r="AT41" s="75">
        <f t="shared" si="58"/>
        <v>2.4195426738992105</v>
      </c>
      <c r="AU41" s="75">
        <f t="shared" si="59"/>
        <v>2.6051347788835431</v>
      </c>
      <c r="AV41" s="75">
        <f t="shared" si="60"/>
        <v>2.4109013341797274</v>
      </c>
      <c r="AW41" s="75">
        <f t="shared" si="61"/>
        <v>2.5409525283223413</v>
      </c>
      <c r="AX41" s="75">
        <f t="shared" si="62"/>
        <v>2.6370601263226972</v>
      </c>
      <c r="AY41" s="75">
        <f t="shared" si="63"/>
        <v>2.5749500116741828</v>
      </c>
      <c r="AZ41" s="75">
        <f t="shared" si="64"/>
        <v>2.2871091806794883</v>
      </c>
      <c r="BA41" s="478">
        <f t="shared" si="65"/>
        <v>2.3646012373816427</v>
      </c>
      <c r="BB41" s="42">
        <f t="shared" si="66"/>
        <v>3.3882097696416896E-2</v>
      </c>
    </row>
    <row r="42" spans="1:55" ht="20.100000000000001" customHeight="1">
      <c r="A42" s="88" t="s">
        <v>130</v>
      </c>
      <c r="B42" s="90">
        <v>6256.7400000000007</v>
      </c>
      <c r="C42" s="61">
        <v>8525.7099999999991</v>
      </c>
      <c r="D42" s="61">
        <v>3111.58</v>
      </c>
      <c r="E42" s="61">
        <v>2890.39</v>
      </c>
      <c r="F42" s="61">
        <v>3009.5900000000006</v>
      </c>
      <c r="G42" s="61">
        <v>2981.12</v>
      </c>
      <c r="H42" s="61">
        <v>4106.37</v>
      </c>
      <c r="I42" s="61">
        <v>7927.8900000000021</v>
      </c>
      <c r="J42" s="61">
        <v>6792.5899999999992</v>
      </c>
      <c r="K42" s="61">
        <v>6620.2600000000011</v>
      </c>
      <c r="L42" s="61">
        <v>10700.71</v>
      </c>
      <c r="M42" s="82">
        <v>18425.030000000002</v>
      </c>
      <c r="N42" s="42">
        <f t="shared" si="43"/>
        <v>0.72185116688518836</v>
      </c>
      <c r="P42" s="340">
        <f t="shared" si="44"/>
        <v>3.1373140116501136E-2</v>
      </c>
      <c r="Q42" s="341">
        <f t="shared" si="45"/>
        <v>1.356365596109148E-2</v>
      </c>
      <c r="R42" s="341">
        <f t="shared" si="46"/>
        <v>2.4407373893305481E-2</v>
      </c>
      <c r="S42" s="341">
        <f t="shared" si="47"/>
        <v>3.8881133364339272E-2</v>
      </c>
      <c r="T42" s="341">
        <f t="shared" si="48"/>
        <v>6.0018341314646798E-2</v>
      </c>
      <c r="V42" s="97">
        <v>1213.577</v>
      </c>
      <c r="W42" s="61">
        <v>1256.624</v>
      </c>
      <c r="X42" s="61">
        <v>938.33400000000006</v>
      </c>
      <c r="Y42" s="61">
        <v>898.42999999999984</v>
      </c>
      <c r="Z42" s="61">
        <v>1298.8689999999999</v>
      </c>
      <c r="AA42" s="61">
        <v>1339.5490000000002</v>
      </c>
      <c r="AB42" s="61">
        <v>1858.0559999999998</v>
      </c>
      <c r="AC42" s="61">
        <v>2532.8609999999994</v>
      </c>
      <c r="AD42" s="61">
        <v>2537.7370000000001</v>
      </c>
      <c r="AE42" s="61">
        <v>2079.248</v>
      </c>
      <c r="AF42" s="61">
        <v>3522.9070000000002</v>
      </c>
      <c r="AG42" s="82">
        <v>5320.9320000000007</v>
      </c>
      <c r="AH42" s="42">
        <f t="shared" si="30"/>
        <v>0.51038105746192008</v>
      </c>
      <c r="AJ42" s="340">
        <f t="shared" si="49"/>
        <v>2.5880281044365048E-2</v>
      </c>
      <c r="AK42" s="341">
        <f t="shared" si="50"/>
        <v>2.2885363029902357E-2</v>
      </c>
      <c r="AL42" s="341">
        <f t="shared" si="51"/>
        <v>2.832285274394936E-2</v>
      </c>
      <c r="AM42" s="341">
        <f t="shared" si="52"/>
        <v>4.9103993630222914E-2</v>
      </c>
      <c r="AN42" s="341">
        <f t="shared" si="53"/>
        <v>6.5785960139751409E-2</v>
      </c>
      <c r="AP42" s="477">
        <f t="shared" si="54"/>
        <v>1.9396315013889021</v>
      </c>
      <c r="AQ42" s="75">
        <f t="shared" si="55"/>
        <v>1.4739229929237565</v>
      </c>
      <c r="AR42" s="75">
        <f t="shared" si="56"/>
        <v>3.0156190745537641</v>
      </c>
      <c r="AS42" s="75">
        <f t="shared" si="57"/>
        <v>3.1083348613854871</v>
      </c>
      <c r="AT42" s="75">
        <f t="shared" si="58"/>
        <v>4.3157672639794775</v>
      </c>
      <c r="AU42" s="75">
        <f t="shared" si="59"/>
        <v>4.4934420620437967</v>
      </c>
      <c r="AV42" s="75">
        <f t="shared" si="60"/>
        <v>4.5248138867174656</v>
      </c>
      <c r="AW42" s="75">
        <f t="shared" si="61"/>
        <v>3.1948740459315133</v>
      </c>
      <c r="AX42" s="75">
        <f t="shared" si="62"/>
        <v>3.7360373583566804</v>
      </c>
      <c r="AY42" s="75">
        <f t="shared" si="63"/>
        <v>3.1407346539259784</v>
      </c>
      <c r="AZ42" s="75">
        <f t="shared" si="64"/>
        <v>3.2922179930116791</v>
      </c>
      <c r="BA42" s="478">
        <f t="shared" si="65"/>
        <v>2.8878824077898377</v>
      </c>
      <c r="BB42" s="42">
        <f t="shared" si="66"/>
        <v>-0.12281555658832916</v>
      </c>
    </row>
    <row r="43" spans="1:55" ht="20.100000000000001" customHeight="1">
      <c r="A43" s="88" t="s">
        <v>126</v>
      </c>
      <c r="B43" s="90">
        <v>16123.14</v>
      </c>
      <c r="C43" s="61">
        <v>15579.06</v>
      </c>
      <c r="D43" s="61">
        <v>13660.54</v>
      </c>
      <c r="E43" s="61">
        <v>11550.340000000002</v>
      </c>
      <c r="F43" s="61">
        <v>10961.36</v>
      </c>
      <c r="G43" s="61">
        <v>9605.380000000001</v>
      </c>
      <c r="H43" s="61">
        <v>13493.509999999998</v>
      </c>
      <c r="I43" s="61">
        <v>13090.73</v>
      </c>
      <c r="J43" s="61">
        <v>12935.029999999999</v>
      </c>
      <c r="K43" s="61">
        <v>15476.259999999998</v>
      </c>
      <c r="L43" s="61">
        <v>18164.86</v>
      </c>
      <c r="M43" s="82">
        <v>16361.42</v>
      </c>
      <c r="N43" s="42">
        <f t="shared" si="43"/>
        <v>-9.9281800134985929E-2</v>
      </c>
      <c r="P43" s="340">
        <f t="shared" si="44"/>
        <v>8.0846180333202927E-2</v>
      </c>
      <c r="Q43" s="341">
        <f t="shared" si="45"/>
        <v>4.3703061163438202E-2</v>
      </c>
      <c r="R43" s="341">
        <f t="shared" si="46"/>
        <v>5.7057406248396253E-2</v>
      </c>
      <c r="S43" s="341">
        <f t="shared" si="47"/>
        <v>6.6002194639846509E-2</v>
      </c>
      <c r="T43" s="341">
        <f t="shared" si="48"/>
        <v>5.3296265458036611E-2</v>
      </c>
      <c r="V43" s="97">
        <v>3928.2290000000003</v>
      </c>
      <c r="W43" s="61">
        <v>3579.5219999999999</v>
      </c>
      <c r="X43" s="61">
        <v>3422.8569999999995</v>
      </c>
      <c r="Y43" s="61">
        <v>3122.3869999999997</v>
      </c>
      <c r="Z43" s="61">
        <v>3013.0709999999999</v>
      </c>
      <c r="AA43" s="61">
        <v>2547.808</v>
      </c>
      <c r="AB43" s="61">
        <v>3615.0730000000003</v>
      </c>
      <c r="AC43" s="61">
        <v>3149.2930000000001</v>
      </c>
      <c r="AD43" s="61">
        <v>3143.614</v>
      </c>
      <c r="AE43" s="61">
        <v>4236.0210000000006</v>
      </c>
      <c r="AF43" s="61">
        <v>4994.018</v>
      </c>
      <c r="AG43" s="82">
        <v>4722.7219999999998</v>
      </c>
      <c r="AH43" s="42">
        <f t="shared" si="30"/>
        <v>-5.4324193465061656E-2</v>
      </c>
      <c r="AJ43" s="340">
        <f t="shared" si="49"/>
        <v>8.3771916019028933E-2</v>
      </c>
      <c r="AK43" s="341">
        <f t="shared" si="50"/>
        <v>4.3527717918858851E-2</v>
      </c>
      <c r="AL43" s="341">
        <f t="shared" si="51"/>
        <v>5.7701726298775867E-2</v>
      </c>
      <c r="AM43" s="341">
        <f t="shared" si="52"/>
        <v>6.9609055266352068E-2</v>
      </c>
      <c r="AN43" s="341">
        <f t="shared" si="53"/>
        <v>5.8389921397816583E-2</v>
      </c>
      <c r="AP43" s="477">
        <f t="shared" si="54"/>
        <v>2.4363920427410544</v>
      </c>
      <c r="AQ43" s="75">
        <f t="shared" si="55"/>
        <v>2.2976495372634806</v>
      </c>
      <c r="AR43" s="75">
        <f t="shared" si="56"/>
        <v>2.5056527780014548</v>
      </c>
      <c r="AS43" s="75">
        <f t="shared" si="57"/>
        <v>2.7032857907213117</v>
      </c>
      <c r="AT43" s="75">
        <f t="shared" si="58"/>
        <v>2.7488112788924002</v>
      </c>
      <c r="AU43" s="75">
        <f t="shared" si="59"/>
        <v>2.6524801725699554</v>
      </c>
      <c r="AV43" s="75">
        <f t="shared" si="60"/>
        <v>2.679119813895718</v>
      </c>
      <c r="AW43" s="75">
        <f t="shared" si="61"/>
        <v>2.4057428424541643</v>
      </c>
      <c r="AX43" s="75">
        <f t="shared" si="62"/>
        <v>2.4303105597745041</v>
      </c>
      <c r="AY43" s="75">
        <f t="shared" si="63"/>
        <v>2.7371089656028014</v>
      </c>
      <c r="AZ43" s="75">
        <f t="shared" si="64"/>
        <v>2.7492741479978378</v>
      </c>
      <c r="BA43" s="478">
        <f t="shared" si="65"/>
        <v>2.8864988491218972</v>
      </c>
      <c r="BB43" s="42">
        <f t="shared" si="66"/>
        <v>4.9913065680988397E-2</v>
      </c>
    </row>
    <row r="44" spans="1:55" ht="20.100000000000001" customHeight="1">
      <c r="A44" s="88" t="s">
        <v>124</v>
      </c>
      <c r="B44" s="90">
        <v>22646.340000000004</v>
      </c>
      <c r="C44" s="61">
        <v>20925.020000000004</v>
      </c>
      <c r="D44" s="61">
        <v>11104.12</v>
      </c>
      <c r="E44" s="61">
        <v>12561.179999999998</v>
      </c>
      <c r="F44" s="61">
        <v>14970.64</v>
      </c>
      <c r="G44" s="61">
        <v>15219.989999999998</v>
      </c>
      <c r="H44" s="61">
        <v>16095.98</v>
      </c>
      <c r="I44" s="61">
        <v>16404.64</v>
      </c>
      <c r="J44" s="61">
        <v>15510.66</v>
      </c>
      <c r="K44" s="61">
        <v>15587.28</v>
      </c>
      <c r="L44" s="61">
        <v>13421.83</v>
      </c>
      <c r="M44" s="82">
        <v>12274.09</v>
      </c>
      <c r="N44" s="42">
        <f t="shared" si="43"/>
        <v>-8.5512929309937605E-2</v>
      </c>
      <c r="P44" s="340">
        <f t="shared" si="44"/>
        <v>0.11355542949617922</v>
      </c>
      <c r="Q44" s="341">
        <f t="shared" si="45"/>
        <v>6.9248707898793976E-2</v>
      </c>
      <c r="R44" s="341">
        <f t="shared" si="46"/>
        <v>5.7466711419134994E-2</v>
      </c>
      <c r="S44" s="341">
        <f t="shared" si="47"/>
        <v>4.8768349223882325E-2</v>
      </c>
      <c r="T44" s="341">
        <f t="shared" si="48"/>
        <v>3.9982052835012639E-2</v>
      </c>
      <c r="V44" s="97">
        <v>4711.1579999999994</v>
      </c>
      <c r="W44" s="61">
        <v>4871.0129999999999</v>
      </c>
      <c r="X44" s="61">
        <v>3137.123</v>
      </c>
      <c r="Y44" s="61">
        <v>3415.7890000000007</v>
      </c>
      <c r="Z44" s="61">
        <v>4506.7190000000001</v>
      </c>
      <c r="AA44" s="61">
        <v>4654.5489999999991</v>
      </c>
      <c r="AB44" s="61">
        <v>5131.2510000000002</v>
      </c>
      <c r="AC44" s="61">
        <v>5566.9859999999999</v>
      </c>
      <c r="AD44" s="61">
        <v>5120.9580000000005</v>
      </c>
      <c r="AE44" s="61">
        <v>5195.6839999999993</v>
      </c>
      <c r="AF44" s="61">
        <v>4643.634</v>
      </c>
      <c r="AG44" s="82">
        <v>4509.4259999999995</v>
      </c>
      <c r="AH44" s="42">
        <f t="shared" si="30"/>
        <v>-2.890150257320033E-2</v>
      </c>
      <c r="AJ44" s="340">
        <f t="shared" si="49"/>
        <v>0.10046836178042987</v>
      </c>
      <c r="AK44" s="341">
        <f t="shared" si="50"/>
        <v>7.9520079971295524E-2</v>
      </c>
      <c r="AL44" s="341">
        <f t="shared" si="51"/>
        <v>7.077394944522912E-2</v>
      </c>
      <c r="AM44" s="341">
        <f t="shared" si="52"/>
        <v>6.4725232416605535E-2</v>
      </c>
      <c r="AN44" s="341">
        <f t="shared" si="53"/>
        <v>5.5752811554283827E-2</v>
      </c>
      <c r="AP44" s="477">
        <f t="shared" si="54"/>
        <v>2.0803176142370021</v>
      </c>
      <c r="AQ44" s="75">
        <f t="shared" si="55"/>
        <v>2.3278415026604509</v>
      </c>
      <c r="AR44" s="75">
        <f t="shared" si="56"/>
        <v>2.8251883084836975</v>
      </c>
      <c r="AS44" s="75">
        <f t="shared" si="57"/>
        <v>2.7193217516188772</v>
      </c>
      <c r="AT44" s="75">
        <f t="shared" si="58"/>
        <v>3.0103716340784366</v>
      </c>
      <c r="AU44" s="75">
        <f t="shared" si="59"/>
        <v>3.0581813785685794</v>
      </c>
      <c r="AV44" s="75">
        <f t="shared" si="60"/>
        <v>3.1879084094289385</v>
      </c>
      <c r="AW44" s="75">
        <f t="shared" si="61"/>
        <v>3.3935435340245199</v>
      </c>
      <c r="AX44" s="75">
        <f t="shared" si="62"/>
        <v>3.3015732405971123</v>
      </c>
      <c r="AY44" s="75">
        <f t="shared" si="63"/>
        <v>3.3332845756283325</v>
      </c>
      <c r="AZ44" s="75">
        <f t="shared" si="64"/>
        <v>3.4597621933819758</v>
      </c>
      <c r="BA44" s="478">
        <f t="shared" si="65"/>
        <v>3.6739391677916649</v>
      </c>
      <c r="BB44" s="42">
        <f t="shared" si="66"/>
        <v>6.1905114409128645E-2</v>
      </c>
    </row>
    <row r="45" spans="1:55" ht="20.100000000000001" customHeight="1">
      <c r="A45" s="88" t="s">
        <v>123</v>
      </c>
      <c r="B45" s="90">
        <v>10786.78</v>
      </c>
      <c r="C45" s="61">
        <v>9301.42</v>
      </c>
      <c r="D45" s="61">
        <v>8919.43</v>
      </c>
      <c r="E45" s="61">
        <v>8869.6</v>
      </c>
      <c r="F45" s="61">
        <v>8829.77</v>
      </c>
      <c r="G45" s="61">
        <v>9301.42</v>
      </c>
      <c r="H45" s="61">
        <v>11379.93</v>
      </c>
      <c r="I45" s="61">
        <v>10489.5</v>
      </c>
      <c r="J45" s="61">
        <v>12227.240000000002</v>
      </c>
      <c r="K45" s="61">
        <v>10852.11</v>
      </c>
      <c r="L45" s="61">
        <v>13674.42</v>
      </c>
      <c r="M45" s="82">
        <v>12394.73</v>
      </c>
      <c r="N45" s="42">
        <f t="shared" si="43"/>
        <v>-9.3582762559582089E-2</v>
      </c>
      <c r="P45" s="340">
        <f t="shared" si="44"/>
        <v>5.4088097051479225E-2</v>
      </c>
      <c r="Q45" s="341">
        <f t="shared" si="45"/>
        <v>4.2320088030544066E-2</v>
      </c>
      <c r="R45" s="341">
        <f t="shared" si="46"/>
        <v>4.0009230196590362E-2</v>
      </c>
      <c r="S45" s="341">
        <f t="shared" si="47"/>
        <v>4.9686137433870112E-2</v>
      </c>
      <c r="T45" s="341">
        <f t="shared" si="48"/>
        <v>4.0375029817747488E-2</v>
      </c>
      <c r="V45" s="97">
        <v>2665.009</v>
      </c>
      <c r="W45" s="61">
        <v>2367.1050000000005</v>
      </c>
      <c r="X45" s="61">
        <v>2273.9340000000002</v>
      </c>
      <c r="Y45" s="61">
        <v>2348.0789999999993</v>
      </c>
      <c r="Z45" s="61">
        <v>2415.6260000000002</v>
      </c>
      <c r="AA45" s="61">
        <v>2670.4580000000001</v>
      </c>
      <c r="AB45" s="61">
        <v>3210.0830000000001</v>
      </c>
      <c r="AC45" s="61">
        <v>3177.9269999999997</v>
      </c>
      <c r="AD45" s="61">
        <v>3479.9870000000001</v>
      </c>
      <c r="AE45" s="61">
        <v>3289.4090000000006</v>
      </c>
      <c r="AF45" s="61">
        <v>4035.326</v>
      </c>
      <c r="AG45" s="82">
        <v>4236.2749999999996</v>
      </c>
      <c r="AH45" s="42">
        <f t="shared" si="30"/>
        <v>4.9797463699339191E-2</v>
      </c>
      <c r="AJ45" s="340">
        <f t="shared" si="49"/>
        <v>5.6832967257753116E-2</v>
      </c>
      <c r="AK45" s="341">
        <f t="shared" si="50"/>
        <v>4.5623117023794561E-2</v>
      </c>
      <c r="AL45" s="341">
        <f t="shared" si="51"/>
        <v>4.4807279709597768E-2</v>
      </c>
      <c r="AM45" s="341">
        <f t="shared" si="52"/>
        <v>5.6246339230604986E-2</v>
      </c>
      <c r="AN45" s="341">
        <f t="shared" si="53"/>
        <v>5.2375677473612769E-2</v>
      </c>
      <c r="AP45" s="477">
        <f t="shared" si="54"/>
        <v>2.470625154123844</v>
      </c>
      <c r="AQ45" s="75">
        <f t="shared" si="55"/>
        <v>2.5448856196150698</v>
      </c>
      <c r="AR45" s="75">
        <f t="shared" si="56"/>
        <v>2.5494162743583395</v>
      </c>
      <c r="AS45" s="75">
        <f t="shared" si="57"/>
        <v>2.6473335888878857</v>
      </c>
      <c r="AT45" s="75">
        <f t="shared" si="58"/>
        <v>2.7357745445238097</v>
      </c>
      <c r="AU45" s="75">
        <f t="shared" si="59"/>
        <v>2.8710218439765112</v>
      </c>
      <c r="AV45" s="75">
        <f t="shared" si="60"/>
        <v>2.8208284233734302</v>
      </c>
      <c r="AW45" s="75">
        <f t="shared" si="61"/>
        <v>3.0296267696267694</v>
      </c>
      <c r="AX45" s="75">
        <f t="shared" si="62"/>
        <v>2.8460936401019361</v>
      </c>
      <c r="AY45" s="75">
        <f t="shared" si="63"/>
        <v>3.0311239012505404</v>
      </c>
      <c r="AZ45" s="75">
        <f t="shared" si="64"/>
        <v>2.9510034063601962</v>
      </c>
      <c r="BA45" s="478">
        <f t="shared" si="65"/>
        <v>3.4178033728850887</v>
      </c>
      <c r="BB45" s="42">
        <f t="shared" si="66"/>
        <v>0.15818347261775931</v>
      </c>
    </row>
    <row r="46" spans="1:55" ht="20.100000000000001" customHeight="1">
      <c r="A46" s="88" t="s">
        <v>133</v>
      </c>
      <c r="B46" s="90">
        <v>9644.7499999999982</v>
      </c>
      <c r="C46" s="61">
        <v>8360.25</v>
      </c>
      <c r="D46" s="61">
        <v>10696.189999999999</v>
      </c>
      <c r="E46" s="61">
        <v>9381.8599999999988</v>
      </c>
      <c r="F46" s="61">
        <v>10565.119999999999</v>
      </c>
      <c r="G46" s="61">
        <v>10626.91</v>
      </c>
      <c r="H46" s="61">
        <v>9327.66</v>
      </c>
      <c r="I46" s="61">
        <v>10264.869999999999</v>
      </c>
      <c r="J46" s="61">
        <v>9598.2400000000016</v>
      </c>
      <c r="K46" s="61">
        <v>9110.01</v>
      </c>
      <c r="L46" s="61">
        <v>10385.89</v>
      </c>
      <c r="M46" s="82">
        <v>9378.41</v>
      </c>
      <c r="N46" s="42">
        <f t="shared" si="43"/>
        <v>-9.7004686165557269E-2</v>
      </c>
      <c r="P46" s="340">
        <f t="shared" si="44"/>
        <v>4.8361621729306997E-2</v>
      </c>
      <c r="Q46" s="341">
        <f t="shared" si="45"/>
        <v>4.8350871876839126E-2</v>
      </c>
      <c r="R46" s="341">
        <f t="shared" si="46"/>
        <v>3.3586508723486966E-2</v>
      </c>
      <c r="S46" s="341">
        <f t="shared" si="47"/>
        <v>3.773723184698563E-2</v>
      </c>
      <c r="T46" s="341">
        <f t="shared" si="48"/>
        <v>3.0549562870111829E-2</v>
      </c>
      <c r="V46" s="97">
        <v>2482.8829999999998</v>
      </c>
      <c r="W46" s="61">
        <v>2328.29</v>
      </c>
      <c r="X46" s="61">
        <v>2984.8430000000003</v>
      </c>
      <c r="Y46" s="61">
        <v>2545.1879999999996</v>
      </c>
      <c r="Z46" s="61">
        <v>3041.165</v>
      </c>
      <c r="AA46" s="61">
        <v>3068.0640000000003</v>
      </c>
      <c r="AB46" s="61">
        <v>2978.3679999999999</v>
      </c>
      <c r="AC46" s="61">
        <v>3489.8919999999998</v>
      </c>
      <c r="AD46" s="61">
        <v>3243.6170000000002</v>
      </c>
      <c r="AE46" s="61">
        <v>3217.9490000000005</v>
      </c>
      <c r="AF46" s="61">
        <v>3546.4820000000004</v>
      </c>
      <c r="AG46" s="82">
        <v>3640.1299999999997</v>
      </c>
      <c r="AH46" s="42">
        <f t="shared" si="30"/>
        <v>2.6405886171140647E-2</v>
      </c>
      <c r="AJ46" s="340">
        <f t="shared" si="49"/>
        <v>5.294901752445557E-2</v>
      </c>
      <c r="AK46" s="341">
        <f t="shared" si="50"/>
        <v>5.2415968687203184E-2</v>
      </c>
      <c r="AL46" s="341">
        <f t="shared" si="51"/>
        <v>4.3833874393309082E-2</v>
      </c>
      <c r="AM46" s="341">
        <f t="shared" si="52"/>
        <v>4.9432593462643282E-2</v>
      </c>
      <c r="AN46" s="341">
        <f t="shared" si="53"/>
        <v>4.5005169598768269E-2</v>
      </c>
      <c r="AP46" s="477">
        <f t="shared" si="54"/>
        <v>2.5743362969491179</v>
      </c>
      <c r="AQ46" s="75">
        <f t="shared" si="55"/>
        <v>2.7849526030920129</v>
      </c>
      <c r="AR46" s="75">
        <f t="shared" si="56"/>
        <v>2.7905665475276713</v>
      </c>
      <c r="AS46" s="75">
        <f t="shared" si="57"/>
        <v>2.7128820937426052</v>
      </c>
      <c r="AT46" s="75">
        <f t="shared" si="58"/>
        <v>2.8784954643203298</v>
      </c>
      <c r="AU46" s="75">
        <f t="shared" si="59"/>
        <v>2.8870706536519086</v>
      </c>
      <c r="AV46" s="75">
        <f t="shared" si="60"/>
        <v>3.1930494893681804</v>
      </c>
      <c r="AW46" s="75">
        <f t="shared" si="61"/>
        <v>3.3998404266201132</v>
      </c>
      <c r="AX46" s="75">
        <f t="shared" si="62"/>
        <v>3.3793872626648214</v>
      </c>
      <c r="AY46" s="75">
        <f t="shared" si="63"/>
        <v>3.5323221379559411</v>
      </c>
      <c r="AZ46" s="75">
        <f t="shared" si="64"/>
        <v>3.4147116905724983</v>
      </c>
      <c r="BA46" s="478">
        <f t="shared" si="65"/>
        <v>3.8813935411226419</v>
      </c>
      <c r="BB46" s="42">
        <f t="shared" si="66"/>
        <v>0.13666800972936644</v>
      </c>
    </row>
    <row r="47" spans="1:55" ht="20.100000000000001" customHeight="1">
      <c r="A47" s="88" t="s">
        <v>134</v>
      </c>
      <c r="B47" s="90">
        <v>7435.26</v>
      </c>
      <c r="C47" s="61">
        <v>5206.6000000000004</v>
      </c>
      <c r="D47" s="61">
        <v>3020.41</v>
      </c>
      <c r="E47" s="61">
        <v>2596.21</v>
      </c>
      <c r="F47" s="61">
        <v>2165.5</v>
      </c>
      <c r="G47" s="61">
        <v>2690.24</v>
      </c>
      <c r="H47" s="61">
        <v>2775.21</v>
      </c>
      <c r="I47" s="61">
        <v>3619.96</v>
      </c>
      <c r="J47" s="61">
        <v>3028.13</v>
      </c>
      <c r="K47" s="61">
        <v>4553.12</v>
      </c>
      <c r="L47" s="61">
        <v>4220.95</v>
      </c>
      <c r="M47" s="82">
        <v>8190.5300000000007</v>
      </c>
      <c r="N47" s="42">
        <f t="shared" si="43"/>
        <v>0.94044705575759036</v>
      </c>
      <c r="P47" s="340">
        <f t="shared" si="44"/>
        <v>3.72825870633295E-2</v>
      </c>
      <c r="Q47" s="341">
        <f t="shared" si="45"/>
        <v>1.2240194897477037E-2</v>
      </c>
      <c r="R47" s="341">
        <f t="shared" si="46"/>
        <v>1.6786304800881995E-2</v>
      </c>
      <c r="S47" s="341">
        <f t="shared" si="47"/>
        <v>1.5336862682402181E-2</v>
      </c>
      <c r="T47" s="341">
        <f t="shared" si="48"/>
        <v>2.6680120742699143E-2</v>
      </c>
      <c r="V47" s="97">
        <v>1590.114</v>
      </c>
      <c r="W47" s="61">
        <v>1238.3499999999999</v>
      </c>
      <c r="X47" s="61">
        <v>944.77499999999998</v>
      </c>
      <c r="Y47" s="61">
        <v>731.6550000000002</v>
      </c>
      <c r="Z47" s="61">
        <v>591.274</v>
      </c>
      <c r="AA47" s="61">
        <v>763.154</v>
      </c>
      <c r="AB47" s="61">
        <v>935.06600000000003</v>
      </c>
      <c r="AC47" s="61">
        <v>1280.444</v>
      </c>
      <c r="AD47" s="61">
        <v>988.24299999999994</v>
      </c>
      <c r="AE47" s="61">
        <v>1297.3120000000001</v>
      </c>
      <c r="AF47" s="61">
        <v>1261.9580000000001</v>
      </c>
      <c r="AG47" s="82">
        <v>2481.0639999999999</v>
      </c>
      <c r="AH47" s="42">
        <f t="shared" si="30"/>
        <v>0.96604324391144525</v>
      </c>
      <c r="AJ47" s="340">
        <f t="shared" si="49"/>
        <v>3.3910165743565909E-2</v>
      </c>
      <c r="AK47" s="341">
        <f t="shared" si="50"/>
        <v>1.3038012299454593E-2</v>
      </c>
      <c r="AL47" s="341">
        <f t="shared" si="51"/>
        <v>1.7671570076757768E-2</v>
      </c>
      <c r="AM47" s="341">
        <f t="shared" si="52"/>
        <v>1.7589785252238806E-2</v>
      </c>
      <c r="AN47" s="341">
        <f t="shared" si="53"/>
        <v>3.067492262787274E-2</v>
      </c>
      <c r="AP47" s="477">
        <f t="shared" si="54"/>
        <v>2.1386125031269922</v>
      </c>
      <c r="AQ47" s="75">
        <f t="shared" si="55"/>
        <v>2.3784235393538964</v>
      </c>
      <c r="AR47" s="75">
        <f t="shared" si="56"/>
        <v>3.127969381640241</v>
      </c>
      <c r="AS47" s="75">
        <f t="shared" si="57"/>
        <v>2.8181657107861078</v>
      </c>
      <c r="AT47" s="75">
        <f t="shared" si="58"/>
        <v>2.7304271530824291</v>
      </c>
      <c r="AU47" s="75">
        <f t="shared" si="59"/>
        <v>2.8367506244796004</v>
      </c>
      <c r="AV47" s="75">
        <f t="shared" si="60"/>
        <v>3.3693522292006732</v>
      </c>
      <c r="AW47" s="75">
        <f t="shared" si="61"/>
        <v>3.537177206377971</v>
      </c>
      <c r="AX47" s="75">
        <f t="shared" si="62"/>
        <v>3.2635421861016534</v>
      </c>
      <c r="AY47" s="75">
        <f t="shared" si="63"/>
        <v>2.8492813718944374</v>
      </c>
      <c r="AZ47" s="75">
        <f t="shared" si="64"/>
        <v>2.9897487532427536</v>
      </c>
      <c r="BA47" s="478">
        <f t="shared" si="65"/>
        <v>3.0291861454631137</v>
      </c>
      <c r="BB47" s="42">
        <f t="shared" si="66"/>
        <v>1.3190871700367928E-2</v>
      </c>
    </row>
    <row r="48" spans="1:55" ht="20.100000000000001" customHeight="1">
      <c r="A48" s="88" t="s">
        <v>140</v>
      </c>
      <c r="B48" s="90">
        <v>1177.3400000000001</v>
      </c>
      <c r="C48" s="61">
        <v>748.43000000000006</v>
      </c>
      <c r="D48" s="61">
        <v>666.81</v>
      </c>
      <c r="E48" s="61">
        <v>634.29000000000019</v>
      </c>
      <c r="F48" s="61">
        <v>724.81</v>
      </c>
      <c r="G48" s="61">
        <v>1491.8899999999999</v>
      </c>
      <c r="H48" s="61">
        <v>1263.57</v>
      </c>
      <c r="I48" s="61">
        <v>2218.4899999999998</v>
      </c>
      <c r="J48" s="61">
        <v>3672.22</v>
      </c>
      <c r="K48" s="61">
        <v>1691.4</v>
      </c>
      <c r="L48" s="61">
        <v>4903.6900000000005</v>
      </c>
      <c r="M48" s="82">
        <v>7974.18</v>
      </c>
      <c r="N48" s="42">
        <f t="shared" si="43"/>
        <v>0.62615907612430632</v>
      </c>
      <c r="P48" s="340">
        <f t="shared" si="44"/>
        <v>5.9035300787249351E-3</v>
      </c>
      <c r="Q48" s="341">
        <f t="shared" si="45"/>
        <v>6.7878792842263197E-3</v>
      </c>
      <c r="R48" s="341">
        <f t="shared" si="46"/>
        <v>6.2358022499323122E-3</v>
      </c>
      <c r="S48" s="341">
        <f t="shared" si="47"/>
        <v>1.7817605081099933E-2</v>
      </c>
      <c r="T48" s="341">
        <f t="shared" si="48"/>
        <v>2.5975374636808195E-2</v>
      </c>
      <c r="V48" s="97">
        <v>356.41700000000003</v>
      </c>
      <c r="W48" s="61">
        <v>256.81799999999998</v>
      </c>
      <c r="X48" s="61">
        <v>244.94299999999998</v>
      </c>
      <c r="Y48" s="61">
        <v>199.72300000000001</v>
      </c>
      <c r="Z48" s="61">
        <v>249.96999999999997</v>
      </c>
      <c r="AA48" s="61">
        <v>464.82600000000008</v>
      </c>
      <c r="AB48" s="61">
        <v>421.85300000000001</v>
      </c>
      <c r="AC48" s="61">
        <v>650.93300000000011</v>
      </c>
      <c r="AD48" s="61">
        <v>1172.425</v>
      </c>
      <c r="AE48" s="61">
        <v>610.53</v>
      </c>
      <c r="AF48" s="61">
        <v>1460.415</v>
      </c>
      <c r="AG48" s="82">
        <v>2422.9900000000002</v>
      </c>
      <c r="AH48" s="42">
        <f t="shared" si="30"/>
        <v>0.65911059527600047</v>
      </c>
      <c r="AJ48" s="340">
        <f t="shared" si="49"/>
        <v>7.6008132396950976E-3</v>
      </c>
      <c r="AK48" s="341">
        <f t="shared" si="50"/>
        <v>7.9412636310708992E-3</v>
      </c>
      <c r="AL48" s="341">
        <f t="shared" si="51"/>
        <v>8.316444832825811E-3</v>
      </c>
      <c r="AM48" s="341">
        <f t="shared" si="52"/>
        <v>2.0355975578544083E-2</v>
      </c>
      <c r="AN48" s="341">
        <f t="shared" si="53"/>
        <v>2.9956917990873827E-2</v>
      </c>
      <c r="AP48" s="477">
        <f t="shared" si="54"/>
        <v>3.0273073198906006</v>
      </c>
      <c r="AQ48" s="75">
        <f t="shared" si="55"/>
        <v>3.431423112381919</v>
      </c>
      <c r="AR48" s="75">
        <f t="shared" si="56"/>
        <v>3.6733552286258453</v>
      </c>
      <c r="AS48" s="75">
        <f t="shared" si="57"/>
        <v>3.1487647605984637</v>
      </c>
      <c r="AT48" s="75">
        <f t="shared" si="58"/>
        <v>3.4487658834729102</v>
      </c>
      <c r="AU48" s="75">
        <f t="shared" si="59"/>
        <v>3.1156854727895493</v>
      </c>
      <c r="AV48" s="75">
        <f t="shared" si="60"/>
        <v>3.338580371487136</v>
      </c>
      <c r="AW48" s="75">
        <f t="shared" si="61"/>
        <v>2.934126365230405</v>
      </c>
      <c r="AX48" s="75">
        <f t="shared" si="62"/>
        <v>3.192687257299399</v>
      </c>
      <c r="AY48" s="75">
        <f t="shared" si="63"/>
        <v>3.6096133380631423</v>
      </c>
      <c r="AZ48" s="75">
        <f t="shared" si="64"/>
        <v>2.9781960115749562</v>
      </c>
      <c r="BA48" s="478">
        <f t="shared" si="65"/>
        <v>3.0385444020576413</v>
      </c>
      <c r="BB48" s="42">
        <f t="shared" si="66"/>
        <v>2.0263404506666829E-2</v>
      </c>
    </row>
    <row r="49" spans="1:54" ht="20.100000000000001" customHeight="1">
      <c r="A49" s="88" t="s">
        <v>129</v>
      </c>
      <c r="B49" s="90">
        <v>8323.7099999999991</v>
      </c>
      <c r="C49" s="61">
        <v>5352.1100000000006</v>
      </c>
      <c r="D49" s="61">
        <v>4281</v>
      </c>
      <c r="E49" s="61">
        <v>5005.6600000000017</v>
      </c>
      <c r="F49" s="61">
        <v>7220.1200000000008</v>
      </c>
      <c r="G49" s="61">
        <v>5358.42</v>
      </c>
      <c r="H49" s="61">
        <v>5756.2000000000007</v>
      </c>
      <c r="I49" s="61">
        <v>4394.78</v>
      </c>
      <c r="J49" s="61">
        <v>6189.3500000000013</v>
      </c>
      <c r="K49" s="61">
        <v>4147.7099999999991</v>
      </c>
      <c r="L49" s="61">
        <v>5442.68</v>
      </c>
      <c r="M49" s="82">
        <v>5265.97</v>
      </c>
      <c r="N49" s="42">
        <f t="shared" si="43"/>
        <v>-3.2467460883241352E-2</v>
      </c>
      <c r="P49" s="340">
        <f t="shared" si="44"/>
        <v>4.1737537458664035E-2</v>
      </c>
      <c r="Q49" s="341">
        <f t="shared" si="45"/>
        <v>2.4380020051199484E-2</v>
      </c>
      <c r="R49" s="341">
        <f t="shared" si="46"/>
        <v>1.5291651501754015E-2</v>
      </c>
      <c r="S49" s="341">
        <f t="shared" si="47"/>
        <v>1.977603046334515E-2</v>
      </c>
      <c r="T49" s="341">
        <f t="shared" si="48"/>
        <v>1.7153556049172812E-2</v>
      </c>
      <c r="V49" s="97">
        <v>1663.355</v>
      </c>
      <c r="W49" s="61">
        <v>1339.615</v>
      </c>
      <c r="X49" s="61">
        <v>1256.5290000000002</v>
      </c>
      <c r="Y49" s="61">
        <v>1312.9250000000002</v>
      </c>
      <c r="Z49" s="61">
        <v>1947.289</v>
      </c>
      <c r="AA49" s="61">
        <v>1690</v>
      </c>
      <c r="AB49" s="61">
        <v>1850.433</v>
      </c>
      <c r="AC49" s="61">
        <v>1710.9989999999998</v>
      </c>
      <c r="AD49" s="61">
        <v>2290.6329999999998</v>
      </c>
      <c r="AE49" s="61">
        <v>1761.768</v>
      </c>
      <c r="AF49" s="61">
        <v>2168.8290000000002</v>
      </c>
      <c r="AG49" s="82">
        <v>2037.0229999999999</v>
      </c>
      <c r="AH49" s="42">
        <f t="shared" si="30"/>
        <v>-6.0772887120192624E-2</v>
      </c>
      <c r="AJ49" s="340">
        <f t="shared" si="49"/>
        <v>3.5472075423767777E-2</v>
      </c>
      <c r="AK49" s="341">
        <f t="shared" si="50"/>
        <v>2.8872600793651428E-2</v>
      </c>
      <c r="AL49" s="341">
        <f t="shared" si="51"/>
        <v>2.3998241495484029E-2</v>
      </c>
      <c r="AM49" s="341">
        <f t="shared" si="52"/>
        <v>3.0230194950091712E-2</v>
      </c>
      <c r="AN49" s="341">
        <f t="shared" si="53"/>
        <v>2.518497020479811E-2</v>
      </c>
      <c r="AP49" s="477">
        <f t="shared" si="54"/>
        <v>1.9983336757287318</v>
      </c>
      <c r="AQ49" s="75">
        <f t="shared" si="55"/>
        <v>2.5029661199041127</v>
      </c>
      <c r="AR49" s="75">
        <f t="shared" si="56"/>
        <v>2.935129642606868</v>
      </c>
      <c r="AS49" s="75">
        <f t="shared" si="57"/>
        <v>2.6228808988225323</v>
      </c>
      <c r="AT49" s="75">
        <f t="shared" si="58"/>
        <v>2.6970313512794797</v>
      </c>
      <c r="AU49" s="75">
        <f t="shared" si="59"/>
        <v>3.1539147733846917</v>
      </c>
      <c r="AV49" s="75">
        <f t="shared" si="60"/>
        <v>3.214678086237448</v>
      </c>
      <c r="AW49" s="75">
        <f t="shared" si="61"/>
        <v>3.8932529045822539</v>
      </c>
      <c r="AX49" s="75">
        <f t="shared" si="62"/>
        <v>3.7009265916453256</v>
      </c>
      <c r="AY49" s="75">
        <f t="shared" si="63"/>
        <v>4.2475679350774289</v>
      </c>
      <c r="AZ49" s="75">
        <f t="shared" si="64"/>
        <v>3.9848548876656356</v>
      </c>
      <c r="BA49" s="478">
        <f t="shared" si="65"/>
        <v>3.8682768796631954</v>
      </c>
      <c r="BB49" s="42">
        <f t="shared" si="66"/>
        <v>-2.9255270590476275E-2</v>
      </c>
    </row>
    <row r="50" spans="1:54" ht="20.100000000000001" customHeight="1">
      <c r="A50" s="88" t="s">
        <v>146</v>
      </c>
      <c r="B50" s="90">
        <v>77.849999999999994</v>
      </c>
      <c r="C50" s="61">
        <v>315.56</v>
      </c>
      <c r="D50" s="61">
        <v>377.05</v>
      </c>
      <c r="E50" s="61">
        <v>477.69999999999993</v>
      </c>
      <c r="F50" s="61">
        <v>818.92000000000007</v>
      </c>
      <c r="G50" s="61">
        <v>657.7</v>
      </c>
      <c r="H50" s="61">
        <v>1522.37</v>
      </c>
      <c r="I50" s="61">
        <v>1329.54</v>
      </c>
      <c r="J50" s="61">
        <v>1400.69</v>
      </c>
      <c r="K50" s="61">
        <v>2154.08</v>
      </c>
      <c r="L50" s="61">
        <v>1999.52</v>
      </c>
      <c r="M50" s="82">
        <v>13220.3</v>
      </c>
      <c r="N50" s="42">
        <f t="shared" si="43"/>
        <v>5.6117368168360402</v>
      </c>
      <c r="P50" s="340">
        <f t="shared" si="44"/>
        <v>3.9036286597646908E-4</v>
      </c>
      <c r="Q50" s="341">
        <f t="shared" si="45"/>
        <v>2.9924379178328507E-3</v>
      </c>
      <c r="R50" s="341">
        <f t="shared" si="46"/>
        <v>7.941596849080166E-3</v>
      </c>
      <c r="S50" s="341">
        <f t="shared" si="47"/>
        <v>7.2652752746933304E-3</v>
      </c>
      <c r="T50" s="341">
        <f t="shared" si="48"/>
        <v>4.3064270597226971E-2</v>
      </c>
      <c r="V50" s="97">
        <v>26.528000000000006</v>
      </c>
      <c r="W50" s="61">
        <v>87.676999999999992</v>
      </c>
      <c r="X50" s="61">
        <v>99.590999999999994</v>
      </c>
      <c r="Y50" s="61">
        <v>136.27799999999996</v>
      </c>
      <c r="Z50" s="61">
        <v>248.03300000000002</v>
      </c>
      <c r="AA50" s="61">
        <v>193.55199999999999</v>
      </c>
      <c r="AB50" s="61">
        <v>433.298</v>
      </c>
      <c r="AC50" s="61">
        <v>408.20399999999995</v>
      </c>
      <c r="AD50" s="61">
        <v>405.31900000000002</v>
      </c>
      <c r="AE50" s="61">
        <v>594.37</v>
      </c>
      <c r="AF50" s="61">
        <v>565.80500000000006</v>
      </c>
      <c r="AG50" s="82">
        <v>1937.8709999999999</v>
      </c>
      <c r="AH50" s="42">
        <f t="shared" si="30"/>
        <v>2.4249803377488703</v>
      </c>
      <c r="AJ50" s="340">
        <f t="shared" si="49"/>
        <v>5.6572602772211086E-4</v>
      </c>
      <c r="AK50" s="341">
        <f t="shared" si="50"/>
        <v>3.306715756693977E-3</v>
      </c>
      <c r="AL50" s="341">
        <f t="shared" si="51"/>
        <v>8.0963184696684481E-3</v>
      </c>
      <c r="AM50" s="341">
        <f t="shared" si="52"/>
        <v>7.8864656705238834E-3</v>
      </c>
      <c r="AN50" s="341">
        <f t="shared" si="53"/>
        <v>2.3959092948750364E-2</v>
      </c>
      <c r="AP50" s="477">
        <f t="shared" si="54"/>
        <v>3.4075786769428396</v>
      </c>
      <c r="AQ50" s="75">
        <f t="shared" si="55"/>
        <v>2.7784573456711876</v>
      </c>
      <c r="AR50" s="75">
        <f t="shared" si="56"/>
        <v>2.641320779737435</v>
      </c>
      <c r="AS50" s="75">
        <f t="shared" si="57"/>
        <v>2.8527946409880673</v>
      </c>
      <c r="AT50" s="75">
        <f t="shared" si="58"/>
        <v>3.0287818101890296</v>
      </c>
      <c r="AU50" s="75">
        <f t="shared" si="59"/>
        <v>2.9428614870001519</v>
      </c>
      <c r="AV50" s="75">
        <f t="shared" si="60"/>
        <v>2.8462069010818656</v>
      </c>
      <c r="AW50" s="75">
        <f t="shared" si="61"/>
        <v>3.0702649036508864</v>
      </c>
      <c r="AX50" s="75">
        <f t="shared" si="62"/>
        <v>2.8937095288750543</v>
      </c>
      <c r="AY50" s="75">
        <f t="shared" si="63"/>
        <v>2.759275421525663</v>
      </c>
      <c r="AZ50" s="75">
        <f t="shared" si="64"/>
        <v>2.8297041289909579</v>
      </c>
      <c r="BA50" s="478">
        <f t="shared" si="65"/>
        <v>1.465829822318707</v>
      </c>
      <c r="BB50" s="42">
        <f t="shared" si="66"/>
        <v>-0.48198477455612787</v>
      </c>
    </row>
    <row r="51" spans="1:54" ht="20.100000000000001" customHeight="1">
      <c r="A51" s="88" t="s">
        <v>143</v>
      </c>
      <c r="B51" s="90">
        <v>910.25</v>
      </c>
      <c r="C51" s="61">
        <v>1215.8500000000001</v>
      </c>
      <c r="D51" s="61">
        <v>1256.5300000000002</v>
      </c>
      <c r="E51" s="61">
        <v>1193.8599999999999</v>
      </c>
      <c r="F51" s="61">
        <v>1528.45</v>
      </c>
      <c r="G51" s="61">
        <v>1360.79</v>
      </c>
      <c r="H51" s="61">
        <v>1630.06</v>
      </c>
      <c r="I51" s="61">
        <v>2996.45</v>
      </c>
      <c r="J51" s="61">
        <v>2027.74</v>
      </c>
      <c r="K51" s="61">
        <v>1009.45</v>
      </c>
      <c r="L51" s="61">
        <v>1662</v>
      </c>
      <c r="M51" s="82">
        <v>1594.5700000000002</v>
      </c>
      <c r="N51" s="42">
        <f t="shared" si="43"/>
        <v>-4.0571600481347676E-2</v>
      </c>
      <c r="P51" s="340">
        <f t="shared" si="44"/>
        <v>4.564262026397958E-3</v>
      </c>
      <c r="Q51" s="341">
        <f t="shared" si="45"/>
        <v>6.1913936357119725E-3</v>
      </c>
      <c r="R51" s="341">
        <f t="shared" si="46"/>
        <v>3.7216096613421853E-3</v>
      </c>
      <c r="S51" s="341">
        <f t="shared" si="47"/>
        <v>6.038893087611184E-3</v>
      </c>
      <c r="T51" s="341">
        <f t="shared" si="48"/>
        <v>5.1942084495979835E-3</v>
      </c>
      <c r="V51" s="97">
        <v>336.64500000000004</v>
      </c>
      <c r="W51" s="61">
        <v>430.74799999999993</v>
      </c>
      <c r="X51" s="61">
        <v>438.18600000000004</v>
      </c>
      <c r="Y51" s="61">
        <v>469.53899999999993</v>
      </c>
      <c r="Z51" s="61">
        <v>633.97799999999995</v>
      </c>
      <c r="AA51" s="61">
        <v>578.14599999999996</v>
      </c>
      <c r="AB51" s="61">
        <v>627.08100000000002</v>
      </c>
      <c r="AC51" s="61">
        <v>1068.6590000000001</v>
      </c>
      <c r="AD51" s="61">
        <v>661.37300000000005</v>
      </c>
      <c r="AE51" s="61">
        <v>425.05500000000006</v>
      </c>
      <c r="AF51" s="61">
        <v>551.37699999999995</v>
      </c>
      <c r="AG51" s="82">
        <v>628.38700000000006</v>
      </c>
      <c r="AH51" s="42">
        <f t="shared" si="30"/>
        <v>0.13966850267602768</v>
      </c>
      <c r="AJ51" s="340">
        <f t="shared" si="49"/>
        <v>7.1791630956917216E-3</v>
      </c>
      <c r="AK51" s="341">
        <f t="shared" si="50"/>
        <v>9.87726547837065E-3</v>
      </c>
      <c r="AL51" s="341">
        <f t="shared" si="51"/>
        <v>5.7899635700404172E-3</v>
      </c>
      <c r="AM51" s="341">
        <f t="shared" si="52"/>
        <v>7.6853611792339158E-3</v>
      </c>
      <c r="AN51" s="341">
        <f t="shared" si="53"/>
        <v>7.7691355827020471E-3</v>
      </c>
      <c r="AP51" s="477">
        <f t="shared" si="54"/>
        <v>3.6983795660532826</v>
      </c>
      <c r="AQ51" s="75">
        <f t="shared" si="55"/>
        <v>3.5427725459555033</v>
      </c>
      <c r="AR51" s="75">
        <f t="shared" si="56"/>
        <v>3.4872704989136749</v>
      </c>
      <c r="AS51" s="75">
        <f t="shared" si="57"/>
        <v>3.9329485869364915</v>
      </c>
      <c r="AT51" s="75">
        <f t="shared" si="58"/>
        <v>4.1478491282017727</v>
      </c>
      <c r="AU51" s="75">
        <f t="shared" si="59"/>
        <v>4.2486055894002748</v>
      </c>
      <c r="AV51" s="75">
        <f t="shared" si="60"/>
        <v>3.8469810927205135</v>
      </c>
      <c r="AW51" s="75">
        <f t="shared" si="61"/>
        <v>3.5664169266965917</v>
      </c>
      <c r="AX51" s="75">
        <f t="shared" si="62"/>
        <v>3.2616262439957788</v>
      </c>
      <c r="AY51" s="75">
        <f t="shared" si="63"/>
        <v>4.2107583337460994</v>
      </c>
      <c r="AZ51" s="75">
        <f t="shared" si="64"/>
        <v>3.3175511432009626</v>
      </c>
      <c r="BA51" s="478">
        <f t="shared" si="65"/>
        <v>3.9407928156180034</v>
      </c>
      <c r="BB51" s="42">
        <f t="shared" si="66"/>
        <v>0.18786196369401009</v>
      </c>
    </row>
    <row r="52" spans="1:54" ht="20.100000000000001" customHeight="1">
      <c r="A52" s="88" t="s">
        <v>145</v>
      </c>
      <c r="B52" s="90">
        <v>118.07000000000001</v>
      </c>
      <c r="C52" s="61">
        <v>91.72999999999999</v>
      </c>
      <c r="D52" s="61">
        <v>169.82999999999998</v>
      </c>
      <c r="E52" s="61">
        <v>449.09000000000009</v>
      </c>
      <c r="F52" s="61">
        <v>332.45</v>
      </c>
      <c r="G52" s="61">
        <v>482.75</v>
      </c>
      <c r="H52" s="61">
        <v>394.93</v>
      </c>
      <c r="I52" s="61">
        <v>830.62</v>
      </c>
      <c r="J52" s="61">
        <v>964.68000000000006</v>
      </c>
      <c r="K52" s="61">
        <v>1174.78</v>
      </c>
      <c r="L52" s="61">
        <v>1627.21</v>
      </c>
      <c r="M52" s="82">
        <v>1964.33</v>
      </c>
      <c r="N52" s="42">
        <f t="shared" si="43"/>
        <v>0.20717670122479576</v>
      </c>
      <c r="P52" s="340">
        <f t="shared" si="44"/>
        <v>5.9203781099347085E-4</v>
      </c>
      <c r="Q52" s="341">
        <f t="shared" si="45"/>
        <v>2.1964412419550076E-3</v>
      </c>
      <c r="R52" s="341">
        <f t="shared" si="46"/>
        <v>4.3311432938249262E-3</v>
      </c>
      <c r="S52" s="341">
        <f t="shared" si="47"/>
        <v>5.9124832858554726E-3</v>
      </c>
      <c r="T52" s="341">
        <f t="shared" si="48"/>
        <v>6.3986776897839576E-3</v>
      </c>
      <c r="V52" s="97">
        <v>33.721000000000004</v>
      </c>
      <c r="W52" s="61">
        <v>20.753999999999998</v>
      </c>
      <c r="X52" s="61">
        <v>43.042999999999999</v>
      </c>
      <c r="Y52" s="61">
        <v>112.709</v>
      </c>
      <c r="Z52" s="61">
        <v>98.671999999999997</v>
      </c>
      <c r="AA52" s="61">
        <v>148.40200000000002</v>
      </c>
      <c r="AB52" s="61">
        <v>123.386</v>
      </c>
      <c r="AC52" s="61">
        <v>243.39800000000002</v>
      </c>
      <c r="AD52" s="61">
        <v>291.64999999999998</v>
      </c>
      <c r="AE52" s="61">
        <v>334.65099999999995</v>
      </c>
      <c r="AF52" s="61">
        <v>503.23399999999992</v>
      </c>
      <c r="AG52" s="82">
        <v>564.76400000000001</v>
      </c>
      <c r="AH52" s="42">
        <f t="shared" si="30"/>
        <v>0.12226916305337099</v>
      </c>
      <c r="AJ52" s="340">
        <f t="shared" si="49"/>
        <v>7.1912120705734694E-4</v>
      </c>
      <c r="AK52" s="341">
        <f t="shared" si="50"/>
        <v>2.5353560372659524E-3</v>
      </c>
      <c r="AL52" s="341">
        <f t="shared" si="51"/>
        <v>4.5585091310009172E-3</v>
      </c>
      <c r="AM52" s="341">
        <f t="shared" si="52"/>
        <v>7.0143205967434265E-3</v>
      </c>
      <c r="AN52" s="341">
        <f t="shared" si="53"/>
        <v>6.9825252403839331E-3</v>
      </c>
      <c r="AP52" s="477">
        <f t="shared" si="54"/>
        <v>2.8560176166680784</v>
      </c>
      <c r="AQ52" s="75">
        <f t="shared" si="55"/>
        <v>2.2625095388640575</v>
      </c>
      <c r="AR52" s="75">
        <f t="shared" si="56"/>
        <v>2.5344756521227114</v>
      </c>
      <c r="AS52" s="75">
        <f t="shared" si="57"/>
        <v>2.5097196553029457</v>
      </c>
      <c r="AT52" s="75">
        <f t="shared" si="58"/>
        <v>2.968025266957437</v>
      </c>
      <c r="AU52" s="75">
        <f t="shared" si="59"/>
        <v>3.0740963231486278</v>
      </c>
      <c r="AV52" s="75">
        <f t="shared" si="60"/>
        <v>3.1242498670650494</v>
      </c>
      <c r="AW52" s="75">
        <f t="shared" si="61"/>
        <v>2.9303171125183605</v>
      </c>
      <c r="AX52" s="75">
        <f t="shared" si="62"/>
        <v>3.023282331965004</v>
      </c>
      <c r="AY52" s="75">
        <f t="shared" si="63"/>
        <v>2.8486269769658996</v>
      </c>
      <c r="AZ52" s="75">
        <f t="shared" si="64"/>
        <v>3.0926186540151539</v>
      </c>
      <c r="BA52" s="478">
        <f t="shared" si="65"/>
        <v>2.875097361441306</v>
      </c>
      <c r="BB52" s="42">
        <f t="shared" si="66"/>
        <v>-7.0335633619566865E-2</v>
      </c>
    </row>
    <row r="53" spans="1:54" ht="20.100000000000001" customHeight="1">
      <c r="A53" s="88" t="s">
        <v>234</v>
      </c>
      <c r="B53" s="90"/>
      <c r="C53" s="61"/>
      <c r="D53" s="61"/>
      <c r="E53" s="61"/>
      <c r="F53" s="61"/>
      <c r="G53" s="61"/>
      <c r="H53" s="61"/>
      <c r="I53" s="61"/>
      <c r="J53" s="61"/>
      <c r="K53" s="61"/>
      <c r="L53" s="61"/>
      <c r="M53" s="82">
        <v>950.79</v>
      </c>
      <c r="N53" s="42"/>
      <c r="P53" s="340">
        <f t="shared" si="44"/>
        <v>0</v>
      </c>
      <c r="Q53" s="341">
        <f t="shared" si="45"/>
        <v>0</v>
      </c>
      <c r="R53" s="341">
        <f t="shared" si="46"/>
        <v>0</v>
      </c>
      <c r="S53" s="341">
        <f t="shared" si="47"/>
        <v>0</v>
      </c>
      <c r="T53" s="341">
        <f t="shared" si="48"/>
        <v>3.0971368154381848E-3</v>
      </c>
      <c r="V53" s="97"/>
      <c r="W53" s="61"/>
      <c r="X53" s="61"/>
      <c r="Y53" s="61"/>
      <c r="Z53" s="61"/>
      <c r="AA53" s="61"/>
      <c r="AB53" s="61"/>
      <c r="AC53" s="61"/>
      <c r="AD53" s="61"/>
      <c r="AE53" s="61"/>
      <c r="AF53" s="61"/>
      <c r="AG53" s="82">
        <v>473.72300000000007</v>
      </c>
      <c r="AH53" s="42" t="e">
        <f t="shared" si="30"/>
        <v>#DIV/0!</v>
      </c>
      <c r="AJ53" s="340">
        <f t="shared" si="49"/>
        <v>0</v>
      </c>
      <c r="AK53" s="341">
        <f t="shared" si="50"/>
        <v>0</v>
      </c>
      <c r="AL53" s="341">
        <f t="shared" si="51"/>
        <v>0</v>
      </c>
      <c r="AM53" s="341">
        <f t="shared" si="52"/>
        <v>0</v>
      </c>
      <c r="AN53" s="341">
        <f t="shared" si="53"/>
        <v>5.8569292739098066E-3</v>
      </c>
      <c r="AP53" s="477"/>
      <c r="AQ53" s="75"/>
      <c r="AR53" s="75"/>
      <c r="AS53" s="75"/>
      <c r="AT53" s="75"/>
      <c r="AU53" s="75"/>
      <c r="AV53" s="75"/>
      <c r="AW53" s="75"/>
      <c r="AX53" s="75"/>
      <c r="AY53" s="75"/>
      <c r="AZ53" s="75"/>
      <c r="BA53" s="478">
        <f t="shared" si="65"/>
        <v>4.9824146236287721</v>
      </c>
      <c r="BB53" s="42"/>
    </row>
    <row r="54" spans="1:54" ht="20.100000000000001" customHeight="1">
      <c r="A54" s="88" t="s">
        <v>144</v>
      </c>
      <c r="B54" s="90">
        <v>402.5</v>
      </c>
      <c r="C54" s="61">
        <v>562.92000000000007</v>
      </c>
      <c r="D54" s="61">
        <v>660.02</v>
      </c>
      <c r="E54" s="61">
        <v>651.21</v>
      </c>
      <c r="F54" s="61">
        <v>717.79</v>
      </c>
      <c r="G54" s="61">
        <v>1351.83</v>
      </c>
      <c r="H54" s="61">
        <v>1446.69</v>
      </c>
      <c r="I54" s="61">
        <v>982.75</v>
      </c>
      <c r="J54" s="61">
        <v>858.43</v>
      </c>
      <c r="K54" s="61">
        <v>1129.28</v>
      </c>
      <c r="L54" s="61">
        <v>904.69999999999993</v>
      </c>
      <c r="M54" s="82">
        <v>1063.03</v>
      </c>
      <c r="N54" s="42">
        <f t="shared" si="43"/>
        <v>0.1750082900408976</v>
      </c>
      <c r="P54" s="340">
        <f t="shared" si="44"/>
        <v>2.0182537386708903E-3</v>
      </c>
      <c r="Q54" s="341">
        <f t="shared" si="45"/>
        <v>6.1506269582849047E-3</v>
      </c>
      <c r="R54" s="341">
        <f t="shared" si="46"/>
        <v>4.163395273030366E-3</v>
      </c>
      <c r="S54" s="341">
        <f t="shared" si="47"/>
        <v>3.2872362071972548E-3</v>
      </c>
      <c r="T54" s="341">
        <f t="shared" si="48"/>
        <v>3.4627513424786266E-3</v>
      </c>
      <c r="V54" s="97">
        <v>103.44199999999999</v>
      </c>
      <c r="W54" s="61">
        <v>154.25700000000001</v>
      </c>
      <c r="X54" s="61">
        <v>164.536</v>
      </c>
      <c r="Y54" s="61">
        <v>204.96099999999996</v>
      </c>
      <c r="Z54" s="61">
        <v>184.25900000000001</v>
      </c>
      <c r="AA54" s="61">
        <v>445.24</v>
      </c>
      <c r="AB54" s="61">
        <v>483.572</v>
      </c>
      <c r="AC54" s="61">
        <v>325.40499999999997</v>
      </c>
      <c r="AD54" s="61">
        <v>265.32299999999998</v>
      </c>
      <c r="AE54" s="61">
        <v>378.06200000000001</v>
      </c>
      <c r="AF54" s="61">
        <v>299.36699999999996</v>
      </c>
      <c r="AG54" s="82">
        <v>372.68799999999999</v>
      </c>
      <c r="AH54" s="42">
        <f t="shared" si="30"/>
        <v>0.24492011477550979</v>
      </c>
      <c r="AJ54" s="340">
        <f t="shared" si="49"/>
        <v>2.2059647074649646E-3</v>
      </c>
      <c r="AK54" s="341">
        <f t="shared" si="50"/>
        <v>7.6066489806895631E-3</v>
      </c>
      <c r="AL54" s="341">
        <f t="shared" si="51"/>
        <v>5.1498399200494522E-3</v>
      </c>
      <c r="AM54" s="341">
        <f t="shared" si="52"/>
        <v>4.172723055447942E-3</v>
      </c>
      <c r="AN54" s="341">
        <f t="shared" si="53"/>
        <v>4.607771328888185E-3</v>
      </c>
      <c r="AP54" s="477">
        <f t="shared" si="54"/>
        <v>2.5699875776397514</v>
      </c>
      <c r="AQ54" s="75">
        <f t="shared" si="55"/>
        <v>2.7403005755702408</v>
      </c>
      <c r="AR54" s="75">
        <f t="shared" si="56"/>
        <v>2.4928941547225842</v>
      </c>
      <c r="AS54" s="75">
        <f t="shared" si="57"/>
        <v>3.1473871715729174</v>
      </c>
      <c r="AT54" s="75">
        <f t="shared" si="58"/>
        <v>2.5670321403195921</v>
      </c>
      <c r="AU54" s="75">
        <f t="shared" si="59"/>
        <v>3.2936094035492629</v>
      </c>
      <c r="AV54" s="75">
        <f t="shared" si="60"/>
        <v>3.3426096814106683</v>
      </c>
      <c r="AW54" s="75">
        <f t="shared" si="61"/>
        <v>3.3111676418214193</v>
      </c>
      <c r="AX54" s="75">
        <f t="shared" si="62"/>
        <v>3.0907936581899516</v>
      </c>
      <c r="AY54" s="75">
        <f t="shared" si="63"/>
        <v>3.3478145366959482</v>
      </c>
      <c r="AZ54" s="75">
        <f t="shared" si="64"/>
        <v>3.3090195644965181</v>
      </c>
      <c r="BA54" s="478">
        <f t="shared" si="65"/>
        <v>3.5059029378286595</v>
      </c>
      <c r="BB54" s="42">
        <f t="shared" si="66"/>
        <v>5.9499005519508923E-2</v>
      </c>
    </row>
    <row r="55" spans="1:54" ht="20.100000000000001" customHeight="1">
      <c r="A55" s="88" t="s">
        <v>142</v>
      </c>
      <c r="B55" s="90">
        <v>319.51</v>
      </c>
      <c r="C55" s="61">
        <v>238.65999999999997</v>
      </c>
      <c r="D55" s="61">
        <v>157.55000000000001</v>
      </c>
      <c r="E55" s="61">
        <v>331.18999999999994</v>
      </c>
      <c r="F55" s="61">
        <v>426.29999999999995</v>
      </c>
      <c r="G55" s="61">
        <v>398.87</v>
      </c>
      <c r="H55" s="61">
        <v>401.89</v>
      </c>
      <c r="I55" s="61">
        <v>316.77</v>
      </c>
      <c r="J55" s="61">
        <v>905.5</v>
      </c>
      <c r="K55" s="61">
        <v>1222.69</v>
      </c>
      <c r="L55" s="61">
        <v>1100.46</v>
      </c>
      <c r="M55" s="82">
        <v>1059.48</v>
      </c>
      <c r="N55" s="42">
        <f t="shared" si="43"/>
        <v>-3.7238972793195588E-2</v>
      </c>
      <c r="P55" s="340">
        <f t="shared" si="44"/>
        <v>1.6021173963794687E-3</v>
      </c>
      <c r="Q55" s="341">
        <f t="shared" si="45"/>
        <v>1.8147996233632189E-3</v>
      </c>
      <c r="R55" s="341">
        <f t="shared" si="46"/>
        <v>4.5077764295670675E-3</v>
      </c>
      <c r="S55" s="341">
        <f t="shared" si="47"/>
        <v>3.9985320620894126E-3</v>
      </c>
      <c r="T55" s="341">
        <f t="shared" si="48"/>
        <v>3.4511874475125401E-3</v>
      </c>
      <c r="V55" s="97">
        <v>76.629000000000005</v>
      </c>
      <c r="W55" s="61">
        <v>73.555999999999997</v>
      </c>
      <c r="X55" s="61">
        <v>52.815000000000005</v>
      </c>
      <c r="Y55" s="61">
        <v>81.302999999999997</v>
      </c>
      <c r="Z55" s="61">
        <v>125.15200000000002</v>
      </c>
      <c r="AA55" s="61">
        <v>104.98400000000001</v>
      </c>
      <c r="AB55" s="61">
        <v>112.884</v>
      </c>
      <c r="AC55" s="61">
        <v>77.213999999999999</v>
      </c>
      <c r="AD55" s="61">
        <v>216.995</v>
      </c>
      <c r="AE55" s="61">
        <v>334.91399999999999</v>
      </c>
      <c r="AF55" s="61">
        <v>290.565</v>
      </c>
      <c r="AG55" s="82">
        <v>284.70100000000002</v>
      </c>
      <c r="AH55" s="42">
        <f t="shared" si="30"/>
        <v>-2.0181370777622824E-2</v>
      </c>
      <c r="AJ55" s="340">
        <f t="shared" si="49"/>
        <v>1.6341608782538309E-3</v>
      </c>
      <c r="AK55" s="341">
        <f t="shared" si="50"/>
        <v>1.7935864625566282E-3</v>
      </c>
      <c r="AL55" s="341">
        <f t="shared" si="51"/>
        <v>4.5620916330745805E-3</v>
      </c>
      <c r="AM55" s="341">
        <f t="shared" si="52"/>
        <v>4.0500364923529691E-3</v>
      </c>
      <c r="AN55" s="341">
        <f t="shared" si="53"/>
        <v>3.519933845752467E-3</v>
      </c>
      <c r="AP55" s="477">
        <f t="shared" si="54"/>
        <v>2.3983286908077996</v>
      </c>
      <c r="AQ55" s="75">
        <f t="shared" si="55"/>
        <v>3.0820413978044083</v>
      </c>
      <c r="AR55" s="75">
        <f t="shared" si="56"/>
        <v>3.3522691209139954</v>
      </c>
      <c r="AS55" s="75">
        <f t="shared" si="57"/>
        <v>2.4548748452549898</v>
      </c>
      <c r="AT55" s="75">
        <f t="shared" si="58"/>
        <v>2.9357729298616002</v>
      </c>
      <c r="AU55" s="75">
        <f t="shared" si="59"/>
        <v>2.6320355002883145</v>
      </c>
      <c r="AV55" s="75">
        <f t="shared" si="60"/>
        <v>2.8088282863470102</v>
      </c>
      <c r="AW55" s="75">
        <f t="shared" si="61"/>
        <v>2.4375414338479025</v>
      </c>
      <c r="AX55" s="75">
        <f t="shared" si="62"/>
        <v>2.3964108227498619</v>
      </c>
      <c r="AY55" s="75">
        <f t="shared" si="63"/>
        <v>2.7391571044173091</v>
      </c>
      <c r="AZ55" s="75">
        <f t="shared" si="64"/>
        <v>2.640395834469222</v>
      </c>
      <c r="BA55" s="478">
        <f t="shared" si="65"/>
        <v>2.6871767282062904</v>
      </c>
      <c r="BB55" s="42">
        <f t="shared" si="66"/>
        <v>1.7717379010512034E-2</v>
      </c>
    </row>
    <row r="56" spans="1:54" ht="20.100000000000001" customHeight="1">
      <c r="A56" s="88" t="s">
        <v>148</v>
      </c>
      <c r="B56" s="90">
        <v>68.540000000000006</v>
      </c>
      <c r="C56" s="61">
        <v>85.75</v>
      </c>
      <c r="D56" s="61">
        <v>43.600000000000009</v>
      </c>
      <c r="E56" s="61">
        <v>96.91</v>
      </c>
      <c r="F56" s="61">
        <v>116.37</v>
      </c>
      <c r="G56" s="61">
        <v>89.320000000000007</v>
      </c>
      <c r="H56" s="61">
        <v>107.63</v>
      </c>
      <c r="I56" s="61">
        <v>123.46</v>
      </c>
      <c r="J56" s="61">
        <v>184.29000000000002</v>
      </c>
      <c r="K56" s="61">
        <v>367.72</v>
      </c>
      <c r="L56" s="61">
        <v>206.55</v>
      </c>
      <c r="M56" s="82">
        <v>1055.06</v>
      </c>
      <c r="N56" s="42">
        <f t="shared" si="43"/>
        <v>4.1080125877511495</v>
      </c>
      <c r="P56" s="340">
        <f t="shared" si="44"/>
        <v>3.4367977949938594E-4</v>
      </c>
      <c r="Q56" s="341">
        <f t="shared" si="45"/>
        <v>4.0639281560107983E-4</v>
      </c>
      <c r="R56" s="341">
        <f t="shared" si="46"/>
        <v>1.3556989495950749E-3</v>
      </c>
      <c r="S56" s="341">
        <f t="shared" si="47"/>
        <v>7.5050142433579436E-4</v>
      </c>
      <c r="T56" s="341">
        <f t="shared" si="48"/>
        <v>3.4367895839209615E-3</v>
      </c>
      <c r="V56" s="97">
        <v>19.905999999999999</v>
      </c>
      <c r="W56" s="61">
        <v>20.11</v>
      </c>
      <c r="X56" s="61">
        <v>7.5140000000000002</v>
      </c>
      <c r="Y56" s="61">
        <v>35.997</v>
      </c>
      <c r="Z56" s="61">
        <v>22.927999999999997</v>
      </c>
      <c r="AA56" s="61">
        <v>19.773000000000003</v>
      </c>
      <c r="AB56" s="61">
        <v>46.609999999999992</v>
      </c>
      <c r="AC56" s="61">
        <v>46.324000000000005</v>
      </c>
      <c r="AD56" s="61">
        <v>64.287999999999997</v>
      </c>
      <c r="AE56" s="61">
        <v>130.17500000000001</v>
      </c>
      <c r="AF56" s="61">
        <v>75.956999999999994</v>
      </c>
      <c r="AG56" s="82">
        <v>177.74599999999998</v>
      </c>
      <c r="AH56" s="42">
        <f t="shared" si="30"/>
        <v>1.3400871545742985</v>
      </c>
      <c r="AJ56" s="340">
        <f t="shared" si="49"/>
        <v>4.245077769841803E-4</v>
      </c>
      <c r="AK56" s="341">
        <f t="shared" si="50"/>
        <v>3.3780942928572177E-4</v>
      </c>
      <c r="AL56" s="341">
        <f t="shared" si="51"/>
        <v>1.7732023096540712E-3</v>
      </c>
      <c r="AM56" s="341">
        <f t="shared" si="52"/>
        <v>1.058725661554745E-3</v>
      </c>
      <c r="AN56" s="341">
        <f t="shared" si="53"/>
        <v>2.1975832938666102E-3</v>
      </c>
      <c r="AP56" s="477">
        <f t="shared" si="54"/>
        <v>2.9042894660052521</v>
      </c>
      <c r="AQ56" s="75">
        <f t="shared" si="55"/>
        <v>2.3451895043731779</v>
      </c>
      <c r="AR56" s="75">
        <f t="shared" si="56"/>
        <v>1.723394495412844</v>
      </c>
      <c r="AS56" s="75">
        <f t="shared" si="57"/>
        <v>3.714477350118667</v>
      </c>
      <c r="AT56" s="75">
        <f t="shared" si="58"/>
        <v>1.9702672510097101</v>
      </c>
      <c r="AU56" s="75">
        <f t="shared" si="59"/>
        <v>2.2137259292431706</v>
      </c>
      <c r="AV56" s="75">
        <f t="shared" si="60"/>
        <v>4.3305769766793638</v>
      </c>
      <c r="AW56" s="75">
        <f t="shared" si="61"/>
        <v>3.7521464441924519</v>
      </c>
      <c r="AX56" s="75">
        <f t="shared" si="62"/>
        <v>3.488414998100819</v>
      </c>
      <c r="AY56" s="75">
        <f t="shared" si="63"/>
        <v>3.5400576525617318</v>
      </c>
      <c r="AZ56" s="75">
        <f t="shared" si="64"/>
        <v>3.6774146695715322</v>
      </c>
      <c r="BA56" s="478">
        <f t="shared" si="65"/>
        <v>1.6847003961859988</v>
      </c>
      <c r="BB56" s="42">
        <f t="shared" si="66"/>
        <v>-0.54187913315136449</v>
      </c>
    </row>
    <row r="57" spans="1:54" ht="20.100000000000001" customHeight="1">
      <c r="A57" s="88" t="s">
        <v>136</v>
      </c>
      <c r="B57" s="90">
        <v>435.51</v>
      </c>
      <c r="C57" s="61">
        <v>758.62</v>
      </c>
      <c r="D57" s="61">
        <v>130.82</v>
      </c>
      <c r="E57" s="61">
        <v>478.37999999999994</v>
      </c>
      <c r="F57" s="61">
        <v>106.36</v>
      </c>
      <c r="G57" s="61">
        <v>293.01</v>
      </c>
      <c r="H57" s="61">
        <v>71.760000000000005</v>
      </c>
      <c r="I57" s="61">
        <v>45.19</v>
      </c>
      <c r="J57" s="61">
        <v>338.8</v>
      </c>
      <c r="K57" s="61">
        <v>714.96</v>
      </c>
      <c r="L57" s="61">
        <v>313.52999999999997</v>
      </c>
      <c r="M57" s="82">
        <v>362.44</v>
      </c>
      <c r="N57" s="42">
        <f t="shared" si="43"/>
        <v>0.15599783114853452</v>
      </c>
      <c r="P57" s="340">
        <f t="shared" si="44"/>
        <v>2.1837756167169178E-3</v>
      </c>
      <c r="Q57" s="341">
        <f t="shared" si="45"/>
        <v>1.3331522492081548E-3</v>
      </c>
      <c r="R57" s="341">
        <f t="shared" si="46"/>
        <v>2.6358928559841585E-3</v>
      </c>
      <c r="S57" s="341">
        <f t="shared" si="47"/>
        <v>1.1392142898668679E-3</v>
      </c>
      <c r="T57" s="341">
        <f t="shared" si="48"/>
        <v>1.1806248145094244E-3</v>
      </c>
      <c r="V57" s="97">
        <v>193.887</v>
      </c>
      <c r="W57" s="61">
        <v>208.68700000000001</v>
      </c>
      <c r="X57" s="61">
        <v>38.426999999999992</v>
      </c>
      <c r="Y57" s="61">
        <v>125.44799999999999</v>
      </c>
      <c r="Z57" s="61">
        <v>42.942999999999998</v>
      </c>
      <c r="AA57" s="61">
        <v>68.02</v>
      </c>
      <c r="AB57" s="61">
        <v>29.219000000000001</v>
      </c>
      <c r="AC57" s="61">
        <v>20.447000000000003</v>
      </c>
      <c r="AD57" s="61">
        <v>94.966999999999999</v>
      </c>
      <c r="AE57" s="61">
        <v>197.77</v>
      </c>
      <c r="AF57" s="61">
        <v>142.80600000000001</v>
      </c>
      <c r="AG57" s="82">
        <v>157.93699999999998</v>
      </c>
      <c r="AH57" s="42">
        <f t="shared" si="30"/>
        <v>0.10595493186560768</v>
      </c>
      <c r="AJ57" s="340">
        <f t="shared" si="49"/>
        <v>4.1347603414112217E-3</v>
      </c>
      <c r="AK57" s="341">
        <f t="shared" si="50"/>
        <v>1.1620794709965502E-3</v>
      </c>
      <c r="AL57" s="341">
        <f t="shared" si="51"/>
        <v>2.6939598293088968E-3</v>
      </c>
      <c r="AM57" s="341">
        <f t="shared" si="52"/>
        <v>1.9904995829744055E-3</v>
      </c>
      <c r="AN57" s="341">
        <f t="shared" si="53"/>
        <v>1.9526724240399832E-3</v>
      </c>
      <c r="AP57" s="477">
        <f t="shared" si="54"/>
        <v>4.4519528828270305</v>
      </c>
      <c r="AQ57" s="75">
        <f t="shared" si="55"/>
        <v>2.7508765917059925</v>
      </c>
      <c r="AR57" s="75">
        <f t="shared" si="56"/>
        <v>2.9373948937471326</v>
      </c>
      <c r="AS57" s="75">
        <f t="shared" si="57"/>
        <v>2.6223504327103981</v>
      </c>
      <c r="AT57" s="75">
        <f t="shared" si="58"/>
        <v>4.0375141030462576</v>
      </c>
      <c r="AU57" s="75">
        <f t="shared" si="59"/>
        <v>2.3214224770485647</v>
      </c>
      <c r="AV57" s="75">
        <f t="shared" si="60"/>
        <v>4.0717670011148268</v>
      </c>
      <c r="AW57" s="75">
        <f t="shared" si="61"/>
        <v>4.5246736003540615</v>
      </c>
      <c r="AX57" s="75">
        <f t="shared" si="62"/>
        <v>2.8030401416765049</v>
      </c>
      <c r="AY57" s="75">
        <f t="shared" si="63"/>
        <v>2.7661687367125429</v>
      </c>
      <c r="AZ57" s="75">
        <f t="shared" si="64"/>
        <v>4.5547794469428773</v>
      </c>
      <c r="BA57" s="478">
        <f t="shared" si="65"/>
        <v>4.3576040172166426</v>
      </c>
      <c r="BB57" s="42">
        <f t="shared" si="66"/>
        <v>-4.3289786481006648E-2</v>
      </c>
    </row>
    <row r="58" spans="1:54" ht="20.100000000000001" customHeight="1">
      <c r="A58" s="88" t="s">
        <v>147</v>
      </c>
      <c r="B58" s="90">
        <v>73.240000000000009</v>
      </c>
      <c r="C58" s="61">
        <v>52.349999999999994</v>
      </c>
      <c r="D58" s="61">
        <v>52.35</v>
      </c>
      <c r="E58" s="61">
        <v>199.57</v>
      </c>
      <c r="F58" s="61">
        <v>197.95</v>
      </c>
      <c r="G58" s="61">
        <v>194.12</v>
      </c>
      <c r="H58" s="61">
        <v>155.47</v>
      </c>
      <c r="I58" s="61">
        <v>54.36</v>
      </c>
      <c r="J58" s="61">
        <v>92.140000000000015</v>
      </c>
      <c r="K58" s="61">
        <v>133.28</v>
      </c>
      <c r="L58" s="61">
        <v>241.06</v>
      </c>
      <c r="M58" s="82">
        <v>238.99</v>
      </c>
      <c r="N58" s="42">
        <f t="shared" si="43"/>
        <v>-8.5870737575707012E-3</v>
      </c>
      <c r="P58" s="340">
        <f t="shared" si="44"/>
        <v>3.6724696601305845E-4</v>
      </c>
      <c r="Q58" s="341">
        <f t="shared" si="45"/>
        <v>8.8321734622124508E-4</v>
      </c>
      <c r="R58" s="341">
        <f t="shared" si="46"/>
        <v>4.9137266398899043E-4</v>
      </c>
      <c r="S58" s="341">
        <f t="shared" si="47"/>
        <v>8.7589384338119863E-4</v>
      </c>
      <c r="T58" s="341">
        <f t="shared" si="48"/>
        <v>7.7849443885776232E-4</v>
      </c>
      <c r="V58" s="97">
        <v>21.402000000000001</v>
      </c>
      <c r="W58" s="61">
        <v>12.709</v>
      </c>
      <c r="X58" s="61">
        <v>12.221</v>
      </c>
      <c r="Y58" s="61">
        <v>57.568000000000005</v>
      </c>
      <c r="Z58" s="61">
        <v>43.552999999999997</v>
      </c>
      <c r="AA58" s="61">
        <v>56.448000000000008</v>
      </c>
      <c r="AB58" s="61">
        <v>59.256000000000007</v>
      </c>
      <c r="AC58" s="61">
        <v>32.724000000000004</v>
      </c>
      <c r="AD58" s="61">
        <v>26.765000000000001</v>
      </c>
      <c r="AE58" s="61">
        <v>46.29</v>
      </c>
      <c r="AF58" s="61">
        <v>76.504999999999995</v>
      </c>
      <c r="AG58" s="82">
        <v>94.472999999999999</v>
      </c>
      <c r="AH58" s="42">
        <f t="shared" si="30"/>
        <v>0.23486046663616764</v>
      </c>
      <c r="AJ58" s="340">
        <f t="shared" si="49"/>
        <v>4.5641090339673608E-4</v>
      </c>
      <c r="AK58" s="341">
        <f t="shared" si="50"/>
        <v>9.6437903526629348E-4</v>
      </c>
      <c r="AL58" s="341">
        <f t="shared" si="51"/>
        <v>6.3054760832638326E-4</v>
      </c>
      <c r="AM58" s="341">
        <f t="shared" si="52"/>
        <v>1.06636395246318E-3</v>
      </c>
      <c r="AN58" s="341">
        <f t="shared" si="53"/>
        <v>1.168027896669744E-3</v>
      </c>
      <c r="AP58" s="477">
        <f t="shared" si="54"/>
        <v>2.9221736755871106</v>
      </c>
      <c r="AQ58" s="75">
        <f t="shared" si="55"/>
        <v>2.4276981852913089</v>
      </c>
      <c r="AR58" s="75">
        <f t="shared" si="56"/>
        <v>2.3344794651384908</v>
      </c>
      <c r="AS58" s="75">
        <f t="shared" si="57"/>
        <v>2.8846018940722558</v>
      </c>
      <c r="AT58" s="75">
        <f t="shared" si="58"/>
        <v>2.2002020712301085</v>
      </c>
      <c r="AU58" s="75">
        <f t="shared" si="59"/>
        <v>2.907892025551206</v>
      </c>
      <c r="AV58" s="75">
        <f t="shared" si="60"/>
        <v>3.8114105615231244</v>
      </c>
      <c r="AW58" s="75">
        <f t="shared" si="61"/>
        <v>6.0198675496688745</v>
      </c>
      <c r="AX58" s="75">
        <f t="shared" si="62"/>
        <v>2.9048187540698933</v>
      </c>
      <c r="AY58" s="75">
        <f t="shared" si="63"/>
        <v>3.4731392557022804</v>
      </c>
      <c r="AZ58" s="75">
        <f t="shared" si="64"/>
        <v>3.1736911972123121</v>
      </c>
      <c r="BA58" s="478">
        <f t="shared" si="65"/>
        <v>3.9530105862169962</v>
      </c>
      <c r="BB58" s="42">
        <f t="shared" si="66"/>
        <v>0.24555614915818466</v>
      </c>
    </row>
    <row r="59" spans="1:54" ht="20.100000000000001" customHeight="1">
      <c r="A59" s="88" t="s">
        <v>241</v>
      </c>
      <c r="B59" s="90">
        <v>126.52999999999999</v>
      </c>
      <c r="C59" s="61">
        <v>68.47</v>
      </c>
      <c r="D59" s="61">
        <v>78.150000000000006</v>
      </c>
      <c r="E59" s="61">
        <v>242.49</v>
      </c>
      <c r="F59" s="61">
        <v>186.4</v>
      </c>
      <c r="G59" s="61">
        <v>332.72</v>
      </c>
      <c r="H59" s="61">
        <v>299.25</v>
      </c>
      <c r="I59" s="61">
        <v>262.04999999999995</v>
      </c>
      <c r="J59" s="61">
        <v>330.3</v>
      </c>
      <c r="K59" s="61">
        <v>98.88000000000001</v>
      </c>
      <c r="L59" s="61">
        <v>147.66000000000003</v>
      </c>
      <c r="M59" s="82">
        <v>208.86</v>
      </c>
      <c r="N59" s="42">
        <f t="shared" si="43"/>
        <v>0.4144656643640795</v>
      </c>
      <c r="P59" s="340">
        <f t="shared" si="44"/>
        <v>6.3445874671808132E-4</v>
      </c>
      <c r="Q59" s="341">
        <f t="shared" si="45"/>
        <v>1.5138268876711965E-3</v>
      </c>
      <c r="R59" s="341">
        <f t="shared" si="46"/>
        <v>3.6454778672892696E-4</v>
      </c>
      <c r="S59" s="341">
        <f t="shared" si="47"/>
        <v>5.3652403930004068E-4</v>
      </c>
      <c r="T59" s="341">
        <f t="shared" si="48"/>
        <v>6.8034791623010273E-4</v>
      </c>
      <c r="V59" s="97">
        <v>31.821000000000005</v>
      </c>
      <c r="W59" s="61">
        <v>20.602</v>
      </c>
      <c r="X59" s="61">
        <v>26.582999999999998</v>
      </c>
      <c r="Y59" s="61">
        <v>70.795000000000002</v>
      </c>
      <c r="Z59" s="61">
        <v>56.664999999999992</v>
      </c>
      <c r="AA59" s="61">
        <v>98.876000000000005</v>
      </c>
      <c r="AB59" s="61">
        <v>72.344999999999999</v>
      </c>
      <c r="AC59" s="61">
        <v>77.805999999999997</v>
      </c>
      <c r="AD59" s="61">
        <v>97.484000000000009</v>
      </c>
      <c r="AE59" s="61">
        <v>51.064</v>
      </c>
      <c r="AF59" s="61">
        <v>66.63</v>
      </c>
      <c r="AG59" s="82">
        <v>86.867999999999995</v>
      </c>
      <c r="AH59" s="42">
        <f t="shared" si="30"/>
        <v>0.30373705538045925</v>
      </c>
      <c r="AJ59" s="340">
        <f t="shared" si="49"/>
        <v>6.7860253046386038E-4</v>
      </c>
      <c r="AK59" s="341">
        <f t="shared" si="50"/>
        <v>1.689235074599455E-3</v>
      </c>
      <c r="AL59" s="341">
        <f t="shared" si="51"/>
        <v>6.9557751288784706E-4</v>
      </c>
      <c r="AM59" s="341">
        <f t="shared" si="52"/>
        <v>9.2872139275369814E-4</v>
      </c>
      <c r="AN59" s="341">
        <f t="shared" si="53"/>
        <v>1.0740025968044554E-3</v>
      </c>
      <c r="AP59" s="477">
        <f t="shared" si="54"/>
        <v>2.5148976527305784</v>
      </c>
      <c r="AQ59" s="75">
        <f t="shared" si="55"/>
        <v>3.0089090112458012</v>
      </c>
      <c r="AR59" s="75">
        <f t="shared" si="56"/>
        <v>3.4015355086372354</v>
      </c>
      <c r="AS59" s="75">
        <f t="shared" si="57"/>
        <v>2.9195018351272219</v>
      </c>
      <c r="AT59" s="75">
        <f t="shared" si="58"/>
        <v>3.0399678111587978</v>
      </c>
      <c r="AU59" s="75">
        <f t="shared" si="59"/>
        <v>2.9717480163500842</v>
      </c>
      <c r="AV59" s="75">
        <f t="shared" si="60"/>
        <v>2.4175438596491228</v>
      </c>
      <c r="AW59" s="75">
        <f t="shared" si="61"/>
        <v>2.9691280290020994</v>
      </c>
      <c r="AX59" s="75">
        <f t="shared" si="62"/>
        <v>2.9513775355737208</v>
      </c>
      <c r="AY59" s="75">
        <f t="shared" si="63"/>
        <v>5.1642394822006468</v>
      </c>
      <c r="AZ59" s="75">
        <f t="shared" si="64"/>
        <v>4.5123933360422583</v>
      </c>
      <c r="BA59" s="478">
        <f t="shared" si="65"/>
        <v>4.1591496696351618</v>
      </c>
      <c r="BB59" s="42">
        <f t="shared" si="66"/>
        <v>-7.828299531993381E-2</v>
      </c>
    </row>
    <row r="60" spans="1:54" ht="20.100000000000001" customHeight="1">
      <c r="A60" s="88" t="s">
        <v>150</v>
      </c>
      <c r="B60" s="90">
        <v>106.39000000000001</v>
      </c>
      <c r="C60" s="61">
        <v>228.64</v>
      </c>
      <c r="D60" s="61">
        <v>87.22</v>
      </c>
      <c r="E60" s="61">
        <v>66.990000000000009</v>
      </c>
      <c r="F60" s="61">
        <v>57.82</v>
      </c>
      <c r="G60" s="61">
        <v>10.27</v>
      </c>
      <c r="H60" s="61">
        <v>28.38</v>
      </c>
      <c r="I60" s="61">
        <v>20.54</v>
      </c>
      <c r="J60" s="61">
        <v>83.47</v>
      </c>
      <c r="K60" s="61">
        <v>63.91</v>
      </c>
      <c r="L60" s="61">
        <v>77.169999999999987</v>
      </c>
      <c r="M60" s="82">
        <v>99.300000000000011</v>
      </c>
      <c r="N60" s="42">
        <f t="shared" si="43"/>
        <v>0.28676947000129621</v>
      </c>
      <c r="P60" s="340">
        <f t="shared" si="44"/>
        <v>5.3347084535949332E-4</v>
      </c>
      <c r="Q60" s="341">
        <f t="shared" si="45"/>
        <v>4.6726984059819633E-5</v>
      </c>
      <c r="R60" s="341">
        <f t="shared" si="46"/>
        <v>2.3562145074682158E-4</v>
      </c>
      <c r="S60" s="341">
        <f t="shared" si="47"/>
        <v>2.8039794198011733E-4</v>
      </c>
      <c r="T60" s="341">
        <f t="shared" si="48"/>
        <v>3.2346331553025569E-4</v>
      </c>
      <c r="V60" s="97">
        <v>30.696999999999999</v>
      </c>
      <c r="W60" s="61">
        <v>66.73599999999999</v>
      </c>
      <c r="X60" s="61">
        <v>31.395</v>
      </c>
      <c r="Y60" s="61">
        <v>22.897000000000002</v>
      </c>
      <c r="Z60" s="61">
        <v>20.738</v>
      </c>
      <c r="AA60" s="61">
        <v>4.88</v>
      </c>
      <c r="AB60" s="61">
        <v>12.808</v>
      </c>
      <c r="AC60" s="61">
        <v>11.273999999999999</v>
      </c>
      <c r="AD60" s="61">
        <v>28.335999999999999</v>
      </c>
      <c r="AE60" s="61">
        <v>35.282000000000004</v>
      </c>
      <c r="AF60" s="61">
        <v>39.321000000000005</v>
      </c>
      <c r="AG60" s="82">
        <v>56.019999999999996</v>
      </c>
      <c r="AH60" s="42">
        <f t="shared" si="30"/>
        <v>0.42468401108822229</v>
      </c>
      <c r="AJ60" s="340">
        <f t="shared" si="49"/>
        <v>6.5463253441592399E-4</v>
      </c>
      <c r="AK60" s="341">
        <f t="shared" si="50"/>
        <v>8.3371770339064482E-5</v>
      </c>
      <c r="AL60" s="341">
        <f t="shared" si="51"/>
        <v>4.8060014510631799E-4</v>
      </c>
      <c r="AM60" s="341">
        <f t="shared" si="52"/>
        <v>5.4807524965433244E-4</v>
      </c>
      <c r="AN60" s="341">
        <f t="shared" si="53"/>
        <v>6.9260976968487352E-4</v>
      </c>
      <c r="AP60" s="477">
        <f t="shared" si="54"/>
        <v>2.8853275683804864</v>
      </c>
      <c r="AQ60" s="75">
        <f t="shared" si="55"/>
        <v>2.9188243526941915</v>
      </c>
      <c r="AR60" s="75">
        <f t="shared" si="56"/>
        <v>3.5995184590690208</v>
      </c>
      <c r="AS60" s="75">
        <f t="shared" si="57"/>
        <v>3.417972831765935</v>
      </c>
      <c r="AT60" s="75">
        <f t="shared" si="58"/>
        <v>3.5866482186094779</v>
      </c>
      <c r="AU60" s="75">
        <f t="shared" si="59"/>
        <v>4.7517039922103219</v>
      </c>
      <c r="AV60" s="75">
        <f t="shared" si="60"/>
        <v>4.5130373502466528</v>
      </c>
      <c r="AW60" s="75">
        <f t="shared" si="61"/>
        <v>5.4888023369036016</v>
      </c>
      <c r="AX60" s="75">
        <f t="shared" si="62"/>
        <v>3.394752605726608</v>
      </c>
      <c r="AY60" s="75">
        <f t="shared" si="63"/>
        <v>5.5205758097324376</v>
      </c>
      <c r="AZ60" s="75">
        <f t="shared" si="64"/>
        <v>5.095373849941689</v>
      </c>
      <c r="BA60" s="478">
        <f t="shared" si="65"/>
        <v>5.6414904330312172</v>
      </c>
      <c r="BB60" s="42">
        <f t="shared" si="66"/>
        <v>0.10717890368255864</v>
      </c>
    </row>
    <row r="61" spans="1:54" ht="20.100000000000001" customHeight="1">
      <c r="A61" s="88" t="s">
        <v>245</v>
      </c>
      <c r="B61" s="90">
        <v>2.79</v>
      </c>
      <c r="C61" s="61">
        <v>31.17</v>
      </c>
      <c r="D61" s="61">
        <v>12.88</v>
      </c>
      <c r="E61" s="61">
        <v>12.24</v>
      </c>
      <c r="F61" s="61">
        <v>60.209999999999994</v>
      </c>
      <c r="G61" s="61">
        <v>35.6</v>
      </c>
      <c r="H61" s="61">
        <v>32.22</v>
      </c>
      <c r="I61" s="61">
        <v>11.81</v>
      </c>
      <c r="J61" s="61">
        <v>17.920000000000002</v>
      </c>
      <c r="K61" s="61">
        <v>22.97</v>
      </c>
      <c r="L61" s="61">
        <v>57.67</v>
      </c>
      <c r="M61" s="82">
        <v>69.45</v>
      </c>
      <c r="N61" s="42">
        <f t="shared" si="43"/>
        <v>0.20426564938442865</v>
      </c>
      <c r="P61" s="340">
        <f t="shared" si="44"/>
        <v>1.3989883058116233E-5</v>
      </c>
      <c r="Q61" s="341">
        <f t="shared" si="45"/>
        <v>1.6197474513433095E-4</v>
      </c>
      <c r="R61" s="341">
        <f t="shared" si="46"/>
        <v>8.468509972859476E-5</v>
      </c>
      <c r="S61" s="341">
        <f t="shared" si="47"/>
        <v>2.0954450322655655E-4</v>
      </c>
      <c r="T61" s="341">
        <f t="shared" si="48"/>
        <v>2.2622887475907608E-4</v>
      </c>
      <c r="V61" s="97">
        <v>1.976</v>
      </c>
      <c r="W61" s="61">
        <v>14.652000000000001</v>
      </c>
      <c r="X61" s="61">
        <v>9.0860000000000003</v>
      </c>
      <c r="Y61" s="61">
        <v>8.1169999999999991</v>
      </c>
      <c r="Z61" s="61">
        <v>18.167000000000002</v>
      </c>
      <c r="AA61" s="61">
        <v>11.359</v>
      </c>
      <c r="AB61" s="61">
        <v>15.44</v>
      </c>
      <c r="AC61" s="61">
        <v>8.8089999999999993</v>
      </c>
      <c r="AD61" s="61">
        <v>12.148</v>
      </c>
      <c r="AE61" s="61">
        <v>9.4979999999999993</v>
      </c>
      <c r="AF61" s="61">
        <v>29.906999999999996</v>
      </c>
      <c r="AG61" s="82">
        <v>53.427999999999997</v>
      </c>
      <c r="AH61" s="42">
        <f t="shared" si="30"/>
        <v>0.78647139465676941</v>
      </c>
      <c r="AJ61" s="340">
        <f t="shared" si="49"/>
        <v>4.2139423657225977E-5</v>
      </c>
      <c r="AK61" s="341">
        <f t="shared" si="50"/>
        <v>1.9406146296750684E-4</v>
      </c>
      <c r="AL61" s="341">
        <f t="shared" si="51"/>
        <v>1.2937872507850484E-4</v>
      </c>
      <c r="AM61" s="341">
        <f t="shared" si="52"/>
        <v>4.1685833247913628E-4</v>
      </c>
      <c r="AN61" s="341">
        <f t="shared" si="53"/>
        <v>6.6056327694972192E-4</v>
      </c>
      <c r="AP61" s="477">
        <f t="shared" si="54"/>
        <v>7.0824372759856624</v>
      </c>
      <c r="AQ61" s="75">
        <f t="shared" si="55"/>
        <v>4.7006737247353225</v>
      </c>
      <c r="AR61" s="75">
        <f t="shared" si="56"/>
        <v>7.0543478260869561</v>
      </c>
      <c r="AS61" s="75">
        <f t="shared" si="57"/>
        <v>6.6315359477124165</v>
      </c>
      <c r="AT61" s="75">
        <f t="shared" si="58"/>
        <v>3.0172728782594262</v>
      </c>
      <c r="AU61" s="75">
        <f t="shared" si="59"/>
        <v>3.1907303370786515</v>
      </c>
      <c r="AV61" s="75">
        <f t="shared" si="60"/>
        <v>4.7920546244568589</v>
      </c>
      <c r="AW61" s="75">
        <f t="shared" si="61"/>
        <v>7.4589331075359855</v>
      </c>
      <c r="AX61" s="75">
        <f t="shared" si="62"/>
        <v>6.7790178571428559</v>
      </c>
      <c r="AY61" s="75">
        <f t="shared" si="63"/>
        <v>4.1349586417065733</v>
      </c>
      <c r="AZ61" s="75">
        <f t="shared" si="64"/>
        <v>5.1858852089474592</v>
      </c>
      <c r="BA61" s="478">
        <f t="shared" si="65"/>
        <v>7.6930165586753052</v>
      </c>
      <c r="BB61" s="42">
        <f t="shared" si="66"/>
        <v>0.48345292051628347</v>
      </c>
    </row>
    <row r="62" spans="1:54" ht="20.100000000000001" customHeight="1">
      <c r="A62" s="88" t="s">
        <v>149</v>
      </c>
      <c r="B62" s="90">
        <v>61.989999999999995</v>
      </c>
      <c r="C62" s="61">
        <v>65.59</v>
      </c>
      <c r="D62" s="61">
        <v>9.18</v>
      </c>
      <c r="E62" s="61">
        <v>67.850000000000009</v>
      </c>
      <c r="F62" s="61">
        <v>115.06</v>
      </c>
      <c r="G62" s="61">
        <v>85.67</v>
      </c>
      <c r="H62" s="61">
        <v>43.57</v>
      </c>
      <c r="I62" s="61">
        <v>58.430000000000007</v>
      </c>
      <c r="J62" s="61">
        <v>39.94</v>
      </c>
      <c r="K62" s="61">
        <v>163.07</v>
      </c>
      <c r="L62" s="61">
        <v>119.09</v>
      </c>
      <c r="M62" s="82">
        <v>73.25</v>
      </c>
      <c r="N62" s="42">
        <f t="shared" si="43"/>
        <v>-0.38491896884709043</v>
      </c>
      <c r="P62" s="340">
        <f t="shared" si="44"/>
        <v>3.1083614723033165E-4</v>
      </c>
      <c r="Q62" s="341">
        <f t="shared" si="45"/>
        <v>3.8978585437241946E-4</v>
      </c>
      <c r="R62" s="341">
        <f t="shared" si="46"/>
        <v>6.0120153298833033E-4</v>
      </c>
      <c r="S62" s="341">
        <f t="shared" si="47"/>
        <v>4.3271466775187479E-4</v>
      </c>
      <c r="T62" s="341">
        <f t="shared" si="48"/>
        <v>2.386071285255914E-4</v>
      </c>
      <c r="V62" s="97">
        <v>18.372999999999998</v>
      </c>
      <c r="W62" s="61">
        <v>22.958000000000002</v>
      </c>
      <c r="X62" s="61">
        <v>4.6370000000000005</v>
      </c>
      <c r="Y62" s="61">
        <v>22.729000000000003</v>
      </c>
      <c r="Z62" s="61">
        <v>30.425000000000001</v>
      </c>
      <c r="AA62" s="61">
        <v>24.251000000000001</v>
      </c>
      <c r="AB62" s="61">
        <v>12.845000000000001</v>
      </c>
      <c r="AC62" s="61">
        <v>18.241</v>
      </c>
      <c r="AD62" s="61">
        <v>18.5</v>
      </c>
      <c r="AE62" s="61">
        <v>39.088000000000001</v>
      </c>
      <c r="AF62" s="61">
        <v>41.227000000000004</v>
      </c>
      <c r="AG62" s="82">
        <v>42.341999999999999</v>
      </c>
      <c r="AH62" s="42">
        <f t="shared" si="30"/>
        <v>2.7045382880151229E-2</v>
      </c>
      <c r="AJ62" s="340">
        <f t="shared" si="49"/>
        <v>3.918156026590146E-4</v>
      </c>
      <c r="AK62" s="341">
        <f t="shared" si="50"/>
        <v>4.1431327919931409E-4</v>
      </c>
      <c r="AL62" s="341">
        <f t="shared" si="51"/>
        <v>5.3244426256776134E-4</v>
      </c>
      <c r="AM62" s="341">
        <f t="shared" si="52"/>
        <v>5.7464200598914483E-4</v>
      </c>
      <c r="AN62" s="341">
        <f t="shared" si="53"/>
        <v>5.2350022970362221E-4</v>
      </c>
      <c r="AP62" s="477">
        <f t="shared" si="54"/>
        <v>2.9638651395386351</v>
      </c>
      <c r="AQ62" s="75">
        <f t="shared" si="55"/>
        <v>3.5002286933983839</v>
      </c>
      <c r="AR62" s="75">
        <f t="shared" si="56"/>
        <v>5.0511982570806104</v>
      </c>
      <c r="AS62" s="75">
        <f t="shared" si="57"/>
        <v>3.3498894620486368</v>
      </c>
      <c r="AT62" s="75">
        <f t="shared" si="58"/>
        <v>2.6442725534503735</v>
      </c>
      <c r="AU62" s="75">
        <f t="shared" si="59"/>
        <v>2.8307458853741103</v>
      </c>
      <c r="AV62" s="75">
        <f t="shared" si="60"/>
        <v>2.9481294468671102</v>
      </c>
      <c r="AW62" s="75">
        <f t="shared" si="61"/>
        <v>3.1218552113640246</v>
      </c>
      <c r="AX62" s="75">
        <f t="shared" si="62"/>
        <v>4.6319479218828246</v>
      </c>
      <c r="AY62" s="75">
        <f t="shared" si="63"/>
        <v>2.3970074201263265</v>
      </c>
      <c r="AZ62" s="75">
        <f t="shared" si="64"/>
        <v>3.4618355865311949</v>
      </c>
      <c r="BA62" s="478">
        <f t="shared" si="65"/>
        <v>5.7804778156996584</v>
      </c>
      <c r="BB62" s="42">
        <f t="shared" si="66"/>
        <v>0.66977248665115652</v>
      </c>
    </row>
    <row r="63" spans="1:54" ht="20.100000000000001" customHeight="1">
      <c r="A63" s="88" t="s">
        <v>240</v>
      </c>
      <c r="B63" s="90">
        <v>177.5</v>
      </c>
      <c r="C63" s="61">
        <v>141.85</v>
      </c>
      <c r="D63" s="61">
        <v>111.27000000000001</v>
      </c>
      <c r="E63" s="61">
        <v>46.509999999999991</v>
      </c>
      <c r="F63" s="61">
        <v>707.35</v>
      </c>
      <c r="G63" s="61">
        <v>245.38</v>
      </c>
      <c r="H63" s="61">
        <v>27.299999999999997</v>
      </c>
      <c r="I63" s="61">
        <v>93.51</v>
      </c>
      <c r="J63" s="61">
        <v>78.650000000000006</v>
      </c>
      <c r="K63" s="61">
        <v>162.81</v>
      </c>
      <c r="L63" s="61">
        <v>119.16</v>
      </c>
      <c r="M63" s="82">
        <v>78.289999999999992</v>
      </c>
      <c r="N63" s="42">
        <f t="shared" si="43"/>
        <v>-0.34298422289358849</v>
      </c>
      <c r="P63" s="340">
        <f t="shared" si="44"/>
        <v>8.9003736301635536E-4</v>
      </c>
      <c r="Q63" s="341">
        <f t="shared" si="45"/>
        <v>1.1164427798051159E-3</v>
      </c>
      <c r="R63" s="341">
        <f t="shared" si="46"/>
        <v>6.0024297286950432E-4</v>
      </c>
      <c r="S63" s="341">
        <f t="shared" si="47"/>
        <v>4.3296901342945168E-4</v>
      </c>
      <c r="T63" s="341">
        <f t="shared" si="48"/>
        <v>2.5502460194223273E-4</v>
      </c>
      <c r="V63" s="97">
        <v>36.852000000000004</v>
      </c>
      <c r="W63" s="61">
        <v>29.204000000000001</v>
      </c>
      <c r="X63" s="61">
        <v>27.327999999999999</v>
      </c>
      <c r="Y63" s="61">
        <v>14.195</v>
      </c>
      <c r="Z63" s="61">
        <v>155.11099999999999</v>
      </c>
      <c r="AA63" s="61">
        <v>61.016999999999996</v>
      </c>
      <c r="AB63" s="61">
        <v>6.16</v>
      </c>
      <c r="AC63" s="61">
        <v>24.804000000000002</v>
      </c>
      <c r="AD63" s="61">
        <v>20.227</v>
      </c>
      <c r="AE63" s="61">
        <v>115.114</v>
      </c>
      <c r="AF63" s="61">
        <v>32.015999999999998</v>
      </c>
      <c r="AG63" s="82">
        <v>34.680999999999997</v>
      </c>
      <c r="AH63" s="42">
        <f t="shared" si="30"/>
        <v>8.3239630184907529E-2</v>
      </c>
      <c r="AJ63" s="340">
        <f t="shared" si="49"/>
        <v>7.8589172095956076E-4</v>
      </c>
      <c r="AK63" s="341">
        <f t="shared" si="50"/>
        <v>1.0424375636841593E-3</v>
      </c>
      <c r="AL63" s="341">
        <f t="shared" si="51"/>
        <v>1.5680461737931149E-3</v>
      </c>
      <c r="AM63" s="341">
        <f t="shared" si="52"/>
        <v>4.4625460168696386E-4</v>
      </c>
      <c r="AN63" s="341">
        <f t="shared" si="53"/>
        <v>4.2878256734096924E-4</v>
      </c>
      <c r="AP63" s="477">
        <f t="shared" si="54"/>
        <v>2.0761690140845075</v>
      </c>
      <c r="AQ63" s="75">
        <f t="shared" si="55"/>
        <v>2.0587945012336979</v>
      </c>
      <c r="AR63" s="75">
        <f t="shared" si="56"/>
        <v>2.4560079086905722</v>
      </c>
      <c r="AS63" s="75">
        <f t="shared" si="57"/>
        <v>3.0520318211137401</v>
      </c>
      <c r="AT63" s="75">
        <f t="shared" si="58"/>
        <v>2.1928465399024528</v>
      </c>
      <c r="AU63" s="75">
        <f t="shared" si="59"/>
        <v>2.4866329774227727</v>
      </c>
      <c r="AV63" s="75">
        <f t="shared" si="60"/>
        <v>2.2564102564102568</v>
      </c>
      <c r="AW63" s="75">
        <f t="shared" si="61"/>
        <v>2.6525505293551492</v>
      </c>
      <c r="AX63" s="75">
        <f t="shared" si="62"/>
        <v>2.5717736808645899</v>
      </c>
      <c r="AY63" s="75">
        <f t="shared" si="63"/>
        <v>7.0704502180455755</v>
      </c>
      <c r="AZ63" s="75">
        <f t="shared" si="64"/>
        <v>2.6868076535750252</v>
      </c>
      <c r="BA63" s="478">
        <f t="shared" si="65"/>
        <v>4.4298122365563932</v>
      </c>
      <c r="BB63" s="42">
        <f t="shared" si="66"/>
        <v>0.64872696810363517</v>
      </c>
    </row>
    <row r="64" spans="1:54" ht="20.100000000000001" customHeight="1">
      <c r="A64" s="88" t="s">
        <v>247</v>
      </c>
      <c r="B64" s="90"/>
      <c r="C64" s="61"/>
      <c r="D64" s="61"/>
      <c r="E64" s="61">
        <v>3.06</v>
      </c>
      <c r="F64" s="61">
        <v>93</v>
      </c>
      <c r="G64" s="61">
        <v>38.86</v>
      </c>
      <c r="H64" s="61">
        <v>86.899999999999991</v>
      </c>
      <c r="I64" s="61">
        <v>93.75</v>
      </c>
      <c r="J64" s="61">
        <v>15.09</v>
      </c>
      <c r="K64" s="61">
        <v>15.17</v>
      </c>
      <c r="L64" s="61">
        <v>49.680000000000007</v>
      </c>
      <c r="M64" s="82">
        <v>26.880000000000003</v>
      </c>
      <c r="N64" s="42">
        <f t="shared" si="43"/>
        <v>-0.45893719806763289</v>
      </c>
      <c r="P64" s="340">
        <f t="shared" si="44"/>
        <v>0</v>
      </c>
      <c r="Q64" s="341">
        <f t="shared" si="45"/>
        <v>1.7680726393033992E-4</v>
      </c>
      <c r="R64" s="341">
        <f t="shared" si="46"/>
        <v>5.5928296163812913E-5</v>
      </c>
      <c r="S64" s="341">
        <f t="shared" si="47"/>
        <v>1.8051276088599499E-4</v>
      </c>
      <c r="T64" s="341">
        <f t="shared" si="48"/>
        <v>8.7559858222087329E-5</v>
      </c>
      <c r="V64" s="97"/>
      <c r="W64" s="61"/>
      <c r="X64" s="61"/>
      <c r="Y64" s="61">
        <v>1.1919999999999999</v>
      </c>
      <c r="Z64" s="61">
        <v>33.292999999999999</v>
      </c>
      <c r="AA64" s="61">
        <v>13.951000000000001</v>
      </c>
      <c r="AB64" s="61">
        <v>22.940999999999999</v>
      </c>
      <c r="AC64" s="61">
        <v>17.902000000000001</v>
      </c>
      <c r="AD64" s="61">
        <v>3.4509999999999996</v>
      </c>
      <c r="AE64" s="61">
        <v>5.2869999999999999</v>
      </c>
      <c r="AF64" s="61">
        <v>21.167999999999999</v>
      </c>
      <c r="AG64" s="82">
        <v>9.5760000000000005</v>
      </c>
      <c r="AH64" s="42">
        <f t="shared" si="30"/>
        <v>-0.54761904761904756</v>
      </c>
      <c r="AJ64" s="340">
        <f t="shared" si="49"/>
        <v>0</v>
      </c>
      <c r="AK64" s="341">
        <f t="shared" si="50"/>
        <v>2.3834417377055093E-4</v>
      </c>
      <c r="AL64" s="341">
        <f t="shared" si="51"/>
        <v>7.2017826857238899E-5</v>
      </c>
      <c r="AM64" s="341">
        <f t="shared" si="52"/>
        <v>2.9504989406889214E-4</v>
      </c>
      <c r="AN64" s="341">
        <f t="shared" si="53"/>
        <v>1.1839398704931006E-4</v>
      </c>
      <c r="AP64" s="477"/>
      <c r="AQ64" s="75"/>
      <c r="AR64" s="75"/>
      <c r="AS64" s="75">
        <f t="shared" si="57"/>
        <v>3.8954248366013071</v>
      </c>
      <c r="AT64" s="75">
        <f t="shared" si="58"/>
        <v>3.5798924731182797</v>
      </c>
      <c r="AU64" s="75">
        <f t="shared" si="59"/>
        <v>3.5900669068450854</v>
      </c>
      <c r="AV64" s="75">
        <f t="shared" si="60"/>
        <v>2.6399309551208288</v>
      </c>
      <c r="AW64" s="75">
        <f t="shared" si="61"/>
        <v>1.9095466666666669</v>
      </c>
      <c r="AX64" s="75">
        <f t="shared" si="62"/>
        <v>2.2869449966865472</v>
      </c>
      <c r="AY64" s="75">
        <f t="shared" si="63"/>
        <v>3.4851680949241928</v>
      </c>
      <c r="AZ64" s="75">
        <f t="shared" si="64"/>
        <v>4.2608695652173907</v>
      </c>
      <c r="BA64" s="478">
        <f t="shared" si="65"/>
        <v>3.5625</v>
      </c>
      <c r="BB64" s="42">
        <f t="shared" si="66"/>
        <v>-0.16390306122448967</v>
      </c>
    </row>
    <row r="65" spans="1:54" ht="20.100000000000001" customHeight="1" thickBot="1">
      <c r="A65" s="47" t="s">
        <v>33</v>
      </c>
      <c r="B65" s="91">
        <f>B66-SUM(B39:B64)</f>
        <v>15845.419999999896</v>
      </c>
      <c r="C65" s="92">
        <f t="shared" ref="C65:M65" si="67">C66-SUM(C39:C64)</f>
        <v>21348.51999999999</v>
      </c>
      <c r="D65" s="92">
        <f t="shared" si="67"/>
        <v>15428.110000000102</v>
      </c>
      <c r="E65" s="92">
        <f t="shared" si="67"/>
        <v>15406.510000000009</v>
      </c>
      <c r="F65" s="92">
        <f t="shared" si="67"/>
        <v>21563.130000000005</v>
      </c>
      <c r="G65" s="92">
        <f t="shared" si="67"/>
        <v>22748.189999999973</v>
      </c>
      <c r="H65" s="92">
        <f t="shared" si="67"/>
        <v>26215.130000000005</v>
      </c>
      <c r="I65" s="92">
        <f t="shared" si="67"/>
        <v>38579.29999999993</v>
      </c>
      <c r="J65" s="92">
        <f t="shared" si="67"/>
        <v>50204.119999999995</v>
      </c>
      <c r="K65" s="92">
        <f t="shared" si="67"/>
        <v>36536.829999999929</v>
      </c>
      <c r="L65" s="92">
        <f t="shared" si="67"/>
        <v>27.489999999990687</v>
      </c>
      <c r="M65" s="93">
        <f t="shared" si="67"/>
        <v>6.029999999969732</v>
      </c>
      <c r="N65" s="42">
        <f t="shared" si="43"/>
        <v>-0.78064750818582118</v>
      </c>
      <c r="P65" s="340">
        <f t="shared" si="44"/>
        <v>7.9453610324994511E-2</v>
      </c>
      <c r="Q65" s="349">
        <f t="shared" si="45"/>
        <v>0.10350090667183516</v>
      </c>
      <c r="R65" s="341">
        <f t="shared" si="46"/>
        <v>0.13470287733202904</v>
      </c>
      <c r="S65" s="341">
        <f t="shared" si="47"/>
        <v>9.9885181094088574E-5</v>
      </c>
      <c r="T65" s="341">
        <f t="shared" si="48"/>
        <v>1.9642334266240192E-5</v>
      </c>
      <c r="V65" s="98">
        <f>V66-SUM(V39:V64)</f>
        <v>3812.6649999999936</v>
      </c>
      <c r="W65" s="92">
        <f t="shared" ref="W65:AG65" si="68">W66-SUM(W39:W64)</f>
        <v>5246.2569999999978</v>
      </c>
      <c r="X65" s="92">
        <f t="shared" si="68"/>
        <v>3954.1929999999775</v>
      </c>
      <c r="Y65" s="92">
        <f t="shared" si="68"/>
        <v>4230.0490000000063</v>
      </c>
      <c r="Z65" s="92">
        <f t="shared" si="68"/>
        <v>5943.6990000000005</v>
      </c>
      <c r="AA65" s="92">
        <f t="shared" si="68"/>
        <v>6476.4760000000024</v>
      </c>
      <c r="AB65" s="92">
        <f t="shared" si="68"/>
        <v>7320.2239999999874</v>
      </c>
      <c r="AC65" s="92">
        <f t="shared" si="68"/>
        <v>10355.416000000012</v>
      </c>
      <c r="AD65" s="92">
        <f t="shared" si="68"/>
        <v>13533.016999999993</v>
      </c>
      <c r="AE65" s="92">
        <f t="shared" si="68"/>
        <v>10540.623999999996</v>
      </c>
      <c r="AF65" s="92">
        <f t="shared" si="68"/>
        <v>6.2320000000181608</v>
      </c>
      <c r="AG65" s="93">
        <f t="shared" si="68"/>
        <v>7.4409999999770662</v>
      </c>
      <c r="AH65" s="42">
        <f t="shared" si="30"/>
        <v>0.19399871629579304</v>
      </c>
      <c r="AJ65" s="340">
        <f t="shared" si="49"/>
        <v>8.130744215489738E-2</v>
      </c>
      <c r="AK65" s="349">
        <f t="shared" si="50"/>
        <v>0.11064657165542278</v>
      </c>
      <c r="AL65" s="341">
        <f t="shared" si="51"/>
        <v>0.14358101649314481</v>
      </c>
      <c r="AM65" s="341">
        <f t="shared" si="52"/>
        <v>8.6864651353112912E-5</v>
      </c>
      <c r="AN65" s="341">
        <f t="shared" si="53"/>
        <v>9.1997666837009283E-5</v>
      </c>
      <c r="AP65" s="102">
        <f t="shared" si="54"/>
        <v>2.406162159160198</v>
      </c>
      <c r="AQ65" s="74">
        <f t="shared" si="55"/>
        <v>2.4574335832179468</v>
      </c>
      <c r="AR65" s="74">
        <f t="shared" si="56"/>
        <v>2.5629795224430936</v>
      </c>
      <c r="AS65" s="74">
        <f t="shared" si="57"/>
        <v>2.745624414614344</v>
      </c>
      <c r="AT65" s="74">
        <f t="shared" si="58"/>
        <v>2.7564175516263174</v>
      </c>
      <c r="AU65" s="74">
        <f t="shared" si="59"/>
        <v>2.8470291482531178</v>
      </c>
      <c r="AV65" s="74">
        <f t="shared" si="60"/>
        <v>2.7923660878279017</v>
      </c>
      <c r="AW65" s="74">
        <f t="shared" si="61"/>
        <v>2.6841897079521999</v>
      </c>
      <c r="AX65" s="74">
        <f t="shared" si="62"/>
        <v>2.6955988871032881</v>
      </c>
      <c r="AY65" s="74">
        <f t="shared" si="63"/>
        <v>2.8849311776637481</v>
      </c>
      <c r="AZ65" s="74">
        <f t="shared" si="64"/>
        <v>2.2670061840743077</v>
      </c>
      <c r="BA65" s="103">
        <f t="shared" si="65"/>
        <v>12.339966832528056</v>
      </c>
      <c r="BB65" s="42">
        <f t="shared" si="66"/>
        <v>4.443287680120231</v>
      </c>
    </row>
    <row r="66" spans="1:54" s="6" customFormat="1" ht="26.25" customHeight="1" thickBot="1">
      <c r="A66" s="56" t="s">
        <v>34</v>
      </c>
      <c r="B66" s="84">
        <v>199429.82999999996</v>
      </c>
      <c r="C66" s="69">
        <v>196925.63000000006</v>
      </c>
      <c r="D66" s="69">
        <v>173208.30000000005</v>
      </c>
      <c r="E66" s="69">
        <v>187783.07</v>
      </c>
      <c r="F66" s="69">
        <v>213062.43</v>
      </c>
      <c r="G66" s="69">
        <v>219787.35000000003</v>
      </c>
      <c r="H66" s="69">
        <v>251673.40000000002</v>
      </c>
      <c r="I66" s="69">
        <v>276377.09999999992</v>
      </c>
      <c r="J66" s="69">
        <v>289192.33999999997</v>
      </c>
      <c r="K66" s="69">
        <v>271240.15999999997</v>
      </c>
      <c r="L66" s="69">
        <v>275216.00000000006</v>
      </c>
      <c r="M66" s="108">
        <v>306989.98999999993</v>
      </c>
      <c r="N66" s="157">
        <f t="shared" si="43"/>
        <v>0.11545110022673052</v>
      </c>
      <c r="O66"/>
      <c r="P66" s="334">
        <f>SUM(P39:P65)</f>
        <v>0.99999999999999989</v>
      </c>
      <c r="Q66" s="338">
        <f t="shared" ref="Q66:T66" si="69">SUM(Q39:Q65)</f>
        <v>1</v>
      </c>
      <c r="R66" s="338">
        <f t="shared" si="69"/>
        <v>0.99999999999999978</v>
      </c>
      <c r="S66" s="338">
        <f t="shared" si="69"/>
        <v>0.99999999999999967</v>
      </c>
      <c r="T66" s="335">
        <f t="shared" si="69"/>
        <v>1</v>
      </c>
      <c r="V66" s="99">
        <v>46891.956000000006</v>
      </c>
      <c r="W66" s="95">
        <v>47883.795999999995</v>
      </c>
      <c r="X66" s="95">
        <v>44257.75299999999</v>
      </c>
      <c r="Y66" s="95">
        <v>46532.416000000005</v>
      </c>
      <c r="Z66" s="95">
        <v>55414.000999999989</v>
      </c>
      <c r="AA66" s="95">
        <v>58533.001999999979</v>
      </c>
      <c r="AB66" s="95">
        <v>66122.32699999999</v>
      </c>
      <c r="AC66" s="95">
        <v>74008.081999999995</v>
      </c>
      <c r="AD66" s="95">
        <v>76935.365000000005</v>
      </c>
      <c r="AE66" s="95">
        <v>73412.378999999986</v>
      </c>
      <c r="AF66" s="95">
        <v>71743.79800000001</v>
      </c>
      <c r="AG66" s="96">
        <v>80882.48599999999</v>
      </c>
      <c r="AH66" s="139">
        <f t="shared" si="30"/>
        <v>0.12737948442595665</v>
      </c>
      <c r="AI66"/>
      <c r="AJ66" s="334">
        <f>SUM(AJ39:AJ65)</f>
        <v>0.99999999999999956</v>
      </c>
      <c r="AK66" s="338">
        <f t="shared" ref="AK66:AN66" si="70">SUM(AK39:AK65)</f>
        <v>1.0000000000000004</v>
      </c>
      <c r="AL66" s="338">
        <f t="shared" si="70"/>
        <v>1</v>
      </c>
      <c r="AM66" s="338">
        <f t="shared" si="70"/>
        <v>0.99999999999999989</v>
      </c>
      <c r="AN66" s="335">
        <f t="shared" si="70"/>
        <v>0.99999999999999978</v>
      </c>
      <c r="AP66" s="72">
        <f t="shared" ref="AP66:AR66" si="71">(V66/B66)*10</f>
        <v>2.3513010064743081</v>
      </c>
      <c r="AQ66" s="77">
        <f t="shared" si="71"/>
        <v>2.4315674907324141</v>
      </c>
      <c r="AR66" s="77">
        <f t="shared" si="71"/>
        <v>2.5551750695549797</v>
      </c>
      <c r="AS66" s="77">
        <f t="shared" ref="AS66:AY66" si="72">(Y66/E66)*10</f>
        <v>2.477987818603669</v>
      </c>
      <c r="AT66" s="77">
        <f t="shared" si="72"/>
        <v>2.6008339903004014</v>
      </c>
      <c r="AU66" s="77">
        <f t="shared" si="72"/>
        <v>2.663165191263281</v>
      </c>
      <c r="AV66" s="77">
        <f t="shared" si="72"/>
        <v>2.6273069382779424</v>
      </c>
      <c r="AW66" s="77">
        <f t="shared" si="72"/>
        <v>2.6777935653858447</v>
      </c>
      <c r="AX66" s="77">
        <f t="shared" si="72"/>
        <v>2.6603527949599219</v>
      </c>
      <c r="AY66" s="77">
        <f t="shared" si="72"/>
        <v>2.7065453360593801</v>
      </c>
      <c r="AZ66" s="77">
        <f t="shared" ref="AZ66" si="73">(AF66/L66)*10</f>
        <v>2.6068178448927388</v>
      </c>
      <c r="BA66" s="87">
        <f t="shared" si="42"/>
        <v>2.6346945709858489</v>
      </c>
      <c r="BB66" s="86">
        <f t="shared" si="66"/>
        <v>1.0693775995022437E-2</v>
      </c>
    </row>
    <row r="68" spans="1:54" ht="15.75" thickBot="1"/>
    <row r="69" spans="1:54" ht="15" customHeight="1">
      <c r="A69" s="507" t="s">
        <v>31</v>
      </c>
      <c r="B69" s="533" t="s">
        <v>19</v>
      </c>
      <c r="C69" s="530"/>
      <c r="D69" s="530"/>
      <c r="E69" s="530"/>
      <c r="F69" s="530"/>
      <c r="G69" s="530"/>
      <c r="H69" s="530"/>
      <c r="I69" s="530"/>
      <c r="J69" s="530"/>
      <c r="K69" s="530"/>
      <c r="L69" s="530"/>
      <c r="M69" s="531"/>
      <c r="N69" s="519" t="s">
        <v>196</v>
      </c>
      <c r="P69" s="489" t="s">
        <v>112</v>
      </c>
      <c r="Q69" s="495"/>
      <c r="R69" s="495"/>
      <c r="S69" s="495"/>
      <c r="T69" s="522"/>
      <c r="V69" s="529" t="s">
        <v>35</v>
      </c>
      <c r="W69" s="530"/>
      <c r="X69" s="530"/>
      <c r="Y69" s="530"/>
      <c r="Z69" s="530"/>
      <c r="AA69" s="530"/>
      <c r="AB69" s="530"/>
      <c r="AC69" s="530"/>
      <c r="AD69" s="530"/>
      <c r="AE69" s="530"/>
      <c r="AF69" s="530"/>
      <c r="AG69" s="530"/>
      <c r="AH69" s="519" t="s">
        <v>196</v>
      </c>
      <c r="AJ69" s="489" t="s">
        <v>112</v>
      </c>
      <c r="AK69" s="495"/>
      <c r="AL69" s="495"/>
      <c r="AM69" s="495"/>
      <c r="AN69" s="522"/>
      <c r="AP69" s="529" t="s">
        <v>41</v>
      </c>
      <c r="AQ69" s="530"/>
      <c r="AR69" s="530"/>
      <c r="AS69" s="530"/>
      <c r="AT69" s="530"/>
      <c r="AU69" s="530"/>
      <c r="AV69" s="530"/>
      <c r="AW69" s="530"/>
      <c r="AX69" s="530"/>
      <c r="AY69" s="530"/>
      <c r="AZ69" s="530"/>
      <c r="BA69" s="530"/>
      <c r="BB69" s="519" t="s">
        <v>196</v>
      </c>
    </row>
    <row r="70" spans="1:54" ht="15" customHeight="1" thickBot="1">
      <c r="A70" s="517"/>
      <c r="B70" s="526" t="s">
        <v>69</v>
      </c>
      <c r="C70" s="527"/>
      <c r="D70" s="527"/>
      <c r="E70" s="527"/>
      <c r="F70" s="527"/>
      <c r="G70" s="527"/>
      <c r="H70" s="527"/>
      <c r="I70" s="527"/>
      <c r="J70" s="527"/>
      <c r="K70" s="527"/>
      <c r="L70" s="527"/>
      <c r="M70" s="528"/>
      <c r="N70" s="520"/>
      <c r="P70" s="523"/>
      <c r="Q70" s="524"/>
      <c r="R70" s="524"/>
      <c r="S70" s="524"/>
      <c r="T70" s="525"/>
      <c r="V70" s="532" t="str">
        <f>B70</f>
        <v>jan-dez</v>
      </c>
      <c r="W70" s="527"/>
      <c r="X70" s="527"/>
      <c r="Y70" s="527"/>
      <c r="Z70" s="527"/>
      <c r="AA70" s="527"/>
      <c r="AB70" s="527"/>
      <c r="AC70" s="527"/>
      <c r="AD70" s="527"/>
      <c r="AE70" s="527"/>
      <c r="AF70" s="527"/>
      <c r="AG70" s="527"/>
      <c r="AH70" s="520"/>
      <c r="AJ70" s="523"/>
      <c r="AK70" s="524"/>
      <c r="AL70" s="524"/>
      <c r="AM70" s="524"/>
      <c r="AN70" s="525"/>
      <c r="AP70" s="532" t="str">
        <f>B70</f>
        <v>jan-dez</v>
      </c>
      <c r="AQ70" s="527"/>
      <c r="AR70" s="527"/>
      <c r="AS70" s="527"/>
      <c r="AT70" s="527"/>
      <c r="AU70" s="527"/>
      <c r="AV70" s="527"/>
      <c r="AW70" s="527"/>
      <c r="AX70" s="527"/>
      <c r="AY70" s="527"/>
      <c r="AZ70" s="527"/>
      <c r="BA70" s="528"/>
      <c r="BB70" s="520"/>
    </row>
    <row r="71" spans="1:54" ht="24.75" customHeight="1" thickBot="1">
      <c r="A71" s="508"/>
      <c r="B71" s="31">
        <v>2010</v>
      </c>
      <c r="C71" s="78">
        <v>2011</v>
      </c>
      <c r="D71" s="78">
        <v>2012</v>
      </c>
      <c r="E71" s="78">
        <v>2013</v>
      </c>
      <c r="F71" s="78">
        <v>2014</v>
      </c>
      <c r="G71" s="78">
        <v>2015</v>
      </c>
      <c r="H71" s="78">
        <v>2016</v>
      </c>
      <c r="I71" s="78">
        <v>2017</v>
      </c>
      <c r="J71" s="78">
        <v>2018</v>
      </c>
      <c r="K71" s="78">
        <v>2019</v>
      </c>
      <c r="L71" s="78">
        <v>2020</v>
      </c>
      <c r="M71" s="30">
        <v>2021</v>
      </c>
      <c r="N71" s="521"/>
      <c r="P71" s="284">
        <v>2010</v>
      </c>
      <c r="Q71" s="339">
        <v>2015</v>
      </c>
      <c r="R71" s="386">
        <v>2019</v>
      </c>
      <c r="S71" s="386">
        <v>2020</v>
      </c>
      <c r="T71" s="288">
        <v>2021</v>
      </c>
      <c r="V71" s="51">
        <v>2010</v>
      </c>
      <c r="W71" s="78">
        <v>2011</v>
      </c>
      <c r="X71" s="78">
        <v>2012</v>
      </c>
      <c r="Y71" s="78">
        <v>2013</v>
      </c>
      <c r="Z71" s="78">
        <v>2014</v>
      </c>
      <c r="AA71" s="78">
        <v>2015</v>
      </c>
      <c r="AB71" s="78">
        <v>2016</v>
      </c>
      <c r="AC71" s="78">
        <v>2017</v>
      </c>
      <c r="AD71" s="78">
        <v>2018</v>
      </c>
      <c r="AE71" s="78">
        <v>2019</v>
      </c>
      <c r="AF71" s="78">
        <v>2020</v>
      </c>
      <c r="AG71" s="29">
        <v>2021</v>
      </c>
      <c r="AH71" s="521"/>
      <c r="AJ71" s="284">
        <v>2010</v>
      </c>
      <c r="AK71" s="339">
        <v>2015</v>
      </c>
      <c r="AL71" s="386">
        <v>2019</v>
      </c>
      <c r="AM71" s="386">
        <v>2020</v>
      </c>
      <c r="AN71" s="288">
        <v>2021</v>
      </c>
      <c r="AP71" s="51">
        <v>2010</v>
      </c>
      <c r="AQ71" s="70">
        <v>2011</v>
      </c>
      <c r="AR71" s="70">
        <v>2012</v>
      </c>
      <c r="AS71" s="70">
        <v>2013</v>
      </c>
      <c r="AT71" s="70">
        <v>2014</v>
      </c>
      <c r="AU71" s="70">
        <v>2015</v>
      </c>
      <c r="AV71" s="70">
        <v>2016</v>
      </c>
      <c r="AW71" s="70">
        <v>2017</v>
      </c>
      <c r="AX71" s="70">
        <v>2018</v>
      </c>
      <c r="AY71" s="70">
        <v>2019</v>
      </c>
      <c r="AZ71" s="70">
        <v>2020</v>
      </c>
      <c r="BA71" s="29">
        <v>2021</v>
      </c>
      <c r="BB71" s="521"/>
    </row>
    <row r="72" spans="1:54" ht="20.100000000000001" customHeight="1">
      <c r="A72" s="88" t="s">
        <v>120</v>
      </c>
      <c r="B72" s="89">
        <v>31896.6</v>
      </c>
      <c r="C72" s="60">
        <v>37259.350000000006</v>
      </c>
      <c r="D72" s="60">
        <v>37358.080000000002</v>
      </c>
      <c r="E72" s="60">
        <v>36073.649999999987</v>
      </c>
      <c r="F72" s="60">
        <v>38677.270000000004</v>
      </c>
      <c r="G72" s="60">
        <v>39195.14</v>
      </c>
      <c r="H72" s="60">
        <v>43748.320000000007</v>
      </c>
      <c r="I72" s="60">
        <v>62404.840000000011</v>
      </c>
      <c r="J72" s="60">
        <v>65069.11</v>
      </c>
      <c r="K72" s="60">
        <v>71510.790000000008</v>
      </c>
      <c r="L72" s="60">
        <v>82164.989999999976</v>
      </c>
      <c r="M72" s="80">
        <v>80670.600000000006</v>
      </c>
      <c r="N72" s="42">
        <f t="shared" ref="N72:N100" si="74">(M72-L72)/L72</f>
        <v>-1.8187673363070703E-2</v>
      </c>
      <c r="P72" s="340">
        <f>B72/$B$100</f>
        <v>0.14660284764331949</v>
      </c>
      <c r="Q72" s="341">
        <f>G72/$G$100</f>
        <v>0.13158534103914749</v>
      </c>
      <c r="R72" s="341">
        <f>K72/$K$100</f>
        <v>0.21358088849982218</v>
      </c>
      <c r="S72" s="341">
        <f>L72/$L$100</f>
        <v>0.19862261070857981</v>
      </c>
      <c r="T72" s="341">
        <f>M72/$M$100</f>
        <v>0.19891979979254498</v>
      </c>
      <c r="V72" s="97">
        <v>9769.5910000000022</v>
      </c>
      <c r="W72" s="60">
        <v>11827.258</v>
      </c>
      <c r="X72" s="60">
        <v>11994.878000000001</v>
      </c>
      <c r="Y72" s="60">
        <v>11567.163</v>
      </c>
      <c r="Z72" s="60">
        <v>12371.496999999999</v>
      </c>
      <c r="AA72" s="60">
        <v>12713.809000000001</v>
      </c>
      <c r="AB72" s="60">
        <v>12814.274999999998</v>
      </c>
      <c r="AC72" s="60">
        <v>19498.086000000007</v>
      </c>
      <c r="AD72" s="60">
        <v>22551.458999999995</v>
      </c>
      <c r="AE72" s="60">
        <v>24150.769999999997</v>
      </c>
      <c r="AF72" s="60">
        <v>29748.619000000002</v>
      </c>
      <c r="AG72" s="38">
        <v>31291.084999999992</v>
      </c>
      <c r="AH72" s="42">
        <f t="shared" ref="AH72:AH100" si="75">(AG72-AF72)/AF72</f>
        <v>5.1850003524532999E-2</v>
      </c>
      <c r="AJ72" s="340">
        <f>V72/$V$100</f>
        <v>0.14987039579866704</v>
      </c>
      <c r="AK72" s="341">
        <f>AA72/$AA$100</f>
        <v>0.1272760343115075</v>
      </c>
      <c r="AL72" s="341">
        <f>AE72/$AE$100</f>
        <v>0.20163951494176308</v>
      </c>
      <c r="AM72" s="341">
        <f>AF72/$AF$100</f>
        <v>0.21205322428031026</v>
      </c>
      <c r="AN72" s="341">
        <f>AG72/$AG$100</f>
        <v>0.21355979751247425</v>
      </c>
      <c r="AP72" s="109">
        <f t="shared" ref="AP72:AX72" si="76">(V72/B72)*10</f>
        <v>3.0628941642682928</v>
      </c>
      <c r="AQ72" s="73">
        <f t="shared" si="76"/>
        <v>3.1743060466701638</v>
      </c>
      <c r="AR72" s="73">
        <f t="shared" si="76"/>
        <v>3.2107854579250326</v>
      </c>
      <c r="AS72" s="73">
        <f t="shared" si="76"/>
        <v>3.2065407853100547</v>
      </c>
      <c r="AT72" s="73">
        <f t="shared" si="76"/>
        <v>3.1986479397330783</v>
      </c>
      <c r="AU72" s="73">
        <f t="shared" si="76"/>
        <v>3.2437207776270229</v>
      </c>
      <c r="AV72" s="73">
        <f t="shared" si="76"/>
        <v>2.9290896198985461</v>
      </c>
      <c r="AW72" s="73">
        <f t="shared" si="76"/>
        <v>3.1244509239988445</v>
      </c>
      <c r="AX72" s="73">
        <f t="shared" si="76"/>
        <v>3.4657703171289715</v>
      </c>
      <c r="AY72" s="73">
        <f t="shared" ref="AY72" si="77">(AE72/K72)*10</f>
        <v>3.3772204166671904</v>
      </c>
      <c r="AZ72" s="73">
        <f t="shared" ref="AZ72" si="78">(AF72/L72)*10</f>
        <v>3.6205954628607651</v>
      </c>
      <c r="BA72" s="110">
        <f t="shared" ref="BA72" si="79">(AG72/M72)*10</f>
        <v>3.8788709889352493</v>
      </c>
      <c r="BB72" s="42">
        <f>(BA72-AZ72)/AZ72</f>
        <v>7.1335096318772731E-2</v>
      </c>
    </row>
    <row r="73" spans="1:54" ht="20.100000000000001" customHeight="1">
      <c r="A73" s="88" t="s">
        <v>119</v>
      </c>
      <c r="B73" s="90">
        <v>56232.049999999996</v>
      </c>
      <c r="C73" s="61">
        <v>57156.75</v>
      </c>
      <c r="D73" s="61">
        <v>60349.51</v>
      </c>
      <c r="E73" s="61">
        <v>63704.800000000003</v>
      </c>
      <c r="F73" s="61">
        <v>74965.89</v>
      </c>
      <c r="G73" s="61">
        <v>79860.58</v>
      </c>
      <c r="H73" s="61">
        <v>84853.6</v>
      </c>
      <c r="I73" s="61">
        <v>83245.84</v>
      </c>
      <c r="J73" s="61">
        <v>82374.73000000001</v>
      </c>
      <c r="K73" s="61">
        <v>85355.31</v>
      </c>
      <c r="L73" s="61">
        <v>92798.15</v>
      </c>
      <c r="M73" s="82">
        <v>97499.470000000016</v>
      </c>
      <c r="N73" s="42">
        <f t="shared" si="74"/>
        <v>5.0661785822239146E-2</v>
      </c>
      <c r="P73" s="340">
        <f t="shared" ref="P73:P99" si="80">B73/$B$100</f>
        <v>0.2584532100230596</v>
      </c>
      <c r="Q73" s="341">
        <f t="shared" ref="Q73:Q99" si="81">G73/$G$100</f>
        <v>0.26810675136979029</v>
      </c>
      <c r="R73" s="341">
        <f t="shared" ref="R73:R99" si="82">K73/$K$100</f>
        <v>0.25493024126817443</v>
      </c>
      <c r="S73" s="341">
        <f t="shared" ref="S73:S99" si="83">L73/$L$100</f>
        <v>0.22432681878165384</v>
      </c>
      <c r="T73" s="341">
        <f t="shared" ref="T73:T99" si="84">M73/$M$100</f>
        <v>0.24041689354336335</v>
      </c>
      <c r="V73" s="97">
        <v>13931.048999999999</v>
      </c>
      <c r="W73" s="61">
        <v>14069.797</v>
      </c>
      <c r="X73" s="61">
        <v>15659.901</v>
      </c>
      <c r="Y73" s="61">
        <v>16554.903999999999</v>
      </c>
      <c r="Z73" s="61">
        <v>19735.973000000002</v>
      </c>
      <c r="AA73" s="61">
        <v>24022.083999999995</v>
      </c>
      <c r="AB73" s="61">
        <v>25614.902999999998</v>
      </c>
      <c r="AC73" s="61">
        <v>25651.040000000001</v>
      </c>
      <c r="AD73" s="61">
        <v>25092.224000000002</v>
      </c>
      <c r="AE73" s="61">
        <v>27722.767</v>
      </c>
      <c r="AF73" s="61">
        <v>28771.856</v>
      </c>
      <c r="AG73" s="38">
        <v>31087.053000000004</v>
      </c>
      <c r="AH73" s="42">
        <f t="shared" si="75"/>
        <v>8.0467419272500312E-2</v>
      </c>
      <c r="AJ73" s="340">
        <f t="shared" ref="AJ73:AJ99" si="85">V73/$V$100</f>
        <v>0.21370923588516902</v>
      </c>
      <c r="AK73" s="341">
        <f t="shared" ref="AK73:AK99" si="86">AA73/$AA$100</f>
        <v>0.24048147863617536</v>
      </c>
      <c r="AL73" s="341">
        <f t="shared" ref="AL73:AL99" si="87">AE73/$AE$100</f>
        <v>0.23146281839972463</v>
      </c>
      <c r="AM73" s="341">
        <f t="shared" ref="AM73:AM99" si="88">AF73/$AF$100</f>
        <v>0.20509069121254975</v>
      </c>
      <c r="AN73" s="341">
        <f t="shared" ref="AN73:AN99" si="89">AG73/$AG$100</f>
        <v>0.21216729122494657</v>
      </c>
      <c r="AP73" s="52">
        <f t="shared" ref="AP73:AP99" si="90">(V73/B73)*10</f>
        <v>2.4774215060628233</v>
      </c>
      <c r="AQ73" s="74">
        <f t="shared" ref="AQ73:AQ99" si="91">(W73/C73)*10</f>
        <v>2.4616159946113103</v>
      </c>
      <c r="AR73" s="74">
        <f t="shared" ref="AR73:AR99" si="92">(X73/D73)*10</f>
        <v>2.5948679616454218</v>
      </c>
      <c r="AS73" s="74">
        <f t="shared" ref="AS73:AS99" si="93">(Y73/E73)*10</f>
        <v>2.598690208587108</v>
      </c>
      <c r="AT73" s="74">
        <f t="shared" ref="AT73:AT99" si="94">(Z73/F73)*10</f>
        <v>2.6326604006168672</v>
      </c>
      <c r="AU73" s="74">
        <f t="shared" ref="AU73:AU99" si="95">(AA73/G73)*10</f>
        <v>3.0080026966996725</v>
      </c>
      <c r="AV73" s="74">
        <f t="shared" ref="AV73:AV99" si="96">(AB73/H73)*10</f>
        <v>3.0187172966144038</v>
      </c>
      <c r="AW73" s="74">
        <f t="shared" ref="AW73:AW99" si="97">(AC73/I73)*10</f>
        <v>3.0813599814717469</v>
      </c>
      <c r="AX73" s="74">
        <f t="shared" ref="AX73:AX99" si="98">(AD73/J73)*10</f>
        <v>3.046106979652619</v>
      </c>
      <c r="AY73" s="74">
        <f t="shared" ref="AY73:AY99" si="99">(AE73/K73)*10</f>
        <v>3.2479252901781974</v>
      </c>
      <c r="AZ73" s="74">
        <f t="shared" ref="AZ73:AZ99" si="100">(AF73/L73)*10</f>
        <v>3.1004773263260099</v>
      </c>
      <c r="BA73" s="111">
        <f t="shared" ref="BA73:BA99" si="101">(AG73/M73)*10</f>
        <v>3.1884330243025931</v>
      </c>
      <c r="BB73" s="42">
        <f t="shared" ref="BB73:BB100" si="102">(BA73-AZ73)/AZ73</f>
        <v>2.8368437733685529E-2</v>
      </c>
    </row>
    <row r="74" spans="1:54" ht="20.100000000000001" customHeight="1">
      <c r="A74" s="88" t="s">
        <v>121</v>
      </c>
      <c r="B74" s="90">
        <v>30454.850000000002</v>
      </c>
      <c r="C74" s="61">
        <v>33995.11</v>
      </c>
      <c r="D74" s="61">
        <v>35610.119999999995</v>
      </c>
      <c r="E74" s="61">
        <v>41145.060000000012</v>
      </c>
      <c r="F74" s="61">
        <v>43773.16</v>
      </c>
      <c r="G74" s="61">
        <v>48277.25</v>
      </c>
      <c r="H74" s="61">
        <v>51661.64</v>
      </c>
      <c r="I74" s="61">
        <v>55176.31</v>
      </c>
      <c r="J74" s="61">
        <v>60963.92</v>
      </c>
      <c r="K74" s="61">
        <v>61213.16</v>
      </c>
      <c r="L74" s="61">
        <v>68725.319999999992</v>
      </c>
      <c r="M74" s="82">
        <v>63561.349999999991</v>
      </c>
      <c r="N74" s="42">
        <f t="shared" si="74"/>
        <v>-7.5139264538891956E-2</v>
      </c>
      <c r="P74" s="340">
        <f t="shared" si="80"/>
        <v>0.13997629009205209</v>
      </c>
      <c r="Q74" s="341">
        <f t="shared" si="81"/>
        <v>0.16207566564839884</v>
      </c>
      <c r="R74" s="341">
        <f t="shared" si="82"/>
        <v>0.18282501285025343</v>
      </c>
      <c r="S74" s="341">
        <f t="shared" si="83"/>
        <v>0.1661340490661847</v>
      </c>
      <c r="T74" s="341">
        <f t="shared" si="84"/>
        <v>0.15673133727211494</v>
      </c>
      <c r="V74" s="97">
        <v>10274.497000000001</v>
      </c>
      <c r="W74" s="61">
        <v>11707.559000000001</v>
      </c>
      <c r="X74" s="61">
        <v>13054.489999999998</v>
      </c>
      <c r="Y74" s="61">
        <v>14339.151</v>
      </c>
      <c r="Z74" s="61">
        <v>14008.966</v>
      </c>
      <c r="AA74" s="61">
        <v>16123.688</v>
      </c>
      <c r="AB74" s="61">
        <v>17743.971999999998</v>
      </c>
      <c r="AC74" s="61">
        <v>19770.228999999999</v>
      </c>
      <c r="AD74" s="61">
        <v>21140.133000000002</v>
      </c>
      <c r="AE74" s="61">
        <v>22073.101000000002</v>
      </c>
      <c r="AF74" s="61">
        <v>23859.734000000004</v>
      </c>
      <c r="AG74" s="38">
        <v>23824.395</v>
      </c>
      <c r="AH74" s="42">
        <f t="shared" si="75"/>
        <v>-1.4811145840940042E-3</v>
      </c>
      <c r="AJ74" s="340">
        <f t="shared" si="85"/>
        <v>0.1576159055197108</v>
      </c>
      <c r="AK74" s="341">
        <f t="shared" si="86"/>
        <v>0.16141182136022661</v>
      </c>
      <c r="AL74" s="341">
        <f t="shared" si="87"/>
        <v>0.18429264900872919</v>
      </c>
      <c r="AM74" s="341">
        <f t="shared" si="88"/>
        <v>0.17007624875529667</v>
      </c>
      <c r="AN74" s="341">
        <f t="shared" si="89"/>
        <v>0.16260008152664585</v>
      </c>
      <c r="AP74" s="52">
        <f t="shared" si="90"/>
        <v>3.3736816960188607</v>
      </c>
      <c r="AQ74" s="74">
        <f t="shared" si="91"/>
        <v>3.4438950190189122</v>
      </c>
      <c r="AR74" s="74">
        <f t="shared" si="92"/>
        <v>3.6659494548179001</v>
      </c>
      <c r="AS74" s="74">
        <f t="shared" si="93"/>
        <v>3.4850237185217363</v>
      </c>
      <c r="AT74" s="74">
        <f t="shared" si="94"/>
        <v>3.2003551948271496</v>
      </c>
      <c r="AU74" s="74">
        <f t="shared" si="95"/>
        <v>3.3398107804400623</v>
      </c>
      <c r="AV74" s="74">
        <f t="shared" si="96"/>
        <v>3.4346513196251607</v>
      </c>
      <c r="AW74" s="74">
        <f t="shared" si="97"/>
        <v>3.5831009721382241</v>
      </c>
      <c r="AX74" s="74">
        <f t="shared" si="98"/>
        <v>3.4676466014652609</v>
      </c>
      <c r="AY74" s="74">
        <f t="shared" si="99"/>
        <v>3.6059404546342648</v>
      </c>
      <c r="AZ74" s="74">
        <f t="shared" si="100"/>
        <v>3.4717530598620723</v>
      </c>
      <c r="BA74" s="111">
        <f t="shared" si="101"/>
        <v>3.7482518857764986</v>
      </c>
      <c r="BB74" s="42">
        <f t="shared" si="102"/>
        <v>7.9642423048778485E-2</v>
      </c>
    </row>
    <row r="75" spans="1:54" ht="20.100000000000001" customHeight="1">
      <c r="A75" s="88" t="s">
        <v>125</v>
      </c>
      <c r="B75" s="90">
        <v>23069.66</v>
      </c>
      <c r="C75" s="61">
        <v>24321.769999999997</v>
      </c>
      <c r="D75" s="61">
        <v>29006.839999999997</v>
      </c>
      <c r="E75" s="61">
        <v>28705.099999999995</v>
      </c>
      <c r="F75" s="61">
        <v>33555.440000000002</v>
      </c>
      <c r="G75" s="61">
        <v>34229.25</v>
      </c>
      <c r="H75" s="61">
        <v>34843.289999999994</v>
      </c>
      <c r="I75" s="61">
        <v>31865.18</v>
      </c>
      <c r="J75" s="61">
        <v>33786.100000000006</v>
      </c>
      <c r="K75" s="61">
        <v>33425.19</v>
      </c>
      <c r="L75" s="61">
        <v>37233.86</v>
      </c>
      <c r="M75" s="82">
        <v>36928.71</v>
      </c>
      <c r="N75" s="42">
        <f t="shared" si="74"/>
        <v>-8.1954973242097766E-3</v>
      </c>
      <c r="P75" s="340">
        <f t="shared" si="80"/>
        <v>0.10603255049639089</v>
      </c>
      <c r="Q75" s="341">
        <f t="shared" si="81"/>
        <v>0.11491392899130451</v>
      </c>
      <c r="R75" s="341">
        <f t="shared" si="82"/>
        <v>9.9830833619309348E-2</v>
      </c>
      <c r="S75" s="341">
        <f t="shared" si="83"/>
        <v>9.0007757318022713E-2</v>
      </c>
      <c r="T75" s="341">
        <f t="shared" si="84"/>
        <v>9.1059835922838714E-2</v>
      </c>
      <c r="V75" s="97">
        <v>7353.0019999999995</v>
      </c>
      <c r="W75" s="61">
        <v>7687.7830000000004</v>
      </c>
      <c r="X75" s="61">
        <v>8866.7089999999989</v>
      </c>
      <c r="Y75" s="61">
        <v>9756.998000000005</v>
      </c>
      <c r="Z75" s="61">
        <v>10696.795</v>
      </c>
      <c r="AA75" s="61">
        <v>11547.560000000001</v>
      </c>
      <c r="AB75" s="61">
        <v>12430.626999999999</v>
      </c>
      <c r="AC75" s="61">
        <v>11883.003999999999</v>
      </c>
      <c r="AD75" s="61">
        <v>12442.831</v>
      </c>
      <c r="AE75" s="61">
        <v>13158.098000000002</v>
      </c>
      <c r="AF75" s="61">
        <v>14253.858</v>
      </c>
      <c r="AG75" s="38">
        <v>15306.050999999999</v>
      </c>
      <c r="AH75" s="42">
        <f t="shared" si="75"/>
        <v>7.3818119978464727E-2</v>
      </c>
      <c r="AJ75" s="340">
        <f t="shared" si="85"/>
        <v>0.11279871593891598</v>
      </c>
      <c r="AK75" s="341">
        <f t="shared" si="86"/>
        <v>0.1156008905572037</v>
      </c>
      <c r="AL75" s="341">
        <f t="shared" si="87"/>
        <v>0.10985954063891891</v>
      </c>
      <c r="AM75" s="341">
        <f t="shared" si="88"/>
        <v>0.10160392814650303</v>
      </c>
      <c r="AN75" s="341">
        <f t="shared" si="89"/>
        <v>0.10446288942283735</v>
      </c>
      <c r="AP75" s="52">
        <f t="shared" si="90"/>
        <v>3.1873040174844358</v>
      </c>
      <c r="AQ75" s="74">
        <f t="shared" si="91"/>
        <v>3.1608649370502233</v>
      </c>
      <c r="AR75" s="74">
        <f t="shared" si="92"/>
        <v>3.0567648871783342</v>
      </c>
      <c r="AS75" s="74">
        <f t="shared" si="93"/>
        <v>3.3990468592689127</v>
      </c>
      <c r="AT75" s="74">
        <f t="shared" si="94"/>
        <v>3.1877975672499002</v>
      </c>
      <c r="AU75" s="74">
        <f t="shared" si="95"/>
        <v>3.3735942213165644</v>
      </c>
      <c r="AV75" s="74">
        <f t="shared" si="96"/>
        <v>3.5675813047504992</v>
      </c>
      <c r="AW75" s="74">
        <f t="shared" si="97"/>
        <v>3.7291501256230153</v>
      </c>
      <c r="AX75" s="74">
        <f t="shared" si="98"/>
        <v>3.6828254814849886</v>
      </c>
      <c r="AY75" s="74">
        <f t="shared" si="99"/>
        <v>3.9365813627387016</v>
      </c>
      <c r="AZ75" s="74">
        <f t="shared" si="100"/>
        <v>3.8281977748210902</v>
      </c>
      <c r="BA75" s="111">
        <f t="shared" si="101"/>
        <v>4.1447564780898114</v>
      </c>
      <c r="BB75" s="42">
        <f t="shared" si="102"/>
        <v>8.2691313743192232E-2</v>
      </c>
    </row>
    <row r="76" spans="1:54" ht="20.100000000000001" customHeight="1">
      <c r="A76" s="88" t="s">
        <v>118</v>
      </c>
      <c r="B76" s="90"/>
      <c r="C76" s="61"/>
      <c r="D76" s="61"/>
      <c r="E76" s="61"/>
      <c r="F76" s="61"/>
      <c r="G76" s="61"/>
      <c r="H76" s="61"/>
      <c r="I76" s="61"/>
      <c r="J76" s="61"/>
      <c r="K76" s="61"/>
      <c r="L76" s="61">
        <v>56434.95</v>
      </c>
      <c r="M76" s="82">
        <v>42213.700000000004</v>
      </c>
      <c r="N76" s="42">
        <f t="shared" si="74"/>
        <v>-0.25199366704497822</v>
      </c>
      <c r="P76" s="340">
        <f t="shared" si="80"/>
        <v>0</v>
      </c>
      <c r="Q76" s="341">
        <f t="shared" si="81"/>
        <v>0</v>
      </c>
      <c r="R76" s="341">
        <f t="shared" si="82"/>
        <v>0</v>
      </c>
      <c r="S76" s="341">
        <f t="shared" si="83"/>
        <v>0.13642376277546153</v>
      </c>
      <c r="T76" s="341">
        <f t="shared" si="84"/>
        <v>0.10409171064182685</v>
      </c>
      <c r="V76" s="97"/>
      <c r="W76" s="61"/>
      <c r="X76" s="61"/>
      <c r="Y76" s="61"/>
      <c r="Z76" s="61"/>
      <c r="AA76" s="61"/>
      <c r="AB76" s="61"/>
      <c r="AC76" s="61"/>
      <c r="AD76" s="61"/>
      <c r="AE76" s="61"/>
      <c r="AF76" s="61">
        <v>16804.601000000002</v>
      </c>
      <c r="AG76" s="38">
        <v>13870.821</v>
      </c>
      <c r="AH76" s="42">
        <f t="shared" si="75"/>
        <v>-0.17458194931257232</v>
      </c>
      <c r="AJ76" s="340">
        <f t="shared" si="85"/>
        <v>0</v>
      </c>
      <c r="AK76" s="341">
        <f t="shared" si="86"/>
        <v>0</v>
      </c>
      <c r="AL76" s="341">
        <f t="shared" si="87"/>
        <v>0</v>
      </c>
      <c r="AM76" s="341">
        <f t="shared" si="88"/>
        <v>0.11978605880138929</v>
      </c>
      <c r="AN76" s="341">
        <f t="shared" si="89"/>
        <v>9.4667529876058185E-2</v>
      </c>
      <c r="AP76" s="52"/>
      <c r="AQ76" s="74"/>
      <c r="AR76" s="74"/>
      <c r="AS76" s="74"/>
      <c r="AT76" s="74"/>
      <c r="AU76" s="74"/>
      <c r="AV76" s="74"/>
      <c r="AW76" s="74"/>
      <c r="AX76" s="74"/>
      <c r="AY76" s="74"/>
      <c r="AZ76" s="74">
        <f t="shared" si="100"/>
        <v>2.977693964467055</v>
      </c>
      <c r="BA76" s="111">
        <f t="shared" si="101"/>
        <v>3.2858576717984915</v>
      </c>
      <c r="BB76" s="42">
        <f t="shared" si="102"/>
        <v>0.10349072504050676</v>
      </c>
    </row>
    <row r="77" spans="1:54" ht="20.100000000000001" customHeight="1">
      <c r="A77" s="88" t="s">
        <v>132</v>
      </c>
      <c r="B77" s="90">
        <v>4005.7499999999995</v>
      </c>
      <c r="C77" s="61">
        <v>6725.6600000000008</v>
      </c>
      <c r="D77" s="61">
        <v>7181.0300000000007</v>
      </c>
      <c r="E77" s="61">
        <v>7540.2300000000005</v>
      </c>
      <c r="F77" s="61">
        <v>8991.4700000000012</v>
      </c>
      <c r="G77" s="61">
        <v>12085.13</v>
      </c>
      <c r="H77" s="61">
        <v>13765.73</v>
      </c>
      <c r="I77" s="61">
        <v>16169.95</v>
      </c>
      <c r="J77" s="61">
        <v>16228.279999999999</v>
      </c>
      <c r="K77" s="61">
        <v>14270.770000000002</v>
      </c>
      <c r="L77" s="61">
        <v>9134.6700000000019</v>
      </c>
      <c r="M77" s="82">
        <v>10411.649999999998</v>
      </c>
      <c r="N77" s="42">
        <f t="shared" si="74"/>
        <v>0.13979486943699068</v>
      </c>
      <c r="P77" s="340">
        <f t="shared" si="80"/>
        <v>1.8411189811679832E-2</v>
      </c>
      <c r="Q77" s="341">
        <f t="shared" si="81"/>
        <v>4.0572018687838142E-2</v>
      </c>
      <c r="R77" s="341">
        <f t="shared" si="82"/>
        <v>4.2622431330665025E-2</v>
      </c>
      <c r="S77" s="341">
        <f t="shared" si="83"/>
        <v>2.2081813718486956E-2</v>
      </c>
      <c r="T77" s="341">
        <f t="shared" si="84"/>
        <v>2.5673334938751544E-2</v>
      </c>
      <c r="V77" s="97">
        <v>1434.6299999999999</v>
      </c>
      <c r="W77" s="61">
        <v>2444.0409999999997</v>
      </c>
      <c r="X77" s="61">
        <v>3034.8359999999998</v>
      </c>
      <c r="Y77" s="61">
        <v>2755.5209999999997</v>
      </c>
      <c r="Z77" s="61">
        <v>3045.94</v>
      </c>
      <c r="AA77" s="61">
        <v>4109.9870000000001</v>
      </c>
      <c r="AB77" s="61">
        <v>4767.085</v>
      </c>
      <c r="AC77" s="61">
        <v>6424.4789999999994</v>
      </c>
      <c r="AD77" s="61">
        <v>6708.0949999999984</v>
      </c>
      <c r="AE77" s="61">
        <v>6753.08</v>
      </c>
      <c r="AF77" s="61">
        <v>4408.0410000000002</v>
      </c>
      <c r="AG77" s="38">
        <v>4742.01</v>
      </c>
      <c r="AH77" s="42">
        <f t="shared" si="75"/>
        <v>7.5763587498392154E-2</v>
      </c>
      <c r="AJ77" s="340">
        <f t="shared" si="85"/>
        <v>2.200793932157873E-2</v>
      </c>
      <c r="AK77" s="341">
        <f t="shared" si="86"/>
        <v>4.1144463192096851E-2</v>
      </c>
      <c r="AL77" s="341">
        <f t="shared" si="87"/>
        <v>5.6382789267709545E-2</v>
      </c>
      <c r="AM77" s="341">
        <f t="shared" si="88"/>
        <v>3.1421267212767189E-2</v>
      </c>
      <c r="AN77" s="341">
        <f t="shared" si="89"/>
        <v>3.2363936737959974E-2</v>
      </c>
      <c r="AP77" s="52">
        <f t="shared" si="90"/>
        <v>3.5814266991200148</v>
      </c>
      <c r="AQ77" s="74">
        <f t="shared" si="91"/>
        <v>3.6339050740001717</v>
      </c>
      <c r="AR77" s="74">
        <f t="shared" si="92"/>
        <v>4.2261848230685564</v>
      </c>
      <c r="AS77" s="74">
        <f t="shared" si="93"/>
        <v>3.654425660755706</v>
      </c>
      <c r="AT77" s="74">
        <f t="shared" si="94"/>
        <v>3.3875884588393217</v>
      </c>
      <c r="AU77" s="74">
        <f t="shared" si="95"/>
        <v>3.4008628785954316</v>
      </c>
      <c r="AV77" s="74">
        <f t="shared" si="96"/>
        <v>3.4630092265357519</v>
      </c>
      <c r="AW77" s="74">
        <f t="shared" si="97"/>
        <v>3.9730976286259385</v>
      </c>
      <c r="AX77" s="74">
        <f t="shared" si="98"/>
        <v>4.1335834728017993</v>
      </c>
      <c r="AY77" s="74">
        <f t="shared" si="99"/>
        <v>4.732106256354772</v>
      </c>
      <c r="AZ77" s="74">
        <f t="shared" si="100"/>
        <v>4.8256160321062493</v>
      </c>
      <c r="BA77" s="111">
        <f t="shared" si="101"/>
        <v>4.5545230583048806</v>
      </c>
      <c r="BB77" s="42">
        <f t="shared" si="102"/>
        <v>-5.617789977439297E-2</v>
      </c>
    </row>
    <row r="78" spans="1:54" ht="20.100000000000001" customHeight="1">
      <c r="A78" s="88" t="s">
        <v>127</v>
      </c>
      <c r="B78" s="90">
        <v>39312.86</v>
      </c>
      <c r="C78" s="61">
        <v>45044.420000000006</v>
      </c>
      <c r="D78" s="61">
        <v>50200.920000000006</v>
      </c>
      <c r="E78" s="61">
        <v>48814.120000000017</v>
      </c>
      <c r="F78" s="61">
        <v>50086.65</v>
      </c>
      <c r="G78" s="61">
        <v>37221.729999999996</v>
      </c>
      <c r="H78" s="61">
        <v>20182.71</v>
      </c>
      <c r="I78" s="61">
        <v>25017.570000000003</v>
      </c>
      <c r="J78" s="61">
        <v>22480.83</v>
      </c>
      <c r="K78" s="61">
        <v>15883.620000000003</v>
      </c>
      <c r="L78" s="61">
        <v>8389.16</v>
      </c>
      <c r="M78" s="82">
        <v>11231.810000000001</v>
      </c>
      <c r="N78" s="42">
        <f t="shared" si="74"/>
        <v>0.33884798954841744</v>
      </c>
      <c r="P78" s="340">
        <f t="shared" si="80"/>
        <v>0.18068939087561525</v>
      </c>
      <c r="Q78" s="341">
        <f t="shared" si="81"/>
        <v>0.12496023833865798</v>
      </c>
      <c r="R78" s="341">
        <f t="shared" si="82"/>
        <v>4.7439521674890538E-2</v>
      </c>
      <c r="S78" s="341">
        <f t="shared" si="83"/>
        <v>2.0279645392179683E-2</v>
      </c>
      <c r="T78" s="341">
        <f t="shared" si="84"/>
        <v>2.7695708182508928E-2</v>
      </c>
      <c r="V78" s="97">
        <v>12836.144999999999</v>
      </c>
      <c r="W78" s="61">
        <v>14181.478000000001</v>
      </c>
      <c r="X78" s="61">
        <v>16051.255000000001</v>
      </c>
      <c r="Y78" s="61">
        <v>18874.632000000001</v>
      </c>
      <c r="Z78" s="61">
        <v>20504.995999999992</v>
      </c>
      <c r="AA78" s="61">
        <v>15373.397000000001</v>
      </c>
      <c r="AB78" s="61">
        <v>8881.8709999999992</v>
      </c>
      <c r="AC78" s="61">
        <v>10801.236000000001</v>
      </c>
      <c r="AD78" s="61">
        <v>10185.386</v>
      </c>
      <c r="AE78" s="61">
        <v>6592.7130000000006</v>
      </c>
      <c r="AF78" s="61">
        <v>3512.8280000000004</v>
      </c>
      <c r="AG78" s="38">
        <v>4591.8310000000001</v>
      </c>
      <c r="AH78" s="42">
        <f t="shared" si="75"/>
        <v>0.30716078327774649</v>
      </c>
      <c r="AJ78" s="340">
        <f t="shared" si="85"/>
        <v>0.19691286274717953</v>
      </c>
      <c r="AK78" s="341">
        <f t="shared" si="86"/>
        <v>0.15390077073333619</v>
      </c>
      <c r="AL78" s="341">
        <f t="shared" si="87"/>
        <v>5.5043853735108901E-2</v>
      </c>
      <c r="AM78" s="341">
        <f t="shared" si="88"/>
        <v>2.504003643806638E-2</v>
      </c>
      <c r="AN78" s="341">
        <f t="shared" si="89"/>
        <v>3.1338973978419171E-2</v>
      </c>
      <c r="AP78" s="52">
        <f t="shared" si="90"/>
        <v>3.265126220783733</v>
      </c>
      <c r="AQ78" s="74">
        <f t="shared" si="91"/>
        <v>3.1483318022520876</v>
      </c>
      <c r="AR78" s="74">
        <f t="shared" si="92"/>
        <v>3.1974025575626901</v>
      </c>
      <c r="AS78" s="74">
        <f t="shared" si="93"/>
        <v>3.8666336707493643</v>
      </c>
      <c r="AT78" s="74">
        <f t="shared" si="94"/>
        <v>4.0939044635646411</v>
      </c>
      <c r="AU78" s="74">
        <f t="shared" si="95"/>
        <v>4.1302209757579789</v>
      </c>
      <c r="AV78" s="74">
        <f t="shared" si="96"/>
        <v>4.4007326072663187</v>
      </c>
      <c r="AW78" s="74">
        <f t="shared" si="97"/>
        <v>4.3174600890494155</v>
      </c>
      <c r="AX78" s="74">
        <f t="shared" si="98"/>
        <v>4.5306983772396308</v>
      </c>
      <c r="AY78" s="74">
        <f t="shared" si="99"/>
        <v>4.1506363159027977</v>
      </c>
      <c r="AZ78" s="74">
        <f t="shared" si="100"/>
        <v>4.1873417600808676</v>
      </c>
      <c r="BA78" s="111">
        <f t="shared" si="101"/>
        <v>4.0882377818000837</v>
      </c>
      <c r="BB78" s="42">
        <f t="shared" si="102"/>
        <v>-2.3667516042175155E-2</v>
      </c>
    </row>
    <row r="79" spans="1:54" ht="20.100000000000001" customHeight="1">
      <c r="A79" s="88" t="s">
        <v>131</v>
      </c>
      <c r="B79" s="90">
        <v>9058.01</v>
      </c>
      <c r="C79" s="61">
        <v>8387.7000000000007</v>
      </c>
      <c r="D79" s="61">
        <v>9824.869999999999</v>
      </c>
      <c r="E79" s="61">
        <v>10178.140000000001</v>
      </c>
      <c r="F79" s="61">
        <v>10509.92</v>
      </c>
      <c r="G79" s="61">
        <v>10609.74</v>
      </c>
      <c r="H79" s="61">
        <v>11169.060000000001</v>
      </c>
      <c r="I79" s="61">
        <v>6657.3799999999992</v>
      </c>
      <c r="J79" s="61">
        <v>8417.369999999999</v>
      </c>
      <c r="K79" s="61">
        <v>7547.13</v>
      </c>
      <c r="L79" s="61">
        <v>10712.210000000001</v>
      </c>
      <c r="M79" s="82">
        <v>10137.969999999999</v>
      </c>
      <c r="N79" s="42">
        <f t="shared" si="74"/>
        <v>-5.3606118625381838E-2</v>
      </c>
      <c r="P79" s="340">
        <f t="shared" si="80"/>
        <v>4.1632338869398759E-2</v>
      </c>
      <c r="Q79" s="341">
        <f t="shared" si="81"/>
        <v>3.561886132404897E-2</v>
      </c>
      <c r="R79" s="341">
        <f t="shared" si="82"/>
        <v>2.2540972222844451E-2</v>
      </c>
      <c r="S79" s="341">
        <f t="shared" si="83"/>
        <v>2.5895300622060035E-2</v>
      </c>
      <c r="T79" s="341">
        <f t="shared" si="84"/>
        <v>2.4998487214708046E-2</v>
      </c>
      <c r="V79" s="97">
        <v>1904.3579999999997</v>
      </c>
      <c r="W79" s="61">
        <v>1754.4359999999999</v>
      </c>
      <c r="X79" s="61">
        <v>2237.3430000000003</v>
      </c>
      <c r="Y79" s="61">
        <v>2129.0310000000004</v>
      </c>
      <c r="Z79" s="61">
        <v>2381.9300000000003</v>
      </c>
      <c r="AA79" s="61">
        <v>2508.1729999999998</v>
      </c>
      <c r="AB79" s="61">
        <v>2811.6110000000003</v>
      </c>
      <c r="AC79" s="61">
        <v>2336.4889999999996</v>
      </c>
      <c r="AD79" s="61">
        <v>2922.8809999999999</v>
      </c>
      <c r="AE79" s="61">
        <v>2925.4670000000001</v>
      </c>
      <c r="AF79" s="61">
        <v>3895.6039999999998</v>
      </c>
      <c r="AG79" s="38">
        <v>3798.752</v>
      </c>
      <c r="AH79" s="42">
        <f t="shared" si="75"/>
        <v>-2.4861869943659538E-2</v>
      </c>
      <c r="AJ79" s="340">
        <f t="shared" si="85"/>
        <v>2.9213800987406523E-2</v>
      </c>
      <c r="AK79" s="341">
        <f t="shared" si="86"/>
        <v>2.5108943575225695E-2</v>
      </c>
      <c r="AL79" s="341">
        <f t="shared" si="87"/>
        <v>2.4425297696849209E-2</v>
      </c>
      <c r="AM79" s="341">
        <f t="shared" si="88"/>
        <v>2.7768528976732456E-2</v>
      </c>
      <c r="AN79" s="341">
        <f t="shared" si="89"/>
        <v>2.5926256884991582E-2</v>
      </c>
      <c r="AP79" s="52">
        <f t="shared" si="90"/>
        <v>2.1024021832610029</v>
      </c>
      <c r="AQ79" s="74">
        <f t="shared" si="91"/>
        <v>2.0916770986086766</v>
      </c>
      <c r="AR79" s="74">
        <f t="shared" si="92"/>
        <v>2.2772240243382362</v>
      </c>
      <c r="AS79" s="74">
        <f t="shared" si="93"/>
        <v>2.0917682405626175</v>
      </c>
      <c r="AT79" s="74">
        <f t="shared" si="94"/>
        <v>2.2663635879245518</v>
      </c>
      <c r="AU79" s="74">
        <f t="shared" si="95"/>
        <v>2.3640287132389668</v>
      </c>
      <c r="AV79" s="74">
        <f t="shared" si="96"/>
        <v>2.5173210637242525</v>
      </c>
      <c r="AW79" s="74">
        <f t="shared" si="97"/>
        <v>3.509622404008784</v>
      </c>
      <c r="AX79" s="74">
        <f t="shared" si="98"/>
        <v>3.4724397287989008</v>
      </c>
      <c r="AY79" s="74">
        <f t="shared" si="99"/>
        <v>3.8762642222937727</v>
      </c>
      <c r="AZ79" s="74">
        <f t="shared" si="100"/>
        <v>3.6366015976161776</v>
      </c>
      <c r="BA79" s="111">
        <f t="shared" si="101"/>
        <v>3.747053897377878</v>
      </c>
      <c r="BB79" s="42">
        <f t="shared" si="102"/>
        <v>3.0372394884856987E-2</v>
      </c>
    </row>
    <row r="80" spans="1:54" ht="20.100000000000001" customHeight="1">
      <c r="A80" s="88" t="s">
        <v>135</v>
      </c>
      <c r="B80" s="90">
        <v>20.03</v>
      </c>
      <c r="C80" s="61">
        <v>344.78000000000003</v>
      </c>
      <c r="D80" s="61">
        <v>1030.5999999999999</v>
      </c>
      <c r="E80" s="61">
        <v>1576.1899999999998</v>
      </c>
      <c r="F80" s="61">
        <v>1586.5299999999997</v>
      </c>
      <c r="G80" s="61">
        <v>890.58999999999992</v>
      </c>
      <c r="H80" s="61">
        <v>1732.28</v>
      </c>
      <c r="I80" s="61">
        <v>3692.9700000000003</v>
      </c>
      <c r="J80" s="61">
        <v>4515.71</v>
      </c>
      <c r="K80" s="61">
        <v>8390.11</v>
      </c>
      <c r="L80" s="61">
        <v>7764.49</v>
      </c>
      <c r="M80" s="82">
        <v>10885.539999999999</v>
      </c>
      <c r="N80" s="42">
        <f t="shared" si="74"/>
        <v>0.40196458492444442</v>
      </c>
      <c r="P80" s="340">
        <f t="shared" si="80"/>
        <v>9.206169429643565E-5</v>
      </c>
      <c r="Q80" s="341">
        <f t="shared" si="81"/>
        <v>2.9898755018110497E-3</v>
      </c>
      <c r="R80" s="341">
        <f t="shared" si="82"/>
        <v>2.5058696015122235E-2</v>
      </c>
      <c r="S80" s="341">
        <f t="shared" si="83"/>
        <v>1.8769591216656403E-2</v>
      </c>
      <c r="T80" s="341">
        <f t="shared" si="84"/>
        <v>2.6841866025959144E-2</v>
      </c>
      <c r="V80" s="97">
        <v>6.5720000000000001</v>
      </c>
      <c r="W80" s="61">
        <v>115.636</v>
      </c>
      <c r="X80" s="61">
        <v>310.471</v>
      </c>
      <c r="Y80" s="61">
        <v>331.90199999999982</v>
      </c>
      <c r="Z80" s="61">
        <v>329.03999999999996</v>
      </c>
      <c r="AA80" s="61">
        <v>324.33500000000004</v>
      </c>
      <c r="AB80" s="61">
        <v>603.05700000000002</v>
      </c>
      <c r="AC80" s="61">
        <v>1103.8579999999999</v>
      </c>
      <c r="AD80" s="61">
        <v>1069.0720000000001</v>
      </c>
      <c r="AE80" s="61">
        <v>2060.12</v>
      </c>
      <c r="AF80" s="61">
        <v>1672.2460000000001</v>
      </c>
      <c r="AG80" s="38">
        <v>2517.0570000000002</v>
      </c>
      <c r="AH80" s="42">
        <f t="shared" si="75"/>
        <v>0.50519540785267247</v>
      </c>
      <c r="AJ80" s="340">
        <f t="shared" si="85"/>
        <v>1.0081775595199837E-4</v>
      </c>
      <c r="AK80" s="341">
        <f t="shared" si="86"/>
        <v>3.2468690215829718E-3</v>
      </c>
      <c r="AL80" s="341">
        <f t="shared" si="87"/>
        <v>1.7200345890496453E-2</v>
      </c>
      <c r="AM80" s="341">
        <f t="shared" si="88"/>
        <v>1.1920054375964535E-2</v>
      </c>
      <c r="AN80" s="341">
        <f t="shared" si="89"/>
        <v>1.7178764598522425E-2</v>
      </c>
      <c r="AP80" s="52">
        <f t="shared" si="90"/>
        <v>3.2810783824263599</v>
      </c>
      <c r="AQ80" s="74">
        <f t="shared" si="91"/>
        <v>3.3539068391438014</v>
      </c>
      <c r="AR80" s="74">
        <f t="shared" si="92"/>
        <v>3.0125266834853486</v>
      </c>
      <c r="AS80" s="74">
        <f t="shared" si="93"/>
        <v>2.1057232947804509</v>
      </c>
      <c r="AT80" s="74">
        <f t="shared" si="94"/>
        <v>2.073960152029902</v>
      </c>
      <c r="AU80" s="74">
        <f t="shared" si="95"/>
        <v>3.6417992566725439</v>
      </c>
      <c r="AV80" s="74">
        <f t="shared" si="96"/>
        <v>3.4812905534901977</v>
      </c>
      <c r="AW80" s="74">
        <f t="shared" si="97"/>
        <v>2.9890792505760944</v>
      </c>
      <c r="AX80" s="74">
        <f t="shared" si="98"/>
        <v>2.3674505227306448</v>
      </c>
      <c r="AY80" s="74">
        <f t="shared" si="99"/>
        <v>2.4554147681019671</v>
      </c>
      <c r="AZ80" s="74">
        <f t="shared" si="100"/>
        <v>2.1537100311804123</v>
      </c>
      <c r="BA80" s="111">
        <f t="shared" si="101"/>
        <v>2.3122941075959487</v>
      </c>
      <c r="BB80" s="42">
        <f t="shared" si="102"/>
        <v>7.3632974782876934E-2</v>
      </c>
    </row>
    <row r="81" spans="1:54" ht="20.100000000000001" customHeight="1">
      <c r="A81" s="88" t="s">
        <v>137</v>
      </c>
      <c r="B81" s="90">
        <v>2789.72</v>
      </c>
      <c r="C81" s="61">
        <v>2901.82</v>
      </c>
      <c r="D81" s="61">
        <v>3474.7000000000003</v>
      </c>
      <c r="E81" s="61">
        <v>3661.4300000000012</v>
      </c>
      <c r="F81" s="61">
        <v>3647.65</v>
      </c>
      <c r="G81" s="61">
        <v>4445.21</v>
      </c>
      <c r="H81" s="61">
        <v>4659.84</v>
      </c>
      <c r="I81" s="61">
        <v>5380.23</v>
      </c>
      <c r="J81" s="61">
        <v>5037.87</v>
      </c>
      <c r="K81" s="61">
        <v>5098.25</v>
      </c>
      <c r="L81" s="61">
        <v>5763.13</v>
      </c>
      <c r="M81" s="82">
        <v>7215.18</v>
      </c>
      <c r="N81" s="42">
        <f t="shared" si="74"/>
        <v>0.25195510078724587</v>
      </c>
      <c r="P81" s="340">
        <f t="shared" si="80"/>
        <v>1.2822084364086493E-2</v>
      </c>
      <c r="Q81" s="341">
        <f t="shared" si="81"/>
        <v>1.4923392896176129E-2</v>
      </c>
      <c r="R81" s="341">
        <f t="shared" si="82"/>
        <v>1.5226915613632827E-2</v>
      </c>
      <c r="S81" s="341">
        <f t="shared" si="83"/>
        <v>1.3931577505856666E-2</v>
      </c>
      <c r="T81" s="341">
        <f t="shared" si="84"/>
        <v>1.7791390680956566E-2</v>
      </c>
      <c r="V81" s="97">
        <v>774.9369999999999</v>
      </c>
      <c r="W81" s="61">
        <v>855.89799999999991</v>
      </c>
      <c r="X81" s="61">
        <v>1045.7719999999999</v>
      </c>
      <c r="Y81" s="61">
        <v>975.85599999999988</v>
      </c>
      <c r="Z81" s="61">
        <v>1029.182</v>
      </c>
      <c r="AA81" s="61">
        <v>1203.559</v>
      </c>
      <c r="AB81" s="61">
        <v>1401.2640000000001</v>
      </c>
      <c r="AC81" s="61">
        <v>1742.374</v>
      </c>
      <c r="AD81" s="61">
        <v>1658.4169999999999</v>
      </c>
      <c r="AE81" s="61">
        <v>1537.223</v>
      </c>
      <c r="AF81" s="61">
        <v>1924.9839999999999</v>
      </c>
      <c r="AG81" s="38">
        <v>2197.1220000000003</v>
      </c>
      <c r="AH81" s="42">
        <f t="shared" si="75"/>
        <v>0.14137156464677128</v>
      </c>
      <c r="AJ81" s="340">
        <f t="shared" si="85"/>
        <v>1.1887919863690467E-2</v>
      </c>
      <c r="AK81" s="341">
        <f t="shared" si="86"/>
        <v>1.2048648566289113E-2</v>
      </c>
      <c r="AL81" s="341">
        <f t="shared" si="87"/>
        <v>1.2834576292073583E-2</v>
      </c>
      <c r="AM81" s="341">
        <f t="shared" si="88"/>
        <v>1.3721613897035313E-2</v>
      </c>
      <c r="AN81" s="341">
        <f t="shared" si="89"/>
        <v>1.4995227216640223E-2</v>
      </c>
      <c r="AP81" s="52">
        <f t="shared" si="90"/>
        <v>2.7778307500394304</v>
      </c>
      <c r="AQ81" s="74">
        <f t="shared" si="91"/>
        <v>2.9495213348863816</v>
      </c>
      <c r="AR81" s="74">
        <f t="shared" si="92"/>
        <v>3.0096756554522686</v>
      </c>
      <c r="AS81" s="74">
        <f t="shared" si="93"/>
        <v>2.6652318902723788</v>
      </c>
      <c r="AT81" s="74">
        <f t="shared" si="94"/>
        <v>2.8214932902005403</v>
      </c>
      <c r="AU81" s="74">
        <f t="shared" si="95"/>
        <v>2.7075413759979843</v>
      </c>
      <c r="AV81" s="74">
        <f t="shared" si="96"/>
        <v>3.0071075401730534</v>
      </c>
      <c r="AW81" s="74">
        <f t="shared" si="97"/>
        <v>3.2384749350864181</v>
      </c>
      <c r="AX81" s="74">
        <f t="shared" si="98"/>
        <v>3.2919011407598848</v>
      </c>
      <c r="AY81" s="74">
        <f t="shared" si="99"/>
        <v>3.0151973716471336</v>
      </c>
      <c r="AZ81" s="74">
        <f t="shared" si="100"/>
        <v>3.3401710528827215</v>
      </c>
      <c r="BA81" s="111">
        <f t="shared" si="101"/>
        <v>3.0451381670311761</v>
      </c>
      <c r="BB81" s="42">
        <f t="shared" si="102"/>
        <v>-8.8328675741596654E-2</v>
      </c>
    </row>
    <row r="82" spans="1:54" ht="20.100000000000001" customHeight="1">
      <c r="A82" s="88" t="s">
        <v>138</v>
      </c>
      <c r="B82" s="90">
        <v>4415.3700000000008</v>
      </c>
      <c r="C82" s="61">
        <v>5306.9100000000008</v>
      </c>
      <c r="D82" s="61">
        <v>5247.27</v>
      </c>
      <c r="E82" s="61">
        <v>4221.0400000000018</v>
      </c>
      <c r="F82" s="61">
        <v>4298.0199999999995</v>
      </c>
      <c r="G82" s="61">
        <v>4672.5</v>
      </c>
      <c r="H82" s="61">
        <v>4291.05</v>
      </c>
      <c r="I82" s="61">
        <v>4488.57</v>
      </c>
      <c r="J82" s="61">
        <v>4012.33</v>
      </c>
      <c r="K82" s="61">
        <v>3622.85</v>
      </c>
      <c r="L82" s="61">
        <v>3045.5000000000009</v>
      </c>
      <c r="M82" s="82">
        <v>2736.11</v>
      </c>
      <c r="N82" s="42">
        <f t="shared" si="74"/>
        <v>-0.10158923001149259</v>
      </c>
      <c r="P82" s="340">
        <f t="shared" si="80"/>
        <v>2.0293881335279738E-2</v>
      </c>
      <c r="Q82" s="341">
        <f t="shared" si="81"/>
        <v>1.5686447503578674E-2</v>
      </c>
      <c r="R82" s="341">
        <f t="shared" si="82"/>
        <v>1.0820346438650456E-2</v>
      </c>
      <c r="S82" s="341">
        <f t="shared" si="83"/>
        <v>7.3620791642885876E-3</v>
      </c>
      <c r="T82" s="341">
        <f t="shared" si="84"/>
        <v>6.7467758193242673E-3</v>
      </c>
      <c r="V82" s="97">
        <v>2070.4889999999996</v>
      </c>
      <c r="W82" s="61">
        <v>2716.3779999999997</v>
      </c>
      <c r="X82" s="61">
        <v>2701.9369999999999</v>
      </c>
      <c r="Y82" s="61">
        <v>2097.3229999999994</v>
      </c>
      <c r="Z82" s="61">
        <v>2372.0859999999998</v>
      </c>
      <c r="AA82" s="61">
        <v>2449.7690000000002</v>
      </c>
      <c r="AB82" s="61">
        <v>2726.9479999999999</v>
      </c>
      <c r="AC82" s="61">
        <v>2626.6369999999997</v>
      </c>
      <c r="AD82" s="61">
        <v>2570.6430000000005</v>
      </c>
      <c r="AE82" s="61">
        <v>2319.2469999999998</v>
      </c>
      <c r="AF82" s="61">
        <v>1762.559</v>
      </c>
      <c r="AG82" s="38">
        <v>1948.5350000000001</v>
      </c>
      <c r="AH82" s="42">
        <f t="shared" si="75"/>
        <v>0.10551476574684883</v>
      </c>
      <c r="AJ82" s="340">
        <f t="shared" si="85"/>
        <v>3.1762333338907045E-2</v>
      </c>
      <c r="AK82" s="341">
        <f t="shared" si="86"/>
        <v>2.4524269894196725E-2</v>
      </c>
      <c r="AL82" s="341">
        <f t="shared" si="87"/>
        <v>1.9363848030938113E-2</v>
      </c>
      <c r="AM82" s="341">
        <f t="shared" si="88"/>
        <v>1.2563820825910586E-2</v>
      </c>
      <c r="AN82" s="341">
        <f t="shared" si="89"/>
        <v>1.3298635699144632E-2</v>
      </c>
      <c r="AP82" s="52">
        <f t="shared" si="90"/>
        <v>4.6892763233885244</v>
      </c>
      <c r="AQ82" s="74">
        <f t="shared" si="91"/>
        <v>5.1185680556105142</v>
      </c>
      <c r="AR82" s="74">
        <f t="shared" si="92"/>
        <v>5.1492242632835739</v>
      </c>
      <c r="AS82" s="74">
        <f t="shared" si="93"/>
        <v>4.9687351932225194</v>
      </c>
      <c r="AT82" s="74">
        <f t="shared" si="94"/>
        <v>5.5190203861312881</v>
      </c>
      <c r="AU82" s="74">
        <f t="shared" si="95"/>
        <v>5.2429513108614234</v>
      </c>
      <c r="AV82" s="74">
        <f t="shared" si="96"/>
        <v>6.3549667330839767</v>
      </c>
      <c r="AW82" s="74">
        <f t="shared" si="97"/>
        <v>5.8518347714305445</v>
      </c>
      <c r="AX82" s="74">
        <f t="shared" si="98"/>
        <v>6.4068583591080506</v>
      </c>
      <c r="AY82" s="74">
        <f t="shared" si="99"/>
        <v>6.4017196406144325</v>
      </c>
      <c r="AZ82" s="74">
        <f t="shared" si="100"/>
        <v>5.7874207847644046</v>
      </c>
      <c r="BA82" s="111">
        <f t="shared" si="101"/>
        <v>7.1215521305795448</v>
      </c>
      <c r="BB82" s="42">
        <f t="shared" si="102"/>
        <v>0.23052261023205528</v>
      </c>
    </row>
    <row r="83" spans="1:54" ht="20.100000000000001" customHeight="1">
      <c r="A83" s="88" t="s">
        <v>157</v>
      </c>
      <c r="B83" s="90">
        <v>1190.5300000000002</v>
      </c>
      <c r="C83" s="61">
        <v>1479.0900000000001</v>
      </c>
      <c r="D83" s="61">
        <v>1193.22</v>
      </c>
      <c r="E83" s="61">
        <v>1831.56</v>
      </c>
      <c r="F83" s="61">
        <v>2972.09</v>
      </c>
      <c r="G83" s="61">
        <v>5449.19</v>
      </c>
      <c r="H83" s="61">
        <v>6220.98</v>
      </c>
      <c r="I83" s="61">
        <v>5078.42</v>
      </c>
      <c r="J83" s="61">
        <v>4859.8099999999995</v>
      </c>
      <c r="K83" s="61">
        <v>5822.79</v>
      </c>
      <c r="L83" s="61">
        <v>5411.6</v>
      </c>
      <c r="M83" s="82">
        <v>4727.62</v>
      </c>
      <c r="N83" s="42">
        <f t="shared" si="74"/>
        <v>-0.12639145539212071</v>
      </c>
      <c r="P83" s="340">
        <f t="shared" si="80"/>
        <v>5.471902591649304E-3</v>
      </c>
      <c r="Q83" s="341">
        <f t="shared" si="81"/>
        <v>1.8293939619481191E-2</v>
      </c>
      <c r="R83" s="341">
        <f t="shared" si="82"/>
        <v>1.7390895300525688E-2</v>
      </c>
      <c r="S83" s="341">
        <f t="shared" si="83"/>
        <v>1.3081801873408015E-2</v>
      </c>
      <c r="T83" s="341">
        <f t="shared" si="84"/>
        <v>1.165749633565675E-2</v>
      </c>
      <c r="V83" s="97">
        <v>299.25800000000004</v>
      </c>
      <c r="W83" s="61">
        <v>368.45299999999997</v>
      </c>
      <c r="X83" s="61">
        <v>312.18</v>
      </c>
      <c r="Y83" s="61">
        <v>467.62200000000007</v>
      </c>
      <c r="Z83" s="61">
        <v>749.05500000000006</v>
      </c>
      <c r="AA83" s="61">
        <v>1328.2739999999999</v>
      </c>
      <c r="AB83" s="61">
        <v>1363.7760000000001</v>
      </c>
      <c r="AC83" s="61">
        <v>1235.385</v>
      </c>
      <c r="AD83" s="61">
        <v>1229.0039999999999</v>
      </c>
      <c r="AE83" s="61">
        <v>1414.0729999999999</v>
      </c>
      <c r="AF83" s="61">
        <v>1281.6260000000002</v>
      </c>
      <c r="AG83" s="38">
        <v>1289.491</v>
      </c>
      <c r="AH83" s="42">
        <f t="shared" si="75"/>
        <v>6.1367356779589216E-3</v>
      </c>
      <c r="AJ83" s="340">
        <f t="shared" si="85"/>
        <v>4.5907668914612187E-3</v>
      </c>
      <c r="AK83" s="341">
        <f t="shared" si="86"/>
        <v>1.3297151718976058E-2</v>
      </c>
      <c r="AL83" s="341">
        <f t="shared" si="87"/>
        <v>1.1806372791105368E-2</v>
      </c>
      <c r="AM83" s="341">
        <f t="shared" si="88"/>
        <v>9.1356484689752143E-3</v>
      </c>
      <c r="AN83" s="341">
        <f t="shared" si="89"/>
        <v>8.8006995236553157E-3</v>
      </c>
      <c r="AP83" s="52">
        <f t="shared" si="90"/>
        <v>2.5136535828580548</v>
      </c>
      <c r="AQ83" s="74">
        <f t="shared" si="91"/>
        <v>2.4910789742341573</v>
      </c>
      <c r="AR83" s="74">
        <f t="shared" si="92"/>
        <v>2.6162819932619295</v>
      </c>
      <c r="AS83" s="74">
        <f t="shared" si="93"/>
        <v>2.5531350324313706</v>
      </c>
      <c r="AT83" s="74">
        <f t="shared" si="94"/>
        <v>2.5202971646215291</v>
      </c>
      <c r="AU83" s="74">
        <f t="shared" si="95"/>
        <v>2.4375622798984802</v>
      </c>
      <c r="AV83" s="74">
        <f t="shared" si="96"/>
        <v>2.19222051831062</v>
      </c>
      <c r="AW83" s="74">
        <f t="shared" si="97"/>
        <v>2.4326168375203312</v>
      </c>
      <c r="AX83" s="74">
        <f t="shared" si="98"/>
        <v>2.5289136818106055</v>
      </c>
      <c r="AY83" s="74">
        <f t="shared" si="99"/>
        <v>2.4285145093675022</v>
      </c>
      <c r="AZ83" s="74">
        <f t="shared" si="100"/>
        <v>2.368294035035849</v>
      </c>
      <c r="BA83" s="111">
        <f t="shared" si="101"/>
        <v>2.7275690516581279</v>
      </c>
      <c r="BB83" s="42">
        <f t="shared" si="102"/>
        <v>0.15170203163427742</v>
      </c>
    </row>
    <row r="84" spans="1:54" ht="20.100000000000001" customHeight="1">
      <c r="A84" s="88" t="s">
        <v>155</v>
      </c>
      <c r="B84" s="90">
        <v>289.93</v>
      </c>
      <c r="C84" s="61">
        <v>472.22</v>
      </c>
      <c r="D84" s="61">
        <v>592.9899999999999</v>
      </c>
      <c r="E84" s="61">
        <v>784.61000000000013</v>
      </c>
      <c r="F84" s="61">
        <v>815.08</v>
      </c>
      <c r="G84" s="61">
        <v>685.81</v>
      </c>
      <c r="H84" s="61">
        <v>835.75</v>
      </c>
      <c r="I84" s="61">
        <v>1080.3600000000001</v>
      </c>
      <c r="J84" s="61">
        <v>1104.81</v>
      </c>
      <c r="K84" s="61">
        <v>2594.2400000000002</v>
      </c>
      <c r="L84" s="61">
        <v>4799.7700000000004</v>
      </c>
      <c r="M84" s="82">
        <v>5275.89</v>
      </c>
      <c r="N84" s="42">
        <f t="shared" si="74"/>
        <v>9.919641982845008E-2</v>
      </c>
      <c r="P84" s="340">
        <f t="shared" si="80"/>
        <v>1.3325734911315821E-3</v>
      </c>
      <c r="Q84" s="341">
        <f t="shared" si="81"/>
        <v>2.3023911316060546E-3</v>
      </c>
      <c r="R84" s="341">
        <f t="shared" si="82"/>
        <v>7.7482025325377986E-3</v>
      </c>
      <c r="S84" s="341">
        <f t="shared" si="83"/>
        <v>1.160278663942782E-2</v>
      </c>
      <c r="T84" s="341">
        <f t="shared" si="84"/>
        <v>1.3009435686947787E-2</v>
      </c>
      <c r="V84" s="97">
        <v>85.646000000000001</v>
      </c>
      <c r="W84" s="61">
        <v>129.274</v>
      </c>
      <c r="X84" s="61">
        <v>143.28100000000001</v>
      </c>
      <c r="Y84" s="61">
        <v>205.29</v>
      </c>
      <c r="Z84" s="61">
        <v>208.07499999999999</v>
      </c>
      <c r="AA84" s="61">
        <v>158.77500000000001</v>
      </c>
      <c r="AB84" s="61">
        <v>214.70299999999997</v>
      </c>
      <c r="AC84" s="61">
        <v>267.55899999999997</v>
      </c>
      <c r="AD84" s="61">
        <v>279.25</v>
      </c>
      <c r="AE84" s="61">
        <v>586.61</v>
      </c>
      <c r="AF84" s="61">
        <v>1049.67</v>
      </c>
      <c r="AG84" s="38">
        <v>1113.4279999999999</v>
      </c>
      <c r="AH84" s="42">
        <f t="shared" si="75"/>
        <v>6.074099478883821E-2</v>
      </c>
      <c r="AJ84" s="340">
        <f t="shared" si="85"/>
        <v>1.3138523320549076E-3</v>
      </c>
      <c r="AK84" s="341">
        <f t="shared" si="86"/>
        <v>1.5894727023042111E-3</v>
      </c>
      <c r="AL84" s="341">
        <f t="shared" si="87"/>
        <v>4.8977219301905347E-3</v>
      </c>
      <c r="AM84" s="341">
        <f t="shared" si="88"/>
        <v>7.4822265843773545E-3</v>
      </c>
      <c r="AN84" s="341">
        <f t="shared" si="89"/>
        <v>7.5990800007324517E-3</v>
      </c>
      <c r="AP84" s="52">
        <f t="shared" si="90"/>
        <v>2.9540233849549891</v>
      </c>
      <c r="AQ84" s="74">
        <f t="shared" si="91"/>
        <v>2.7375799415526658</v>
      </c>
      <c r="AR84" s="74">
        <f t="shared" si="92"/>
        <v>2.4162464797045486</v>
      </c>
      <c r="AS84" s="74">
        <f t="shared" si="93"/>
        <v>2.616459132562674</v>
      </c>
      <c r="AT84" s="74">
        <f t="shared" si="94"/>
        <v>2.5528169014084505</v>
      </c>
      <c r="AU84" s="74">
        <f t="shared" si="95"/>
        <v>2.3151455942608012</v>
      </c>
      <c r="AV84" s="74">
        <f t="shared" si="96"/>
        <v>2.5689859407717615</v>
      </c>
      <c r="AW84" s="74">
        <f t="shared" si="97"/>
        <v>2.4765726239401675</v>
      </c>
      <c r="AX84" s="74">
        <f t="shared" si="98"/>
        <v>2.5275839284582871</v>
      </c>
      <c r="AY84" s="74">
        <f t="shared" si="99"/>
        <v>2.2612017392376957</v>
      </c>
      <c r="AZ84" s="74">
        <f t="shared" si="100"/>
        <v>2.1869172897868023</v>
      </c>
      <c r="BA84" s="111">
        <f t="shared" si="101"/>
        <v>2.1104079122195492</v>
      </c>
      <c r="BB84" s="42">
        <f t="shared" si="102"/>
        <v>-3.4985034836279474E-2</v>
      </c>
    </row>
    <row r="85" spans="1:54" ht="20.100000000000001" customHeight="1">
      <c r="A85" s="88" t="s">
        <v>154</v>
      </c>
      <c r="B85" s="90">
        <v>215.3</v>
      </c>
      <c r="C85" s="61">
        <v>290.51</v>
      </c>
      <c r="D85" s="61">
        <v>352.34999999999997</v>
      </c>
      <c r="E85" s="61">
        <v>468.11999999999995</v>
      </c>
      <c r="F85" s="61">
        <v>571.32999999999993</v>
      </c>
      <c r="G85" s="61">
        <v>489.83000000000004</v>
      </c>
      <c r="H85" s="61">
        <v>623.28</v>
      </c>
      <c r="I85" s="61">
        <v>880.94</v>
      </c>
      <c r="J85" s="61">
        <v>962.61999999999989</v>
      </c>
      <c r="K85" s="61">
        <v>1137.4000000000001</v>
      </c>
      <c r="L85" s="61">
        <v>397.37</v>
      </c>
      <c r="M85" s="82">
        <v>530.52</v>
      </c>
      <c r="N85" s="42">
        <f t="shared" si="74"/>
        <v>0.33507813876236248</v>
      </c>
      <c r="P85" s="340">
        <f t="shared" si="80"/>
        <v>9.8955979940202688E-4</v>
      </c>
      <c r="Q85" s="341">
        <f t="shared" si="81"/>
        <v>1.6444499905142733E-3</v>
      </c>
      <c r="R85" s="341">
        <f t="shared" si="82"/>
        <v>3.3970664088551913E-3</v>
      </c>
      <c r="S85" s="341">
        <f t="shared" si="83"/>
        <v>9.6058755459312267E-4</v>
      </c>
      <c r="T85" s="341">
        <f t="shared" si="84"/>
        <v>1.3081709096739204E-3</v>
      </c>
      <c r="V85" s="97">
        <v>366.45800000000003</v>
      </c>
      <c r="W85" s="61">
        <v>574.79500000000007</v>
      </c>
      <c r="X85" s="61">
        <v>676.6880000000001</v>
      </c>
      <c r="Y85" s="61">
        <v>898.19200000000023</v>
      </c>
      <c r="Z85" s="61">
        <v>897.39499999999998</v>
      </c>
      <c r="AA85" s="61">
        <v>1133.2060000000001</v>
      </c>
      <c r="AB85" s="61">
        <v>1119.1880000000001</v>
      </c>
      <c r="AC85" s="61">
        <v>1727.876</v>
      </c>
      <c r="AD85" s="61">
        <v>1815.549</v>
      </c>
      <c r="AE85" s="61">
        <v>2053.5660000000003</v>
      </c>
      <c r="AF85" s="61">
        <v>731.1400000000001</v>
      </c>
      <c r="AG85" s="38">
        <v>958.11299999999994</v>
      </c>
      <c r="AH85" s="42">
        <f t="shared" si="75"/>
        <v>0.3104371255847031</v>
      </c>
      <c r="AJ85" s="340">
        <f t="shared" si="85"/>
        <v>5.6216483887184142E-3</v>
      </c>
      <c r="AK85" s="341">
        <f t="shared" si="86"/>
        <v>1.1344355239095235E-2</v>
      </c>
      <c r="AL85" s="341">
        <f t="shared" si="87"/>
        <v>1.7145625259190361E-2</v>
      </c>
      <c r="AM85" s="341">
        <f t="shared" si="88"/>
        <v>5.2116904788187327E-3</v>
      </c>
      <c r="AN85" s="341">
        <f t="shared" si="89"/>
        <v>6.539064346093121E-3</v>
      </c>
      <c r="AP85" s="52">
        <f t="shared" si="90"/>
        <v>17.020808174640038</v>
      </c>
      <c r="AQ85" s="74">
        <f t="shared" si="91"/>
        <v>19.78572166190493</v>
      </c>
      <c r="AR85" s="74">
        <f t="shared" si="92"/>
        <v>19.204995033347529</v>
      </c>
      <c r="AS85" s="74">
        <f t="shared" si="93"/>
        <v>19.187216952918064</v>
      </c>
      <c r="AT85" s="74">
        <f t="shared" si="94"/>
        <v>15.7071219785413</v>
      </c>
      <c r="AU85" s="74">
        <f t="shared" si="95"/>
        <v>23.134679378559909</v>
      </c>
      <c r="AV85" s="74">
        <f t="shared" si="96"/>
        <v>17.956424079065592</v>
      </c>
      <c r="AW85" s="74">
        <f t="shared" si="97"/>
        <v>19.614003223829091</v>
      </c>
      <c r="AX85" s="74">
        <f t="shared" si="98"/>
        <v>18.860495314869837</v>
      </c>
      <c r="AY85" s="74">
        <f t="shared" si="99"/>
        <v>18.05491471777739</v>
      </c>
      <c r="AZ85" s="74">
        <f t="shared" si="100"/>
        <v>18.399476558371294</v>
      </c>
      <c r="BA85" s="111">
        <f t="shared" si="101"/>
        <v>18.059884641483826</v>
      </c>
      <c r="BB85" s="42">
        <f t="shared" si="102"/>
        <v>-1.845660749153008E-2</v>
      </c>
    </row>
    <row r="86" spans="1:54" ht="20.100000000000001" customHeight="1">
      <c r="A86" s="88" t="s">
        <v>153</v>
      </c>
      <c r="B86" s="90">
        <v>2103.8199999999997</v>
      </c>
      <c r="C86" s="61">
        <v>3776.8199999999997</v>
      </c>
      <c r="D86" s="61">
        <v>4081.36</v>
      </c>
      <c r="E86" s="61">
        <v>5842.7899999999963</v>
      </c>
      <c r="F86" s="61">
        <v>7771.829999999999</v>
      </c>
      <c r="G86" s="61">
        <v>5964.5</v>
      </c>
      <c r="H86" s="61">
        <v>5687.93</v>
      </c>
      <c r="I86" s="61">
        <v>2882.58</v>
      </c>
      <c r="J86" s="61">
        <v>3559.36</v>
      </c>
      <c r="K86" s="61">
        <v>2282.2200000000003</v>
      </c>
      <c r="L86" s="61">
        <v>2946.3799999999997</v>
      </c>
      <c r="M86" s="82">
        <v>2082.34</v>
      </c>
      <c r="N86" s="42">
        <f t="shared" si="74"/>
        <v>-0.29325477365445041</v>
      </c>
      <c r="P86" s="340">
        <f t="shared" si="80"/>
        <v>9.6695573487132914E-3</v>
      </c>
      <c r="Q86" s="341">
        <f t="shared" si="81"/>
        <v>2.0023930687018725E-2</v>
      </c>
      <c r="R86" s="341">
        <f t="shared" si="82"/>
        <v>6.8162940914519915E-3</v>
      </c>
      <c r="S86" s="341">
        <f t="shared" si="83"/>
        <v>7.1224701389186011E-3</v>
      </c>
      <c r="T86" s="341">
        <f t="shared" si="84"/>
        <v>5.1346916460272779E-3</v>
      </c>
      <c r="V86" s="97">
        <v>613.17399999999998</v>
      </c>
      <c r="W86" s="61">
        <v>1076.1300000000001</v>
      </c>
      <c r="X86" s="61">
        <v>1163.2850000000001</v>
      </c>
      <c r="Y86" s="61">
        <v>1784.9240000000007</v>
      </c>
      <c r="Z86" s="61">
        <v>2486.3409999999999</v>
      </c>
      <c r="AA86" s="61">
        <v>2003.7019999999998</v>
      </c>
      <c r="AB86" s="61">
        <v>1842.922</v>
      </c>
      <c r="AC86" s="61">
        <v>922.30799999999999</v>
      </c>
      <c r="AD86" s="61">
        <v>1340.8390000000002</v>
      </c>
      <c r="AE86" s="61">
        <v>868.47499999999991</v>
      </c>
      <c r="AF86" s="61">
        <v>1065.337</v>
      </c>
      <c r="AG86" s="38">
        <v>879.45499999999993</v>
      </c>
      <c r="AH86" s="42">
        <f t="shared" si="75"/>
        <v>-0.17448187756550282</v>
      </c>
      <c r="AJ86" s="340">
        <f t="shared" si="85"/>
        <v>9.4063948095116628E-3</v>
      </c>
      <c r="AK86" s="341">
        <f t="shared" si="86"/>
        <v>2.0058760085355704E-2</v>
      </c>
      <c r="AL86" s="341">
        <f t="shared" si="87"/>
        <v>7.2510680917853843E-3</v>
      </c>
      <c r="AM86" s="341">
        <f t="shared" si="88"/>
        <v>7.5939036294462234E-3</v>
      </c>
      <c r="AN86" s="341">
        <f t="shared" si="89"/>
        <v>6.0022281656686906E-3</v>
      </c>
      <c r="AP86" s="52">
        <f t="shared" si="90"/>
        <v>2.9145744407791545</v>
      </c>
      <c r="AQ86" s="74">
        <f t="shared" si="91"/>
        <v>2.849301793572371</v>
      </c>
      <c r="AR86" s="74">
        <f t="shared" si="92"/>
        <v>2.8502386459415492</v>
      </c>
      <c r="AS86" s="74">
        <f t="shared" si="93"/>
        <v>3.0549172569953771</v>
      </c>
      <c r="AT86" s="74">
        <f t="shared" si="94"/>
        <v>3.1991705943130517</v>
      </c>
      <c r="AU86" s="74">
        <f t="shared" si="95"/>
        <v>3.359379663006119</v>
      </c>
      <c r="AV86" s="74">
        <f t="shared" si="96"/>
        <v>3.2400574549968084</v>
      </c>
      <c r="AW86" s="74">
        <f t="shared" si="97"/>
        <v>3.1995920321378768</v>
      </c>
      <c r="AX86" s="74">
        <f t="shared" si="98"/>
        <v>3.7670789130630227</v>
      </c>
      <c r="AY86" s="74">
        <f t="shared" si="99"/>
        <v>3.8053956235595159</v>
      </c>
      <c r="AZ86" s="74">
        <f t="shared" si="100"/>
        <v>3.6157488171926233</v>
      </c>
      <c r="BA86" s="111">
        <f t="shared" si="101"/>
        <v>4.2233977160310028</v>
      </c>
      <c r="BB86" s="42">
        <f t="shared" si="102"/>
        <v>0.16805617025968536</v>
      </c>
    </row>
    <row r="87" spans="1:54" ht="20.100000000000001" customHeight="1">
      <c r="A87" s="88" t="s">
        <v>139</v>
      </c>
      <c r="B87" s="90">
        <v>998.25</v>
      </c>
      <c r="C87" s="61">
        <v>1193.69</v>
      </c>
      <c r="D87" s="61">
        <v>716.23</v>
      </c>
      <c r="E87" s="61">
        <v>1414.4199999999992</v>
      </c>
      <c r="F87" s="61">
        <v>1036.25</v>
      </c>
      <c r="G87" s="61">
        <v>718.67</v>
      </c>
      <c r="H87" s="61">
        <v>1132.8399999999999</v>
      </c>
      <c r="I87" s="61">
        <v>1228.1099999999999</v>
      </c>
      <c r="J87" s="61">
        <v>1089.97</v>
      </c>
      <c r="K87" s="61">
        <v>1305.6300000000001</v>
      </c>
      <c r="L87" s="61">
        <v>4128.07</v>
      </c>
      <c r="M87" s="82">
        <v>2095.73</v>
      </c>
      <c r="N87" s="42">
        <f t="shared" si="74"/>
        <v>-0.49232207787174148</v>
      </c>
      <c r="P87" s="340">
        <f t="shared" si="80"/>
        <v>4.5881470959269538E-3</v>
      </c>
      <c r="Q87" s="341">
        <f t="shared" si="81"/>
        <v>2.4127082348628969E-3</v>
      </c>
      <c r="R87" s="341">
        <f t="shared" si="82"/>
        <v>3.8995180370965392E-3</v>
      </c>
      <c r="S87" s="341">
        <f t="shared" si="83"/>
        <v>9.9790438797323199E-3</v>
      </c>
      <c r="T87" s="341">
        <f t="shared" si="84"/>
        <v>5.1677090788866112E-3</v>
      </c>
      <c r="V87" s="97">
        <v>150.667</v>
      </c>
      <c r="W87" s="61">
        <v>211.25200000000001</v>
      </c>
      <c r="X87" s="61">
        <v>125.13100000000001</v>
      </c>
      <c r="Y87" s="61">
        <v>247.364</v>
      </c>
      <c r="Z87" s="61">
        <v>213.60899999999998</v>
      </c>
      <c r="AA87" s="61">
        <v>165.464</v>
      </c>
      <c r="AB87" s="61">
        <v>258.08000000000004</v>
      </c>
      <c r="AC87" s="61">
        <v>236.42700000000002</v>
      </c>
      <c r="AD87" s="61">
        <v>299.005</v>
      </c>
      <c r="AE87" s="61">
        <v>367.7050000000001</v>
      </c>
      <c r="AF87" s="61">
        <v>517.77199999999993</v>
      </c>
      <c r="AG87" s="38">
        <v>586.63900000000001</v>
      </c>
      <c r="AH87" s="42">
        <f t="shared" si="75"/>
        <v>0.13300641981412684</v>
      </c>
      <c r="AJ87" s="340">
        <f t="shared" si="85"/>
        <v>2.3113068831435999E-3</v>
      </c>
      <c r="AK87" s="341">
        <f t="shared" si="86"/>
        <v>1.6564352776826576E-3</v>
      </c>
      <c r="AL87" s="341">
        <f t="shared" si="87"/>
        <v>3.0700411556923869E-3</v>
      </c>
      <c r="AM87" s="341">
        <f t="shared" si="88"/>
        <v>3.6907670249185275E-3</v>
      </c>
      <c r="AN87" s="341">
        <f t="shared" si="89"/>
        <v>4.0037763488520901E-3</v>
      </c>
      <c r="AP87" s="52">
        <f t="shared" si="90"/>
        <v>1.5093112947658403</v>
      </c>
      <c r="AQ87" s="74">
        <f t="shared" si="91"/>
        <v>1.7697392120232223</v>
      </c>
      <c r="AR87" s="74">
        <f t="shared" si="92"/>
        <v>1.7470784524524245</v>
      </c>
      <c r="AS87" s="74">
        <f t="shared" si="93"/>
        <v>1.7488723292939872</v>
      </c>
      <c r="AT87" s="74">
        <f t="shared" si="94"/>
        <v>2.0613655006031362</v>
      </c>
      <c r="AU87" s="74">
        <f t="shared" si="95"/>
        <v>2.3023640892203656</v>
      </c>
      <c r="AV87" s="74">
        <f t="shared" si="96"/>
        <v>2.2781681437802344</v>
      </c>
      <c r="AW87" s="74">
        <f t="shared" si="97"/>
        <v>1.9251288565356528</v>
      </c>
      <c r="AX87" s="74">
        <f t="shared" si="98"/>
        <v>2.7432406396506326</v>
      </c>
      <c r="AY87" s="74">
        <f t="shared" si="99"/>
        <v>2.8163032405811759</v>
      </c>
      <c r="AZ87" s="74">
        <f t="shared" si="100"/>
        <v>1.2542713665223699</v>
      </c>
      <c r="BA87" s="111">
        <f t="shared" si="101"/>
        <v>2.7992107761973157</v>
      </c>
      <c r="BB87" s="42">
        <f t="shared" si="102"/>
        <v>1.2317425486308364</v>
      </c>
    </row>
    <row r="88" spans="1:54" ht="20.100000000000001" customHeight="1">
      <c r="A88" s="88" t="s">
        <v>160</v>
      </c>
      <c r="B88" s="90">
        <v>313.88000000000005</v>
      </c>
      <c r="C88" s="61">
        <v>574.29</v>
      </c>
      <c r="D88" s="61">
        <v>252.58</v>
      </c>
      <c r="E88" s="61">
        <v>300.37</v>
      </c>
      <c r="F88" s="61">
        <v>371.09</v>
      </c>
      <c r="G88" s="61">
        <v>596.41</v>
      </c>
      <c r="H88" s="61">
        <v>536.06999999999994</v>
      </c>
      <c r="I88" s="61">
        <v>986.58999999999992</v>
      </c>
      <c r="J88" s="61">
        <v>949.36</v>
      </c>
      <c r="K88" s="61">
        <v>1109.74</v>
      </c>
      <c r="L88" s="61">
        <v>1335.94</v>
      </c>
      <c r="M88" s="82">
        <v>1677.22</v>
      </c>
      <c r="N88" s="42">
        <f t="shared" si="74"/>
        <v>0.25546057457670251</v>
      </c>
      <c r="P88" s="340">
        <f t="shared" si="80"/>
        <v>1.4426522519103958E-3</v>
      </c>
      <c r="Q88" s="341">
        <f t="shared" si="81"/>
        <v>2.0022587812968127E-3</v>
      </c>
      <c r="R88" s="341">
        <f t="shared" si="82"/>
        <v>3.3144544369289254E-3</v>
      </c>
      <c r="S88" s="341">
        <f t="shared" si="83"/>
        <v>3.229451991048988E-3</v>
      </c>
      <c r="T88" s="341">
        <f t="shared" si="84"/>
        <v>4.1357355295244154E-3</v>
      </c>
      <c r="V88" s="97">
        <v>114.57300000000001</v>
      </c>
      <c r="W88" s="61">
        <v>194.00800000000004</v>
      </c>
      <c r="X88" s="61">
        <v>86.736000000000018</v>
      </c>
      <c r="Y88" s="61">
        <v>123.04700000000001</v>
      </c>
      <c r="Z88" s="61">
        <v>126.104</v>
      </c>
      <c r="AA88" s="61">
        <v>223.17599999999999</v>
      </c>
      <c r="AB88" s="61">
        <v>201.23599999999999</v>
      </c>
      <c r="AC88" s="61">
        <v>373.48500000000001</v>
      </c>
      <c r="AD88" s="61">
        <v>333.83199999999999</v>
      </c>
      <c r="AE88" s="61">
        <v>402.92200000000003</v>
      </c>
      <c r="AF88" s="61">
        <v>477.58100000000002</v>
      </c>
      <c r="AG88" s="38">
        <v>560.33699999999999</v>
      </c>
      <c r="AH88" s="42">
        <f t="shared" si="75"/>
        <v>0.17328160039867577</v>
      </c>
      <c r="AJ88" s="340">
        <f t="shared" si="85"/>
        <v>1.7576069313281054E-3</v>
      </c>
      <c r="AK88" s="341">
        <f t="shared" si="86"/>
        <v>2.2341814505397236E-3</v>
      </c>
      <c r="AL88" s="341">
        <f t="shared" si="87"/>
        <v>3.3640747951044661E-3</v>
      </c>
      <c r="AM88" s="341">
        <f t="shared" si="88"/>
        <v>3.4042787298803638E-3</v>
      </c>
      <c r="AN88" s="341">
        <f t="shared" si="89"/>
        <v>3.8242667602848323E-3</v>
      </c>
      <c r="AP88" s="52">
        <f t="shared" si="90"/>
        <v>3.6502166433031729</v>
      </c>
      <c r="AQ88" s="74">
        <f t="shared" si="91"/>
        <v>3.3782235455954317</v>
      </c>
      <c r="AR88" s="74">
        <f t="shared" si="92"/>
        <v>3.4340011085596651</v>
      </c>
      <c r="AS88" s="74">
        <f t="shared" si="93"/>
        <v>4.0965142990311953</v>
      </c>
      <c r="AT88" s="74">
        <f t="shared" si="94"/>
        <v>3.3982052871271122</v>
      </c>
      <c r="AU88" s="74">
        <f t="shared" si="95"/>
        <v>3.7419895709327475</v>
      </c>
      <c r="AV88" s="74">
        <f t="shared" si="96"/>
        <v>3.7539127352771096</v>
      </c>
      <c r="AW88" s="74">
        <f t="shared" si="97"/>
        <v>3.7856150984704895</v>
      </c>
      <c r="AX88" s="74">
        <f t="shared" si="98"/>
        <v>3.5163899890452517</v>
      </c>
      <c r="AY88" s="74">
        <f t="shared" si="99"/>
        <v>3.6307783805215639</v>
      </c>
      <c r="AZ88" s="74">
        <f t="shared" si="100"/>
        <v>3.5748686318247822</v>
      </c>
      <c r="BA88" s="111">
        <f t="shared" si="101"/>
        <v>3.3408676261909589</v>
      </c>
      <c r="BB88" s="42">
        <f t="shared" si="102"/>
        <v>-6.5457232064602647E-2</v>
      </c>
    </row>
    <row r="89" spans="1:54" ht="20.100000000000001" customHeight="1">
      <c r="A89" s="88" t="s">
        <v>151</v>
      </c>
      <c r="B89" s="90">
        <v>17.759999999999998</v>
      </c>
      <c r="C89" s="61">
        <v>3</v>
      </c>
      <c r="D89" s="61">
        <v>142.85</v>
      </c>
      <c r="E89" s="61">
        <v>24.87</v>
      </c>
      <c r="F89" s="61">
        <v>168.25</v>
      </c>
      <c r="G89" s="61">
        <v>166.67000000000002</v>
      </c>
      <c r="H89" s="61">
        <v>181.17000000000002</v>
      </c>
      <c r="I89" s="61">
        <v>251.14999999999998</v>
      </c>
      <c r="J89" s="61">
        <v>381.57</v>
      </c>
      <c r="K89" s="61">
        <v>315.52000000000004</v>
      </c>
      <c r="L89" s="61">
        <v>792.21</v>
      </c>
      <c r="M89" s="82">
        <v>1323.45</v>
      </c>
      <c r="N89" s="42">
        <f t="shared" si="74"/>
        <v>0.67057977051539364</v>
      </c>
      <c r="P89" s="340">
        <f t="shared" si="80"/>
        <v>8.1628342022201547E-5</v>
      </c>
      <c r="Q89" s="341">
        <f t="shared" si="81"/>
        <v>5.5954204503401992E-4</v>
      </c>
      <c r="R89" s="341">
        <f t="shared" si="82"/>
        <v>9.4236187209599965E-4</v>
      </c>
      <c r="S89" s="341">
        <f t="shared" si="83"/>
        <v>1.9150591806734725E-3</v>
      </c>
      <c r="T89" s="341">
        <f t="shared" si="84"/>
        <v>3.2633996652490951E-3</v>
      </c>
      <c r="V89" s="97">
        <v>6.5</v>
      </c>
      <c r="W89" s="61">
        <v>1.0720000000000001</v>
      </c>
      <c r="X89" s="61">
        <v>36.96</v>
      </c>
      <c r="Y89" s="61">
        <v>30.784000000000002</v>
      </c>
      <c r="Z89" s="61">
        <v>67.028000000000006</v>
      </c>
      <c r="AA89" s="61">
        <v>72.425999999999988</v>
      </c>
      <c r="AB89" s="61">
        <v>130.29900000000001</v>
      </c>
      <c r="AC89" s="61">
        <v>125.23399999999999</v>
      </c>
      <c r="AD89" s="61">
        <v>182.38799999999998</v>
      </c>
      <c r="AE89" s="61">
        <v>170.614</v>
      </c>
      <c r="AF89" s="61">
        <v>306.73399999999998</v>
      </c>
      <c r="AG89" s="38">
        <v>510.58199999999994</v>
      </c>
      <c r="AH89" s="42">
        <f t="shared" si="75"/>
        <v>0.6645758213957369</v>
      </c>
      <c r="AJ89" s="340">
        <f t="shared" si="85"/>
        <v>9.9713240062079941E-5</v>
      </c>
      <c r="AK89" s="341">
        <f t="shared" si="86"/>
        <v>7.250458191597214E-4</v>
      </c>
      <c r="AL89" s="341">
        <f t="shared" si="87"/>
        <v>1.4244897451416237E-3</v>
      </c>
      <c r="AM89" s="341">
        <f t="shared" si="88"/>
        <v>2.1864522079628867E-3</v>
      </c>
      <c r="AN89" s="341">
        <f t="shared" si="89"/>
        <v>3.4846918390178589E-3</v>
      </c>
      <c r="AP89" s="52">
        <f t="shared" si="90"/>
        <v>3.6599099099099104</v>
      </c>
      <c r="AQ89" s="74">
        <f t="shared" si="91"/>
        <v>3.5733333333333333</v>
      </c>
      <c r="AR89" s="74">
        <f t="shared" si="92"/>
        <v>2.5873293664683232</v>
      </c>
      <c r="AS89" s="74">
        <f t="shared" si="93"/>
        <v>12.377965420184962</v>
      </c>
      <c r="AT89" s="74">
        <f t="shared" si="94"/>
        <v>3.9838335809806842</v>
      </c>
      <c r="AU89" s="74">
        <f t="shared" si="95"/>
        <v>4.3454730905381886</v>
      </c>
      <c r="AV89" s="74">
        <f t="shared" si="96"/>
        <v>7.1920847822487168</v>
      </c>
      <c r="AW89" s="74">
        <f t="shared" si="97"/>
        <v>4.9864224566991835</v>
      </c>
      <c r="AX89" s="74">
        <f t="shared" si="98"/>
        <v>4.7799355295227608</v>
      </c>
      <c r="AY89" s="74">
        <f t="shared" si="99"/>
        <v>5.4073909736308314</v>
      </c>
      <c r="AZ89" s="74">
        <f t="shared" si="100"/>
        <v>3.8718774062432937</v>
      </c>
      <c r="BA89" s="111">
        <f t="shared" si="101"/>
        <v>3.85796214439533</v>
      </c>
      <c r="BB89" s="42">
        <f t="shared" si="102"/>
        <v>-3.5939314156811079E-3</v>
      </c>
    </row>
    <row r="90" spans="1:54" ht="20.100000000000001" customHeight="1">
      <c r="A90" s="88" t="s">
        <v>166</v>
      </c>
      <c r="B90" s="90">
        <v>24.380000000000003</v>
      </c>
      <c r="C90" s="61">
        <v>26.419999999999998</v>
      </c>
      <c r="D90" s="61">
        <v>235.72000000000003</v>
      </c>
      <c r="E90" s="61">
        <v>249.04000000000002</v>
      </c>
      <c r="F90" s="61">
        <v>107.97999999999999</v>
      </c>
      <c r="G90" s="61">
        <v>253.81</v>
      </c>
      <c r="H90" s="61">
        <v>188.67000000000002</v>
      </c>
      <c r="I90" s="61">
        <v>191.32</v>
      </c>
      <c r="J90" s="61">
        <v>278.33</v>
      </c>
      <c r="K90" s="61">
        <v>331.99</v>
      </c>
      <c r="L90" s="61">
        <v>417.64</v>
      </c>
      <c r="M90" s="82">
        <v>1149.54</v>
      </c>
      <c r="N90" s="42">
        <f t="shared" si="74"/>
        <v>1.7524662388660091</v>
      </c>
      <c r="P90" s="340">
        <f t="shared" si="80"/>
        <v>1.1205512266336003E-4</v>
      </c>
      <c r="Q90" s="341">
        <f t="shared" si="81"/>
        <v>8.5208715695736829E-4</v>
      </c>
      <c r="R90" s="341">
        <f t="shared" si="82"/>
        <v>9.9155273173539204E-4</v>
      </c>
      <c r="S90" s="341">
        <f t="shared" si="83"/>
        <v>1.0095875035867623E-3</v>
      </c>
      <c r="T90" s="341">
        <f t="shared" si="84"/>
        <v>2.8345675705092332E-3</v>
      </c>
      <c r="V90" s="97">
        <v>16.307000000000002</v>
      </c>
      <c r="W90" s="61">
        <v>15.959</v>
      </c>
      <c r="X90" s="61">
        <v>64.944000000000003</v>
      </c>
      <c r="Y90" s="61">
        <v>82.587999999999994</v>
      </c>
      <c r="Z90" s="61">
        <v>55.068000000000005</v>
      </c>
      <c r="AA90" s="61">
        <v>103.09099999999999</v>
      </c>
      <c r="AB90" s="61">
        <v>72.024000000000001</v>
      </c>
      <c r="AC90" s="61">
        <v>87.951999999999998</v>
      </c>
      <c r="AD90" s="61">
        <v>115.91400000000002</v>
      </c>
      <c r="AE90" s="61">
        <v>163.64099999999999</v>
      </c>
      <c r="AF90" s="61">
        <v>208.44499999999996</v>
      </c>
      <c r="AG90" s="38">
        <v>496.34000000000003</v>
      </c>
      <c r="AH90" s="42">
        <f t="shared" si="75"/>
        <v>1.3811557005445088</v>
      </c>
      <c r="AJ90" s="340">
        <f t="shared" si="85"/>
        <v>2.5015750856805197E-4</v>
      </c>
      <c r="AK90" s="341">
        <f t="shared" si="86"/>
        <v>1.0320285331648145E-3</v>
      </c>
      <c r="AL90" s="341">
        <f t="shared" si="87"/>
        <v>1.366270800665364E-3</v>
      </c>
      <c r="AM90" s="341">
        <f t="shared" si="88"/>
        <v>1.4858314712057478E-3</v>
      </c>
      <c r="AN90" s="341">
        <f t="shared" si="89"/>
        <v>3.3874910345020473E-3</v>
      </c>
      <c r="AP90" s="52">
        <f t="shared" si="90"/>
        <v>6.6886792452830193</v>
      </c>
      <c r="AQ90" s="74">
        <f t="shared" si="91"/>
        <v>6.0404996214988653</v>
      </c>
      <c r="AR90" s="74">
        <f t="shared" si="92"/>
        <v>2.7551332088919054</v>
      </c>
      <c r="AS90" s="74">
        <f t="shared" si="93"/>
        <v>3.3162544169611303</v>
      </c>
      <c r="AT90" s="74">
        <f t="shared" si="94"/>
        <v>5.0998333024634199</v>
      </c>
      <c r="AU90" s="74">
        <f t="shared" si="95"/>
        <v>4.0617390961743034</v>
      </c>
      <c r="AV90" s="74">
        <f t="shared" si="96"/>
        <v>3.8174590554937189</v>
      </c>
      <c r="AW90" s="74">
        <f t="shared" si="97"/>
        <v>4.5971147815178757</v>
      </c>
      <c r="AX90" s="74">
        <f t="shared" si="98"/>
        <v>4.1646247260446243</v>
      </c>
      <c r="AY90" s="74">
        <f t="shared" si="99"/>
        <v>4.9290942498268011</v>
      </c>
      <c r="AZ90" s="74">
        <f t="shared" si="100"/>
        <v>4.9910209750023942</v>
      </c>
      <c r="BA90" s="111">
        <f t="shared" si="101"/>
        <v>4.3177270908363354</v>
      </c>
      <c r="BB90" s="42">
        <f t="shared" si="102"/>
        <v>-0.13490103278232282</v>
      </c>
    </row>
    <row r="91" spans="1:54" ht="20.100000000000001" customHeight="1">
      <c r="A91" s="88" t="s">
        <v>158</v>
      </c>
      <c r="B91" s="90">
        <v>70.070000000000007</v>
      </c>
      <c r="C91" s="61">
        <v>91.55</v>
      </c>
      <c r="D91" s="61">
        <v>209.57</v>
      </c>
      <c r="E91" s="61">
        <v>199.41</v>
      </c>
      <c r="F91" s="61">
        <v>126.09</v>
      </c>
      <c r="G91" s="61">
        <v>207.26</v>
      </c>
      <c r="H91" s="61">
        <v>169.85</v>
      </c>
      <c r="I91" s="61">
        <v>127.12</v>
      </c>
      <c r="J91" s="61">
        <v>111.32000000000001</v>
      </c>
      <c r="K91" s="61">
        <v>150.61000000000001</v>
      </c>
      <c r="L91" s="61">
        <v>542.54</v>
      </c>
      <c r="M91" s="82">
        <v>429.98</v>
      </c>
      <c r="N91" s="42">
        <f t="shared" si="74"/>
        <v>-0.20746857374571451</v>
      </c>
      <c r="P91" s="340">
        <f t="shared" si="80"/>
        <v>3.2205506337250361E-4</v>
      </c>
      <c r="Q91" s="341">
        <f t="shared" si="81"/>
        <v>6.9581018931871928E-4</v>
      </c>
      <c r="R91" s="341">
        <f t="shared" si="82"/>
        <v>4.498260698414633E-4</v>
      </c>
      <c r="S91" s="341">
        <f t="shared" si="83"/>
        <v>1.3115161483477685E-3</v>
      </c>
      <c r="T91" s="341">
        <f t="shared" si="84"/>
        <v>1.0602565930437915E-3</v>
      </c>
      <c r="V91" s="97">
        <v>38.585000000000001</v>
      </c>
      <c r="W91" s="61">
        <v>70.47399999999999</v>
      </c>
      <c r="X91" s="61">
        <v>113.19399999999999</v>
      </c>
      <c r="Y91" s="61">
        <v>105.512</v>
      </c>
      <c r="Z91" s="61">
        <v>80.162999999999997</v>
      </c>
      <c r="AA91" s="61">
        <v>113.97</v>
      </c>
      <c r="AB91" s="61">
        <v>95.652000000000001</v>
      </c>
      <c r="AC91" s="61">
        <v>74.853000000000009</v>
      </c>
      <c r="AD91" s="61">
        <v>95.073000000000008</v>
      </c>
      <c r="AE91" s="61">
        <v>109.063</v>
      </c>
      <c r="AF91" s="61">
        <v>585.89300000000003</v>
      </c>
      <c r="AG91" s="38">
        <v>489.24999999999994</v>
      </c>
      <c r="AH91" s="42">
        <f t="shared" si="75"/>
        <v>-0.16494991406280682</v>
      </c>
      <c r="AJ91" s="340">
        <f t="shared" si="85"/>
        <v>5.9191313350697762E-4</v>
      </c>
      <c r="AK91" s="341">
        <f t="shared" si="86"/>
        <v>1.1409365698731597E-3</v>
      </c>
      <c r="AL91" s="341">
        <f t="shared" si="87"/>
        <v>9.105883753641607E-4</v>
      </c>
      <c r="AM91" s="341">
        <f t="shared" si="88"/>
        <v>4.1763451181805727E-3</v>
      </c>
      <c r="AN91" s="341">
        <f t="shared" si="89"/>
        <v>3.3391022054038086E-3</v>
      </c>
      <c r="AP91" s="52">
        <f t="shared" si="90"/>
        <v>5.5066362209219344</v>
      </c>
      <c r="AQ91" s="74">
        <f t="shared" si="91"/>
        <v>7.6978700163844884</v>
      </c>
      <c r="AR91" s="74">
        <f t="shared" si="92"/>
        <v>5.4012501789378238</v>
      </c>
      <c r="AS91" s="74">
        <f t="shared" si="93"/>
        <v>5.2912090667469034</v>
      </c>
      <c r="AT91" s="74">
        <f t="shared" si="94"/>
        <v>6.3576017130620972</v>
      </c>
      <c r="AU91" s="74">
        <f t="shared" si="95"/>
        <v>5.4988902827366593</v>
      </c>
      <c r="AV91" s="74">
        <f t="shared" si="96"/>
        <v>5.6315572564027079</v>
      </c>
      <c r="AW91" s="74">
        <f t="shared" si="97"/>
        <v>5.8883731906859662</v>
      </c>
      <c r="AX91" s="74">
        <f t="shared" si="98"/>
        <v>8.5405138339920956</v>
      </c>
      <c r="AY91" s="74">
        <f t="shared" si="99"/>
        <v>7.241418232521081</v>
      </c>
      <c r="AZ91" s="74">
        <f t="shared" si="100"/>
        <v>10.799074722601102</v>
      </c>
      <c r="BA91" s="111">
        <f t="shared" si="101"/>
        <v>11.378436206335177</v>
      </c>
      <c r="BB91" s="42">
        <f t="shared" si="102"/>
        <v>5.3649178157971718E-2</v>
      </c>
    </row>
    <row r="92" spans="1:54" ht="20.100000000000001" customHeight="1">
      <c r="A92" s="88" t="s">
        <v>167</v>
      </c>
      <c r="B92" s="90">
        <v>871.44999999999993</v>
      </c>
      <c r="C92" s="61">
        <v>1377.8599999999997</v>
      </c>
      <c r="D92" s="61">
        <v>1789.67</v>
      </c>
      <c r="E92" s="61">
        <v>1567.4299999999998</v>
      </c>
      <c r="F92" s="61">
        <v>1903.39</v>
      </c>
      <c r="G92" s="61">
        <v>2009.26</v>
      </c>
      <c r="H92" s="61">
        <v>1520.82</v>
      </c>
      <c r="I92" s="61">
        <v>1529.69</v>
      </c>
      <c r="J92" s="61">
        <v>1674.5900000000001</v>
      </c>
      <c r="K92" s="61">
        <v>1842.2800000000002</v>
      </c>
      <c r="L92" s="61">
        <v>932.08999999999992</v>
      </c>
      <c r="M92" s="82">
        <v>1583.4099999999999</v>
      </c>
      <c r="N92" s="42">
        <f t="shared" si="74"/>
        <v>0.6987737235674667</v>
      </c>
      <c r="P92" s="340">
        <f t="shared" si="80"/>
        <v>4.0053501495071813E-3</v>
      </c>
      <c r="Q92" s="341">
        <f t="shared" si="81"/>
        <v>6.7454577872745822E-3</v>
      </c>
      <c r="R92" s="341">
        <f t="shared" si="82"/>
        <v>5.5023276804165135E-3</v>
      </c>
      <c r="S92" s="341">
        <f t="shared" si="83"/>
        <v>2.2531999239014111E-3</v>
      </c>
      <c r="T92" s="341">
        <f t="shared" si="84"/>
        <v>3.9044162332933386E-3</v>
      </c>
      <c r="V92" s="97">
        <v>212.53700000000001</v>
      </c>
      <c r="W92" s="61">
        <v>324.202</v>
      </c>
      <c r="X92" s="61">
        <v>423.52600000000001</v>
      </c>
      <c r="Y92" s="61">
        <v>387.07300000000004</v>
      </c>
      <c r="Z92" s="61">
        <v>538.85299999999995</v>
      </c>
      <c r="AA92" s="61">
        <v>559.81600000000003</v>
      </c>
      <c r="AB92" s="61">
        <v>346.56700000000001</v>
      </c>
      <c r="AC92" s="61">
        <v>401.73200000000003</v>
      </c>
      <c r="AD92" s="61">
        <v>481.80500000000006</v>
      </c>
      <c r="AE92" s="61">
        <v>485.488</v>
      </c>
      <c r="AF92" s="61">
        <v>263.75100000000003</v>
      </c>
      <c r="AG92" s="38">
        <v>440.80599999999998</v>
      </c>
      <c r="AH92" s="42">
        <f t="shared" si="75"/>
        <v>0.67129603300082252</v>
      </c>
      <c r="AJ92" s="340">
        <f t="shared" si="85"/>
        <v>3.2604235235498898E-3</v>
      </c>
      <c r="AK92" s="341">
        <f t="shared" si="86"/>
        <v>5.6042339808731493E-3</v>
      </c>
      <c r="AL92" s="341">
        <f t="shared" si="87"/>
        <v>4.0534345211372842E-3</v>
      </c>
      <c r="AM92" s="341">
        <f t="shared" si="88"/>
        <v>1.880062061272697E-3</v>
      </c>
      <c r="AN92" s="341">
        <f t="shared" si="89"/>
        <v>3.0084747813085978E-3</v>
      </c>
      <c r="AP92" s="52">
        <f t="shared" si="90"/>
        <v>2.4388892076424353</v>
      </c>
      <c r="AQ92" s="74">
        <f t="shared" si="91"/>
        <v>2.3529386149536244</v>
      </c>
      <c r="AR92" s="74">
        <f t="shared" si="92"/>
        <v>2.3665033218414568</v>
      </c>
      <c r="AS92" s="74">
        <f t="shared" si="93"/>
        <v>2.4694755108681092</v>
      </c>
      <c r="AT92" s="74">
        <f t="shared" si="94"/>
        <v>2.8310172902032686</v>
      </c>
      <c r="AU92" s="74">
        <f t="shared" si="95"/>
        <v>2.7861799866617565</v>
      </c>
      <c r="AV92" s="74">
        <f t="shared" si="96"/>
        <v>2.2788166909956473</v>
      </c>
      <c r="AW92" s="74">
        <f t="shared" si="97"/>
        <v>2.6262314586615587</v>
      </c>
      <c r="AX92" s="74">
        <f t="shared" si="98"/>
        <v>2.8771520193002469</v>
      </c>
      <c r="AY92" s="74">
        <f t="shared" si="99"/>
        <v>2.6352563128297541</v>
      </c>
      <c r="AZ92" s="74">
        <f t="shared" si="100"/>
        <v>2.8296731002371023</v>
      </c>
      <c r="BA92" s="111">
        <f t="shared" si="101"/>
        <v>2.7839030952185473</v>
      </c>
      <c r="BB92" s="42">
        <f t="shared" si="102"/>
        <v>-1.6175015062594989E-2</v>
      </c>
    </row>
    <row r="93" spans="1:54" ht="20.100000000000001" customHeight="1">
      <c r="A93" s="88" t="s">
        <v>141</v>
      </c>
      <c r="B93" s="90">
        <v>549.35</v>
      </c>
      <c r="C93" s="61">
        <v>1248.4000000000001</v>
      </c>
      <c r="D93" s="61">
        <v>1172.4499999999998</v>
      </c>
      <c r="E93" s="61">
        <v>1562.42</v>
      </c>
      <c r="F93" s="61">
        <v>1516.87</v>
      </c>
      <c r="G93" s="61">
        <v>999.13000000000011</v>
      </c>
      <c r="H93" s="61">
        <v>1151.6600000000001</v>
      </c>
      <c r="I93" s="61">
        <v>1135.5999999999999</v>
      </c>
      <c r="J93" s="61">
        <v>1077.8900000000001</v>
      </c>
      <c r="K93" s="61">
        <v>999.69</v>
      </c>
      <c r="L93" s="61">
        <v>1376.46</v>
      </c>
      <c r="M93" s="82">
        <v>920.12999999999988</v>
      </c>
      <c r="N93" s="42">
        <f t="shared" si="74"/>
        <v>-0.33152434505906464</v>
      </c>
      <c r="P93" s="340">
        <f t="shared" si="80"/>
        <v>2.5249172122689431E-3</v>
      </c>
      <c r="Q93" s="341">
        <f t="shared" si="81"/>
        <v>3.3542643754415329E-3</v>
      </c>
      <c r="R93" s="341">
        <f t="shared" si="82"/>
        <v>2.985768699022724E-3</v>
      </c>
      <c r="S93" s="341">
        <f t="shared" si="83"/>
        <v>3.327403541775297E-3</v>
      </c>
      <c r="T93" s="341">
        <f t="shared" si="84"/>
        <v>2.2688820386003623E-3</v>
      </c>
      <c r="V93" s="97">
        <v>171.715</v>
      </c>
      <c r="W93" s="61">
        <v>459.39400000000001</v>
      </c>
      <c r="X93" s="61">
        <v>379.983</v>
      </c>
      <c r="Y93" s="61">
        <v>518.74899999999991</v>
      </c>
      <c r="Z93" s="61">
        <v>495.52700000000004</v>
      </c>
      <c r="AA93" s="61">
        <v>370.44</v>
      </c>
      <c r="AB93" s="61">
        <v>444.09500000000003</v>
      </c>
      <c r="AC93" s="61">
        <v>416.38200000000001</v>
      </c>
      <c r="AD93" s="61">
        <v>426.78800000000001</v>
      </c>
      <c r="AE93" s="61">
        <v>359.49799999999999</v>
      </c>
      <c r="AF93" s="61">
        <v>496.488</v>
      </c>
      <c r="AG93" s="38">
        <v>392.34000000000003</v>
      </c>
      <c r="AH93" s="42">
        <f t="shared" si="75"/>
        <v>-0.20976942040895241</v>
      </c>
      <c r="AJ93" s="340">
        <f t="shared" si="85"/>
        <v>2.6341936949630857E-3</v>
      </c>
      <c r="AK93" s="341">
        <f t="shared" si="86"/>
        <v>3.7084192589612467E-3</v>
      </c>
      <c r="AL93" s="341">
        <f t="shared" si="87"/>
        <v>3.001519303216169E-3</v>
      </c>
      <c r="AM93" s="341">
        <f t="shared" si="88"/>
        <v>3.5390510469236465E-3</v>
      </c>
      <c r="AN93" s="341">
        <f t="shared" si="89"/>
        <v>2.6776972085194289E-3</v>
      </c>
      <c r="AP93" s="52">
        <f t="shared" si="90"/>
        <v>3.1257850186584148</v>
      </c>
      <c r="AQ93" s="74">
        <f t="shared" si="91"/>
        <v>3.6798622236462668</v>
      </c>
      <c r="AR93" s="74">
        <f t="shared" si="92"/>
        <v>3.2409313830014082</v>
      </c>
      <c r="AS93" s="74">
        <f t="shared" si="93"/>
        <v>3.3201635923759287</v>
      </c>
      <c r="AT93" s="74">
        <f t="shared" si="94"/>
        <v>3.266773026033873</v>
      </c>
      <c r="AU93" s="74">
        <f t="shared" si="95"/>
        <v>3.7076256343018423</v>
      </c>
      <c r="AV93" s="74">
        <f t="shared" si="96"/>
        <v>3.8561294131948665</v>
      </c>
      <c r="AW93" s="74">
        <f t="shared" si="97"/>
        <v>3.666625572384643</v>
      </c>
      <c r="AX93" s="74">
        <f t="shared" si="98"/>
        <v>3.9594763844177043</v>
      </c>
      <c r="AY93" s="74">
        <f t="shared" si="99"/>
        <v>3.5960947893847091</v>
      </c>
      <c r="AZ93" s="74">
        <f t="shared" si="100"/>
        <v>3.6069918486552459</v>
      </c>
      <c r="BA93" s="111">
        <f t="shared" si="101"/>
        <v>4.263962700922697</v>
      </c>
      <c r="BB93" s="42">
        <f t="shared" si="102"/>
        <v>0.18213815828621352</v>
      </c>
    </row>
    <row r="94" spans="1:54" ht="20.100000000000001" customHeight="1">
      <c r="A94" s="88" t="s">
        <v>169</v>
      </c>
      <c r="B94" s="90">
        <v>192.38</v>
      </c>
      <c r="C94" s="61">
        <v>197.93000000000004</v>
      </c>
      <c r="D94" s="61">
        <v>160.30000000000001</v>
      </c>
      <c r="E94" s="61">
        <v>323.89999999999998</v>
      </c>
      <c r="F94" s="61">
        <v>355.64</v>
      </c>
      <c r="G94" s="61">
        <v>81.72999999999999</v>
      </c>
      <c r="H94" s="61">
        <v>162.16</v>
      </c>
      <c r="I94" s="61">
        <v>387.70000000000005</v>
      </c>
      <c r="J94" s="61">
        <v>489.54999999999995</v>
      </c>
      <c r="K94" s="61">
        <v>387.74</v>
      </c>
      <c r="L94" s="61">
        <v>215.66</v>
      </c>
      <c r="M94" s="82">
        <v>478.22</v>
      </c>
      <c r="N94" s="42">
        <f t="shared" si="74"/>
        <v>1.2174719465825841</v>
      </c>
      <c r="P94" s="340">
        <f t="shared" si="80"/>
        <v>8.8421511476526656E-4</v>
      </c>
      <c r="Q94" s="341">
        <f t="shared" si="81"/>
        <v>2.7438274038897484E-4</v>
      </c>
      <c r="R94" s="341">
        <f t="shared" si="82"/>
        <v>1.15806095425489E-3</v>
      </c>
      <c r="S94" s="341">
        <f t="shared" si="83"/>
        <v>5.2132851504530496E-4</v>
      </c>
      <c r="T94" s="341">
        <f t="shared" si="84"/>
        <v>1.1792081211344761E-3</v>
      </c>
      <c r="V94" s="97">
        <v>75.807000000000002</v>
      </c>
      <c r="W94" s="61">
        <v>63.071999999999996</v>
      </c>
      <c r="X94" s="61">
        <v>70.522000000000006</v>
      </c>
      <c r="Y94" s="61">
        <v>120.73</v>
      </c>
      <c r="Z94" s="61">
        <v>138.85500000000002</v>
      </c>
      <c r="AA94" s="61">
        <v>58.327999999999996</v>
      </c>
      <c r="AB94" s="61">
        <v>92.546999999999997</v>
      </c>
      <c r="AC94" s="61">
        <v>160.292</v>
      </c>
      <c r="AD94" s="61">
        <v>180.12900000000002</v>
      </c>
      <c r="AE94" s="61">
        <v>153.00700000000001</v>
      </c>
      <c r="AF94" s="61">
        <v>174.97499999999999</v>
      </c>
      <c r="AG94" s="38">
        <v>356.47199999999998</v>
      </c>
      <c r="AH94" s="42">
        <f t="shared" si="75"/>
        <v>1.0372738962708958</v>
      </c>
      <c r="AJ94" s="340">
        <f t="shared" si="85"/>
        <v>1.1629171675978606E-3</v>
      </c>
      <c r="AK94" s="341">
        <f t="shared" si="86"/>
        <v>5.839128564320581E-4</v>
      </c>
      <c r="AL94" s="341">
        <f t="shared" si="87"/>
        <v>1.2774854492297492E-3</v>
      </c>
      <c r="AM94" s="341">
        <f t="shared" si="88"/>
        <v>1.2472516091737666E-3</v>
      </c>
      <c r="AN94" s="341">
        <f t="shared" si="89"/>
        <v>2.4329002378430387E-3</v>
      </c>
      <c r="AP94" s="52">
        <f t="shared" si="90"/>
        <v>3.9404823786256369</v>
      </c>
      <c r="AQ94" s="74">
        <f t="shared" si="91"/>
        <v>3.186581114535441</v>
      </c>
      <c r="AR94" s="74">
        <f t="shared" si="92"/>
        <v>4.3993761696818465</v>
      </c>
      <c r="AS94" s="74">
        <f t="shared" si="93"/>
        <v>3.7273849953689413</v>
      </c>
      <c r="AT94" s="74">
        <f t="shared" si="94"/>
        <v>3.9043695872230351</v>
      </c>
      <c r="AU94" s="74">
        <f t="shared" si="95"/>
        <v>7.1366695215954978</v>
      </c>
      <c r="AV94" s="74">
        <f t="shared" si="96"/>
        <v>5.7071410952146024</v>
      </c>
      <c r="AW94" s="74">
        <f t="shared" si="97"/>
        <v>4.1344338405984002</v>
      </c>
      <c r="AX94" s="74">
        <f t="shared" si="98"/>
        <v>3.6794811561638245</v>
      </c>
      <c r="AY94" s="74">
        <f t="shared" si="99"/>
        <v>3.9461236911332338</v>
      </c>
      <c r="AZ94" s="74">
        <f t="shared" si="100"/>
        <v>8.1134656403598253</v>
      </c>
      <c r="BA94" s="111">
        <f t="shared" si="101"/>
        <v>7.4541424448998361</v>
      </c>
      <c r="BB94" s="42">
        <f t="shared" si="102"/>
        <v>-8.1262832023375489E-2</v>
      </c>
    </row>
    <row r="95" spans="1:54" ht="20.100000000000001" customHeight="1">
      <c r="A95" s="88" t="s">
        <v>163</v>
      </c>
      <c r="B95" s="90">
        <v>982.54999999999984</v>
      </c>
      <c r="C95" s="61">
        <v>1582.53</v>
      </c>
      <c r="D95" s="61">
        <v>800.24</v>
      </c>
      <c r="E95" s="61">
        <v>1144.3700000000001</v>
      </c>
      <c r="F95" s="61">
        <v>889.69999999999993</v>
      </c>
      <c r="G95" s="61">
        <v>999.65000000000009</v>
      </c>
      <c r="H95" s="61">
        <v>918.31999999999982</v>
      </c>
      <c r="I95" s="61">
        <v>985.52999999999986</v>
      </c>
      <c r="J95" s="61">
        <v>730.84999999999991</v>
      </c>
      <c r="K95" s="61">
        <v>681.18999999999983</v>
      </c>
      <c r="L95" s="61">
        <v>461.03</v>
      </c>
      <c r="M95" s="82">
        <v>419.56</v>
      </c>
      <c r="N95" s="42">
        <f t="shared" si="74"/>
        <v>-8.9950762423269576E-2</v>
      </c>
      <c r="P95" s="340">
        <f t="shared" si="80"/>
        <v>4.5159869061888588E-3</v>
      </c>
      <c r="Q95" s="341">
        <f t="shared" si="81"/>
        <v>3.3560101117073135E-3</v>
      </c>
      <c r="R95" s="341">
        <f t="shared" si="82"/>
        <v>2.0345064770951882E-3</v>
      </c>
      <c r="S95" s="341">
        <f t="shared" si="83"/>
        <v>1.1144768862623431E-3</v>
      </c>
      <c r="T95" s="341">
        <f t="shared" si="84"/>
        <v>1.0345626684437723E-3</v>
      </c>
      <c r="V95" s="97">
        <v>446.08699999999999</v>
      </c>
      <c r="W95" s="61">
        <v>695.447</v>
      </c>
      <c r="X95" s="61">
        <v>546.66300000000001</v>
      </c>
      <c r="Y95" s="61">
        <v>566.92899999999997</v>
      </c>
      <c r="Z95" s="61">
        <v>501.44200000000006</v>
      </c>
      <c r="AA95" s="61">
        <v>505.495</v>
      </c>
      <c r="AB95" s="61">
        <v>833.41099999999983</v>
      </c>
      <c r="AC95" s="61">
        <v>540.40099999999995</v>
      </c>
      <c r="AD95" s="61">
        <v>413.392</v>
      </c>
      <c r="AE95" s="61">
        <v>411.54599999999999</v>
      </c>
      <c r="AF95" s="61">
        <v>311.57299999999998</v>
      </c>
      <c r="AG95" s="38">
        <v>299.77999999999997</v>
      </c>
      <c r="AH95" s="42">
        <f t="shared" si="75"/>
        <v>-3.784987787773654E-2</v>
      </c>
      <c r="AJ95" s="340">
        <f t="shared" si="85"/>
        <v>6.8431969414727775E-3</v>
      </c>
      <c r="AK95" s="341">
        <f t="shared" si="86"/>
        <v>5.060434600228419E-3</v>
      </c>
      <c r="AL95" s="341">
        <f t="shared" si="87"/>
        <v>3.4360782623586261E-3</v>
      </c>
      <c r="AM95" s="341">
        <f t="shared" si="88"/>
        <v>2.2209454243468951E-3</v>
      </c>
      <c r="AN95" s="341">
        <f t="shared" si="89"/>
        <v>2.0459807033948981E-3</v>
      </c>
      <c r="AP95" s="52">
        <f t="shared" si="90"/>
        <v>4.5400946516716711</v>
      </c>
      <c r="AQ95" s="74">
        <f t="shared" si="91"/>
        <v>4.3945264860697746</v>
      </c>
      <c r="AR95" s="74">
        <f t="shared" si="92"/>
        <v>6.8312381285614325</v>
      </c>
      <c r="AS95" s="74">
        <f t="shared" si="93"/>
        <v>4.9540707987801138</v>
      </c>
      <c r="AT95" s="74">
        <f t="shared" si="94"/>
        <v>5.6360795773856367</v>
      </c>
      <c r="AU95" s="74">
        <f t="shared" si="95"/>
        <v>5.0567198519481815</v>
      </c>
      <c r="AV95" s="74">
        <f t="shared" si="96"/>
        <v>9.0753876644306999</v>
      </c>
      <c r="AW95" s="74">
        <f t="shared" si="97"/>
        <v>5.4833541343236636</v>
      </c>
      <c r="AX95" s="74">
        <f t="shared" si="98"/>
        <v>5.6563179859068216</v>
      </c>
      <c r="AY95" s="74">
        <f t="shared" si="99"/>
        <v>6.0415743037918945</v>
      </c>
      <c r="AZ95" s="74">
        <f t="shared" si="100"/>
        <v>6.7581936099603057</v>
      </c>
      <c r="BA95" s="111">
        <f t="shared" si="101"/>
        <v>7.1451043950805602</v>
      </c>
      <c r="BB95" s="42">
        <f t="shared" si="102"/>
        <v>5.7250621608416305E-2</v>
      </c>
    </row>
    <row r="96" spans="1:54" ht="20.100000000000001" customHeight="1">
      <c r="A96" s="88" t="s">
        <v>156</v>
      </c>
      <c r="B96" s="90">
        <v>3005.5</v>
      </c>
      <c r="C96" s="61">
        <v>2719.64</v>
      </c>
      <c r="D96" s="61">
        <v>2992.7600000000007</v>
      </c>
      <c r="E96" s="61">
        <v>4245.4800000000014</v>
      </c>
      <c r="F96" s="61">
        <v>3156.55</v>
      </c>
      <c r="G96" s="61">
        <v>2287.6799999999994</v>
      </c>
      <c r="H96" s="61">
        <v>2461.4699999999998</v>
      </c>
      <c r="I96" s="61">
        <v>1978.1</v>
      </c>
      <c r="J96" s="61">
        <v>2515.54</v>
      </c>
      <c r="K96" s="61">
        <v>2260.4900000000002</v>
      </c>
      <c r="L96" s="61">
        <v>1523.32</v>
      </c>
      <c r="M96" s="82">
        <v>1502.1</v>
      </c>
      <c r="N96" s="42">
        <f t="shared" si="74"/>
        <v>-1.3930100044639359E-2</v>
      </c>
      <c r="P96" s="340">
        <f t="shared" si="80"/>
        <v>1.3813850334894526E-2</v>
      </c>
      <c r="Q96" s="341">
        <f t="shared" si="81"/>
        <v>7.6801652701951528E-3</v>
      </c>
      <c r="R96" s="341">
        <f t="shared" si="82"/>
        <v>6.7513932183515665E-3</v>
      </c>
      <c r="S96" s="341">
        <f t="shared" si="83"/>
        <v>3.6824174790819528E-3</v>
      </c>
      <c r="T96" s="341">
        <f t="shared" si="84"/>
        <v>3.7039197832714988E-3</v>
      </c>
      <c r="V96" s="97">
        <v>802.18400000000008</v>
      </c>
      <c r="W96" s="61">
        <v>663.48099999999999</v>
      </c>
      <c r="X96" s="61">
        <v>565.73099999999999</v>
      </c>
      <c r="Y96" s="61">
        <v>641.096</v>
      </c>
      <c r="Z96" s="61">
        <v>450.28500000000003</v>
      </c>
      <c r="AA96" s="61">
        <v>544.08499999999992</v>
      </c>
      <c r="AB96" s="61">
        <v>505.976</v>
      </c>
      <c r="AC96" s="61">
        <v>439.08000000000004</v>
      </c>
      <c r="AD96" s="61">
        <v>461.88400000000001</v>
      </c>
      <c r="AE96" s="61">
        <v>439.84000000000003</v>
      </c>
      <c r="AF96" s="61">
        <v>273.78399999999999</v>
      </c>
      <c r="AG96" s="38">
        <v>297.68700000000001</v>
      </c>
      <c r="AH96" s="42">
        <f t="shared" si="75"/>
        <v>8.7306051485842931E-2</v>
      </c>
      <c r="AJ96" s="340">
        <f t="shared" si="85"/>
        <v>1.2305902425532237E-2</v>
      </c>
      <c r="AK96" s="341">
        <f t="shared" si="86"/>
        <v>5.4467533001617795E-3</v>
      </c>
      <c r="AL96" s="341">
        <f t="shared" si="87"/>
        <v>3.6723104170999555E-3</v>
      </c>
      <c r="AM96" s="341">
        <f t="shared" si="88"/>
        <v>1.9515789945193914E-3</v>
      </c>
      <c r="AN96" s="341">
        <f t="shared" si="89"/>
        <v>2.031696102646998E-3</v>
      </c>
      <c r="AP96" s="52">
        <f t="shared" si="90"/>
        <v>2.6690534020961572</v>
      </c>
      <c r="AQ96" s="74">
        <f t="shared" si="91"/>
        <v>2.4395912694327189</v>
      </c>
      <c r="AR96" s="74">
        <f t="shared" si="92"/>
        <v>1.8903320012296336</v>
      </c>
      <c r="AS96" s="74">
        <f t="shared" si="93"/>
        <v>1.5100671773274161</v>
      </c>
      <c r="AT96" s="74">
        <f t="shared" si="94"/>
        <v>1.4265099554893792</v>
      </c>
      <c r="AU96" s="74">
        <f t="shared" si="95"/>
        <v>2.3783265141977901</v>
      </c>
      <c r="AV96" s="74">
        <f t="shared" si="96"/>
        <v>2.0555846709486607</v>
      </c>
      <c r="AW96" s="74">
        <f t="shared" si="97"/>
        <v>2.2197057782720799</v>
      </c>
      <c r="AX96" s="74">
        <f t="shared" si="98"/>
        <v>1.836122661535893</v>
      </c>
      <c r="AY96" s="74">
        <f t="shared" si="99"/>
        <v>1.9457728191675256</v>
      </c>
      <c r="AZ96" s="74">
        <f t="shared" si="100"/>
        <v>1.7972848777669825</v>
      </c>
      <c r="BA96" s="111">
        <f t="shared" si="101"/>
        <v>1.9818054723387259</v>
      </c>
      <c r="BB96" s="42">
        <f t="shared" si="102"/>
        <v>0.10266630340817147</v>
      </c>
    </row>
    <row r="97" spans="1:54" ht="20.100000000000001" customHeight="1">
      <c r="A97" s="88" t="s">
        <v>162</v>
      </c>
      <c r="B97" s="90">
        <v>27</v>
      </c>
      <c r="C97" s="61">
        <v>52.64</v>
      </c>
      <c r="D97" s="61">
        <v>0.18</v>
      </c>
      <c r="E97" s="61">
        <v>13.96</v>
      </c>
      <c r="F97" s="61">
        <v>12.25</v>
      </c>
      <c r="G97" s="61">
        <v>13.06</v>
      </c>
      <c r="H97" s="61">
        <v>146.48000000000002</v>
      </c>
      <c r="I97" s="61">
        <v>140.18</v>
      </c>
      <c r="J97" s="61">
        <v>146.71</v>
      </c>
      <c r="K97" s="61">
        <v>785.69</v>
      </c>
      <c r="L97" s="61">
        <v>778.41000000000008</v>
      </c>
      <c r="M97" s="82">
        <v>1427.7600000000002</v>
      </c>
      <c r="N97" s="42">
        <f t="shared" si="74"/>
        <v>0.83420048560527238</v>
      </c>
      <c r="P97" s="340">
        <f t="shared" si="80"/>
        <v>1.2409714158780641E-4</v>
      </c>
      <c r="Q97" s="341">
        <f t="shared" si="81"/>
        <v>4.3844837752110754E-5</v>
      </c>
      <c r="R97" s="341">
        <f t="shared" si="82"/>
        <v>2.3466160601137991E-3</v>
      </c>
      <c r="S97" s="341">
        <f t="shared" si="83"/>
        <v>1.8816995706038018E-3</v>
      </c>
      <c r="T97" s="341">
        <f t="shared" si="84"/>
        <v>3.5206101522959302E-3</v>
      </c>
      <c r="V97" s="97">
        <v>2.8980000000000001</v>
      </c>
      <c r="W97" s="61">
        <v>13.977</v>
      </c>
      <c r="X97" s="61">
        <v>0.111</v>
      </c>
      <c r="Y97" s="61">
        <v>4.4319999999999995</v>
      </c>
      <c r="Z97" s="61">
        <v>3.7050000000000001</v>
      </c>
      <c r="AA97" s="61">
        <v>4.5119999999999996</v>
      </c>
      <c r="AB97" s="61">
        <v>45.655000000000001</v>
      </c>
      <c r="AC97" s="61">
        <v>36.027999999999999</v>
      </c>
      <c r="AD97" s="61">
        <v>43.661999999999999</v>
      </c>
      <c r="AE97" s="61">
        <v>180.904</v>
      </c>
      <c r="AF97" s="61">
        <v>199.011</v>
      </c>
      <c r="AG97" s="38">
        <v>269.92099999999999</v>
      </c>
      <c r="AH97" s="42">
        <f t="shared" si="75"/>
        <v>0.35631196265533061</v>
      </c>
      <c r="AJ97" s="340">
        <f t="shared" si="85"/>
        <v>4.4456764569216568E-5</v>
      </c>
      <c r="AK97" s="341">
        <f t="shared" si="86"/>
        <v>4.5168955016826327E-5</v>
      </c>
      <c r="AL97" s="341">
        <f t="shared" si="87"/>
        <v>1.5104029731153382E-3</v>
      </c>
      <c r="AM97" s="341">
        <f t="shared" si="88"/>
        <v>1.4185843120061749E-3</v>
      </c>
      <c r="AN97" s="341">
        <f t="shared" si="89"/>
        <v>1.8421948009909076E-3</v>
      </c>
      <c r="AP97" s="52">
        <f t="shared" si="90"/>
        <v>1.0733333333333333</v>
      </c>
      <c r="AQ97" s="74">
        <f t="shared" si="91"/>
        <v>2.6552051671732526</v>
      </c>
      <c r="AR97" s="74">
        <f t="shared" si="92"/>
        <v>6.166666666666667</v>
      </c>
      <c r="AS97" s="74">
        <f t="shared" si="93"/>
        <v>3.1747851002865324</v>
      </c>
      <c r="AT97" s="74">
        <f t="shared" si="94"/>
        <v>3.0244897959183676</v>
      </c>
      <c r="AU97" s="74">
        <f t="shared" si="95"/>
        <v>3.4548238897396626</v>
      </c>
      <c r="AV97" s="74">
        <f t="shared" si="96"/>
        <v>3.1168077553249587</v>
      </c>
      <c r="AW97" s="74">
        <f t="shared" si="97"/>
        <v>2.570124126123555</v>
      </c>
      <c r="AX97" s="74">
        <f t="shared" si="98"/>
        <v>2.9760752504941719</v>
      </c>
      <c r="AY97" s="74">
        <f t="shared" si="99"/>
        <v>2.3024857131947711</v>
      </c>
      <c r="AZ97" s="74">
        <f t="shared" si="100"/>
        <v>2.5566346783828569</v>
      </c>
      <c r="BA97" s="111">
        <f t="shared" si="101"/>
        <v>1.8905208158233875</v>
      </c>
      <c r="BB97" s="42">
        <f t="shared" si="102"/>
        <v>-0.26054323216049197</v>
      </c>
    </row>
    <row r="98" spans="1:54" ht="20.100000000000001" customHeight="1">
      <c r="A98" s="88" t="s">
        <v>171</v>
      </c>
      <c r="B98" s="90">
        <v>116.55</v>
      </c>
      <c r="C98" s="61">
        <v>126.28</v>
      </c>
      <c r="D98" s="61">
        <v>174.04</v>
      </c>
      <c r="E98" s="61">
        <v>139.27999999999997</v>
      </c>
      <c r="F98" s="61">
        <v>226.40999999999997</v>
      </c>
      <c r="G98" s="61">
        <v>224.42999999999998</v>
      </c>
      <c r="H98" s="61">
        <v>614.01</v>
      </c>
      <c r="I98" s="61">
        <v>672.58999999999992</v>
      </c>
      <c r="J98" s="61">
        <v>374.23000000000008</v>
      </c>
      <c r="K98" s="61">
        <v>368.53999999999996</v>
      </c>
      <c r="L98" s="61">
        <v>415.15999999999991</v>
      </c>
      <c r="M98" s="82">
        <v>581.26</v>
      </c>
      <c r="N98" s="42">
        <f t="shared" si="74"/>
        <v>0.40008671355621955</v>
      </c>
      <c r="P98" s="340">
        <f t="shared" si="80"/>
        <v>5.3568599452069772E-4</v>
      </c>
      <c r="Q98" s="341">
        <f t="shared" si="81"/>
        <v>7.5345305794075155E-4</v>
      </c>
      <c r="R98" s="341">
        <f t="shared" si="82"/>
        <v>1.100716418427547E-3</v>
      </c>
      <c r="S98" s="341">
        <f t="shared" si="83"/>
        <v>1.0035924432264154E-3</v>
      </c>
      <c r="T98" s="341">
        <f t="shared" si="84"/>
        <v>1.4332870070064519E-3</v>
      </c>
      <c r="V98" s="97">
        <v>68.822000000000003</v>
      </c>
      <c r="W98" s="61">
        <v>94.611000000000004</v>
      </c>
      <c r="X98" s="61">
        <v>117.979</v>
      </c>
      <c r="Y98" s="61">
        <v>84.671000000000006</v>
      </c>
      <c r="Z98" s="61">
        <v>135.47199999999998</v>
      </c>
      <c r="AA98" s="61">
        <v>141.93099999999998</v>
      </c>
      <c r="AB98" s="61">
        <v>332.67</v>
      </c>
      <c r="AC98" s="61">
        <v>417.83700000000005</v>
      </c>
      <c r="AD98" s="61">
        <v>216.273</v>
      </c>
      <c r="AE98" s="61">
        <v>194.66300000000001</v>
      </c>
      <c r="AF98" s="61">
        <v>138.58799999999999</v>
      </c>
      <c r="AG98" s="38">
        <v>262.96199999999999</v>
      </c>
      <c r="AH98" s="42">
        <f t="shared" si="75"/>
        <v>0.89743700753311972</v>
      </c>
      <c r="AJ98" s="340">
        <f t="shared" si="85"/>
        <v>1.0557637857773025E-3</v>
      </c>
      <c r="AK98" s="341">
        <f t="shared" si="86"/>
        <v>1.4208499455880268E-3</v>
      </c>
      <c r="AL98" s="341">
        <f t="shared" si="87"/>
        <v>1.6252795623952544E-3</v>
      </c>
      <c r="AM98" s="341">
        <f t="shared" si="88"/>
        <v>9.8787887419445031E-4</v>
      </c>
      <c r="AN98" s="341">
        <f t="shared" si="89"/>
        <v>1.7947000391157822E-3</v>
      </c>
      <c r="AP98" s="52">
        <f t="shared" si="90"/>
        <v>5.9049335049335046</v>
      </c>
      <c r="AQ98" s="74">
        <f t="shared" si="91"/>
        <v>7.4921602787456454</v>
      </c>
      <c r="AR98" s="74">
        <f t="shared" si="92"/>
        <v>6.778843943920938</v>
      </c>
      <c r="AS98" s="74">
        <f t="shared" si="93"/>
        <v>6.079192992533029</v>
      </c>
      <c r="AT98" s="74">
        <f t="shared" si="94"/>
        <v>5.9834812949958041</v>
      </c>
      <c r="AU98" s="74">
        <f t="shared" si="95"/>
        <v>6.3240654101501583</v>
      </c>
      <c r="AV98" s="74">
        <f t="shared" si="96"/>
        <v>5.4179899350173457</v>
      </c>
      <c r="AW98" s="74">
        <f t="shared" si="97"/>
        <v>6.2123581974159601</v>
      </c>
      <c r="AX98" s="74">
        <f t="shared" si="98"/>
        <v>5.779146514175773</v>
      </c>
      <c r="AY98" s="74">
        <f t="shared" si="99"/>
        <v>5.2820046670646352</v>
      </c>
      <c r="AZ98" s="74">
        <f t="shared" si="100"/>
        <v>3.3381828692552276</v>
      </c>
      <c r="BA98" s="111">
        <f t="shared" si="101"/>
        <v>4.5239995871038774</v>
      </c>
      <c r="BB98" s="42">
        <f t="shared" si="102"/>
        <v>0.3552282077683821</v>
      </c>
    </row>
    <row r="99" spans="1:54" ht="20.100000000000001" customHeight="1" thickBot="1">
      <c r="A99" s="48" t="s">
        <v>33</v>
      </c>
      <c r="B99" s="91">
        <f t="shared" ref="B99:L99" si="103">B100-SUM(B72:B98)</f>
        <v>5347.8899999998976</v>
      </c>
      <c r="C99" s="67">
        <f t="shared" si="103"/>
        <v>5817.8299999999581</v>
      </c>
      <c r="D99" s="67">
        <f t="shared" si="103"/>
        <v>7637.0799999998999</v>
      </c>
      <c r="E99" s="67">
        <f t="shared" si="103"/>
        <v>6315.6199999998207</v>
      </c>
      <c r="F99" s="67">
        <f t="shared" si="103"/>
        <v>5735.8599999997532</v>
      </c>
      <c r="G99" s="67">
        <f t="shared" si="103"/>
        <v>5234.3800000000047</v>
      </c>
      <c r="H99" s="67">
        <f t="shared" si="103"/>
        <v>5730.6000000002095</v>
      </c>
      <c r="I99" s="67">
        <f t="shared" si="103"/>
        <v>6478.7300000000396</v>
      </c>
      <c r="J99" s="67">
        <f t="shared" si="103"/>
        <v>5839.7899999998626</v>
      </c>
      <c r="K99" s="67">
        <f t="shared" si="103"/>
        <v>6125.3600000000442</v>
      </c>
      <c r="L99" s="67">
        <f t="shared" si="103"/>
        <v>5033.8200000000652</v>
      </c>
      <c r="M99" s="107">
        <f t="shared" ref="M99" si="104">M100-SUM(M72:M98)</f>
        <v>5846.520000000135</v>
      </c>
      <c r="N99" s="42">
        <f t="shared" si="74"/>
        <v>0.16144796595827013</v>
      </c>
      <c r="P99" s="340">
        <f t="shared" si="80"/>
        <v>2.4579920834296345E-2</v>
      </c>
      <c r="Q99" s="349">
        <f t="shared" si="81"/>
        <v>1.7572782682457402E-2</v>
      </c>
      <c r="R99" s="341">
        <f t="shared" si="82"/>
        <v>1.8294579477884109E-2</v>
      </c>
      <c r="S99" s="341">
        <f t="shared" si="83"/>
        <v>1.2168570460935691E-2</v>
      </c>
      <c r="T99" s="341">
        <f t="shared" si="84"/>
        <v>1.4416510945538237E-2</v>
      </c>
      <c r="V99" s="97">
        <f t="shared" ref="V99:AG99" si="105">V100-SUM(V72:V98)</f>
        <v>1360.4420000000027</v>
      </c>
      <c r="W99" s="61">
        <f t="shared" si="105"/>
        <v>1527.0679999999702</v>
      </c>
      <c r="X99" s="61">
        <f t="shared" si="105"/>
        <v>1908.9149999999936</v>
      </c>
      <c r="Y99" s="61">
        <f t="shared" si="105"/>
        <v>1729.7060000000638</v>
      </c>
      <c r="Z99" s="61">
        <f t="shared" si="105"/>
        <v>1740.6900000000169</v>
      </c>
      <c r="AA99" s="61">
        <f t="shared" si="105"/>
        <v>2028.5659999999916</v>
      </c>
      <c r="AB99" s="61">
        <f t="shared" si="105"/>
        <v>1831.1189999999624</v>
      </c>
      <c r="AC99" s="61">
        <f t="shared" si="105"/>
        <v>2231.0010000000184</v>
      </c>
      <c r="AD99" s="61">
        <f t="shared" si="105"/>
        <v>2010.2810000000318</v>
      </c>
      <c r="AE99" s="61">
        <f t="shared" si="105"/>
        <v>2117.8089999999647</v>
      </c>
      <c r="AF99" s="61">
        <f t="shared" si="105"/>
        <v>1591.1560000000172</v>
      </c>
      <c r="AG99" s="38">
        <f t="shared" si="105"/>
        <v>2143.1059999999998</v>
      </c>
      <c r="AH99" s="42">
        <f t="shared" si="75"/>
        <v>0.34688616326744615</v>
      </c>
      <c r="AJ99" s="340">
        <f t="shared" si="85"/>
        <v>2.0869858421005603E-2</v>
      </c>
      <c r="AK99" s="349">
        <f t="shared" si="86"/>
        <v>2.030766985874622E-2</v>
      </c>
      <c r="AL99" s="341">
        <f t="shared" si="87"/>
        <v>1.768200266489612E-2</v>
      </c>
      <c r="AM99" s="341">
        <f t="shared" si="88"/>
        <v>1.1342031041271697E-2</v>
      </c>
      <c r="AN99" s="341">
        <f t="shared" si="89"/>
        <v>1.4626571223329861E-2</v>
      </c>
      <c r="AP99" s="52">
        <f t="shared" si="90"/>
        <v>2.5438855324249916</v>
      </c>
      <c r="AQ99" s="74">
        <f t="shared" si="91"/>
        <v>2.6248068437888028</v>
      </c>
      <c r="AR99" s="74">
        <f t="shared" si="92"/>
        <v>2.4995351626538134</v>
      </c>
      <c r="AS99" s="74">
        <f t="shared" si="93"/>
        <v>2.7387746571201448</v>
      </c>
      <c r="AT99" s="74">
        <f t="shared" si="94"/>
        <v>3.0347498021222479</v>
      </c>
      <c r="AU99" s="74">
        <f t="shared" si="95"/>
        <v>3.8754656711969515</v>
      </c>
      <c r="AV99" s="74">
        <f t="shared" si="96"/>
        <v>3.1953355669561572</v>
      </c>
      <c r="AW99" s="74">
        <f t="shared" si="97"/>
        <v>3.4435776764890722</v>
      </c>
      <c r="AX99" s="74">
        <f t="shared" si="98"/>
        <v>3.442385770721343</v>
      </c>
      <c r="AY99" s="74">
        <f t="shared" si="99"/>
        <v>3.4574441338957214</v>
      </c>
      <c r="AZ99" s="74">
        <f t="shared" si="100"/>
        <v>3.1609314596072102</v>
      </c>
      <c r="BA99" s="111">
        <f t="shared" si="101"/>
        <v>3.665609627607449</v>
      </c>
      <c r="BB99" s="42">
        <f t="shared" si="102"/>
        <v>0.15966121836218242</v>
      </c>
    </row>
    <row r="100" spans="1:54" s="6" customFormat="1" ht="26.25" customHeight="1" thickBot="1">
      <c r="A100" s="58" t="s">
        <v>34</v>
      </c>
      <c r="B100" s="94">
        <v>217571.48999999993</v>
      </c>
      <c r="C100" s="95">
        <v>242474.97000000003</v>
      </c>
      <c r="D100" s="95">
        <v>261787.52999999991</v>
      </c>
      <c r="E100" s="95">
        <v>272047.40999999992</v>
      </c>
      <c r="F100" s="95">
        <v>297828.65999999992</v>
      </c>
      <c r="G100" s="95">
        <v>297868.59000000003</v>
      </c>
      <c r="H100" s="95">
        <v>299189.58000000007</v>
      </c>
      <c r="I100" s="95">
        <v>320113.55000000005</v>
      </c>
      <c r="J100" s="95">
        <v>329032.54999999987</v>
      </c>
      <c r="K100" s="95">
        <v>334818.3</v>
      </c>
      <c r="L100" s="95">
        <v>413673.9</v>
      </c>
      <c r="M100" s="96">
        <v>405543.34</v>
      </c>
      <c r="N100" s="139">
        <f t="shared" si="74"/>
        <v>-1.965451530783063E-2</v>
      </c>
      <c r="O100"/>
      <c r="P100" s="334">
        <f>SUM(P72:P99)</f>
        <v>0.99999999999999989</v>
      </c>
      <c r="Q100" s="338">
        <f t="shared" ref="Q100:T100" si="106">SUM(Q72:Q99)</f>
        <v>0.99999999999999989</v>
      </c>
      <c r="R100" s="338">
        <f t="shared" si="106"/>
        <v>1.0000000000000002</v>
      </c>
      <c r="S100" s="338">
        <f t="shared" si="106"/>
        <v>1</v>
      </c>
      <c r="T100" s="335">
        <f t="shared" si="106"/>
        <v>1.0000000000000002</v>
      </c>
      <c r="V100" s="99">
        <v>65186.929999999993</v>
      </c>
      <c r="W100" s="69">
        <v>73842.93299999999</v>
      </c>
      <c r="X100" s="69">
        <v>81693.421000000002</v>
      </c>
      <c r="Y100" s="69">
        <v>87381.19000000009</v>
      </c>
      <c r="Z100" s="69">
        <v>95364.071999999986</v>
      </c>
      <c r="AA100" s="69">
        <v>99891.618000000017</v>
      </c>
      <c r="AB100" s="69">
        <v>99525.532999999952</v>
      </c>
      <c r="AC100" s="69">
        <v>111531.26400000001</v>
      </c>
      <c r="AD100" s="69">
        <v>116266.20900000005</v>
      </c>
      <c r="AE100" s="69">
        <v>119772.01</v>
      </c>
      <c r="AF100" s="69">
        <v>140288.45400000006</v>
      </c>
      <c r="AG100" s="85">
        <v>146521.421</v>
      </c>
      <c r="AH100" s="86">
        <f t="shared" si="75"/>
        <v>4.4429650639673766E-2</v>
      </c>
      <c r="AI100"/>
      <c r="AJ100" s="334">
        <f>SUM(AJ72:AJ99)</f>
        <v>1</v>
      </c>
      <c r="AK100" s="338">
        <f t="shared" ref="AK100:AN100" si="107">SUM(AK72:AK99)</f>
        <v>0.99999999999999989</v>
      </c>
      <c r="AL100" s="338">
        <f t="shared" si="107"/>
        <v>0.99999999999999989</v>
      </c>
      <c r="AM100" s="338">
        <f t="shared" si="107"/>
        <v>0.99999999999999967</v>
      </c>
      <c r="AN100" s="335">
        <f t="shared" si="107"/>
        <v>1</v>
      </c>
      <c r="AP100" s="72">
        <f t="shared" ref="AP100" si="108">(V100/B100)*10</f>
        <v>2.9961154377349724</v>
      </c>
      <c r="AQ100" s="77">
        <f t="shared" ref="AQ100" si="109">(W100/C100)*10</f>
        <v>3.0453837358965332</v>
      </c>
      <c r="AR100" s="77">
        <f t="shared" ref="AR100" si="110">(X100/D100)*10</f>
        <v>3.1206001676244863</v>
      </c>
      <c r="AS100" s="77">
        <f t="shared" ref="AS100" si="111">(Y100/E100)*10</f>
        <v>3.2119838964833414</v>
      </c>
      <c r="AT100" s="77">
        <f t="shared" ref="AT100" si="112">(Z100/F100)*10</f>
        <v>3.2019776740089423</v>
      </c>
      <c r="AU100" s="77">
        <f t="shared" ref="AU100" si="113">(AA100/G100)*10</f>
        <v>3.3535465421177846</v>
      </c>
      <c r="AV100" s="77">
        <f t="shared" ref="AV100" si="114">(AB100/H100)*10</f>
        <v>3.3265039845304751</v>
      </c>
      <c r="AW100" s="77">
        <f t="shared" ref="AW100" si="115">(AC100/I100)*10</f>
        <v>3.4841156833254949</v>
      </c>
      <c r="AX100" s="77">
        <f t="shared" ref="AX100:AY100" si="116">(AD100/J100)*10</f>
        <v>3.5335777265805488</v>
      </c>
      <c r="AY100" s="77">
        <f t="shared" si="116"/>
        <v>3.5772241242488834</v>
      </c>
      <c r="AZ100" s="77">
        <f t="shared" ref="AZ100" si="117">(AF100/L100)*10</f>
        <v>3.3912812483456185</v>
      </c>
      <c r="BA100" s="87">
        <f t="shared" ref="BA100" si="118">(AG100/M100)*10</f>
        <v>3.6129657806734046</v>
      </c>
      <c r="BB100" s="86">
        <f t="shared" si="102"/>
        <v>6.5368961195987882E-2</v>
      </c>
    </row>
  </sheetData>
  <mergeCells count="36">
    <mergeCell ref="AJ69:AN70"/>
    <mergeCell ref="AP69:BA69"/>
    <mergeCell ref="BB69:BB71"/>
    <mergeCell ref="B70:M70"/>
    <mergeCell ref="V70:AG70"/>
    <mergeCell ref="AP70:BA70"/>
    <mergeCell ref="AH69:AH71"/>
    <mergeCell ref="A69:A71"/>
    <mergeCell ref="B69:M69"/>
    <mergeCell ref="N69:N71"/>
    <mergeCell ref="P69:T70"/>
    <mergeCell ref="V69:AG69"/>
    <mergeCell ref="AJ36:AN37"/>
    <mergeCell ref="AP36:BA36"/>
    <mergeCell ref="BB36:BB38"/>
    <mergeCell ref="B37:M37"/>
    <mergeCell ref="V37:AG37"/>
    <mergeCell ref="AP37:BA37"/>
    <mergeCell ref="AH36:AH38"/>
    <mergeCell ref="A36:A38"/>
    <mergeCell ref="B36:M36"/>
    <mergeCell ref="N36:N38"/>
    <mergeCell ref="P36:T37"/>
    <mergeCell ref="V36:AG36"/>
    <mergeCell ref="AJ4:AN5"/>
    <mergeCell ref="AP4:BA4"/>
    <mergeCell ref="BB4:BB6"/>
    <mergeCell ref="B5:M5"/>
    <mergeCell ref="V5:AG5"/>
    <mergeCell ref="AP5:BA5"/>
    <mergeCell ref="AH4:AH6"/>
    <mergeCell ref="A4:A6"/>
    <mergeCell ref="B4:M4"/>
    <mergeCell ref="N4:N6"/>
    <mergeCell ref="P4:T5"/>
    <mergeCell ref="V4:AG4"/>
  </mergeCells>
  <conditionalFormatting sqref="BC7:BC33">
    <cfRule type="cellIs" dxfId="29" priority="15" operator="greaterThan">
      <formula>0</formula>
    </cfRule>
    <cfRule type="cellIs" dxfId="28" priority="16" operator="lessThan">
      <formula>0</formula>
    </cfRule>
  </conditionalFormatting>
  <printOptions horizontalCentered="1"/>
  <pageMargins left="0.31496062992125984" right="0.31496062992125984" top="0.35433070866141736" bottom="0.35433070866141736" header="0.31496062992125984" footer="0.31496062992125984"/>
  <pageSetup paperSize="9" scale="42" orientation="portrait" r:id="rId1"/>
  <ignoredErrors>
    <ignoredError sqref="AF32:AG32 M32 L65:M65 AF65:AG65 M99 AF99:AG99 B99:J99 B65:J65 B32:J32 V99:AD99 V65:AD65 V32:AD32" formulaRange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4" id="{8A144D46-3044-4AA1-95F7-84EE60B2DEC7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BB7:BB33</xm:sqref>
        </x14:conditionalFormatting>
        <x14:conditionalFormatting xmlns:xm="http://schemas.microsoft.com/office/excel/2006/main">
          <x14:cfRule type="iconSet" priority="13" id="{76F43F64-4DCE-4BD6-AD7D-FC53D5F10DF9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N7:N33</xm:sqref>
        </x14:conditionalFormatting>
        <x14:conditionalFormatting xmlns:xm="http://schemas.microsoft.com/office/excel/2006/main">
          <x14:cfRule type="iconSet" priority="12" id="{E2574D6E-5167-4260-AFEE-BF52A7ACD316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AH7:AH33</xm:sqref>
        </x14:conditionalFormatting>
        <x14:conditionalFormatting xmlns:xm="http://schemas.microsoft.com/office/excel/2006/main">
          <x14:cfRule type="iconSet" priority="11" id="{5B5797FB-ECD4-4AC2-B13B-D588D0D43BDD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BB66</xm:sqref>
        </x14:conditionalFormatting>
        <x14:conditionalFormatting xmlns:xm="http://schemas.microsoft.com/office/excel/2006/main">
          <x14:cfRule type="iconSet" priority="10" id="{5BDC8D98-CEE1-4A94-9271-D89D07D05154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AH66</xm:sqref>
        </x14:conditionalFormatting>
        <x14:conditionalFormatting xmlns:xm="http://schemas.microsoft.com/office/excel/2006/main">
          <x14:cfRule type="iconSet" priority="9" id="{73DCAC15-0FFE-4780-BCDD-E90406B66188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BB100</xm:sqref>
        </x14:conditionalFormatting>
        <x14:conditionalFormatting xmlns:xm="http://schemas.microsoft.com/office/excel/2006/main">
          <x14:cfRule type="iconSet" priority="8" id="{1EB403C8-E97D-4B24-A673-2457DDCFD81B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N100</xm:sqref>
        </x14:conditionalFormatting>
        <x14:conditionalFormatting xmlns:xm="http://schemas.microsoft.com/office/excel/2006/main">
          <x14:cfRule type="iconSet" priority="7" id="{30AB1DAC-1F53-480F-895B-6C0C97BA3056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AH100</xm:sqref>
        </x14:conditionalFormatting>
        <x14:conditionalFormatting xmlns:xm="http://schemas.microsoft.com/office/excel/2006/main">
          <x14:cfRule type="iconSet" priority="6" id="{B1CB7709-039B-4E5A-85F1-FE588B704AAE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N39:N66</xm:sqref>
        </x14:conditionalFormatting>
        <x14:conditionalFormatting xmlns:xm="http://schemas.microsoft.com/office/excel/2006/main">
          <x14:cfRule type="iconSet" priority="5" id="{4C3C0A29-F6BB-47E7-AF4A-446707627BB3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AH39:AH65</xm:sqref>
        </x14:conditionalFormatting>
        <x14:conditionalFormatting xmlns:xm="http://schemas.microsoft.com/office/excel/2006/main">
          <x14:cfRule type="iconSet" priority="4" id="{8B12619B-A12F-49EA-B6D9-4747BFFA3044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BB39:BB65</xm:sqref>
        </x14:conditionalFormatting>
        <x14:conditionalFormatting xmlns:xm="http://schemas.microsoft.com/office/excel/2006/main">
          <x14:cfRule type="iconSet" priority="3" id="{110D4E57-9747-49EA-89B9-BEB198EF3785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N72:N99</xm:sqref>
        </x14:conditionalFormatting>
        <x14:conditionalFormatting xmlns:xm="http://schemas.microsoft.com/office/excel/2006/main">
          <x14:cfRule type="iconSet" priority="2" id="{F6DEA5E9-DE58-4A7F-836E-6E1628D769EE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AH72:AH99</xm:sqref>
        </x14:conditionalFormatting>
        <x14:conditionalFormatting xmlns:xm="http://schemas.microsoft.com/office/excel/2006/main">
          <x14:cfRule type="iconSet" priority="1" id="{6002BE08-CDA2-4D36-B95E-24E321558ACF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BB72:BB99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94D2EC-C338-43EC-BDED-77E8733A35AC}">
  <sheetPr>
    <pageSetUpPr fitToPage="1"/>
  </sheetPr>
  <dimension ref="A1:BC100"/>
  <sheetViews>
    <sheetView showGridLines="0" workbookViewId="0">
      <pane xSplit="1" topLeftCell="AL1" activePane="topRight" state="frozen"/>
      <selection pane="topRight" activeCell="AP93" sqref="AP93"/>
    </sheetView>
  </sheetViews>
  <sheetFormatPr defaultRowHeight="15"/>
  <cols>
    <col min="1" max="1" width="33.42578125" customWidth="1"/>
    <col min="2" max="2" width="9.140625" customWidth="1"/>
    <col min="14" max="14" width="10.42578125" customWidth="1"/>
    <col min="15" max="15" width="1.140625" customWidth="1"/>
    <col min="16" max="20" width="9.140625" customWidth="1"/>
    <col min="21" max="21" width="1.85546875" customWidth="1"/>
    <col min="22" max="22" width="9.140625" customWidth="1"/>
    <col min="34" max="34" width="10.42578125" customWidth="1"/>
    <col min="35" max="35" width="1.140625" customWidth="1"/>
    <col min="36" max="40" width="9.140625" customWidth="1"/>
    <col min="41" max="41" width="1.85546875" customWidth="1"/>
    <col min="42" max="42" width="9.140625" customWidth="1"/>
    <col min="54" max="54" width="10.7109375" customWidth="1"/>
  </cols>
  <sheetData>
    <row r="1" spans="1:55" ht="15.75">
      <c r="A1" s="18" t="s">
        <v>235</v>
      </c>
      <c r="B1" s="18"/>
    </row>
    <row r="3" spans="1:55" ht="8.25" customHeight="1" thickBot="1"/>
    <row r="4" spans="1:55" ht="15" customHeight="1">
      <c r="A4" s="507" t="s">
        <v>21</v>
      </c>
      <c r="B4" s="533" t="s">
        <v>19</v>
      </c>
      <c r="C4" s="530"/>
      <c r="D4" s="530"/>
      <c r="E4" s="530"/>
      <c r="F4" s="530"/>
      <c r="G4" s="530"/>
      <c r="H4" s="530"/>
      <c r="I4" s="530"/>
      <c r="J4" s="530"/>
      <c r="K4" s="530"/>
      <c r="L4" s="530"/>
      <c r="M4" s="531"/>
      <c r="N4" s="519" t="s">
        <v>196</v>
      </c>
      <c r="P4" s="489" t="s">
        <v>112</v>
      </c>
      <c r="Q4" s="495"/>
      <c r="R4" s="495"/>
      <c r="S4" s="495"/>
      <c r="T4" s="522"/>
      <c r="V4" s="529" t="s">
        <v>35</v>
      </c>
      <c r="W4" s="530"/>
      <c r="X4" s="530"/>
      <c r="Y4" s="530"/>
      <c r="Z4" s="530"/>
      <c r="AA4" s="530"/>
      <c r="AB4" s="530"/>
      <c r="AC4" s="530"/>
      <c r="AD4" s="530"/>
      <c r="AE4" s="530"/>
      <c r="AF4" s="530"/>
      <c r="AG4" s="531"/>
      <c r="AH4" s="519" t="s">
        <v>196</v>
      </c>
      <c r="AJ4" s="489" t="s">
        <v>112</v>
      </c>
      <c r="AK4" s="495"/>
      <c r="AL4" s="495"/>
      <c r="AM4" s="495"/>
      <c r="AN4" s="522"/>
      <c r="AP4" s="529" t="s">
        <v>41</v>
      </c>
      <c r="AQ4" s="530"/>
      <c r="AR4" s="530"/>
      <c r="AS4" s="530"/>
      <c r="AT4" s="530"/>
      <c r="AU4" s="530"/>
      <c r="AV4" s="530"/>
      <c r="AW4" s="530"/>
      <c r="AX4" s="530"/>
      <c r="AY4" s="530"/>
      <c r="AZ4" s="530"/>
      <c r="BA4" s="530"/>
      <c r="BB4" s="519" t="s">
        <v>236</v>
      </c>
    </row>
    <row r="5" spans="1:55" ht="15" customHeight="1" thickBot="1">
      <c r="A5" s="517"/>
      <c r="B5" s="526" t="s">
        <v>69</v>
      </c>
      <c r="C5" s="527"/>
      <c r="D5" s="527"/>
      <c r="E5" s="527"/>
      <c r="F5" s="527"/>
      <c r="G5" s="527"/>
      <c r="H5" s="527"/>
      <c r="I5" s="527"/>
      <c r="J5" s="527"/>
      <c r="K5" s="527"/>
      <c r="L5" s="527"/>
      <c r="M5" s="528"/>
      <c r="N5" s="520"/>
      <c r="P5" s="523"/>
      <c r="Q5" s="524"/>
      <c r="R5" s="524"/>
      <c r="S5" s="524"/>
      <c r="T5" s="525"/>
      <c r="V5" s="532" t="str">
        <f>B5</f>
        <v>jan-dez</v>
      </c>
      <c r="W5" s="527"/>
      <c r="X5" s="527"/>
      <c r="Y5" s="527"/>
      <c r="Z5" s="527"/>
      <c r="AA5" s="527"/>
      <c r="AB5" s="527"/>
      <c r="AC5" s="527"/>
      <c r="AD5" s="527"/>
      <c r="AE5" s="527"/>
      <c r="AF5" s="527"/>
      <c r="AG5" s="528"/>
      <c r="AH5" s="520"/>
      <c r="AJ5" s="523"/>
      <c r="AK5" s="524"/>
      <c r="AL5" s="524"/>
      <c r="AM5" s="524"/>
      <c r="AN5" s="525"/>
      <c r="AP5" s="532" t="str">
        <f>B5</f>
        <v>jan-dez</v>
      </c>
      <c r="AQ5" s="527"/>
      <c r="AR5" s="527"/>
      <c r="AS5" s="527"/>
      <c r="AT5" s="527"/>
      <c r="AU5" s="527"/>
      <c r="AV5" s="527"/>
      <c r="AW5" s="527"/>
      <c r="AX5" s="527"/>
      <c r="AY5" s="527"/>
      <c r="AZ5" s="527"/>
      <c r="BA5" s="528"/>
      <c r="BB5" s="520"/>
    </row>
    <row r="6" spans="1:55" s="190" customFormat="1" ht="24.75" customHeight="1" thickBot="1">
      <c r="A6" s="508"/>
      <c r="B6" s="28">
        <v>2010</v>
      </c>
      <c r="C6" s="196">
        <v>2011</v>
      </c>
      <c r="D6" s="196">
        <v>2012</v>
      </c>
      <c r="E6" s="196">
        <v>2013</v>
      </c>
      <c r="F6" s="196">
        <v>2014</v>
      </c>
      <c r="G6" s="196">
        <v>2015</v>
      </c>
      <c r="H6" s="196">
        <v>2016</v>
      </c>
      <c r="I6" s="196">
        <v>2017</v>
      </c>
      <c r="J6" s="196">
        <v>2018</v>
      </c>
      <c r="K6" s="196">
        <v>2019</v>
      </c>
      <c r="L6" s="196">
        <v>2020</v>
      </c>
      <c r="M6" s="287">
        <v>2021</v>
      </c>
      <c r="N6" s="521"/>
      <c r="O6"/>
      <c r="P6" s="284">
        <v>2010</v>
      </c>
      <c r="Q6" s="339">
        <v>2015</v>
      </c>
      <c r="R6" s="386">
        <v>2019</v>
      </c>
      <c r="S6" s="447">
        <v>2020</v>
      </c>
      <c r="T6" s="288">
        <v>2021</v>
      </c>
      <c r="V6" s="283">
        <v>2010</v>
      </c>
      <c r="W6" s="196">
        <v>2011</v>
      </c>
      <c r="X6" s="196">
        <v>2012</v>
      </c>
      <c r="Y6" s="196">
        <v>2013</v>
      </c>
      <c r="Z6" s="196">
        <v>2014</v>
      </c>
      <c r="AA6" s="196">
        <v>2015</v>
      </c>
      <c r="AB6" s="196">
        <v>2016</v>
      </c>
      <c r="AC6" s="196">
        <v>2017</v>
      </c>
      <c r="AD6" s="196">
        <v>2018</v>
      </c>
      <c r="AE6" s="196">
        <v>2019</v>
      </c>
      <c r="AF6" s="196">
        <v>2020</v>
      </c>
      <c r="AG6" s="287">
        <v>2021</v>
      </c>
      <c r="AH6" s="521"/>
      <c r="AI6"/>
      <c r="AJ6" s="284">
        <v>2010</v>
      </c>
      <c r="AK6" s="339">
        <v>2015</v>
      </c>
      <c r="AL6" s="386">
        <v>2019</v>
      </c>
      <c r="AM6" s="447">
        <v>2020</v>
      </c>
      <c r="AN6" s="288">
        <v>2021</v>
      </c>
      <c r="AP6" s="283">
        <v>2010</v>
      </c>
      <c r="AQ6" s="197">
        <v>2011</v>
      </c>
      <c r="AR6" s="197">
        <v>2012</v>
      </c>
      <c r="AS6" s="197">
        <v>2013</v>
      </c>
      <c r="AT6" s="197">
        <v>2014</v>
      </c>
      <c r="AU6" s="197">
        <v>2015</v>
      </c>
      <c r="AV6" s="197">
        <v>2016</v>
      </c>
      <c r="AW6" s="197">
        <v>2017</v>
      </c>
      <c r="AX6" s="197">
        <v>2018</v>
      </c>
      <c r="AY6" s="197">
        <v>2019</v>
      </c>
      <c r="AZ6" s="197">
        <v>2020</v>
      </c>
      <c r="BA6" s="286">
        <v>2021</v>
      </c>
      <c r="BB6" s="521"/>
    </row>
    <row r="7" spans="1:55" ht="20.100000000000001" customHeight="1">
      <c r="A7" s="47" t="s">
        <v>119</v>
      </c>
      <c r="B7" s="79">
        <v>40600.43</v>
      </c>
      <c r="C7" s="60">
        <v>40312.69</v>
      </c>
      <c r="D7" s="60">
        <v>43002.400000000001</v>
      </c>
      <c r="E7" s="60">
        <v>45331.909999999982</v>
      </c>
      <c r="F7" s="60">
        <v>48507.69</v>
      </c>
      <c r="G7" s="60">
        <v>54038.36</v>
      </c>
      <c r="H7" s="60">
        <v>55987.26</v>
      </c>
      <c r="I7" s="60">
        <v>53701.34</v>
      </c>
      <c r="J7" s="60">
        <v>54038.479999999996</v>
      </c>
      <c r="K7" s="60">
        <v>57034.83</v>
      </c>
      <c r="L7" s="60">
        <v>63668.88</v>
      </c>
      <c r="M7" s="80">
        <v>66474.090000000011</v>
      </c>
      <c r="N7" s="42">
        <f t="shared" ref="N7:N33" si="0">(M7-L7)/L7</f>
        <v>4.4059358355290901E-2</v>
      </c>
      <c r="P7" s="340">
        <f>B7/$B$33</f>
        <v>0.21090722704919909</v>
      </c>
      <c r="Q7" s="341">
        <f>G7/$G$33</f>
        <v>0.20813457271398508</v>
      </c>
      <c r="R7" s="341">
        <f>K7/$K$33</f>
        <v>0.1813030609458248</v>
      </c>
      <c r="S7" s="341">
        <f>L7/$L$33</f>
        <v>0.17735085309433651</v>
      </c>
      <c r="T7" s="341">
        <f>M7/$M$33</f>
        <v>0.16985471097308147</v>
      </c>
      <c r="V7" s="79">
        <v>8914.6749999999993</v>
      </c>
      <c r="W7" s="60">
        <v>8443.3080000000009</v>
      </c>
      <c r="X7" s="60">
        <v>9591.0770000000011</v>
      </c>
      <c r="Y7" s="60">
        <v>10026.492000000002</v>
      </c>
      <c r="Z7" s="60">
        <v>10819.572</v>
      </c>
      <c r="AA7" s="60">
        <v>13972.248</v>
      </c>
      <c r="AB7" s="60">
        <v>14688.126000000002</v>
      </c>
      <c r="AC7" s="60">
        <v>14560.485999999999</v>
      </c>
      <c r="AD7" s="60">
        <v>14541.964999999998</v>
      </c>
      <c r="AE7" s="60">
        <v>15999.738000000001</v>
      </c>
      <c r="AF7" s="60">
        <v>17705.830000000002</v>
      </c>
      <c r="AG7" s="80">
        <v>18447.810000000005</v>
      </c>
      <c r="AH7" s="42">
        <f t="shared" ref="AH7:AH33" si="1">(AG7-AF7)/AF7</f>
        <v>4.1905971084100727E-2</v>
      </c>
      <c r="AJ7" s="340">
        <f>V7/$V$33</f>
        <v>0.20187036827615279</v>
      </c>
      <c r="AK7" s="341">
        <f>AA7/$AA$33</f>
        <v>0.21668143905806217</v>
      </c>
      <c r="AL7" s="341">
        <f>AE7/$AE$33</f>
        <v>0.1963380681770073</v>
      </c>
      <c r="AM7" s="341">
        <f>AF7/$AF$33</f>
        <v>0.1913032756403171</v>
      </c>
      <c r="AN7" s="341">
        <f>AG7/$AG$33</f>
        <v>0.18402385000792493</v>
      </c>
      <c r="AP7" s="52">
        <f t="shared" ref="AP7:AP33" si="2">(V7/B7)*10</f>
        <v>2.1957095035692968</v>
      </c>
      <c r="AQ7" s="73">
        <f t="shared" ref="AQ7:AQ33" si="3">(W7/C7)*10</f>
        <v>2.094454128464263</v>
      </c>
      <c r="AR7" s="73">
        <f t="shared" ref="AR7:AR33" si="4">(X7/D7)*10</f>
        <v>2.2303585381281046</v>
      </c>
      <c r="AS7" s="73">
        <f t="shared" ref="AS7:AS33" si="5">(Y7/E7)*10</f>
        <v>2.2117956203477873</v>
      </c>
      <c r="AT7" s="73">
        <f t="shared" ref="AT7:AT33" si="6">(Z7/F7)*10</f>
        <v>2.2304859291382457</v>
      </c>
      <c r="AU7" s="73">
        <f t="shared" ref="AU7:AU33" si="7">(AA7/G7)*10</f>
        <v>2.5856165879201365</v>
      </c>
      <c r="AV7" s="73">
        <f t="shared" ref="AV7:AV33" si="8">(AB7/H7)*10</f>
        <v>2.623476483757198</v>
      </c>
      <c r="AW7" s="73">
        <f t="shared" ref="AW7:AW33" si="9">(AC7/I7)*10</f>
        <v>2.7113822485621402</v>
      </c>
      <c r="AX7" s="73">
        <f t="shared" ref="AX7:AX33" si="10">(AD7/J7)*10</f>
        <v>2.6910388671183938</v>
      </c>
      <c r="AY7" s="73">
        <f t="shared" ref="AY7:AY33" si="11">(AE7/K7)*10</f>
        <v>2.8052574190192203</v>
      </c>
      <c r="AZ7" s="73">
        <f t="shared" ref="AZ7:AZ33" si="12">(AF7/L7)*10</f>
        <v>2.7809237417086656</v>
      </c>
      <c r="BA7" s="17">
        <f t="shared" ref="BA7:BA33" si="13">(AG7/M7)*10</f>
        <v>2.7751880469518273</v>
      </c>
      <c r="BB7" s="42">
        <f>(BA7-AZ7)/AZ7</f>
        <v>-2.0625142181404012E-3</v>
      </c>
      <c r="BC7" s="8"/>
    </row>
    <row r="8" spans="1:55" ht="20.100000000000001" customHeight="1">
      <c r="A8" s="47" t="s">
        <v>122</v>
      </c>
      <c r="B8" s="81">
        <v>33476.17</v>
      </c>
      <c r="C8" s="61">
        <v>32089.550000000003</v>
      </c>
      <c r="D8" s="61">
        <v>33434.15</v>
      </c>
      <c r="E8" s="61">
        <v>35961.770000000004</v>
      </c>
      <c r="F8" s="61">
        <v>51222.42</v>
      </c>
      <c r="G8" s="61">
        <v>49969.090000000004</v>
      </c>
      <c r="H8" s="61">
        <v>64699.17</v>
      </c>
      <c r="I8" s="61">
        <v>61334.340000000004</v>
      </c>
      <c r="J8" s="61">
        <v>61211.93</v>
      </c>
      <c r="K8" s="61">
        <v>56347.369999999995</v>
      </c>
      <c r="L8" s="61">
        <v>60640.28</v>
      </c>
      <c r="M8" s="82">
        <v>66780.95</v>
      </c>
      <c r="N8" s="42">
        <f t="shared" si="0"/>
        <v>0.10126387938841969</v>
      </c>
      <c r="P8" s="340">
        <f t="shared" ref="P8:P32" si="14">B8/$B$33</f>
        <v>0.17389880321286219</v>
      </c>
      <c r="Q8" s="341">
        <f t="shared" ref="Q8:Q32" si="15">G8/$G$33</f>
        <v>0.19246134035260629</v>
      </c>
      <c r="R8" s="341">
        <f t="shared" ref="R8:R32" si="16">K8/$K$33</f>
        <v>0.1791177541380756</v>
      </c>
      <c r="S8" s="341">
        <f t="shared" ref="S8:S32" si="17">L8/$L$33</f>
        <v>0.16891463129050538</v>
      </c>
      <c r="T8" s="341">
        <f t="shared" ref="T8:T32" si="18">M8/$M$33</f>
        <v>0.17063880018151137</v>
      </c>
      <c r="V8" s="81">
        <v>7481.2150000000001</v>
      </c>
      <c r="W8" s="61">
        <v>7037.1540000000005</v>
      </c>
      <c r="X8" s="61">
        <v>7258.9940000000015</v>
      </c>
      <c r="Y8" s="61">
        <v>7636.0269999999991</v>
      </c>
      <c r="Z8" s="61">
        <v>10420.567000000001</v>
      </c>
      <c r="AA8" s="61">
        <v>10127.877</v>
      </c>
      <c r="AB8" s="61">
        <v>12689.467000000001</v>
      </c>
      <c r="AC8" s="61">
        <v>12268.55</v>
      </c>
      <c r="AD8" s="61">
        <v>12262.384</v>
      </c>
      <c r="AE8" s="61">
        <v>11369.432000000001</v>
      </c>
      <c r="AF8" s="61">
        <v>12291.717999999999</v>
      </c>
      <c r="AG8" s="82">
        <v>13667.277</v>
      </c>
      <c r="AH8" s="42">
        <f t="shared" si="1"/>
        <v>0.11190941738168751</v>
      </c>
      <c r="AJ8" s="340">
        <f t="shared" ref="AJ8:AJ32" si="19">V8/$V$33</f>
        <v>0.16941006006422876</v>
      </c>
      <c r="AK8" s="341">
        <f t="shared" ref="AK8:AK32" si="20">AA8/$AA$33</f>
        <v>0.15706298392091594</v>
      </c>
      <c r="AL8" s="341">
        <f t="shared" ref="AL8:AL32" si="21">AE8/$AE$33</f>
        <v>0.13951805430500477</v>
      </c>
      <c r="AM8" s="341">
        <f t="shared" ref="AM8:AM32" si="22">AF8/$AF$33</f>
        <v>0.13280630824124295</v>
      </c>
      <c r="AN8" s="341">
        <f t="shared" ref="AN8:AN32" si="23">AG8/$AG$33</f>
        <v>0.13633623355101562</v>
      </c>
      <c r="AP8" s="52">
        <f t="shared" si="2"/>
        <v>2.2347882090454196</v>
      </c>
      <c r="AQ8" s="74">
        <f t="shared" si="3"/>
        <v>2.19297372509119</v>
      </c>
      <c r="AR8" s="74">
        <f t="shared" si="4"/>
        <v>2.171131612438181</v>
      </c>
      <c r="AS8" s="74">
        <f t="shared" si="5"/>
        <v>2.1233735158197158</v>
      </c>
      <c r="AT8" s="74">
        <f t="shared" si="6"/>
        <v>2.0343761579402146</v>
      </c>
      <c r="AU8" s="74">
        <f t="shared" si="7"/>
        <v>2.0268283853077973</v>
      </c>
      <c r="AV8" s="74">
        <f t="shared" si="8"/>
        <v>1.9613029038857841</v>
      </c>
      <c r="AW8" s="74">
        <f t="shared" si="9"/>
        <v>2.0002742346294098</v>
      </c>
      <c r="AX8" s="74">
        <f t="shared" si="10"/>
        <v>2.0032670102053634</v>
      </c>
      <c r="AY8" s="74">
        <f t="shared" si="11"/>
        <v>2.0177396034633031</v>
      </c>
      <c r="AZ8" s="74">
        <f t="shared" si="12"/>
        <v>2.0269889914756329</v>
      </c>
      <c r="BA8" s="17">
        <f t="shared" si="13"/>
        <v>2.0465831947583855</v>
      </c>
      <c r="BB8" s="42">
        <f t="shared" ref="BB8:BB33" si="24">(BA8-AZ8)/AZ8</f>
        <v>9.6666550065908768E-3</v>
      </c>
      <c r="BC8" s="8"/>
    </row>
    <row r="9" spans="1:55" ht="20.100000000000001" customHeight="1">
      <c r="A9" s="47" t="s">
        <v>120</v>
      </c>
      <c r="B9" s="81">
        <v>11145.91</v>
      </c>
      <c r="C9" s="61">
        <v>11535.210000000001</v>
      </c>
      <c r="D9" s="61">
        <v>13241.009999999998</v>
      </c>
      <c r="E9" s="61">
        <v>14053.990000000002</v>
      </c>
      <c r="F9" s="61">
        <v>16925.829999999998</v>
      </c>
      <c r="G9" s="61">
        <v>17205.809999999998</v>
      </c>
      <c r="H9" s="61">
        <v>17208.730000000003</v>
      </c>
      <c r="I9" s="61">
        <v>25974.669999999995</v>
      </c>
      <c r="J9" s="61">
        <v>31144.81</v>
      </c>
      <c r="K9" s="61">
        <v>34369.1</v>
      </c>
      <c r="L9" s="61">
        <v>41221.89</v>
      </c>
      <c r="M9" s="82">
        <v>37392.839999999997</v>
      </c>
      <c r="N9" s="42">
        <f t="shared" si="0"/>
        <v>-9.2888754009095728E-2</v>
      </c>
      <c r="P9" s="340">
        <f t="shared" si="14"/>
        <v>5.7899706260252384E-2</v>
      </c>
      <c r="Q9" s="341">
        <f t="shared" si="15"/>
        <v>6.6270033223584338E-2</v>
      </c>
      <c r="R9" s="341">
        <f t="shared" si="16"/>
        <v>0.10925294301662943</v>
      </c>
      <c r="S9" s="341">
        <f t="shared" si="17"/>
        <v>0.11482434366147008</v>
      </c>
      <c r="T9" s="341">
        <f t="shared" si="18"/>
        <v>9.5546250135393779E-2</v>
      </c>
      <c r="V9" s="81">
        <v>2570.067</v>
      </c>
      <c r="W9" s="61">
        <v>2772.9309999999996</v>
      </c>
      <c r="X9" s="61">
        <v>3241.94</v>
      </c>
      <c r="Y9" s="61">
        <v>3512.6349999999998</v>
      </c>
      <c r="Z9" s="61">
        <v>4339.165</v>
      </c>
      <c r="AA9" s="61">
        <v>4422.9360000000006</v>
      </c>
      <c r="AB9" s="61">
        <v>4241.1119999999992</v>
      </c>
      <c r="AC9" s="61">
        <v>6393.0019999999986</v>
      </c>
      <c r="AD9" s="61">
        <v>8225.3909999999996</v>
      </c>
      <c r="AE9" s="61">
        <v>9118.827000000003</v>
      </c>
      <c r="AF9" s="61">
        <v>11070.661</v>
      </c>
      <c r="AG9" s="82">
        <v>10579.992</v>
      </c>
      <c r="AH9" s="42">
        <f t="shared" si="1"/>
        <v>-4.4321563093658083E-2</v>
      </c>
      <c r="AJ9" s="340">
        <f t="shared" si="19"/>
        <v>5.8198461725681216E-2</v>
      </c>
      <c r="AK9" s="341">
        <f t="shared" si="20"/>
        <v>6.8590833582520827E-2</v>
      </c>
      <c r="AL9" s="341">
        <f t="shared" si="21"/>
        <v>0.11190013719101748</v>
      </c>
      <c r="AM9" s="341">
        <f t="shared" si="22"/>
        <v>0.11961335406493276</v>
      </c>
      <c r="AN9" s="341">
        <f t="shared" si="23"/>
        <v>0.10553940337053802</v>
      </c>
      <c r="AP9" s="52">
        <f t="shared" si="2"/>
        <v>2.3058386439510099</v>
      </c>
      <c r="AQ9" s="74">
        <f t="shared" si="3"/>
        <v>2.4038842812571244</v>
      </c>
      <c r="AR9" s="74">
        <f t="shared" si="4"/>
        <v>2.4484083918069697</v>
      </c>
      <c r="AS9" s="74">
        <f t="shared" si="5"/>
        <v>2.4993862952798453</v>
      </c>
      <c r="AT9" s="74">
        <f t="shared" si="6"/>
        <v>2.5636349886534369</v>
      </c>
      <c r="AU9" s="74">
        <f t="shared" si="7"/>
        <v>2.5706060917794638</v>
      </c>
      <c r="AV9" s="74">
        <f t="shared" si="8"/>
        <v>2.4645119076189808</v>
      </c>
      <c r="AW9" s="74">
        <f t="shared" si="9"/>
        <v>2.4612447434365863</v>
      </c>
      <c r="AX9" s="74">
        <f t="shared" si="10"/>
        <v>2.6410149877298976</v>
      </c>
      <c r="AY9" s="74">
        <f t="shared" si="11"/>
        <v>2.6532050591956158</v>
      </c>
      <c r="AZ9" s="74">
        <f t="shared" si="12"/>
        <v>2.6856267386090256</v>
      </c>
      <c r="BA9" s="17">
        <f t="shared" si="13"/>
        <v>2.829416540706724</v>
      </c>
      <c r="BB9" s="42">
        <f t="shared" si="24"/>
        <v>5.3540501377407304E-2</v>
      </c>
      <c r="BC9" s="8"/>
    </row>
    <row r="10" spans="1:55" ht="20.100000000000001" customHeight="1">
      <c r="A10" s="47" t="s">
        <v>121</v>
      </c>
      <c r="B10" s="81">
        <v>10281.450000000001</v>
      </c>
      <c r="C10" s="61">
        <v>10790.29</v>
      </c>
      <c r="D10" s="61">
        <v>11893.74</v>
      </c>
      <c r="E10" s="61">
        <v>12992.48</v>
      </c>
      <c r="F10" s="61">
        <v>13567.98</v>
      </c>
      <c r="G10" s="61">
        <v>15536.84</v>
      </c>
      <c r="H10" s="61">
        <v>17337.580000000002</v>
      </c>
      <c r="I10" s="61">
        <v>17898.43</v>
      </c>
      <c r="J10" s="61">
        <v>21556.760000000002</v>
      </c>
      <c r="K10" s="61">
        <v>21914.41</v>
      </c>
      <c r="L10" s="61">
        <v>24676.87</v>
      </c>
      <c r="M10" s="82">
        <v>24079.29</v>
      </c>
      <c r="N10" s="42">
        <f t="shared" si="0"/>
        <v>-2.4216199218134154E-2</v>
      </c>
      <c r="P10" s="340">
        <f t="shared" si="14"/>
        <v>5.3409092207766969E-2</v>
      </c>
      <c r="Q10" s="341">
        <f t="shared" si="15"/>
        <v>5.9841815235058063E-2</v>
      </c>
      <c r="R10" s="341">
        <f t="shared" si="16"/>
        <v>6.9661812121151093E-2</v>
      </c>
      <c r="S10" s="341">
        <f t="shared" si="17"/>
        <v>6.87378817751787E-2</v>
      </c>
      <c r="T10" s="341">
        <f t="shared" si="18"/>
        <v>6.1527443901631604E-2</v>
      </c>
      <c r="V10" s="81">
        <v>2906.114</v>
      </c>
      <c r="W10" s="61">
        <v>3136.962</v>
      </c>
      <c r="X10" s="61">
        <v>3706.8760000000002</v>
      </c>
      <c r="Y10" s="61">
        <v>3904.7569999999992</v>
      </c>
      <c r="Z10" s="61">
        <v>3828.2380000000003</v>
      </c>
      <c r="AA10" s="61">
        <v>4737.2950000000001</v>
      </c>
      <c r="AB10" s="61">
        <v>5277.9079999999994</v>
      </c>
      <c r="AC10" s="61">
        <v>5768.17</v>
      </c>
      <c r="AD10" s="61">
        <v>6695.8050000000003</v>
      </c>
      <c r="AE10" s="61">
        <v>7168.3180000000002</v>
      </c>
      <c r="AF10" s="61">
        <v>7882.1040000000003</v>
      </c>
      <c r="AG10" s="82">
        <v>8353.5879999999997</v>
      </c>
      <c r="AH10" s="42">
        <f t="shared" si="1"/>
        <v>5.9817023474950271E-2</v>
      </c>
      <c r="AJ10" s="340">
        <f t="shared" si="19"/>
        <v>6.5808153795004709E-2</v>
      </c>
      <c r="AK10" s="341">
        <f t="shared" si="20"/>
        <v>7.346590883890429E-2</v>
      </c>
      <c r="AL10" s="341">
        <f t="shared" si="21"/>
        <v>8.7964797185958205E-2</v>
      </c>
      <c r="AM10" s="341">
        <f t="shared" si="22"/>
        <v>8.5162475531372767E-2</v>
      </c>
      <c r="AN10" s="341">
        <f t="shared" si="23"/>
        <v>8.3330185270772031E-2</v>
      </c>
      <c r="AP10" s="52">
        <f t="shared" si="2"/>
        <v>2.8265604559668138</v>
      </c>
      <c r="AQ10" s="74">
        <f t="shared" si="3"/>
        <v>2.9072082400009638</v>
      </c>
      <c r="AR10" s="74">
        <f t="shared" si="4"/>
        <v>3.1166613697625811</v>
      </c>
      <c r="AS10" s="74">
        <f t="shared" si="5"/>
        <v>3.0053977377683081</v>
      </c>
      <c r="AT10" s="74">
        <f t="shared" si="6"/>
        <v>2.8215239114444453</v>
      </c>
      <c r="AU10" s="74">
        <f t="shared" si="7"/>
        <v>3.0490723982482928</v>
      </c>
      <c r="AV10" s="74">
        <f t="shared" si="8"/>
        <v>3.0442010938089394</v>
      </c>
      <c r="AW10" s="74">
        <f t="shared" si="9"/>
        <v>3.2227240042841747</v>
      </c>
      <c r="AX10" s="74">
        <f t="shared" si="10"/>
        <v>3.1061277297701508</v>
      </c>
      <c r="AY10" s="74">
        <f t="shared" si="11"/>
        <v>3.2710522437063099</v>
      </c>
      <c r="AZ10" s="74">
        <f t="shared" si="12"/>
        <v>3.1941263215310531</v>
      </c>
      <c r="BA10" s="17">
        <f t="shared" si="13"/>
        <v>3.4692002961881347</v>
      </c>
      <c r="BB10" s="42">
        <f t="shared" si="24"/>
        <v>8.6118690047683938E-2</v>
      </c>
      <c r="BC10" s="8"/>
    </row>
    <row r="11" spans="1:55" ht="20.100000000000001" customHeight="1">
      <c r="A11" s="47" t="s">
        <v>117</v>
      </c>
      <c r="B11" s="81">
        <v>27168.739999999998</v>
      </c>
      <c r="C11" s="61">
        <v>28030.16</v>
      </c>
      <c r="D11" s="61">
        <v>27882.410000000003</v>
      </c>
      <c r="E11" s="61">
        <v>24552.729999999996</v>
      </c>
      <c r="F11" s="61">
        <v>26859.989999999998</v>
      </c>
      <c r="G11" s="61">
        <v>28579.02</v>
      </c>
      <c r="H11" s="61">
        <v>32096.14</v>
      </c>
      <c r="I11" s="61">
        <v>27998.49</v>
      </c>
      <c r="J11" s="61">
        <v>30910.820000000003</v>
      </c>
      <c r="K11" s="61">
        <v>30657.51</v>
      </c>
      <c r="L11" s="61">
        <v>32401.81</v>
      </c>
      <c r="M11" s="82">
        <v>38263.83</v>
      </c>
      <c r="N11" s="42">
        <f t="shared" si="0"/>
        <v>0.18091643645833366</v>
      </c>
      <c r="P11" s="340">
        <f t="shared" si="14"/>
        <v>0.14113356966467244</v>
      </c>
      <c r="Q11" s="341">
        <f t="shared" si="15"/>
        <v>0.11007517837855246</v>
      </c>
      <c r="R11" s="341">
        <f t="shared" si="16"/>
        <v>9.7454492351028876E-2</v>
      </c>
      <c r="S11" s="341">
        <f t="shared" si="17"/>
        <v>9.0255846267448148E-2</v>
      </c>
      <c r="T11" s="341">
        <f t="shared" si="18"/>
        <v>9.7771805305994011E-2</v>
      </c>
      <c r="V11" s="81">
        <v>6025.5330000000004</v>
      </c>
      <c r="W11" s="61">
        <v>6407.4179999999997</v>
      </c>
      <c r="X11" s="61">
        <v>6156.2109999999993</v>
      </c>
      <c r="Y11" s="61">
        <v>5438.0749999999998</v>
      </c>
      <c r="Z11" s="61">
        <v>6007.7930000000006</v>
      </c>
      <c r="AA11" s="61">
        <v>6585.44</v>
      </c>
      <c r="AB11" s="61">
        <v>7310.8050000000003</v>
      </c>
      <c r="AC11" s="61">
        <v>6571.8250000000007</v>
      </c>
      <c r="AD11" s="61">
        <v>7107.889000000001</v>
      </c>
      <c r="AE11" s="61">
        <v>7075.7780000000002</v>
      </c>
      <c r="AF11" s="61">
        <v>7655.0569999999998</v>
      </c>
      <c r="AG11" s="82">
        <v>8304.2150000000001</v>
      </c>
      <c r="AH11" s="42">
        <f t="shared" si="1"/>
        <v>8.4801197430665817E-2</v>
      </c>
      <c r="AJ11" s="340">
        <f t="shared" si="19"/>
        <v>0.13644654076229498</v>
      </c>
      <c r="AK11" s="341">
        <f t="shared" si="20"/>
        <v>0.10212691730282235</v>
      </c>
      <c r="AL11" s="341">
        <f t="shared" si="21"/>
        <v>8.6829208288871251E-2</v>
      </c>
      <c r="AM11" s="341">
        <f t="shared" si="22"/>
        <v>8.2709338071885866E-2</v>
      </c>
      <c r="AN11" s="341">
        <f t="shared" si="23"/>
        <v>8.2837671007754299E-2</v>
      </c>
      <c r="AP11" s="52">
        <f t="shared" si="2"/>
        <v>2.2178183456428235</v>
      </c>
      <c r="AQ11" s="74">
        <f t="shared" si="3"/>
        <v>2.285901329139755</v>
      </c>
      <c r="AR11" s="74">
        <f t="shared" si="4"/>
        <v>2.2079192580555262</v>
      </c>
      <c r="AS11" s="74">
        <f t="shared" si="5"/>
        <v>2.2148555374494001</v>
      </c>
      <c r="AT11" s="74">
        <f t="shared" si="6"/>
        <v>2.2367070873816415</v>
      </c>
      <c r="AU11" s="74">
        <f t="shared" si="7"/>
        <v>2.3042917496821094</v>
      </c>
      <c r="AV11" s="74">
        <f t="shared" si="8"/>
        <v>2.277783247455925</v>
      </c>
      <c r="AW11" s="74">
        <f t="shared" si="9"/>
        <v>2.3472069386599066</v>
      </c>
      <c r="AX11" s="74">
        <f t="shared" si="10"/>
        <v>2.2994825113018678</v>
      </c>
      <c r="AY11" s="74">
        <f t="shared" si="11"/>
        <v>2.3080080541439929</v>
      </c>
      <c r="AZ11" s="74">
        <f t="shared" si="12"/>
        <v>2.3625399321828007</v>
      </c>
      <c r="BA11" s="17">
        <f t="shared" si="13"/>
        <v>2.1702519063042041</v>
      </c>
      <c r="BB11" s="42">
        <f t="shared" si="24"/>
        <v>-8.1390381283815011E-2</v>
      </c>
      <c r="BC11" s="8"/>
    </row>
    <row r="12" spans="1:55" ht="20.100000000000001" customHeight="1">
      <c r="A12" s="47" t="s">
        <v>128</v>
      </c>
      <c r="B12" s="81">
        <v>1955.4</v>
      </c>
      <c r="C12" s="61">
        <v>3589.21</v>
      </c>
      <c r="D12" s="61">
        <v>3092.4</v>
      </c>
      <c r="E12" s="61">
        <v>5210.0499999999993</v>
      </c>
      <c r="F12" s="61">
        <v>6027.26</v>
      </c>
      <c r="G12" s="61">
        <v>8395.4700000000012</v>
      </c>
      <c r="H12" s="61">
        <v>11363.400000000001</v>
      </c>
      <c r="I12" s="61">
        <v>12569.09</v>
      </c>
      <c r="J12" s="61">
        <v>11460.470000000001</v>
      </c>
      <c r="K12" s="61">
        <v>13333.91</v>
      </c>
      <c r="L12" s="61">
        <v>22789.710000000003</v>
      </c>
      <c r="M12" s="82">
        <v>31846.41</v>
      </c>
      <c r="N12" s="42">
        <f t="shared" si="0"/>
        <v>0.39740303847657543</v>
      </c>
      <c r="P12" s="340">
        <f t="shared" si="14"/>
        <v>1.015772472784165E-2</v>
      </c>
      <c r="Q12" s="341">
        <f t="shared" si="15"/>
        <v>3.2336058333063411E-2</v>
      </c>
      <c r="R12" s="341">
        <f t="shared" si="16"/>
        <v>4.2386006890458738E-2</v>
      </c>
      <c r="S12" s="341">
        <f t="shared" si="17"/>
        <v>6.3481162386907583E-2</v>
      </c>
      <c r="T12" s="341">
        <f t="shared" si="18"/>
        <v>8.1374002503535603E-2</v>
      </c>
      <c r="V12" s="81">
        <v>379.71399999999994</v>
      </c>
      <c r="W12" s="61">
        <v>848.20499999999993</v>
      </c>
      <c r="X12" s="61">
        <v>751.71299999999997</v>
      </c>
      <c r="Y12" s="61">
        <v>1217.644</v>
      </c>
      <c r="Z12" s="61">
        <v>1238.675</v>
      </c>
      <c r="AA12" s="61">
        <v>2066.9749999999999</v>
      </c>
      <c r="AB12" s="61">
        <v>2532.732</v>
      </c>
      <c r="AC12" s="61">
        <v>2821.5630000000001</v>
      </c>
      <c r="AD12" s="61">
        <v>2621.444</v>
      </c>
      <c r="AE12" s="61">
        <v>3033.6790000000001</v>
      </c>
      <c r="AF12" s="61">
        <v>4821.1459999999997</v>
      </c>
      <c r="AG12" s="82">
        <v>6885.2860000000001</v>
      </c>
      <c r="AH12" s="42">
        <f t="shared" si="1"/>
        <v>0.42814301827822687</v>
      </c>
      <c r="AJ12" s="340">
        <f t="shared" si="19"/>
        <v>8.5985192976312744E-3</v>
      </c>
      <c r="AK12" s="341">
        <f t="shared" si="20"/>
        <v>3.2054621238975865E-2</v>
      </c>
      <c r="AL12" s="341">
        <f t="shared" si="21"/>
        <v>3.7227276742228865E-2</v>
      </c>
      <c r="AM12" s="341">
        <f t="shared" si="22"/>
        <v>5.2090244972430672E-2</v>
      </c>
      <c r="AN12" s="341">
        <f t="shared" si="23"/>
        <v>6.8683320032332559E-2</v>
      </c>
      <c r="AP12" s="52">
        <f t="shared" si="2"/>
        <v>1.9418737854147485</v>
      </c>
      <c r="AQ12" s="74">
        <f t="shared" si="3"/>
        <v>2.3632080597123042</v>
      </c>
      <c r="AR12" s="74">
        <f t="shared" si="4"/>
        <v>2.4308401241753979</v>
      </c>
      <c r="AS12" s="74">
        <f t="shared" si="5"/>
        <v>2.3371061698064324</v>
      </c>
      <c r="AT12" s="74">
        <f t="shared" si="6"/>
        <v>2.0551212325335224</v>
      </c>
      <c r="AU12" s="74">
        <f t="shared" si="7"/>
        <v>2.4620122518453398</v>
      </c>
      <c r="AV12" s="74">
        <f t="shared" si="8"/>
        <v>2.2288505200908175</v>
      </c>
      <c r="AW12" s="74">
        <f t="shared" si="9"/>
        <v>2.2448427053987201</v>
      </c>
      <c r="AX12" s="74">
        <f t="shared" si="10"/>
        <v>2.2873791389009348</v>
      </c>
      <c r="AY12" s="74">
        <f t="shared" si="11"/>
        <v>2.2751608492932682</v>
      </c>
      <c r="AZ12" s="74">
        <f t="shared" si="12"/>
        <v>2.1154924744544794</v>
      </c>
      <c r="BA12" s="17">
        <f t="shared" si="13"/>
        <v>2.1620289382696511</v>
      </c>
      <c r="BB12" s="42">
        <f t="shared" si="24"/>
        <v>2.1997933992732383E-2</v>
      </c>
      <c r="BC12" s="8"/>
    </row>
    <row r="13" spans="1:55" ht="20.100000000000001" customHeight="1">
      <c r="A13" s="47" t="s">
        <v>118</v>
      </c>
      <c r="B13" s="81">
        <v>7356.94</v>
      </c>
      <c r="C13" s="61">
        <v>10357.34</v>
      </c>
      <c r="D13" s="61">
        <v>7790.03</v>
      </c>
      <c r="E13" s="61">
        <v>7589.2200000000012</v>
      </c>
      <c r="F13" s="61">
        <v>10492.330000000002</v>
      </c>
      <c r="G13" s="61">
        <v>11147.650000000001</v>
      </c>
      <c r="H13" s="61">
        <v>14347.720000000001</v>
      </c>
      <c r="I13" s="61">
        <v>17283.55</v>
      </c>
      <c r="J13" s="61">
        <v>19147.150000000001</v>
      </c>
      <c r="K13" s="61">
        <v>19368.650000000001</v>
      </c>
      <c r="L13" s="61">
        <v>26869.35</v>
      </c>
      <c r="M13" s="82">
        <v>20420.13</v>
      </c>
      <c r="N13" s="42">
        <f t="shared" si="0"/>
        <v>-0.24002143706490844</v>
      </c>
      <c r="P13" s="340">
        <f t="shared" si="14"/>
        <v>3.821712762567625E-2</v>
      </c>
      <c r="Q13" s="341">
        <f t="shared" si="15"/>
        <v>4.2936376483576781E-2</v>
      </c>
      <c r="R13" s="341">
        <f t="shared" si="16"/>
        <v>6.1569317053953694E-2</v>
      </c>
      <c r="S13" s="341">
        <f t="shared" si="17"/>
        <v>7.4845075719728552E-2</v>
      </c>
      <c r="T13" s="341">
        <f t="shared" si="18"/>
        <v>5.2177551872959069E-2</v>
      </c>
      <c r="V13" s="81">
        <v>1413.8789999999999</v>
      </c>
      <c r="W13" s="61">
        <v>2050.933</v>
      </c>
      <c r="X13" s="61">
        <v>1561.3810000000001</v>
      </c>
      <c r="Y13" s="61">
        <v>1695.4039999999998</v>
      </c>
      <c r="Z13" s="61">
        <v>2338.0499999999997</v>
      </c>
      <c r="AA13" s="61">
        <v>2510.1309999999999</v>
      </c>
      <c r="AB13" s="61">
        <v>3339.5650000000001</v>
      </c>
      <c r="AC13" s="61">
        <v>3809.6509999999998</v>
      </c>
      <c r="AD13" s="61">
        <v>4378.2160000000003</v>
      </c>
      <c r="AE13" s="61">
        <v>4410.7070000000003</v>
      </c>
      <c r="AF13" s="61">
        <v>6653.3040000000001</v>
      </c>
      <c r="AG13" s="82">
        <v>5341.5450000000001</v>
      </c>
      <c r="AH13" s="42">
        <f t="shared" si="1"/>
        <v>-0.19715903557089831</v>
      </c>
      <c r="AJ13" s="340">
        <f t="shared" si="19"/>
        <v>3.2016901841953702E-2</v>
      </c>
      <c r="AK13" s="341">
        <f t="shared" si="20"/>
        <v>3.8927078685137326E-2</v>
      </c>
      <c r="AL13" s="341">
        <f t="shared" si="21"/>
        <v>5.4125242030513464E-2</v>
      </c>
      <c r="AM13" s="341">
        <f t="shared" si="22"/>
        <v>7.1885861833691181E-2</v>
      </c>
      <c r="AN13" s="341">
        <f t="shared" si="23"/>
        <v>5.3283922367510346E-2</v>
      </c>
      <c r="AP13" s="52">
        <f t="shared" si="2"/>
        <v>1.9218302718249709</v>
      </c>
      <c r="AQ13" s="74">
        <f t="shared" si="3"/>
        <v>1.9801734808358129</v>
      </c>
      <c r="AR13" s="74">
        <f t="shared" si="4"/>
        <v>2.0043324608506001</v>
      </c>
      <c r="AS13" s="74">
        <f t="shared" si="5"/>
        <v>2.2339634376128239</v>
      </c>
      <c r="AT13" s="74">
        <f t="shared" si="6"/>
        <v>2.2283420365161972</v>
      </c>
      <c r="AU13" s="74">
        <f t="shared" si="7"/>
        <v>2.2517131413347204</v>
      </c>
      <c r="AV13" s="74">
        <f t="shared" si="8"/>
        <v>2.3275928161408221</v>
      </c>
      <c r="AW13" s="74">
        <f t="shared" si="9"/>
        <v>2.2042063117820123</v>
      </c>
      <c r="AX13" s="74">
        <f t="shared" si="10"/>
        <v>2.286614979252787</v>
      </c>
      <c r="AY13" s="74">
        <f t="shared" si="11"/>
        <v>2.2772402826216593</v>
      </c>
      <c r="AZ13" s="74">
        <f t="shared" si="12"/>
        <v>2.4761685712531194</v>
      </c>
      <c r="BA13" s="17">
        <f t="shared" si="13"/>
        <v>2.6158232097445024</v>
      </c>
      <c r="BB13" s="42">
        <f t="shared" si="24"/>
        <v>5.6399487544059955E-2</v>
      </c>
      <c r="BC13" s="8"/>
    </row>
    <row r="14" spans="1:55" ht="20.100000000000001" customHeight="1">
      <c r="A14" s="47" t="s">
        <v>125</v>
      </c>
      <c r="B14" s="81">
        <v>8184.89</v>
      </c>
      <c r="C14" s="61">
        <v>8823.619999999999</v>
      </c>
      <c r="D14" s="61">
        <v>11219.619999999999</v>
      </c>
      <c r="E14" s="61">
        <v>11036.58</v>
      </c>
      <c r="F14" s="61">
        <v>10895.63</v>
      </c>
      <c r="G14" s="61">
        <v>11065.609999999999</v>
      </c>
      <c r="H14" s="61">
        <v>10493.839999999998</v>
      </c>
      <c r="I14" s="61">
        <v>10316.450000000001</v>
      </c>
      <c r="J14" s="61">
        <v>10019.83</v>
      </c>
      <c r="K14" s="61">
        <v>9403.16</v>
      </c>
      <c r="L14" s="61">
        <v>11241.96</v>
      </c>
      <c r="M14" s="82">
        <v>10465.24</v>
      </c>
      <c r="N14" s="42">
        <f t="shared" si="0"/>
        <v>-6.9091154923162812E-2</v>
      </c>
      <c r="P14" s="340">
        <f t="shared" si="14"/>
        <v>4.251808302529602E-2</v>
      </c>
      <c r="Q14" s="341">
        <f t="shared" si="15"/>
        <v>4.2620390573836812E-2</v>
      </c>
      <c r="R14" s="341">
        <f t="shared" si="16"/>
        <v>2.9890887560519455E-2</v>
      </c>
      <c r="S14" s="341">
        <f t="shared" si="17"/>
        <v>3.1314689318430088E-2</v>
      </c>
      <c r="T14" s="341">
        <f t="shared" si="18"/>
        <v>2.6740799542557571E-2</v>
      </c>
      <c r="V14" s="81">
        <v>2006.068</v>
      </c>
      <c r="W14" s="61">
        <v>2189.6529999999998</v>
      </c>
      <c r="X14" s="61">
        <v>2650.2649999999994</v>
      </c>
      <c r="Y14" s="61">
        <v>2753.9989999999993</v>
      </c>
      <c r="Z14" s="61">
        <v>2837.1770000000001</v>
      </c>
      <c r="AA14" s="61">
        <v>2910.0789999999997</v>
      </c>
      <c r="AB14" s="61">
        <v>2916.0210000000002</v>
      </c>
      <c r="AC14" s="61">
        <v>2906.8629999999998</v>
      </c>
      <c r="AD14" s="61">
        <v>2799.3739999999998</v>
      </c>
      <c r="AE14" s="61">
        <v>2810.0950000000003</v>
      </c>
      <c r="AF14" s="61">
        <v>3258.42</v>
      </c>
      <c r="AG14" s="82">
        <v>3302.451</v>
      </c>
      <c r="AH14" s="42">
        <f t="shared" si="1"/>
        <v>1.351299095880824E-2</v>
      </c>
      <c r="AJ14" s="340">
        <f t="shared" si="19"/>
        <v>4.5426859189707458E-2</v>
      </c>
      <c r="AK14" s="341">
        <f t="shared" si="20"/>
        <v>4.5129467032981846E-2</v>
      </c>
      <c r="AL14" s="341">
        <f t="shared" si="21"/>
        <v>3.4483603649876474E-2</v>
      </c>
      <c r="AM14" s="341">
        <f t="shared" si="22"/>
        <v>3.5205715824218463E-2</v>
      </c>
      <c r="AN14" s="341">
        <f t="shared" si="23"/>
        <v>3.2943192036481377E-2</v>
      </c>
      <c r="AP14" s="52">
        <f t="shared" si="2"/>
        <v>2.4509406968206044</v>
      </c>
      <c r="AQ14" s="74">
        <f t="shared" si="3"/>
        <v>2.4815812557657742</v>
      </c>
      <c r="AR14" s="74">
        <f t="shared" si="4"/>
        <v>2.3621700200185032</v>
      </c>
      <c r="AS14" s="74">
        <f t="shared" si="5"/>
        <v>2.4953373236999137</v>
      </c>
      <c r="AT14" s="74">
        <f t="shared" si="6"/>
        <v>2.603958651312499</v>
      </c>
      <c r="AU14" s="74">
        <f t="shared" si="7"/>
        <v>2.6298405600775738</v>
      </c>
      <c r="AV14" s="74">
        <f t="shared" si="8"/>
        <v>2.7787930824178764</v>
      </c>
      <c r="AW14" s="74">
        <f t="shared" si="9"/>
        <v>2.8176969790964912</v>
      </c>
      <c r="AX14" s="74">
        <f t="shared" si="10"/>
        <v>2.7938338275200274</v>
      </c>
      <c r="AY14" s="74">
        <f t="shared" si="11"/>
        <v>2.9884581353502444</v>
      </c>
      <c r="AZ14" s="74">
        <f t="shared" si="12"/>
        <v>2.898444755185039</v>
      </c>
      <c r="BA14" s="17">
        <f t="shared" si="13"/>
        <v>3.1556380933452077</v>
      </c>
      <c r="BB14" s="42">
        <f t="shared" si="24"/>
        <v>8.873494576706166E-2</v>
      </c>
      <c r="BC14" s="8"/>
    </row>
    <row r="15" spans="1:55" ht="20.100000000000001" customHeight="1">
      <c r="A15" s="47" t="s">
        <v>130</v>
      </c>
      <c r="B15" s="81">
        <v>4573.2299999999996</v>
      </c>
      <c r="C15" s="61">
        <v>1723.6100000000001</v>
      </c>
      <c r="D15" s="61">
        <v>980.54</v>
      </c>
      <c r="E15" s="61">
        <v>1249.4199999999998</v>
      </c>
      <c r="F15" s="61">
        <v>1330.04</v>
      </c>
      <c r="G15" s="61">
        <v>1496.53</v>
      </c>
      <c r="H15" s="61">
        <v>1833.57</v>
      </c>
      <c r="I15" s="61">
        <v>4074.28</v>
      </c>
      <c r="J15" s="61">
        <v>4137.8899999999994</v>
      </c>
      <c r="K15" s="61">
        <v>5317.4000000000005</v>
      </c>
      <c r="L15" s="61">
        <v>7709.8</v>
      </c>
      <c r="M15" s="82">
        <v>12210.65</v>
      </c>
      <c r="N15" s="42">
        <f t="shared" si="0"/>
        <v>0.5837829775091441</v>
      </c>
      <c r="P15" s="340">
        <f t="shared" si="14"/>
        <v>2.3756577404677948E-2</v>
      </c>
      <c r="Q15" s="341">
        <f t="shared" si="15"/>
        <v>5.7640467272445E-3</v>
      </c>
      <c r="R15" s="341">
        <f t="shared" si="16"/>
        <v>1.6903020422316131E-2</v>
      </c>
      <c r="S15" s="341">
        <f t="shared" si="17"/>
        <v>2.1475791739806255E-2</v>
      </c>
      <c r="T15" s="341">
        <f t="shared" si="18"/>
        <v>3.120067422575408E-2</v>
      </c>
      <c r="V15" s="81">
        <v>693.87400000000002</v>
      </c>
      <c r="W15" s="61">
        <v>474.30899999999997</v>
      </c>
      <c r="X15" s="61">
        <v>250.06199999999998</v>
      </c>
      <c r="Y15" s="61">
        <v>336.91500000000002</v>
      </c>
      <c r="Z15" s="61">
        <v>374.09200000000004</v>
      </c>
      <c r="AA15" s="61">
        <v>418.02900000000005</v>
      </c>
      <c r="AB15" s="61">
        <v>548.82600000000002</v>
      </c>
      <c r="AC15" s="61">
        <v>1072.2139999999995</v>
      </c>
      <c r="AD15" s="61">
        <v>1276.3230000000001</v>
      </c>
      <c r="AE15" s="61">
        <v>1429.7230000000002</v>
      </c>
      <c r="AF15" s="61">
        <v>2012.8150000000001</v>
      </c>
      <c r="AG15" s="82">
        <v>2984.1029999999996</v>
      </c>
      <c r="AH15" s="42">
        <f t="shared" si="1"/>
        <v>0.48255204775401589</v>
      </c>
      <c r="AJ15" s="340">
        <f t="shared" si="19"/>
        <v>1.5712586259986738E-2</v>
      </c>
      <c r="AK15" s="341">
        <f t="shared" si="20"/>
        <v>6.4827882591264258E-3</v>
      </c>
      <c r="AL15" s="341">
        <f t="shared" si="21"/>
        <v>1.7544603033389387E-2</v>
      </c>
      <c r="AM15" s="341">
        <f t="shared" si="22"/>
        <v>2.174753190095945E-2</v>
      </c>
      <c r="AN15" s="341">
        <f t="shared" si="23"/>
        <v>2.976755088437048E-2</v>
      </c>
      <c r="AP15" s="52">
        <f t="shared" si="2"/>
        <v>1.5172514830874462</v>
      </c>
      <c r="AQ15" s="74">
        <f t="shared" si="3"/>
        <v>2.7518348118193785</v>
      </c>
      <c r="AR15" s="74">
        <f t="shared" si="4"/>
        <v>2.5502478226283474</v>
      </c>
      <c r="AS15" s="74">
        <f t="shared" si="5"/>
        <v>2.6965712090409957</v>
      </c>
      <c r="AT15" s="74">
        <f t="shared" si="6"/>
        <v>2.8126372139183786</v>
      </c>
      <c r="AU15" s="74">
        <f t="shared" si="7"/>
        <v>2.7933218846264363</v>
      </c>
      <c r="AV15" s="74">
        <f t="shared" si="8"/>
        <v>2.993209967440567</v>
      </c>
      <c r="AW15" s="74">
        <f t="shared" si="9"/>
        <v>2.6316649812973076</v>
      </c>
      <c r="AX15" s="74">
        <f t="shared" si="10"/>
        <v>3.0844778377385582</v>
      </c>
      <c r="AY15" s="74">
        <f t="shared" si="11"/>
        <v>2.688763305374807</v>
      </c>
      <c r="AZ15" s="74">
        <f t="shared" si="12"/>
        <v>2.6107227165425821</v>
      </c>
      <c r="BA15" s="17">
        <f t="shared" si="13"/>
        <v>2.4438527023540924</v>
      </c>
      <c r="BB15" s="42">
        <f t="shared" si="24"/>
        <v>-6.3917172486811683E-2</v>
      </c>
      <c r="BC15" s="8"/>
    </row>
    <row r="16" spans="1:55" ht="20.100000000000001" customHeight="1">
      <c r="A16" s="47" t="s">
        <v>126</v>
      </c>
      <c r="B16" s="81">
        <v>3861.41</v>
      </c>
      <c r="C16" s="61">
        <v>3464.72</v>
      </c>
      <c r="D16" s="61">
        <v>3341.79</v>
      </c>
      <c r="E16" s="61">
        <v>2846.5600000000004</v>
      </c>
      <c r="F16" s="61">
        <v>4054.28</v>
      </c>
      <c r="G16" s="61">
        <v>3988.0299999999997</v>
      </c>
      <c r="H16" s="61">
        <v>4708.66</v>
      </c>
      <c r="I16" s="61">
        <v>4357.7</v>
      </c>
      <c r="J16" s="61">
        <v>5408.5999999999995</v>
      </c>
      <c r="K16" s="61">
        <v>6123.79</v>
      </c>
      <c r="L16" s="61">
        <v>7098.2400000000007</v>
      </c>
      <c r="M16" s="82">
        <v>7165.4400000000005</v>
      </c>
      <c r="N16" s="42">
        <f t="shared" si="0"/>
        <v>9.4671355152826358E-3</v>
      </c>
      <c r="P16" s="340">
        <f t="shared" si="14"/>
        <v>2.0058883011831348E-2</v>
      </c>
      <c r="Q16" s="341">
        <f t="shared" si="15"/>
        <v>1.536032773793568E-2</v>
      </c>
      <c r="R16" s="341">
        <f t="shared" si="16"/>
        <v>1.946638346409435E-2</v>
      </c>
      <c r="S16" s="341">
        <f t="shared" si="17"/>
        <v>1.9772279950084615E-2</v>
      </c>
      <c r="T16" s="341">
        <f t="shared" si="18"/>
        <v>1.8309144814091578E-2</v>
      </c>
      <c r="V16" s="81">
        <v>835.97</v>
      </c>
      <c r="W16" s="61">
        <v>755.01</v>
      </c>
      <c r="X16" s="61">
        <v>726.07400000000007</v>
      </c>
      <c r="Y16" s="61">
        <v>625.01699999999994</v>
      </c>
      <c r="Z16" s="61">
        <v>932.71600000000001</v>
      </c>
      <c r="AA16" s="61">
        <v>993.13699999999994</v>
      </c>
      <c r="AB16" s="61">
        <v>1247.3779999999999</v>
      </c>
      <c r="AC16" s="61">
        <v>1208.0129999999999</v>
      </c>
      <c r="AD16" s="61">
        <v>1506.04</v>
      </c>
      <c r="AE16" s="61">
        <v>1773.1880000000001</v>
      </c>
      <c r="AF16" s="61">
        <v>2276.81</v>
      </c>
      <c r="AG16" s="82">
        <v>2358.768</v>
      </c>
      <c r="AH16" s="42">
        <f t="shared" si="1"/>
        <v>3.5996855249230318E-2</v>
      </c>
      <c r="AJ16" s="340">
        <f t="shared" si="19"/>
        <v>1.8930311174307025E-2</v>
      </c>
      <c r="AK16" s="341">
        <f t="shared" si="20"/>
        <v>1.5401555593760339E-2</v>
      </c>
      <c r="AL16" s="341">
        <f t="shared" si="21"/>
        <v>2.1759375461938891E-2</v>
      </c>
      <c r="AM16" s="341">
        <f t="shared" si="22"/>
        <v>2.4599875352391293E-2</v>
      </c>
      <c r="AN16" s="341">
        <f t="shared" si="23"/>
        <v>2.3529598832354243E-2</v>
      </c>
      <c r="AP16" s="52">
        <f t="shared" si="2"/>
        <v>2.1649345705325258</v>
      </c>
      <c r="AQ16" s="74">
        <f t="shared" si="3"/>
        <v>2.1791371308504006</v>
      </c>
      <c r="AR16" s="74">
        <f t="shared" si="4"/>
        <v>2.172709835148229</v>
      </c>
      <c r="AS16" s="74">
        <f t="shared" si="5"/>
        <v>2.1956923444438194</v>
      </c>
      <c r="AT16" s="74">
        <f t="shared" si="6"/>
        <v>2.3005712481624356</v>
      </c>
      <c r="AU16" s="74">
        <f t="shared" si="7"/>
        <v>2.4902947069104293</v>
      </c>
      <c r="AV16" s="74">
        <f t="shared" si="8"/>
        <v>2.6491146101013872</v>
      </c>
      <c r="AW16" s="74">
        <f t="shared" si="9"/>
        <v>2.7721343828166232</v>
      </c>
      <c r="AX16" s="74">
        <f t="shared" si="10"/>
        <v>2.7845283437488444</v>
      </c>
      <c r="AY16" s="74">
        <f t="shared" si="11"/>
        <v>2.8955728396956788</v>
      </c>
      <c r="AZ16" s="74">
        <f t="shared" si="12"/>
        <v>3.2075697637724279</v>
      </c>
      <c r="BA16" s="17">
        <f t="shared" si="13"/>
        <v>3.2918676312968915</v>
      </c>
      <c r="BB16" s="42">
        <f t="shared" si="24"/>
        <v>2.6280914752519931E-2</v>
      </c>
      <c r="BC16" s="8"/>
    </row>
    <row r="17" spans="1:55" ht="20.100000000000001" customHeight="1">
      <c r="A17" s="47" t="s">
        <v>123</v>
      </c>
      <c r="B17" s="81">
        <v>4486.29</v>
      </c>
      <c r="C17" s="61">
        <v>5026.68</v>
      </c>
      <c r="D17" s="61">
        <v>5465.79</v>
      </c>
      <c r="E17" s="61">
        <v>4611.1299999999992</v>
      </c>
      <c r="F17" s="61">
        <v>5914.8</v>
      </c>
      <c r="G17" s="61">
        <v>5351.5</v>
      </c>
      <c r="H17" s="61">
        <v>7423.0499999999993</v>
      </c>
      <c r="I17" s="61">
        <v>6761.59</v>
      </c>
      <c r="J17" s="61">
        <v>7130.08</v>
      </c>
      <c r="K17" s="61">
        <v>6407.7800000000007</v>
      </c>
      <c r="L17" s="61">
        <v>8589.35</v>
      </c>
      <c r="M17" s="82">
        <v>7043.8799999999992</v>
      </c>
      <c r="N17" s="42">
        <f t="shared" si="0"/>
        <v>-0.17992863255077521</v>
      </c>
      <c r="P17" s="340">
        <f t="shared" si="14"/>
        <v>2.3304949815520462E-2</v>
      </c>
      <c r="Q17" s="341">
        <f t="shared" si="15"/>
        <v>2.0611879521859864E-2</v>
      </c>
      <c r="R17" s="341">
        <f t="shared" si="16"/>
        <v>2.0369134577370308E-2</v>
      </c>
      <c r="S17" s="341">
        <f t="shared" si="17"/>
        <v>2.3925794674350159E-2</v>
      </c>
      <c r="T17" s="341">
        <f t="shared" si="18"/>
        <v>1.7998534489589383E-2</v>
      </c>
      <c r="V17" s="81">
        <v>960.42899999999997</v>
      </c>
      <c r="W17" s="61">
        <v>1089.845</v>
      </c>
      <c r="X17" s="61">
        <v>1218.2249999999999</v>
      </c>
      <c r="Y17" s="61">
        <v>1052.855</v>
      </c>
      <c r="Z17" s="61">
        <v>1401.4279999999999</v>
      </c>
      <c r="AA17" s="61">
        <v>1266.769</v>
      </c>
      <c r="AB17" s="61">
        <v>1738.9960000000001</v>
      </c>
      <c r="AC17" s="61">
        <v>1652.6760000000002</v>
      </c>
      <c r="AD17" s="61">
        <v>1720.3009999999999</v>
      </c>
      <c r="AE17" s="61">
        <v>1628.4380000000001</v>
      </c>
      <c r="AF17" s="61">
        <v>2072.2179999999998</v>
      </c>
      <c r="AG17" s="82">
        <v>1893.0619999999999</v>
      </c>
      <c r="AH17" s="42">
        <f t="shared" si="1"/>
        <v>-8.6456154709591351E-2</v>
      </c>
      <c r="AJ17" s="340">
        <f t="shared" si="19"/>
        <v>2.1748651065024487E-2</v>
      </c>
      <c r="AK17" s="341">
        <f t="shared" si="20"/>
        <v>1.9645037067345383E-2</v>
      </c>
      <c r="AL17" s="341">
        <f t="shared" si="21"/>
        <v>1.9983100414896132E-2</v>
      </c>
      <c r="AM17" s="341">
        <f t="shared" si="22"/>
        <v>2.2389353746242145E-2</v>
      </c>
      <c r="AN17" s="341">
        <f t="shared" si="23"/>
        <v>1.8884006152692503E-2</v>
      </c>
      <c r="AP17" s="52">
        <f t="shared" si="2"/>
        <v>2.1408089980808196</v>
      </c>
      <c r="AQ17" s="74">
        <f t="shared" si="3"/>
        <v>2.168120906841096</v>
      </c>
      <c r="AR17" s="74">
        <f t="shared" si="4"/>
        <v>2.2288177921215411</v>
      </c>
      <c r="AS17" s="74">
        <f t="shared" si="5"/>
        <v>2.2832906467612064</v>
      </c>
      <c r="AT17" s="74">
        <f t="shared" si="6"/>
        <v>2.3693582200581589</v>
      </c>
      <c r="AU17" s="74">
        <f t="shared" si="7"/>
        <v>2.3671288423806409</v>
      </c>
      <c r="AV17" s="74">
        <f t="shared" si="8"/>
        <v>2.3426974087470787</v>
      </c>
      <c r="AW17" s="74">
        <f t="shared" si="9"/>
        <v>2.4442120862104924</v>
      </c>
      <c r="AX17" s="74">
        <f t="shared" si="10"/>
        <v>2.412737304490272</v>
      </c>
      <c r="AY17" s="74">
        <f t="shared" si="11"/>
        <v>2.5413450524206511</v>
      </c>
      <c r="AZ17" s="74">
        <f t="shared" si="12"/>
        <v>2.4125434404233146</v>
      </c>
      <c r="BA17" s="17">
        <f t="shared" si="13"/>
        <v>2.6875273286881662</v>
      </c>
      <c r="BB17" s="42">
        <f t="shared" si="24"/>
        <v>0.1139809064812536</v>
      </c>
      <c r="BC17" s="8"/>
    </row>
    <row r="18" spans="1:55" ht="20.100000000000001" customHeight="1">
      <c r="A18" s="47" t="s">
        <v>135</v>
      </c>
      <c r="B18" s="81">
        <v>11.7</v>
      </c>
      <c r="C18" s="61">
        <v>129.92000000000002</v>
      </c>
      <c r="D18" s="61">
        <v>664.18000000000006</v>
      </c>
      <c r="E18" s="61">
        <v>1002.64</v>
      </c>
      <c r="F18" s="61">
        <v>1039.6399999999999</v>
      </c>
      <c r="G18" s="61">
        <v>477.95</v>
      </c>
      <c r="H18" s="61">
        <v>1004.79</v>
      </c>
      <c r="I18" s="61">
        <v>2068.75</v>
      </c>
      <c r="J18" s="61">
        <v>3026.4</v>
      </c>
      <c r="K18" s="61">
        <v>5570.69</v>
      </c>
      <c r="L18" s="61">
        <v>5190.58</v>
      </c>
      <c r="M18" s="82">
        <v>7852.2</v>
      </c>
      <c r="N18" s="42">
        <f t="shared" si="0"/>
        <v>0.51277891873355197</v>
      </c>
      <c r="P18" s="340">
        <f t="shared" si="14"/>
        <v>6.0778039948730325E-5</v>
      </c>
      <c r="Q18" s="341">
        <f t="shared" si="15"/>
        <v>1.8408759819626126E-3</v>
      </c>
      <c r="R18" s="341">
        <f t="shared" si="16"/>
        <v>1.7708181975475277E-2</v>
      </c>
      <c r="S18" s="341">
        <f t="shared" si="17"/>
        <v>1.4458457429350119E-2</v>
      </c>
      <c r="T18" s="341">
        <f t="shared" si="18"/>
        <v>2.0063955166634551E-2</v>
      </c>
      <c r="V18" s="81">
        <v>2.1219999999999999</v>
      </c>
      <c r="W18" s="61">
        <v>28.422000000000001</v>
      </c>
      <c r="X18" s="61">
        <v>134.56100000000001</v>
      </c>
      <c r="Y18" s="61">
        <v>191.523</v>
      </c>
      <c r="Z18" s="61">
        <v>181.46099999999998</v>
      </c>
      <c r="AA18" s="61">
        <v>150.85599999999999</v>
      </c>
      <c r="AB18" s="61">
        <v>315.42399999999998</v>
      </c>
      <c r="AC18" s="61">
        <v>540.22699999999998</v>
      </c>
      <c r="AD18" s="61">
        <v>697.26400000000001</v>
      </c>
      <c r="AE18" s="61">
        <v>1264.663</v>
      </c>
      <c r="AF18" s="61">
        <v>1088.8440000000001</v>
      </c>
      <c r="AG18" s="82">
        <v>1754.712</v>
      </c>
      <c r="AH18" s="42">
        <f t="shared" si="1"/>
        <v>0.61153663885735687</v>
      </c>
      <c r="AJ18" s="340">
        <f t="shared" si="19"/>
        <v>4.8052107506106082E-5</v>
      </c>
      <c r="AK18" s="341">
        <f t="shared" si="20"/>
        <v>2.3394728729795684E-3</v>
      </c>
      <c r="AL18" s="341">
        <f t="shared" si="21"/>
        <v>1.5519097269901456E-2</v>
      </c>
      <c r="AM18" s="341">
        <f t="shared" si="22"/>
        <v>1.176445407311069E-2</v>
      </c>
      <c r="AN18" s="341">
        <f t="shared" si="23"/>
        <v>1.7503912816486392E-2</v>
      </c>
      <c r="AP18" s="52">
        <f t="shared" si="2"/>
        <v>1.8136752136752139</v>
      </c>
      <c r="AQ18" s="74">
        <f t="shared" si="3"/>
        <v>2.1876539408866993</v>
      </c>
      <c r="AR18" s="74">
        <f t="shared" si="4"/>
        <v>2.0259718750941009</v>
      </c>
      <c r="AS18" s="74">
        <f t="shared" si="5"/>
        <v>1.9101871060400544</v>
      </c>
      <c r="AT18" s="74">
        <f t="shared" si="6"/>
        <v>1.745421492054942</v>
      </c>
      <c r="AU18" s="74">
        <f t="shared" si="7"/>
        <v>3.1563134219060576</v>
      </c>
      <c r="AV18" s="74">
        <f t="shared" si="8"/>
        <v>3.1392032165925214</v>
      </c>
      <c r="AW18" s="74">
        <f t="shared" si="9"/>
        <v>2.6113691842900302</v>
      </c>
      <c r="AX18" s="74">
        <f t="shared" si="10"/>
        <v>2.3039386730108378</v>
      </c>
      <c r="AY18" s="74">
        <f t="shared" si="11"/>
        <v>2.2702088969230023</v>
      </c>
      <c r="AZ18" s="74">
        <f t="shared" si="12"/>
        <v>2.0977308894189091</v>
      </c>
      <c r="BA18" s="17">
        <f t="shared" si="13"/>
        <v>2.2346756323068693</v>
      </c>
      <c r="BB18" s="42">
        <f t="shared" si="24"/>
        <v>6.5282321759534745E-2</v>
      </c>
      <c r="BC18" s="8"/>
    </row>
    <row r="19" spans="1:55" ht="20.100000000000001" customHeight="1">
      <c r="A19" s="47" t="s">
        <v>137</v>
      </c>
      <c r="B19" s="81">
        <v>1609.62</v>
      </c>
      <c r="C19" s="61">
        <v>1567.43</v>
      </c>
      <c r="D19" s="61">
        <v>2014.85</v>
      </c>
      <c r="E19" s="61">
        <v>2309.6400000000003</v>
      </c>
      <c r="F19" s="61">
        <v>2161.8200000000002</v>
      </c>
      <c r="G19" s="61">
        <v>2887.01</v>
      </c>
      <c r="H19" s="61">
        <v>3220.68</v>
      </c>
      <c r="I19" s="61">
        <v>3844.75</v>
      </c>
      <c r="J19" s="61">
        <v>3702.84</v>
      </c>
      <c r="K19" s="61">
        <v>3998.91</v>
      </c>
      <c r="L19" s="61">
        <v>4577</v>
      </c>
      <c r="M19" s="82">
        <v>5613.1399999999994</v>
      </c>
      <c r="N19" s="42">
        <f t="shared" si="0"/>
        <v>0.22637972471050893</v>
      </c>
      <c r="P19" s="340">
        <f t="shared" si="14"/>
        <v>8.361499885664557E-3</v>
      </c>
      <c r="Q19" s="341">
        <f t="shared" si="15"/>
        <v>1.111963043976542E-2</v>
      </c>
      <c r="R19" s="341">
        <f t="shared" si="16"/>
        <v>1.2711787226276789E-2</v>
      </c>
      <c r="S19" s="341">
        <f t="shared" si="17"/>
        <v>1.2749318891941844E-2</v>
      </c>
      <c r="T19" s="341">
        <f t="shared" si="18"/>
        <v>1.434270514047567E-2</v>
      </c>
      <c r="V19" s="81">
        <v>386.80700000000002</v>
      </c>
      <c r="W19" s="61">
        <v>404.08399999999995</v>
      </c>
      <c r="X19" s="61">
        <v>531.37800000000004</v>
      </c>
      <c r="Y19" s="61">
        <v>573.76100000000008</v>
      </c>
      <c r="Z19" s="61">
        <v>551.755</v>
      </c>
      <c r="AA19" s="61">
        <v>738.76599999999996</v>
      </c>
      <c r="AB19" s="61">
        <v>911.90099999999995</v>
      </c>
      <c r="AC19" s="61">
        <v>1117.0889999999999</v>
      </c>
      <c r="AD19" s="61">
        <v>1115.4949999999999</v>
      </c>
      <c r="AE19" s="61">
        <v>1087.653</v>
      </c>
      <c r="AF19" s="61">
        <v>1308.797</v>
      </c>
      <c r="AG19" s="82">
        <v>1548.144</v>
      </c>
      <c r="AH19" s="42">
        <f t="shared" si="1"/>
        <v>0.18287557199474019</v>
      </c>
      <c r="AJ19" s="340">
        <f t="shared" si="19"/>
        <v>8.7591383355864177E-3</v>
      </c>
      <c r="AK19" s="341">
        <f t="shared" si="20"/>
        <v>1.1456773456008536E-2</v>
      </c>
      <c r="AL19" s="341">
        <f t="shared" si="21"/>
        <v>1.3346949110474592E-2</v>
      </c>
      <c r="AM19" s="341">
        <f t="shared" si="22"/>
        <v>1.4140944155016743E-2</v>
      </c>
      <c r="AN19" s="341">
        <f t="shared" si="23"/>
        <v>1.5443319247469962E-2</v>
      </c>
      <c r="AP19" s="52">
        <f t="shared" si="2"/>
        <v>2.4030951404679368</v>
      </c>
      <c r="AQ19" s="74">
        <f t="shared" si="3"/>
        <v>2.5780034834091472</v>
      </c>
      <c r="AR19" s="74">
        <f t="shared" si="4"/>
        <v>2.6373079881877066</v>
      </c>
      <c r="AS19" s="74">
        <f t="shared" si="5"/>
        <v>2.4842010010218045</v>
      </c>
      <c r="AT19" s="74">
        <f t="shared" si="6"/>
        <v>2.5522707718496451</v>
      </c>
      <c r="AU19" s="74">
        <f t="shared" si="7"/>
        <v>2.558931212569405</v>
      </c>
      <c r="AV19" s="74">
        <f t="shared" si="8"/>
        <v>2.8313927493572786</v>
      </c>
      <c r="AW19" s="74">
        <f t="shared" si="9"/>
        <v>2.9054919045451588</v>
      </c>
      <c r="AX19" s="74">
        <f t="shared" si="10"/>
        <v>3.0125390241004197</v>
      </c>
      <c r="AY19" s="74">
        <f t="shared" si="11"/>
        <v>2.7198736655738691</v>
      </c>
      <c r="AZ19" s="74">
        <f t="shared" si="12"/>
        <v>2.8595084116233345</v>
      </c>
      <c r="BA19" s="17">
        <f t="shared" si="13"/>
        <v>2.7580712399833249</v>
      </c>
      <c r="BB19" s="42">
        <f t="shared" si="24"/>
        <v>-3.5473639884284848E-2</v>
      </c>
      <c r="BC19" s="8"/>
    </row>
    <row r="20" spans="1:55" ht="20.100000000000001" customHeight="1">
      <c r="A20" s="47" t="s">
        <v>124</v>
      </c>
      <c r="B20" s="81">
        <v>7469.9900000000007</v>
      </c>
      <c r="C20" s="61">
        <v>9522.23</v>
      </c>
      <c r="D20" s="61">
        <v>6817.81</v>
      </c>
      <c r="E20" s="61">
        <v>8882.74</v>
      </c>
      <c r="F20" s="61">
        <v>8803.7799999999988</v>
      </c>
      <c r="G20" s="61">
        <v>8617.85</v>
      </c>
      <c r="H20" s="61">
        <v>7264.0000000000009</v>
      </c>
      <c r="I20" s="61">
        <v>5682.8700000000008</v>
      </c>
      <c r="J20" s="61">
        <v>4876.07</v>
      </c>
      <c r="K20" s="61">
        <v>4946.5700000000006</v>
      </c>
      <c r="L20" s="61">
        <v>4471.74</v>
      </c>
      <c r="M20" s="82">
        <v>4132.97</v>
      </c>
      <c r="N20" s="42">
        <f t="shared" si="0"/>
        <v>-7.5757982351388836E-2</v>
      </c>
      <c r="P20" s="340">
        <f t="shared" si="14"/>
        <v>3.8804388943300523E-2</v>
      </c>
      <c r="Q20" s="341">
        <f t="shared" si="15"/>
        <v>3.3192578891424844E-2</v>
      </c>
      <c r="R20" s="341">
        <f t="shared" si="16"/>
        <v>1.5724221185243976E-2</v>
      </c>
      <c r="S20" s="341">
        <f t="shared" si="17"/>
        <v>1.2456115198132405E-2</v>
      </c>
      <c r="T20" s="341">
        <f t="shared" si="18"/>
        <v>1.0560572168952091E-2</v>
      </c>
      <c r="V20" s="81">
        <v>1726.66</v>
      </c>
      <c r="W20" s="61">
        <v>2237.431</v>
      </c>
      <c r="X20" s="61">
        <v>1691.154</v>
      </c>
      <c r="Y20" s="61">
        <v>2199.8069999999998</v>
      </c>
      <c r="Z20" s="61">
        <v>2266.623</v>
      </c>
      <c r="AA20" s="61">
        <v>2288.7779999999998</v>
      </c>
      <c r="AB20" s="61">
        <v>1958.607</v>
      </c>
      <c r="AC20" s="61">
        <v>1768.422</v>
      </c>
      <c r="AD20" s="61">
        <v>1538.3810000000001</v>
      </c>
      <c r="AE20" s="61">
        <v>1592.58</v>
      </c>
      <c r="AF20" s="61">
        <v>1482.0619999999999</v>
      </c>
      <c r="AG20" s="82">
        <v>1394.5830000000001</v>
      </c>
      <c r="AH20" s="42">
        <f t="shared" si="1"/>
        <v>-5.902519597695631E-2</v>
      </c>
      <c r="AJ20" s="340">
        <f t="shared" si="19"/>
        <v>3.9099741727847852E-2</v>
      </c>
      <c r="AK20" s="341">
        <f t="shared" si="20"/>
        <v>3.5494339259110878E-2</v>
      </c>
      <c r="AL20" s="341">
        <f t="shared" si="21"/>
        <v>1.9543075056437691E-2</v>
      </c>
      <c r="AM20" s="341">
        <f t="shared" si="22"/>
        <v>1.601299206544057E-2</v>
      </c>
      <c r="AN20" s="341">
        <f t="shared" si="23"/>
        <v>1.3911490459604794E-2</v>
      </c>
      <c r="AP20" s="52">
        <f t="shared" si="2"/>
        <v>2.3114622643403808</v>
      </c>
      <c r="AQ20" s="74">
        <f t="shared" si="3"/>
        <v>2.3496922464590755</v>
      </c>
      <c r="AR20" s="74">
        <f t="shared" si="4"/>
        <v>2.4804944696317439</v>
      </c>
      <c r="AS20" s="74">
        <f t="shared" si="5"/>
        <v>2.4764959911018445</v>
      </c>
      <c r="AT20" s="74">
        <f t="shared" si="6"/>
        <v>2.5746020459393582</v>
      </c>
      <c r="AU20" s="74">
        <f t="shared" si="7"/>
        <v>2.6558573194010107</v>
      </c>
      <c r="AV20" s="74">
        <f t="shared" si="8"/>
        <v>2.6963202092511009</v>
      </c>
      <c r="AW20" s="74">
        <f t="shared" si="9"/>
        <v>3.1118466549472359</v>
      </c>
      <c r="AX20" s="74">
        <f t="shared" si="10"/>
        <v>3.1549608598728081</v>
      </c>
      <c r="AY20" s="74">
        <f t="shared" si="11"/>
        <v>3.2195642637221344</v>
      </c>
      <c r="AZ20" s="74">
        <f t="shared" si="12"/>
        <v>3.3142848197793251</v>
      </c>
      <c r="BA20" s="17">
        <f t="shared" si="13"/>
        <v>3.374287739809386</v>
      </c>
      <c r="BB20" s="42">
        <f t="shared" si="24"/>
        <v>1.8104334205669169E-2</v>
      </c>
      <c r="BC20" s="8"/>
    </row>
    <row r="21" spans="1:55" ht="20.100000000000001" customHeight="1">
      <c r="A21" s="47" t="s">
        <v>146</v>
      </c>
      <c r="B21" s="81">
        <v>37.14</v>
      </c>
      <c r="C21" s="61">
        <v>194.09</v>
      </c>
      <c r="D21" s="61">
        <v>330.93</v>
      </c>
      <c r="E21" s="61">
        <v>372.55999999999995</v>
      </c>
      <c r="F21" s="61">
        <v>582.91000000000008</v>
      </c>
      <c r="G21" s="61">
        <v>400.27000000000004</v>
      </c>
      <c r="H21" s="61">
        <v>1075.67</v>
      </c>
      <c r="I21" s="61">
        <v>820.81999999999994</v>
      </c>
      <c r="J21" s="61">
        <v>1049.92</v>
      </c>
      <c r="K21" s="61">
        <v>1679.03</v>
      </c>
      <c r="L21" s="61">
        <v>1516.6699999999998</v>
      </c>
      <c r="M21" s="82">
        <v>9420.5499999999993</v>
      </c>
      <c r="N21" s="42">
        <f t="shared" si="0"/>
        <v>5.2113379970593474</v>
      </c>
      <c r="P21" s="340">
        <f t="shared" si="14"/>
        <v>1.929313165552004E-4</v>
      </c>
      <c r="Q21" s="341">
        <f t="shared" si="15"/>
        <v>1.5416830825403809E-3</v>
      </c>
      <c r="R21" s="341">
        <f t="shared" si="16"/>
        <v>5.3373224470006867E-3</v>
      </c>
      <c r="S21" s="341">
        <f t="shared" si="17"/>
        <v>4.2247125811320594E-3</v>
      </c>
      <c r="T21" s="341">
        <f t="shared" si="18"/>
        <v>2.4071405828307878E-2</v>
      </c>
      <c r="V21" s="81">
        <v>12.801000000000002</v>
      </c>
      <c r="W21" s="61">
        <v>52.966999999999999</v>
      </c>
      <c r="X21" s="61">
        <v>84.74799999999999</v>
      </c>
      <c r="Y21" s="61">
        <v>100.92999999999999</v>
      </c>
      <c r="Z21" s="61">
        <v>165.23400000000001</v>
      </c>
      <c r="AA21" s="61">
        <v>107.393</v>
      </c>
      <c r="AB21" s="61">
        <v>281.90100000000001</v>
      </c>
      <c r="AC21" s="61">
        <v>237.13299999999998</v>
      </c>
      <c r="AD21" s="61">
        <v>275.79600000000005</v>
      </c>
      <c r="AE21" s="61">
        <v>429.12699999999995</v>
      </c>
      <c r="AF21" s="61">
        <v>399.41199999999998</v>
      </c>
      <c r="AG21" s="82">
        <v>1352.117</v>
      </c>
      <c r="AH21" s="42">
        <f t="shared" si="1"/>
        <v>2.3852688452024475</v>
      </c>
      <c r="AJ21" s="340">
        <f t="shared" si="19"/>
        <v>2.8987513109597743E-4</v>
      </c>
      <c r="AK21" s="341">
        <f t="shared" si="20"/>
        <v>1.6654492380011056E-3</v>
      </c>
      <c r="AL21" s="341">
        <f t="shared" si="21"/>
        <v>5.2659591164926954E-3</v>
      </c>
      <c r="AM21" s="341">
        <f t="shared" si="22"/>
        <v>4.3154612876126295E-3</v>
      </c>
      <c r="AN21" s="341">
        <f t="shared" si="23"/>
        <v>1.3487876121944303E-2</v>
      </c>
      <c r="AP21" s="52">
        <f t="shared" si="2"/>
        <v>3.4466882067851379</v>
      </c>
      <c r="AQ21" s="74">
        <f t="shared" si="3"/>
        <v>2.7289917048791796</v>
      </c>
      <c r="AR21" s="74">
        <f t="shared" si="4"/>
        <v>2.5609041186957966</v>
      </c>
      <c r="AS21" s="74">
        <f t="shared" si="5"/>
        <v>2.709093837234271</v>
      </c>
      <c r="AT21" s="74">
        <f t="shared" si="6"/>
        <v>2.8346399958827262</v>
      </c>
      <c r="AU21" s="74">
        <f t="shared" si="7"/>
        <v>2.6830139655732377</v>
      </c>
      <c r="AV21" s="74">
        <f t="shared" si="8"/>
        <v>2.6207015162642815</v>
      </c>
      <c r="AW21" s="74">
        <f t="shared" si="9"/>
        <v>2.8889768767817547</v>
      </c>
      <c r="AX21" s="74">
        <f t="shared" si="10"/>
        <v>2.626828710758915</v>
      </c>
      <c r="AY21" s="74">
        <f t="shared" si="11"/>
        <v>2.555803052953193</v>
      </c>
      <c r="AZ21" s="74">
        <f t="shared" si="12"/>
        <v>2.6334799264177446</v>
      </c>
      <c r="BA21" s="17">
        <f t="shared" si="13"/>
        <v>1.4352845640647307</v>
      </c>
      <c r="BB21" s="42">
        <f t="shared" si="24"/>
        <v>-0.45498556884118285</v>
      </c>
      <c r="BC21" s="8"/>
    </row>
    <row r="22" spans="1:55" ht="20.100000000000001" customHeight="1">
      <c r="A22" s="47" t="s">
        <v>131</v>
      </c>
      <c r="B22" s="81">
        <v>1544.8899999999999</v>
      </c>
      <c r="C22" s="61">
        <v>1387.69</v>
      </c>
      <c r="D22" s="61">
        <v>1691.28</v>
      </c>
      <c r="E22" s="61">
        <v>1751.8999999999999</v>
      </c>
      <c r="F22" s="61">
        <v>1905.79</v>
      </c>
      <c r="G22" s="61">
        <v>1816.38</v>
      </c>
      <c r="H22" s="61">
        <v>1804.9</v>
      </c>
      <c r="I22" s="61">
        <v>1715.48</v>
      </c>
      <c r="J22" s="61">
        <v>1956.1899999999998</v>
      </c>
      <c r="K22" s="61">
        <v>2367.87</v>
      </c>
      <c r="L22" s="61">
        <v>3180.26</v>
      </c>
      <c r="M22" s="82">
        <v>3109.2</v>
      </c>
      <c r="N22" s="42">
        <f t="shared" si="0"/>
        <v>-2.2344085074805328E-2</v>
      </c>
      <c r="P22" s="340">
        <f t="shared" si="14"/>
        <v>8.0252466783242733E-3</v>
      </c>
      <c r="Q22" s="341">
        <f t="shared" si="15"/>
        <v>6.9959835047960052E-3</v>
      </c>
      <c r="R22" s="341">
        <f t="shared" si="16"/>
        <v>7.5270160167355653E-3</v>
      </c>
      <c r="S22" s="341">
        <f t="shared" si="17"/>
        <v>8.8586735633137369E-3</v>
      </c>
      <c r="T22" s="341">
        <f t="shared" si="18"/>
        <v>7.9446332752731892E-3</v>
      </c>
      <c r="V22" s="81">
        <v>428.68799999999999</v>
      </c>
      <c r="W22" s="61">
        <v>383.96100000000001</v>
      </c>
      <c r="X22" s="61">
        <v>586.19299999999998</v>
      </c>
      <c r="Y22" s="61">
        <v>560.34699999999998</v>
      </c>
      <c r="Z22" s="61">
        <v>593.30600000000004</v>
      </c>
      <c r="AA22" s="61">
        <v>596.34100000000001</v>
      </c>
      <c r="AB22" s="61">
        <v>644.24899999999991</v>
      </c>
      <c r="AC22" s="61">
        <v>722.82599999999991</v>
      </c>
      <c r="AD22" s="61">
        <v>819.46899999999994</v>
      </c>
      <c r="AE22" s="61">
        <v>1103.5940000000001</v>
      </c>
      <c r="AF22" s="61">
        <v>1347.5070000000001</v>
      </c>
      <c r="AG22" s="82">
        <v>1213.232</v>
      </c>
      <c r="AH22" s="42">
        <f t="shared" si="1"/>
        <v>-9.9646977715143664E-2</v>
      </c>
      <c r="AJ22" s="340">
        <f t="shared" si="19"/>
        <v>9.7075220841553265E-3</v>
      </c>
      <c r="AK22" s="341">
        <f t="shared" si="20"/>
        <v>9.2480484206495517E-3</v>
      </c>
      <c r="AL22" s="341">
        <f t="shared" si="21"/>
        <v>1.3542566385258071E-2</v>
      </c>
      <c r="AM22" s="341">
        <f t="shared" si="22"/>
        <v>1.4559187739194197E-2</v>
      </c>
      <c r="AN22" s="341">
        <f t="shared" si="23"/>
        <v>1.210244595932063E-2</v>
      </c>
      <c r="AP22" s="52">
        <f t="shared" si="2"/>
        <v>2.7748771757212487</v>
      </c>
      <c r="AQ22" s="74">
        <f t="shared" si="3"/>
        <v>2.7669075946356898</v>
      </c>
      <c r="AR22" s="74">
        <f t="shared" si="4"/>
        <v>3.4659725178562981</v>
      </c>
      <c r="AS22" s="74">
        <f t="shared" si="5"/>
        <v>3.1985101889377248</v>
      </c>
      <c r="AT22" s="74">
        <f t="shared" si="6"/>
        <v>3.1131761631659316</v>
      </c>
      <c r="AU22" s="74">
        <f t="shared" si="7"/>
        <v>3.2831290809191911</v>
      </c>
      <c r="AV22" s="74">
        <f t="shared" si="8"/>
        <v>3.5694442905424117</v>
      </c>
      <c r="AW22" s="74">
        <f t="shared" si="9"/>
        <v>4.2135495604728703</v>
      </c>
      <c r="AX22" s="74">
        <f t="shared" si="10"/>
        <v>4.1891073975431841</v>
      </c>
      <c r="AY22" s="74">
        <f t="shared" si="11"/>
        <v>4.6607035014591176</v>
      </c>
      <c r="AZ22" s="74">
        <f t="shared" si="12"/>
        <v>4.2370969669146543</v>
      </c>
      <c r="BA22" s="17">
        <f t="shared" si="13"/>
        <v>3.9020712723530169</v>
      </c>
      <c r="BB22" s="42">
        <f t="shared" si="24"/>
        <v>-7.9069631206857796E-2</v>
      </c>
      <c r="BC22" s="8"/>
    </row>
    <row r="23" spans="1:55" ht="20.100000000000001" customHeight="1">
      <c r="A23" s="47" t="s">
        <v>133</v>
      </c>
      <c r="B23" s="81">
        <v>4634.1499999999996</v>
      </c>
      <c r="C23" s="61">
        <v>3917.08</v>
      </c>
      <c r="D23" s="61">
        <v>5478.0400000000009</v>
      </c>
      <c r="E23" s="61">
        <v>5640.1499999999987</v>
      </c>
      <c r="F23" s="61">
        <v>6068.67</v>
      </c>
      <c r="G23" s="61">
        <v>6018.8</v>
      </c>
      <c r="H23" s="61">
        <v>4169.8</v>
      </c>
      <c r="I23" s="61">
        <v>4456.22</v>
      </c>
      <c r="J23" s="61">
        <v>4021.3100000000004</v>
      </c>
      <c r="K23" s="61">
        <v>3524.56</v>
      </c>
      <c r="L23" s="61">
        <v>3882.91</v>
      </c>
      <c r="M23" s="82">
        <v>3869.31</v>
      </c>
      <c r="N23" s="42">
        <f t="shared" si="0"/>
        <v>-3.5025277433677086E-3</v>
      </c>
      <c r="P23" s="340">
        <f t="shared" si="14"/>
        <v>2.4073038788752877E-2</v>
      </c>
      <c r="Q23" s="341">
        <f t="shared" si="15"/>
        <v>2.3182057454203524E-2</v>
      </c>
      <c r="R23" s="341">
        <f t="shared" si="16"/>
        <v>1.1203917264015975E-2</v>
      </c>
      <c r="S23" s="341">
        <f t="shared" si="17"/>
        <v>1.0815918247478677E-2</v>
      </c>
      <c r="T23" s="341">
        <f t="shared" si="18"/>
        <v>9.8868676760412028E-3</v>
      </c>
      <c r="V23" s="81">
        <v>1125.951</v>
      </c>
      <c r="W23" s="61">
        <v>1020.0779999999999</v>
      </c>
      <c r="X23" s="61">
        <v>1393.3830000000003</v>
      </c>
      <c r="Y23" s="61">
        <v>1323.913</v>
      </c>
      <c r="Z23" s="61">
        <v>1437.1179999999999</v>
      </c>
      <c r="AA23" s="61">
        <v>1531.1489999999999</v>
      </c>
      <c r="AB23" s="61">
        <v>1154.183</v>
      </c>
      <c r="AC23" s="61">
        <v>1268.973</v>
      </c>
      <c r="AD23" s="61">
        <v>1152.721</v>
      </c>
      <c r="AE23" s="61">
        <v>1028.7760000000001</v>
      </c>
      <c r="AF23" s="61">
        <v>1120.56</v>
      </c>
      <c r="AG23" s="82">
        <v>1100.316</v>
      </c>
      <c r="AH23" s="42">
        <f t="shared" si="1"/>
        <v>-1.8065967016491678E-2</v>
      </c>
      <c r="AJ23" s="340">
        <f t="shared" si="19"/>
        <v>2.5496851318853746E-2</v>
      </c>
      <c r="AK23" s="341">
        <f t="shared" si="20"/>
        <v>2.3745038646058446E-2</v>
      </c>
      <c r="AL23" s="341">
        <f t="shared" si="21"/>
        <v>1.2624450002048088E-2</v>
      </c>
      <c r="AM23" s="341">
        <f t="shared" si="22"/>
        <v>1.2107130733295966E-2</v>
      </c>
      <c r="AN23" s="341">
        <f t="shared" si="23"/>
        <v>1.0976066348543262E-2</v>
      </c>
      <c r="AP23" s="52">
        <f t="shared" si="2"/>
        <v>2.4296818186722486</v>
      </c>
      <c r="AQ23" s="74">
        <f t="shared" si="3"/>
        <v>2.6041796440205456</v>
      </c>
      <c r="AR23" s="74">
        <f t="shared" si="4"/>
        <v>2.5435794554256637</v>
      </c>
      <c r="AS23" s="74">
        <f t="shared" si="5"/>
        <v>2.3473010469579716</v>
      </c>
      <c r="AT23" s="74">
        <f t="shared" si="6"/>
        <v>2.3680938327508332</v>
      </c>
      <c r="AU23" s="74">
        <f t="shared" si="7"/>
        <v>2.5439439755432973</v>
      </c>
      <c r="AV23" s="74">
        <f t="shared" si="8"/>
        <v>2.7679576958127488</v>
      </c>
      <c r="AW23" s="74">
        <f t="shared" si="9"/>
        <v>2.8476444161194916</v>
      </c>
      <c r="AX23" s="74">
        <f t="shared" si="10"/>
        <v>2.8665310558002237</v>
      </c>
      <c r="AY23" s="74">
        <f t="shared" si="11"/>
        <v>2.918877817372949</v>
      </c>
      <c r="AZ23" s="74">
        <f t="shared" si="12"/>
        <v>2.8858768294912833</v>
      </c>
      <c r="BA23" s="17">
        <f t="shared" si="13"/>
        <v>2.8437008148739702</v>
      </c>
      <c r="BB23" s="42">
        <f t="shared" si="24"/>
        <v>-1.461462741109011E-2</v>
      </c>
      <c r="BC23" s="8"/>
    </row>
    <row r="24" spans="1:55" ht="20.100000000000001" customHeight="1">
      <c r="A24" s="47" t="s">
        <v>155</v>
      </c>
      <c r="B24" s="81">
        <v>185.76000000000002</v>
      </c>
      <c r="C24" s="61">
        <v>281.39</v>
      </c>
      <c r="D24" s="61">
        <v>413.65</v>
      </c>
      <c r="E24" s="61">
        <v>651.22000000000014</v>
      </c>
      <c r="F24" s="61">
        <v>623.90000000000009</v>
      </c>
      <c r="G24" s="61">
        <v>509.62</v>
      </c>
      <c r="H24" s="61">
        <v>628.82000000000005</v>
      </c>
      <c r="I24" s="61">
        <v>876.35</v>
      </c>
      <c r="J24" s="61">
        <v>829.59</v>
      </c>
      <c r="K24" s="61">
        <v>2041.13</v>
      </c>
      <c r="L24" s="61">
        <v>3366.83</v>
      </c>
      <c r="M24" s="82">
        <v>3917.55</v>
      </c>
      <c r="N24" s="42">
        <f t="shared" si="0"/>
        <v>0.16357226233578775</v>
      </c>
      <c r="P24" s="340">
        <f t="shared" si="14"/>
        <v>9.6496826503214941E-4</v>
      </c>
      <c r="Q24" s="341">
        <f t="shared" si="15"/>
        <v>1.9628564032383861E-3</v>
      </c>
      <c r="R24" s="341">
        <f t="shared" si="16"/>
        <v>6.4883706462937011E-3</v>
      </c>
      <c r="S24" s="341">
        <f t="shared" si="17"/>
        <v>9.3783677791034643E-3</v>
      </c>
      <c r="T24" s="341">
        <f t="shared" si="18"/>
        <v>1.0010130608370799E-2</v>
      </c>
      <c r="V24" s="81">
        <v>45.814</v>
      </c>
      <c r="W24" s="61">
        <v>70.763999999999996</v>
      </c>
      <c r="X24" s="61">
        <v>97.512</v>
      </c>
      <c r="Y24" s="61">
        <v>153.53399999999999</v>
      </c>
      <c r="Z24" s="61">
        <v>151.369</v>
      </c>
      <c r="AA24" s="61">
        <v>114.214</v>
      </c>
      <c r="AB24" s="61">
        <v>151.54</v>
      </c>
      <c r="AC24" s="61">
        <v>211.63499999999999</v>
      </c>
      <c r="AD24" s="61">
        <v>182.39399999999998</v>
      </c>
      <c r="AE24" s="61">
        <v>434.06900000000002</v>
      </c>
      <c r="AF24" s="61">
        <v>724.92599999999993</v>
      </c>
      <c r="AG24" s="82">
        <v>810.86799999999994</v>
      </c>
      <c r="AH24" s="42">
        <f t="shared" si="1"/>
        <v>0.11855279021582894</v>
      </c>
      <c r="AJ24" s="340">
        <f t="shared" si="19"/>
        <v>1.0374454539513404E-3</v>
      </c>
      <c r="AK24" s="341">
        <f t="shared" si="20"/>
        <v>1.7712292166999551E-3</v>
      </c>
      <c r="AL24" s="341">
        <f t="shared" si="21"/>
        <v>5.3266040303613336E-3</v>
      </c>
      <c r="AM24" s="341">
        <f t="shared" si="22"/>
        <v>7.8324889822636093E-3</v>
      </c>
      <c r="AN24" s="341">
        <f t="shared" si="23"/>
        <v>8.0887135767457492E-3</v>
      </c>
      <c r="AP24" s="52">
        <f t="shared" si="2"/>
        <v>2.4663006029285097</v>
      </c>
      <c r="AQ24" s="74">
        <f t="shared" si="3"/>
        <v>2.5148015210206474</v>
      </c>
      <c r="AR24" s="74">
        <f t="shared" si="4"/>
        <v>2.357355252024659</v>
      </c>
      <c r="AS24" s="74">
        <f t="shared" si="5"/>
        <v>2.3576364362273878</v>
      </c>
      <c r="AT24" s="74">
        <f t="shared" si="6"/>
        <v>2.4261740663567877</v>
      </c>
      <c r="AU24" s="74">
        <f t="shared" si="7"/>
        <v>2.2411600800596525</v>
      </c>
      <c r="AV24" s="74">
        <f t="shared" si="8"/>
        <v>2.4099106262523455</v>
      </c>
      <c r="AW24" s="74">
        <f t="shared" si="9"/>
        <v>2.4149597763450674</v>
      </c>
      <c r="AX24" s="74">
        <f t="shared" si="10"/>
        <v>2.1986041297508403</v>
      </c>
      <c r="AY24" s="74">
        <f t="shared" si="11"/>
        <v>2.1266112398524348</v>
      </c>
      <c r="AZ24" s="74">
        <f t="shared" si="12"/>
        <v>2.1531410852344783</v>
      </c>
      <c r="BA24" s="17">
        <f t="shared" si="13"/>
        <v>2.0698344628658214</v>
      </c>
      <c r="BB24" s="42">
        <f t="shared" si="24"/>
        <v>-3.8690740212030644E-2</v>
      </c>
      <c r="BC24" s="8"/>
    </row>
    <row r="25" spans="1:55" ht="20.100000000000001" customHeight="1">
      <c r="A25" s="47" t="s">
        <v>127</v>
      </c>
      <c r="B25" s="81">
        <v>10156.630000000001</v>
      </c>
      <c r="C25" s="61">
        <v>10681.119999999999</v>
      </c>
      <c r="D25" s="61">
        <v>13911.75</v>
      </c>
      <c r="E25" s="61">
        <v>13407.47</v>
      </c>
      <c r="F25" s="61">
        <v>13213.400000000001</v>
      </c>
      <c r="G25" s="61">
        <v>9440.2199999999993</v>
      </c>
      <c r="H25" s="61">
        <v>5159.91</v>
      </c>
      <c r="I25" s="61">
        <v>4310.6100000000006</v>
      </c>
      <c r="J25" s="61">
        <v>5577.95</v>
      </c>
      <c r="K25" s="61">
        <v>3596.6800000000003</v>
      </c>
      <c r="L25" s="61">
        <v>1507.1000000000001</v>
      </c>
      <c r="M25" s="82">
        <v>2774.6800000000003</v>
      </c>
      <c r="N25" s="42">
        <f t="shared" si="0"/>
        <v>0.84107225797889995</v>
      </c>
      <c r="P25" s="340">
        <f t="shared" si="14"/>
        <v>5.2760689220895128E-2</v>
      </c>
      <c r="Q25" s="341">
        <f t="shared" si="15"/>
        <v>3.6360025656330355E-2</v>
      </c>
      <c r="R25" s="341">
        <f t="shared" si="16"/>
        <v>1.1433173259964641E-2</v>
      </c>
      <c r="S25" s="341">
        <f t="shared" si="17"/>
        <v>4.1980551675869686E-3</v>
      </c>
      <c r="T25" s="341">
        <f t="shared" si="18"/>
        <v>7.0898671864901E-3</v>
      </c>
      <c r="V25" s="81">
        <v>2869.5070000000001</v>
      </c>
      <c r="W25" s="61">
        <v>2843.4209999999998</v>
      </c>
      <c r="X25" s="61">
        <v>3670.7400000000002</v>
      </c>
      <c r="Y25" s="61">
        <v>3904.1660000000002</v>
      </c>
      <c r="Z25" s="61">
        <v>4011.0079999999998</v>
      </c>
      <c r="AA25" s="61">
        <v>2723.0489999999995</v>
      </c>
      <c r="AB25" s="61">
        <v>1446.5760000000002</v>
      </c>
      <c r="AC25" s="61">
        <v>1459.9609999999998</v>
      </c>
      <c r="AD25" s="61">
        <v>1720.1789999999999</v>
      </c>
      <c r="AE25" s="61">
        <v>1113.846</v>
      </c>
      <c r="AF25" s="61">
        <v>527.12599999999998</v>
      </c>
      <c r="AG25" s="82">
        <v>804.11900000000003</v>
      </c>
      <c r="AH25" s="42">
        <f t="shared" si="1"/>
        <v>0.5254777795062282</v>
      </c>
      <c r="AJ25" s="340">
        <f t="shared" si="19"/>
        <v>6.497919832871063E-2</v>
      </c>
      <c r="AK25" s="341">
        <f t="shared" si="20"/>
        <v>4.2229008241595561E-2</v>
      </c>
      <c r="AL25" s="341">
        <f t="shared" si="21"/>
        <v>1.3668372062510453E-2</v>
      </c>
      <c r="AM25" s="341">
        <f t="shared" si="22"/>
        <v>5.695351783857508E-3</v>
      </c>
      <c r="AN25" s="341">
        <f t="shared" si="23"/>
        <v>8.0213897608725666E-3</v>
      </c>
      <c r="AP25" s="52">
        <f t="shared" si="2"/>
        <v>2.8252550304579369</v>
      </c>
      <c r="AQ25" s="74">
        <f t="shared" si="3"/>
        <v>2.6621000419431673</v>
      </c>
      <c r="AR25" s="74">
        <f t="shared" si="4"/>
        <v>2.6385896813844409</v>
      </c>
      <c r="AS25" s="74">
        <f t="shared" si="5"/>
        <v>2.9119334221892723</v>
      </c>
      <c r="AT25" s="74">
        <f t="shared" si="6"/>
        <v>3.0355608700258823</v>
      </c>
      <c r="AU25" s="74">
        <f t="shared" si="7"/>
        <v>2.8845185811347611</v>
      </c>
      <c r="AV25" s="74">
        <f t="shared" si="8"/>
        <v>2.8034907585597431</v>
      </c>
      <c r="AW25" s="74">
        <f t="shared" si="9"/>
        <v>3.3869011578407688</v>
      </c>
      <c r="AX25" s="74">
        <f t="shared" si="10"/>
        <v>3.0838910352369595</v>
      </c>
      <c r="AY25" s="74">
        <f t="shared" si="11"/>
        <v>3.0968726714636832</v>
      </c>
      <c r="AZ25" s="74">
        <f t="shared" si="12"/>
        <v>3.4976179417424187</v>
      </c>
      <c r="BA25" s="17">
        <f t="shared" si="13"/>
        <v>2.8980603168653678</v>
      </c>
      <c r="BB25" s="42">
        <f t="shared" si="24"/>
        <v>-0.17141884415722305</v>
      </c>
      <c r="BC25" s="8"/>
    </row>
    <row r="26" spans="1:55" ht="20.100000000000001" customHeight="1">
      <c r="A26" s="47" t="s">
        <v>129</v>
      </c>
      <c r="B26" s="81">
        <v>1425.69</v>
      </c>
      <c r="C26" s="61">
        <v>1254.81</v>
      </c>
      <c r="D26" s="61">
        <v>1606.0500000000002</v>
      </c>
      <c r="E26" s="61">
        <v>1953.7499999999995</v>
      </c>
      <c r="F26" s="61">
        <v>1978.18</v>
      </c>
      <c r="G26" s="61">
        <v>1639.83</v>
      </c>
      <c r="H26" s="61">
        <v>2615.65</v>
      </c>
      <c r="I26" s="61">
        <v>1982.56</v>
      </c>
      <c r="J26" s="61">
        <v>3546.17</v>
      </c>
      <c r="K26" s="61">
        <v>2099.89</v>
      </c>
      <c r="L26" s="61">
        <v>2497.4500000000003</v>
      </c>
      <c r="M26" s="82">
        <v>2635.12</v>
      </c>
      <c r="N26" s="42">
        <f t="shared" si="0"/>
        <v>5.5124226711245311E-2</v>
      </c>
      <c r="P26" s="340">
        <f t="shared" si="14"/>
        <v>7.406037929444902E-3</v>
      </c>
      <c r="Q26" s="341">
        <f t="shared" si="15"/>
        <v>6.3159821351642456E-3</v>
      </c>
      <c r="R26" s="341">
        <f t="shared" si="16"/>
        <v>6.6751577001198737E-3</v>
      </c>
      <c r="S26" s="341">
        <f t="shared" si="17"/>
        <v>6.9566935692987027E-3</v>
      </c>
      <c r="T26" s="341">
        <f t="shared" si="18"/>
        <v>6.7332632305216415E-3</v>
      </c>
      <c r="V26" s="81">
        <v>305.99099999999999</v>
      </c>
      <c r="W26" s="61">
        <v>283.28399999999999</v>
      </c>
      <c r="X26" s="61">
        <v>332.803</v>
      </c>
      <c r="Y26" s="61">
        <v>460.57499999999999</v>
      </c>
      <c r="Z26" s="61">
        <v>505.55200000000002</v>
      </c>
      <c r="AA26" s="61">
        <v>431.92500000000001</v>
      </c>
      <c r="AB26" s="61">
        <v>631.44200000000001</v>
      </c>
      <c r="AC26" s="61">
        <v>583.71199999999999</v>
      </c>
      <c r="AD26" s="61">
        <v>1013.886</v>
      </c>
      <c r="AE26" s="61">
        <v>611.82500000000005</v>
      </c>
      <c r="AF26" s="61">
        <v>673.96399999999994</v>
      </c>
      <c r="AG26" s="82">
        <v>693.31999999999994</v>
      </c>
      <c r="AH26" s="42">
        <f t="shared" si="1"/>
        <v>2.8719634876640289E-2</v>
      </c>
      <c r="AJ26" s="340">
        <f t="shared" si="19"/>
        <v>6.9290821997648007E-3</v>
      </c>
      <c r="AK26" s="341">
        <f t="shared" si="20"/>
        <v>6.6982872451987335E-3</v>
      </c>
      <c r="AL26" s="341">
        <f t="shared" si="21"/>
        <v>7.5079066021204533E-3</v>
      </c>
      <c r="AM26" s="341">
        <f t="shared" si="22"/>
        <v>7.2818682244012653E-3</v>
      </c>
      <c r="AN26" s="341">
        <f t="shared" si="23"/>
        <v>6.9161280221063885E-3</v>
      </c>
      <c r="AP26" s="52">
        <f t="shared" si="2"/>
        <v>2.1462660185594342</v>
      </c>
      <c r="AQ26" s="74">
        <f t="shared" si="3"/>
        <v>2.2575848136371244</v>
      </c>
      <c r="AR26" s="74">
        <f t="shared" si="4"/>
        <v>2.0721833068708944</v>
      </c>
      <c r="AS26" s="74">
        <f t="shared" si="5"/>
        <v>2.3573896353166992</v>
      </c>
      <c r="AT26" s="74">
        <f t="shared" si="6"/>
        <v>2.5556420548180654</v>
      </c>
      <c r="AU26" s="74">
        <f t="shared" si="7"/>
        <v>2.6339620570424986</v>
      </c>
      <c r="AV26" s="74">
        <f t="shared" si="8"/>
        <v>2.4140920994781414</v>
      </c>
      <c r="AW26" s="74">
        <f t="shared" si="9"/>
        <v>2.9442337180211444</v>
      </c>
      <c r="AX26" s="74">
        <f t="shared" si="10"/>
        <v>2.8591015095159</v>
      </c>
      <c r="AY26" s="74">
        <f t="shared" si="11"/>
        <v>2.9136049983570573</v>
      </c>
      <c r="AZ26" s="74">
        <f t="shared" si="12"/>
        <v>2.6986085807523668</v>
      </c>
      <c r="BA26" s="17">
        <f t="shared" si="13"/>
        <v>2.6310756246394851</v>
      </c>
      <c r="BB26" s="42">
        <f t="shared" si="24"/>
        <v>-2.502510241557656E-2</v>
      </c>
      <c r="BC26" s="8"/>
    </row>
    <row r="27" spans="1:55" ht="20.100000000000001" customHeight="1">
      <c r="A27" s="47" t="s">
        <v>140</v>
      </c>
      <c r="B27" s="81">
        <v>300.49</v>
      </c>
      <c r="C27" s="61">
        <v>201.72</v>
      </c>
      <c r="D27" s="61">
        <v>154.9</v>
      </c>
      <c r="E27" s="61">
        <v>306.85000000000008</v>
      </c>
      <c r="F27" s="61">
        <v>275.89</v>
      </c>
      <c r="G27" s="61">
        <v>289.43</v>
      </c>
      <c r="H27" s="61">
        <v>581.51</v>
      </c>
      <c r="I27" s="61">
        <v>548.03</v>
      </c>
      <c r="J27" s="61">
        <v>853.87</v>
      </c>
      <c r="K27" s="61">
        <v>915.24</v>
      </c>
      <c r="L27" s="61">
        <v>2181.59</v>
      </c>
      <c r="M27" s="82">
        <v>2695.66</v>
      </c>
      <c r="N27" s="42">
        <f t="shared" si="0"/>
        <v>0.23564006068968033</v>
      </c>
      <c r="P27" s="340">
        <f t="shared" si="14"/>
        <v>1.5609566858285451E-3</v>
      </c>
      <c r="Q27" s="341">
        <f t="shared" si="15"/>
        <v>1.1147708661145288E-3</v>
      </c>
      <c r="R27" s="341">
        <f t="shared" si="16"/>
        <v>2.9093768404334103E-3</v>
      </c>
      <c r="S27" s="341">
        <f t="shared" si="17"/>
        <v>6.0768596463778475E-3</v>
      </c>
      <c r="T27" s="341">
        <f t="shared" si="18"/>
        <v>6.8879551443531868E-3</v>
      </c>
      <c r="V27" s="81">
        <v>86.88900000000001</v>
      </c>
      <c r="W27" s="61">
        <v>59.143000000000001</v>
      </c>
      <c r="X27" s="61">
        <v>48.05</v>
      </c>
      <c r="Y27" s="61">
        <v>79.256</v>
      </c>
      <c r="Z27" s="61">
        <v>76.64</v>
      </c>
      <c r="AA27" s="61">
        <v>85.914000000000001</v>
      </c>
      <c r="AB27" s="61">
        <v>162.50299999999999</v>
      </c>
      <c r="AC27" s="61">
        <v>160.833</v>
      </c>
      <c r="AD27" s="61">
        <v>269.51</v>
      </c>
      <c r="AE27" s="61">
        <v>246.39099999999999</v>
      </c>
      <c r="AF27" s="61">
        <v>553.64499999999998</v>
      </c>
      <c r="AG27" s="82">
        <v>667.58900000000006</v>
      </c>
      <c r="AH27" s="42">
        <f t="shared" si="1"/>
        <v>0.20580697017041619</v>
      </c>
      <c r="AJ27" s="340">
        <f t="shared" si="19"/>
        <v>1.9675775537691103E-3</v>
      </c>
      <c r="AK27" s="341">
        <f t="shared" si="20"/>
        <v>1.3323531872061214E-3</v>
      </c>
      <c r="AL27" s="341">
        <f t="shared" si="21"/>
        <v>3.0235453203171828E-3</v>
      </c>
      <c r="AM27" s="341">
        <f t="shared" si="22"/>
        <v>5.9818772710391634E-3</v>
      </c>
      <c r="AN27" s="341">
        <f t="shared" si="23"/>
        <v>6.659451609862665E-3</v>
      </c>
      <c r="AP27" s="52">
        <f t="shared" si="2"/>
        <v>2.8915770907517722</v>
      </c>
      <c r="AQ27" s="74">
        <f t="shared" si="3"/>
        <v>2.9319353559389256</v>
      </c>
      <c r="AR27" s="74">
        <f t="shared" si="4"/>
        <v>3.1020012911555837</v>
      </c>
      <c r="AS27" s="74">
        <f t="shared" si="5"/>
        <v>2.5828906631904838</v>
      </c>
      <c r="AT27" s="74">
        <f t="shared" si="6"/>
        <v>2.777918735728008</v>
      </c>
      <c r="AU27" s="74">
        <f t="shared" si="7"/>
        <v>2.968386138271776</v>
      </c>
      <c r="AV27" s="74">
        <f t="shared" si="8"/>
        <v>2.794500524496569</v>
      </c>
      <c r="AW27" s="74">
        <f t="shared" si="9"/>
        <v>2.9347480977318763</v>
      </c>
      <c r="AX27" s="74">
        <f t="shared" si="10"/>
        <v>3.1563352735193879</v>
      </c>
      <c r="AY27" s="74">
        <f t="shared" si="11"/>
        <v>2.6920916917966871</v>
      </c>
      <c r="AZ27" s="74">
        <f t="shared" si="12"/>
        <v>2.5378049954391062</v>
      </c>
      <c r="BA27" s="17">
        <f t="shared" si="13"/>
        <v>2.4765326487761814</v>
      </c>
      <c r="BB27" s="42">
        <f t="shared" si="24"/>
        <v>-2.4143835626867421E-2</v>
      </c>
      <c r="BC27" s="8"/>
    </row>
    <row r="28" spans="1:55" ht="20.100000000000001" customHeight="1">
      <c r="A28" s="47" t="s">
        <v>157</v>
      </c>
      <c r="B28" s="81">
        <v>889.43000000000006</v>
      </c>
      <c r="C28" s="61">
        <v>1205.94</v>
      </c>
      <c r="D28" s="61">
        <v>922.59</v>
      </c>
      <c r="E28" s="61">
        <v>1715.6799999999998</v>
      </c>
      <c r="F28" s="61">
        <v>2176.67</v>
      </c>
      <c r="G28" s="61">
        <v>4554.1400000000003</v>
      </c>
      <c r="H28" s="61">
        <v>5197.07</v>
      </c>
      <c r="I28" s="61">
        <v>4132.88</v>
      </c>
      <c r="J28" s="61">
        <v>2906.02</v>
      </c>
      <c r="K28" s="61">
        <v>4258.1899999999996</v>
      </c>
      <c r="L28" s="61">
        <v>3701.68</v>
      </c>
      <c r="M28" s="82">
        <v>2430.6799999999998</v>
      </c>
      <c r="N28" s="42">
        <f t="shared" si="0"/>
        <v>-0.34335761059843101</v>
      </c>
      <c r="P28" s="340">
        <f t="shared" si="14"/>
        <v>4.6203258180854039E-3</v>
      </c>
      <c r="Q28" s="341">
        <f t="shared" si="15"/>
        <v>1.7540761469809006E-2</v>
      </c>
      <c r="R28" s="341">
        <f t="shared" si="16"/>
        <v>1.353598986950433E-2</v>
      </c>
      <c r="S28" s="341">
        <f t="shared" si="17"/>
        <v>1.0311098701315989E-2</v>
      </c>
      <c r="T28" s="341">
        <f t="shared" si="18"/>
        <v>6.2108777851347732E-3</v>
      </c>
      <c r="V28" s="81">
        <v>219.584</v>
      </c>
      <c r="W28" s="61">
        <v>294.47399999999999</v>
      </c>
      <c r="X28" s="61">
        <v>234.41800000000001</v>
      </c>
      <c r="Y28" s="61">
        <v>426.96199999999999</v>
      </c>
      <c r="Z28" s="61">
        <v>547.46100000000001</v>
      </c>
      <c r="AA28" s="61">
        <v>1110.4189999999999</v>
      </c>
      <c r="AB28" s="61">
        <v>1140.6280000000002</v>
      </c>
      <c r="AC28" s="61">
        <v>1003.1420000000001</v>
      </c>
      <c r="AD28" s="61">
        <v>646.65</v>
      </c>
      <c r="AE28" s="61">
        <v>937.39800000000002</v>
      </c>
      <c r="AF28" s="61">
        <v>810.58699999999999</v>
      </c>
      <c r="AG28" s="82">
        <v>531.48199999999997</v>
      </c>
      <c r="AH28" s="42">
        <f t="shared" si="1"/>
        <v>-0.34432454505191917</v>
      </c>
      <c r="AJ28" s="340">
        <f t="shared" si="19"/>
        <v>4.9724194036855794E-3</v>
      </c>
      <c r="AK28" s="341">
        <f t="shared" si="20"/>
        <v>1.7220363314293757E-2</v>
      </c>
      <c r="AL28" s="341">
        <f t="shared" si="21"/>
        <v>1.1503120390658291E-2</v>
      </c>
      <c r="AM28" s="341">
        <f t="shared" si="22"/>
        <v>8.7580163308615139E-3</v>
      </c>
      <c r="AN28" s="341">
        <f t="shared" si="23"/>
        <v>5.3017330431044075E-3</v>
      </c>
      <c r="AP28" s="52">
        <f t="shared" si="2"/>
        <v>2.4688171075857572</v>
      </c>
      <c r="AQ28" s="74">
        <f t="shared" si="3"/>
        <v>2.4418627792427481</v>
      </c>
      <c r="AR28" s="74">
        <f t="shared" si="4"/>
        <v>2.5408686415417465</v>
      </c>
      <c r="AS28" s="74">
        <f t="shared" si="5"/>
        <v>2.4885876154061366</v>
      </c>
      <c r="AT28" s="74">
        <f t="shared" si="6"/>
        <v>2.515130910978697</v>
      </c>
      <c r="AU28" s="74">
        <f t="shared" si="7"/>
        <v>2.4382627675038533</v>
      </c>
      <c r="AV28" s="74">
        <f t="shared" si="8"/>
        <v>2.1947520429780631</v>
      </c>
      <c r="AW28" s="74">
        <f t="shared" si="9"/>
        <v>2.4272226631307952</v>
      </c>
      <c r="AX28" s="74">
        <f t="shared" si="10"/>
        <v>2.2252083605756328</v>
      </c>
      <c r="AY28" s="74">
        <f t="shared" si="11"/>
        <v>2.2014001254053954</v>
      </c>
      <c r="AZ28" s="74">
        <f t="shared" si="12"/>
        <v>2.1897813965550776</v>
      </c>
      <c r="BA28" s="17">
        <f t="shared" si="13"/>
        <v>2.1865568482893676</v>
      </c>
      <c r="BB28" s="42">
        <f t="shared" si="24"/>
        <v>-1.4725434560650011E-3</v>
      </c>
      <c r="BC28" s="8"/>
    </row>
    <row r="29" spans="1:55" ht="20.100000000000001" customHeight="1">
      <c r="A29" s="47" t="s">
        <v>134</v>
      </c>
      <c r="B29" s="81">
        <v>2090.25</v>
      </c>
      <c r="C29" s="61">
        <v>2159.66</v>
      </c>
      <c r="D29" s="61">
        <v>1888.7199999999998</v>
      </c>
      <c r="E29" s="61">
        <v>1400.1399999999999</v>
      </c>
      <c r="F29" s="61">
        <v>1552.95</v>
      </c>
      <c r="G29" s="61">
        <v>1580.83</v>
      </c>
      <c r="H29" s="61">
        <v>1524.24</v>
      </c>
      <c r="I29" s="61">
        <v>1602.6000000000001</v>
      </c>
      <c r="J29" s="61">
        <v>1783.3899999999999</v>
      </c>
      <c r="K29" s="61">
        <v>2696.39</v>
      </c>
      <c r="L29" s="61">
        <v>1425</v>
      </c>
      <c r="M29" s="82">
        <v>1406.9</v>
      </c>
      <c r="N29" s="42">
        <f t="shared" si="0"/>
        <v>-1.2701754385964848E-2</v>
      </c>
      <c r="P29" s="340">
        <f t="shared" si="14"/>
        <v>1.0858230598532784E-2</v>
      </c>
      <c r="Q29" s="341">
        <f t="shared" si="15"/>
        <v>6.0887372707730033E-3</v>
      </c>
      <c r="R29" s="341">
        <f t="shared" si="16"/>
        <v>8.5713196743763855E-3</v>
      </c>
      <c r="S29" s="341">
        <f t="shared" si="17"/>
        <v>3.9693640858678454E-3</v>
      </c>
      <c r="T29" s="341">
        <f t="shared" si="18"/>
        <v>3.5949133394383931E-3</v>
      </c>
      <c r="V29" s="81">
        <v>445.79899999999998</v>
      </c>
      <c r="W29" s="61">
        <v>501.78099999999995</v>
      </c>
      <c r="X29" s="61">
        <v>414.99399999999997</v>
      </c>
      <c r="Y29" s="61">
        <v>327.87599999999992</v>
      </c>
      <c r="Z29" s="61">
        <v>362.63499999999999</v>
      </c>
      <c r="AA29" s="61">
        <v>361.791</v>
      </c>
      <c r="AB29" s="61">
        <v>376.75299999999999</v>
      </c>
      <c r="AC29" s="61">
        <v>467.846</v>
      </c>
      <c r="AD29" s="61">
        <v>483.85300000000001</v>
      </c>
      <c r="AE29" s="61">
        <v>666.05400000000009</v>
      </c>
      <c r="AF29" s="61">
        <v>382.61400000000003</v>
      </c>
      <c r="AG29" s="82">
        <v>406.98200000000003</v>
      </c>
      <c r="AH29" s="42">
        <f t="shared" si="1"/>
        <v>6.3688207958935095E-2</v>
      </c>
      <c r="AJ29" s="340">
        <f t="shared" si="19"/>
        <v>1.0094995982146365E-2</v>
      </c>
      <c r="AK29" s="341">
        <f t="shared" si="20"/>
        <v>5.610650091399421E-3</v>
      </c>
      <c r="AL29" s="341">
        <f t="shared" si="21"/>
        <v>8.1733685677583233E-3</v>
      </c>
      <c r="AM29" s="341">
        <f t="shared" si="22"/>
        <v>4.1339666937864131E-3</v>
      </c>
      <c r="AN29" s="341">
        <f t="shared" si="23"/>
        <v>4.0597986711661321E-3</v>
      </c>
      <c r="AP29" s="52">
        <f t="shared" si="2"/>
        <v>2.132754455208707</v>
      </c>
      <c r="AQ29" s="74">
        <f t="shared" si="3"/>
        <v>2.323425909633924</v>
      </c>
      <c r="AR29" s="74">
        <f t="shared" si="4"/>
        <v>2.1972235164555891</v>
      </c>
      <c r="AS29" s="74">
        <f t="shared" si="5"/>
        <v>2.3417372548459436</v>
      </c>
      <c r="AT29" s="74">
        <f t="shared" si="6"/>
        <v>2.3351363533919316</v>
      </c>
      <c r="AU29" s="74">
        <f t="shared" si="7"/>
        <v>2.2886142089914792</v>
      </c>
      <c r="AV29" s="74">
        <f t="shared" si="8"/>
        <v>2.4717432950191571</v>
      </c>
      <c r="AW29" s="74">
        <f t="shared" si="9"/>
        <v>2.9192936478222888</v>
      </c>
      <c r="AX29" s="74">
        <f t="shared" si="10"/>
        <v>2.7131081816091829</v>
      </c>
      <c r="AY29" s="74">
        <f t="shared" si="11"/>
        <v>2.4701693746082727</v>
      </c>
      <c r="AZ29" s="74">
        <f t="shared" si="12"/>
        <v>2.6850105263157897</v>
      </c>
      <c r="BA29" s="17">
        <f t="shared" si="13"/>
        <v>2.8927571255952804</v>
      </c>
      <c r="BB29" s="42">
        <f t="shared" si="24"/>
        <v>7.7372731780142437E-2</v>
      </c>
      <c r="BC29" s="8"/>
    </row>
    <row r="30" spans="1:55" ht="20.100000000000001" customHeight="1">
      <c r="A30" s="47" t="s">
        <v>132</v>
      </c>
      <c r="B30" s="81">
        <v>565.93999999999994</v>
      </c>
      <c r="C30" s="61">
        <v>417.02</v>
      </c>
      <c r="D30" s="61">
        <v>762.65</v>
      </c>
      <c r="E30" s="61">
        <v>782.61</v>
      </c>
      <c r="F30" s="61">
        <v>798.06</v>
      </c>
      <c r="G30" s="61">
        <v>1795.5500000000002</v>
      </c>
      <c r="H30" s="61">
        <v>986.19999999999993</v>
      </c>
      <c r="I30" s="61">
        <v>1370.1499999999999</v>
      </c>
      <c r="J30" s="61">
        <v>1308.25</v>
      </c>
      <c r="K30" s="61">
        <v>1309.0999999999999</v>
      </c>
      <c r="L30" s="61">
        <v>1077.0899999999999</v>
      </c>
      <c r="M30" s="82">
        <v>1507.2600000000002</v>
      </c>
      <c r="N30" s="42">
        <f t="shared" si="0"/>
        <v>0.39938166727014485</v>
      </c>
      <c r="P30" s="340">
        <f t="shared" si="14"/>
        <v>2.9398909340670461E-3</v>
      </c>
      <c r="Q30" s="341">
        <f t="shared" si="15"/>
        <v>6.9157545128422839E-3</v>
      </c>
      <c r="R30" s="341">
        <f t="shared" si="16"/>
        <v>4.1613841416583376E-3</v>
      </c>
      <c r="S30" s="341">
        <f t="shared" si="17"/>
        <v>3.0002542899981734E-3</v>
      </c>
      <c r="T30" s="341">
        <f t="shared" si="18"/>
        <v>3.8513533868803134E-3</v>
      </c>
      <c r="V30" s="81">
        <v>161.751</v>
      </c>
      <c r="W30" s="61">
        <v>120.81099999999999</v>
      </c>
      <c r="X30" s="61">
        <v>322.661</v>
      </c>
      <c r="Y30" s="61">
        <v>246.06800000000007</v>
      </c>
      <c r="Z30" s="61">
        <v>221.39000000000001</v>
      </c>
      <c r="AA30" s="61">
        <v>515.93100000000004</v>
      </c>
      <c r="AB30" s="61">
        <v>308.19100000000003</v>
      </c>
      <c r="AC30" s="61">
        <v>405.92200000000003</v>
      </c>
      <c r="AD30" s="61">
        <v>447.40499999999997</v>
      </c>
      <c r="AE30" s="61">
        <v>517.66999999999996</v>
      </c>
      <c r="AF30" s="61">
        <v>353.75200000000001</v>
      </c>
      <c r="AG30" s="82">
        <v>395.92600000000004</v>
      </c>
      <c r="AH30" s="42">
        <f t="shared" si="1"/>
        <v>0.11921911395553957</v>
      </c>
      <c r="AJ30" s="340">
        <f t="shared" si="19"/>
        <v>3.6628069939774579E-3</v>
      </c>
      <c r="AK30" s="341">
        <f t="shared" si="20"/>
        <v>8.0010511933845639E-3</v>
      </c>
      <c r="AL30" s="341">
        <f t="shared" si="21"/>
        <v>6.3524995067538829E-3</v>
      </c>
      <c r="AM30" s="341">
        <f t="shared" si="22"/>
        <v>3.8221261790220202E-3</v>
      </c>
      <c r="AN30" s="341">
        <f t="shared" si="23"/>
        <v>3.949510908787421E-3</v>
      </c>
      <c r="AP30" s="52">
        <f t="shared" si="2"/>
        <v>2.8580944976499278</v>
      </c>
      <c r="AQ30" s="74">
        <f t="shared" si="3"/>
        <v>2.8970073377775645</v>
      </c>
      <c r="AR30" s="74">
        <f t="shared" si="4"/>
        <v>4.2307873860879832</v>
      </c>
      <c r="AS30" s="74">
        <f t="shared" si="5"/>
        <v>3.1441969818939199</v>
      </c>
      <c r="AT30" s="74">
        <f t="shared" si="6"/>
        <v>2.7741021978297375</v>
      </c>
      <c r="AU30" s="74">
        <f t="shared" si="7"/>
        <v>2.8733869844894322</v>
      </c>
      <c r="AV30" s="74">
        <f t="shared" si="8"/>
        <v>3.1250354897586701</v>
      </c>
      <c r="AW30" s="74">
        <f t="shared" si="9"/>
        <v>2.962609933218991</v>
      </c>
      <c r="AX30" s="74">
        <f t="shared" si="10"/>
        <v>3.4198738773170261</v>
      </c>
      <c r="AY30" s="74">
        <f t="shared" si="11"/>
        <v>3.9543961500267359</v>
      </c>
      <c r="AZ30" s="74">
        <f t="shared" si="12"/>
        <v>3.2843309287060505</v>
      </c>
      <c r="BA30" s="17">
        <f t="shared" si="13"/>
        <v>2.6267929886018337</v>
      </c>
      <c r="BB30" s="42">
        <f t="shared" si="24"/>
        <v>-0.20020453309291561</v>
      </c>
      <c r="BC30" s="8"/>
    </row>
    <row r="31" spans="1:55" ht="20.100000000000001" customHeight="1">
      <c r="A31" s="47" t="s">
        <v>160</v>
      </c>
      <c r="B31" s="81">
        <v>159.98000000000002</v>
      </c>
      <c r="C31" s="61">
        <v>327.47000000000003</v>
      </c>
      <c r="D31" s="61">
        <v>171.34</v>
      </c>
      <c r="E31" s="61">
        <v>108.99000000000001</v>
      </c>
      <c r="F31" s="61">
        <v>173.08999999999997</v>
      </c>
      <c r="G31" s="61">
        <v>230.81</v>
      </c>
      <c r="H31" s="61">
        <v>273.3</v>
      </c>
      <c r="I31" s="61">
        <v>349.92</v>
      </c>
      <c r="J31" s="61">
        <v>582.53</v>
      </c>
      <c r="K31" s="61">
        <v>675.69</v>
      </c>
      <c r="L31" s="61">
        <v>863.06999999999994</v>
      </c>
      <c r="M31" s="82">
        <v>1156.75</v>
      </c>
      <c r="N31" s="42">
        <f t="shared" si="0"/>
        <v>0.34027367420950799</v>
      </c>
      <c r="P31" s="340">
        <f t="shared" si="14"/>
        <v>8.3104878897417769E-4</v>
      </c>
      <c r="Q31" s="341">
        <f t="shared" si="15"/>
        <v>8.8898961271428108E-4</v>
      </c>
      <c r="R31" s="341">
        <f t="shared" si="16"/>
        <v>2.1478921783493411E-3</v>
      </c>
      <c r="S31" s="341">
        <f t="shared" si="17"/>
        <v>2.4040975870806744E-3</v>
      </c>
      <c r="T31" s="341">
        <f t="shared" si="18"/>
        <v>2.9557296221446876E-3</v>
      </c>
      <c r="V31" s="81">
        <v>48.825000000000003</v>
      </c>
      <c r="W31" s="61">
        <v>89.218000000000004</v>
      </c>
      <c r="X31" s="61">
        <v>47.501000000000005</v>
      </c>
      <c r="Y31" s="61">
        <v>38.110000000000007</v>
      </c>
      <c r="Z31" s="61">
        <v>50.928000000000004</v>
      </c>
      <c r="AA31" s="61">
        <v>82.283000000000001</v>
      </c>
      <c r="AB31" s="61">
        <v>90.344999999999999</v>
      </c>
      <c r="AC31" s="61">
        <v>109.22499999999999</v>
      </c>
      <c r="AD31" s="61">
        <v>180.81199999999998</v>
      </c>
      <c r="AE31" s="61">
        <v>222.303</v>
      </c>
      <c r="AF31" s="61">
        <v>301.22399999999999</v>
      </c>
      <c r="AG31" s="82">
        <v>382.55700000000002</v>
      </c>
      <c r="AH31" s="42">
        <f t="shared" si="1"/>
        <v>0.27000836586726168</v>
      </c>
      <c r="AJ31" s="340">
        <f t="shared" si="19"/>
        <v>1.1056287224248962E-3</v>
      </c>
      <c r="AK31" s="341">
        <f t="shared" si="20"/>
        <v>1.2760436867435027E-3</v>
      </c>
      <c r="AL31" s="341">
        <f t="shared" si="21"/>
        <v>2.7279535183609414E-3</v>
      </c>
      <c r="AM31" s="341">
        <f t="shared" si="22"/>
        <v>3.2545855179609696E-3</v>
      </c>
      <c r="AN31" s="341">
        <f t="shared" si="23"/>
        <v>3.8161501006071571E-3</v>
      </c>
      <c r="AP31" s="52">
        <f t="shared" si="2"/>
        <v>3.0519439929991248</v>
      </c>
      <c r="AQ31" s="74">
        <f t="shared" si="3"/>
        <v>2.7244633096161479</v>
      </c>
      <c r="AR31" s="74">
        <f t="shared" si="4"/>
        <v>2.772324034084277</v>
      </c>
      <c r="AS31" s="74">
        <f t="shared" si="5"/>
        <v>3.496651068905404</v>
      </c>
      <c r="AT31" s="74">
        <f t="shared" si="6"/>
        <v>2.9422843607371894</v>
      </c>
      <c r="AU31" s="74">
        <f t="shared" si="7"/>
        <v>3.5649668558554652</v>
      </c>
      <c r="AV31" s="74">
        <f t="shared" si="8"/>
        <v>3.3057080131723375</v>
      </c>
      <c r="AW31" s="74">
        <f t="shared" si="9"/>
        <v>3.121427754915409</v>
      </c>
      <c r="AX31" s="74">
        <f t="shared" si="10"/>
        <v>3.1039088115633531</v>
      </c>
      <c r="AY31" s="74">
        <f t="shared" si="11"/>
        <v>3.290014651689384</v>
      </c>
      <c r="AZ31" s="74">
        <f t="shared" si="12"/>
        <v>3.4901456428794884</v>
      </c>
      <c r="BA31" s="17">
        <f t="shared" si="13"/>
        <v>3.3071709531013616</v>
      </c>
      <c r="BB31" s="42">
        <f t="shared" si="24"/>
        <v>-5.2426090054845532E-2</v>
      </c>
      <c r="BC31" s="8"/>
    </row>
    <row r="32" spans="1:55" ht="20.100000000000001" customHeight="1" thickBot="1">
      <c r="A32" s="47" t="s">
        <v>33</v>
      </c>
      <c r="B32" s="81">
        <f t="shared" ref="B32:K32" si="25">B33-SUM(B7:B31)</f>
        <v>8331.2199999999721</v>
      </c>
      <c r="C32" s="61">
        <f t="shared" si="25"/>
        <v>10039.179999999935</v>
      </c>
      <c r="D32" s="61">
        <f t="shared" si="25"/>
        <v>11132.689999999944</v>
      </c>
      <c r="E32" s="61">
        <f t="shared" si="25"/>
        <v>12190.350000000006</v>
      </c>
      <c r="F32" s="61">
        <f t="shared" si="25"/>
        <v>13099.290000000066</v>
      </c>
      <c r="G32" s="61">
        <f t="shared" si="25"/>
        <v>12599.229999999981</v>
      </c>
      <c r="H32" s="61">
        <f t="shared" si="25"/>
        <v>12645.97000000003</v>
      </c>
      <c r="I32" s="61">
        <f t="shared" si="25"/>
        <v>12654.250000000058</v>
      </c>
      <c r="J32" s="61">
        <f t="shared" si="25"/>
        <v>12536.150000000256</v>
      </c>
      <c r="K32" s="61">
        <f t="shared" si="25"/>
        <v>14624.979999999807</v>
      </c>
      <c r="L32" s="61">
        <f t="shared" ref="L32:M32" si="26">L33-SUM(L7:L31)</f>
        <v>12652.460000000137</v>
      </c>
      <c r="M32" s="82">
        <f t="shared" si="26"/>
        <v>16693.809999999881</v>
      </c>
      <c r="N32" s="42">
        <f t="shared" si="0"/>
        <v>0.31941219336000271</v>
      </c>
      <c r="P32" s="340">
        <f t="shared" si="14"/>
        <v>4.3278224100996528E-2</v>
      </c>
      <c r="Q32" s="349">
        <f t="shared" si="15"/>
        <v>4.8527293437018046E-2</v>
      </c>
      <c r="R32" s="341">
        <f t="shared" si="16"/>
        <v>4.6490077033129296E-2</v>
      </c>
      <c r="S32" s="341">
        <f t="shared" si="17"/>
        <v>3.5243663383775457E-2</v>
      </c>
      <c r="T32" s="341">
        <f t="shared" si="18"/>
        <v>4.2656052494882093E-2</v>
      </c>
      <c r="V32" s="61">
        <f t="shared" ref="V32:AG32" si="27">V33-SUM(V7:V31)</f>
        <v>2105.6669999999576</v>
      </c>
      <c r="W32" s="61">
        <f t="shared" si="27"/>
        <v>2653.9399999999805</v>
      </c>
      <c r="X32" s="61">
        <f t="shared" si="27"/>
        <v>2950.8630000000048</v>
      </c>
      <c r="Y32" s="61">
        <f t="shared" si="27"/>
        <v>3335.1719999999914</v>
      </c>
      <c r="Z32" s="61">
        <f t="shared" si="27"/>
        <v>3591.0990000000165</v>
      </c>
      <c r="AA32" s="61">
        <f t="shared" si="27"/>
        <v>3633.1770000000179</v>
      </c>
      <c r="AB32" s="61">
        <f t="shared" si="27"/>
        <v>3774.6360000000132</v>
      </c>
      <c r="AC32" s="61">
        <f t="shared" si="27"/>
        <v>3715.900999999998</v>
      </c>
      <c r="AD32" s="61">
        <f t="shared" si="27"/>
        <v>3861.6239999999525</v>
      </c>
      <c r="AE32" s="61">
        <f t="shared" si="27"/>
        <v>4416.8859999999841</v>
      </c>
      <c r="AF32" s="61">
        <f t="shared" si="27"/>
        <v>3778.6179999999586</v>
      </c>
      <c r="AG32" s="82">
        <f t="shared" si="27"/>
        <v>5072.7989999999845</v>
      </c>
      <c r="AH32" s="42">
        <f t="shared" si="1"/>
        <v>0.34250114724484987</v>
      </c>
      <c r="AJ32" s="340">
        <f t="shared" si="19"/>
        <v>4.7682251204551294E-2</v>
      </c>
      <c r="AK32" s="349">
        <f t="shared" si="20"/>
        <v>5.6343261350117538E-2</v>
      </c>
      <c r="AL32" s="341">
        <f t="shared" si="21"/>
        <v>5.4201066579844366E-2</v>
      </c>
      <c r="AM32" s="341">
        <f t="shared" si="22"/>
        <v>4.082621378345188E-2</v>
      </c>
      <c r="AN32" s="341">
        <f t="shared" si="23"/>
        <v>5.0603079839631283E-2</v>
      </c>
      <c r="AP32" s="52">
        <f t="shared" si="2"/>
        <v>2.5274413591286327</v>
      </c>
      <c r="AQ32" s="76">
        <f t="shared" si="3"/>
        <v>2.6435824439844668</v>
      </c>
      <c r="AR32" s="76">
        <f t="shared" si="4"/>
        <v>2.6506289135869405</v>
      </c>
      <c r="AS32" s="76">
        <f t="shared" si="5"/>
        <v>2.7359116022099359</v>
      </c>
      <c r="AT32" s="76">
        <f t="shared" si="6"/>
        <v>2.7414455287271284</v>
      </c>
      <c r="AU32" s="76">
        <f t="shared" si="7"/>
        <v>2.8836500325813748</v>
      </c>
      <c r="AV32" s="76">
        <f t="shared" si="8"/>
        <v>2.9848528819853315</v>
      </c>
      <c r="AW32" s="76">
        <f t="shared" si="9"/>
        <v>2.9364845802793376</v>
      </c>
      <c r="AX32" s="76">
        <f t="shared" si="10"/>
        <v>3.080390710066387</v>
      </c>
      <c r="AY32" s="76">
        <f t="shared" si="11"/>
        <v>3.0200971215003665</v>
      </c>
      <c r="AZ32" s="76">
        <f t="shared" si="12"/>
        <v>2.9864690344801859</v>
      </c>
      <c r="BA32" s="17">
        <f t="shared" si="13"/>
        <v>3.0387305234694901</v>
      </c>
      <c r="BB32" s="42">
        <f t="shared" si="24"/>
        <v>1.749942436567092E-2</v>
      </c>
      <c r="BC32" s="8"/>
    </row>
    <row r="33" spans="1:55" s="6" customFormat="1" ht="26.25" customHeight="1" thickBot="1">
      <c r="A33" s="56" t="s">
        <v>34</v>
      </c>
      <c r="B33" s="84">
        <v>192503.74000000005</v>
      </c>
      <c r="C33" s="69">
        <v>199029.82999999996</v>
      </c>
      <c r="D33" s="69">
        <v>209305.30999999994</v>
      </c>
      <c r="E33" s="69">
        <v>217912.53</v>
      </c>
      <c r="F33" s="69">
        <v>250252.29000000012</v>
      </c>
      <c r="G33" s="69">
        <v>259631.82999999993</v>
      </c>
      <c r="H33" s="69">
        <v>285651.63000000006</v>
      </c>
      <c r="I33" s="69">
        <v>288686.17000000004</v>
      </c>
      <c r="J33" s="69">
        <v>304723.47000000032</v>
      </c>
      <c r="K33" s="69">
        <v>314582.82999999978</v>
      </c>
      <c r="L33" s="69">
        <v>358999.57000000012</v>
      </c>
      <c r="M33" s="85">
        <v>391358.52999999985</v>
      </c>
      <c r="N33" s="86">
        <f t="shared" si="0"/>
        <v>9.0136486793005677E-2</v>
      </c>
      <c r="O33"/>
      <c r="P33" s="334">
        <f>SUM(P7:P32)</f>
        <v>0.99999999999999956</v>
      </c>
      <c r="Q33" s="338">
        <f t="shared" ref="Q33:T33" si="28">SUM(Q7:Q32)</f>
        <v>1.0000000000000002</v>
      </c>
      <c r="R33" s="338">
        <f t="shared" si="28"/>
        <v>1.0000000000000002</v>
      </c>
      <c r="S33" s="338">
        <f t="shared" si="28"/>
        <v>1.0000000000000002</v>
      </c>
      <c r="T33" s="354">
        <f t="shared" si="28"/>
        <v>1</v>
      </c>
      <c r="V33" s="99">
        <v>44160.393999999957</v>
      </c>
      <c r="W33" s="69">
        <v>46249.506999999998</v>
      </c>
      <c r="X33" s="69">
        <v>49653.777000000002</v>
      </c>
      <c r="Y33" s="69">
        <v>52121.819999999985</v>
      </c>
      <c r="Z33" s="69">
        <v>59251.052000000032</v>
      </c>
      <c r="AA33" s="69">
        <v>64482.902000000016</v>
      </c>
      <c r="AB33" s="69">
        <v>69879.815000000002</v>
      </c>
      <c r="AC33" s="69">
        <v>72805.860000000015</v>
      </c>
      <c r="AD33" s="69">
        <v>77540.570999999967</v>
      </c>
      <c r="AE33" s="69">
        <v>81490.757999999987</v>
      </c>
      <c r="AF33" s="69">
        <v>92553.720999999976</v>
      </c>
      <c r="AG33" s="85">
        <v>100246.84300000004</v>
      </c>
      <c r="AH33" s="86">
        <f t="shared" si="1"/>
        <v>8.3120612730417001E-2</v>
      </c>
      <c r="AI33"/>
      <c r="AJ33" s="334">
        <f>SUM(AJ7:AJ32)</f>
        <v>1</v>
      </c>
      <c r="AK33" s="338">
        <f t="shared" ref="AK33:AN33" si="29">SUM(AK7:AK32)</f>
        <v>0.99999999999999989</v>
      </c>
      <c r="AL33" s="338">
        <f t="shared" si="29"/>
        <v>0.99999999999999989</v>
      </c>
      <c r="AM33" s="338">
        <f t="shared" si="29"/>
        <v>0.99999999999999978</v>
      </c>
      <c r="AN33" s="335">
        <f t="shared" si="29"/>
        <v>0.99999999999999978</v>
      </c>
      <c r="AP33" s="72">
        <f t="shared" si="2"/>
        <v>2.2940018723792037</v>
      </c>
      <c r="AQ33" s="77">
        <f t="shared" si="3"/>
        <v>2.323747500563107</v>
      </c>
      <c r="AR33" s="77">
        <f t="shared" si="4"/>
        <v>2.3723132967816256</v>
      </c>
      <c r="AS33" s="77">
        <f t="shared" si="5"/>
        <v>2.3918688842720512</v>
      </c>
      <c r="AT33" s="77">
        <f t="shared" si="6"/>
        <v>2.3676527395613443</v>
      </c>
      <c r="AU33" s="77">
        <f t="shared" si="7"/>
        <v>2.4836285289057214</v>
      </c>
      <c r="AV33" s="77">
        <f t="shared" si="8"/>
        <v>2.4463299929358002</v>
      </c>
      <c r="AW33" s="77">
        <f t="shared" si="9"/>
        <v>2.5219725628006358</v>
      </c>
      <c r="AX33" s="77">
        <f t="shared" si="10"/>
        <v>2.5446208984165182</v>
      </c>
      <c r="AY33" s="77">
        <f t="shared" si="11"/>
        <v>2.5904388360928676</v>
      </c>
      <c r="AZ33" s="77">
        <f t="shared" si="12"/>
        <v>2.5781011659707542</v>
      </c>
      <c r="BA33" s="87">
        <f t="shared" si="13"/>
        <v>2.5615090847770734</v>
      </c>
      <c r="BB33" s="86">
        <f t="shared" si="24"/>
        <v>-6.4357758387007568E-3</v>
      </c>
      <c r="BC33" s="13"/>
    </row>
    <row r="35" spans="1:55" ht="15.75" thickBot="1"/>
    <row r="36" spans="1:55" ht="15" customHeight="1">
      <c r="A36" s="507" t="s">
        <v>20</v>
      </c>
      <c r="B36" s="533" t="s">
        <v>19</v>
      </c>
      <c r="C36" s="530"/>
      <c r="D36" s="530"/>
      <c r="E36" s="530"/>
      <c r="F36" s="530"/>
      <c r="G36" s="530"/>
      <c r="H36" s="530"/>
      <c r="I36" s="530"/>
      <c r="J36" s="530"/>
      <c r="K36" s="530"/>
      <c r="L36" s="530"/>
      <c r="M36" s="531"/>
      <c r="N36" s="519" t="s">
        <v>196</v>
      </c>
      <c r="P36" s="489" t="s">
        <v>112</v>
      </c>
      <c r="Q36" s="495"/>
      <c r="R36" s="495"/>
      <c r="S36" s="495"/>
      <c r="T36" s="522"/>
      <c r="V36" s="529" t="s">
        <v>35</v>
      </c>
      <c r="W36" s="530"/>
      <c r="X36" s="530"/>
      <c r="Y36" s="530"/>
      <c r="Z36" s="530"/>
      <c r="AA36" s="530"/>
      <c r="AB36" s="530"/>
      <c r="AC36" s="530"/>
      <c r="AD36" s="530"/>
      <c r="AE36" s="530"/>
      <c r="AF36" s="530"/>
      <c r="AG36" s="531"/>
      <c r="AH36" s="519" t="s">
        <v>196</v>
      </c>
      <c r="AJ36" s="489" t="s">
        <v>112</v>
      </c>
      <c r="AK36" s="495"/>
      <c r="AL36" s="495"/>
      <c r="AM36" s="495"/>
      <c r="AN36" s="522"/>
      <c r="AP36" s="529" t="s">
        <v>41</v>
      </c>
      <c r="AQ36" s="530"/>
      <c r="AR36" s="530"/>
      <c r="AS36" s="530"/>
      <c r="AT36" s="530"/>
      <c r="AU36" s="530"/>
      <c r="AV36" s="530"/>
      <c r="AW36" s="530"/>
      <c r="AX36" s="530"/>
      <c r="AY36" s="530"/>
      <c r="AZ36" s="530"/>
      <c r="BA36" s="530"/>
      <c r="BB36" s="519" t="s">
        <v>196</v>
      </c>
    </row>
    <row r="37" spans="1:55" ht="15.75" thickBot="1">
      <c r="A37" s="517"/>
      <c r="B37" s="526" t="s">
        <v>69</v>
      </c>
      <c r="C37" s="527"/>
      <c r="D37" s="527"/>
      <c r="E37" s="527"/>
      <c r="F37" s="527"/>
      <c r="G37" s="527"/>
      <c r="H37" s="527"/>
      <c r="I37" s="527"/>
      <c r="J37" s="527"/>
      <c r="K37" s="527"/>
      <c r="L37" s="527"/>
      <c r="M37" s="528"/>
      <c r="N37" s="520"/>
      <c r="P37" s="523"/>
      <c r="Q37" s="524"/>
      <c r="R37" s="524"/>
      <c r="S37" s="524"/>
      <c r="T37" s="525"/>
      <c r="V37" s="532" t="str">
        <f>B37</f>
        <v>jan-dez</v>
      </c>
      <c r="W37" s="527"/>
      <c r="X37" s="527"/>
      <c r="Y37" s="527"/>
      <c r="Z37" s="527"/>
      <c r="AA37" s="527"/>
      <c r="AB37" s="527"/>
      <c r="AC37" s="527"/>
      <c r="AD37" s="527"/>
      <c r="AE37" s="527"/>
      <c r="AF37" s="527"/>
      <c r="AG37" s="528"/>
      <c r="AH37" s="520"/>
      <c r="AJ37" s="523"/>
      <c r="AK37" s="524"/>
      <c r="AL37" s="524"/>
      <c r="AM37" s="524"/>
      <c r="AN37" s="525"/>
      <c r="AP37" s="532" t="str">
        <f>B37</f>
        <v>jan-dez</v>
      </c>
      <c r="AQ37" s="527"/>
      <c r="AR37" s="527"/>
      <c r="AS37" s="527"/>
      <c r="AT37" s="527"/>
      <c r="AU37" s="527"/>
      <c r="AV37" s="527"/>
      <c r="AW37" s="527"/>
      <c r="AX37" s="527"/>
      <c r="AY37" s="527"/>
      <c r="AZ37" s="527"/>
      <c r="BA37" s="528"/>
      <c r="BB37" s="520"/>
    </row>
    <row r="38" spans="1:55" ht="24.75" customHeight="1" thickBot="1">
      <c r="A38" s="508"/>
      <c r="B38" s="31">
        <v>2010</v>
      </c>
      <c r="C38" s="78">
        <v>2011</v>
      </c>
      <c r="D38" s="78">
        <v>2012</v>
      </c>
      <c r="E38" s="78">
        <v>2013</v>
      </c>
      <c r="F38" s="78">
        <v>2014</v>
      </c>
      <c r="G38" s="78">
        <v>2015</v>
      </c>
      <c r="H38" s="78">
        <v>2016</v>
      </c>
      <c r="I38" s="78">
        <v>2017</v>
      </c>
      <c r="J38" s="78">
        <v>2018</v>
      </c>
      <c r="K38" s="78">
        <v>2019</v>
      </c>
      <c r="L38" s="78">
        <v>2020</v>
      </c>
      <c r="M38" s="30">
        <v>2021</v>
      </c>
      <c r="N38" s="521"/>
      <c r="P38" s="284">
        <v>2010</v>
      </c>
      <c r="Q38" s="339">
        <v>2015</v>
      </c>
      <c r="R38" s="386">
        <v>2019</v>
      </c>
      <c r="S38" s="447">
        <v>2020</v>
      </c>
      <c r="T38" s="288">
        <v>2021</v>
      </c>
      <c r="V38" s="51">
        <v>2010</v>
      </c>
      <c r="W38" s="78">
        <v>2011</v>
      </c>
      <c r="X38" s="78">
        <v>2012</v>
      </c>
      <c r="Y38" s="78">
        <v>2013</v>
      </c>
      <c r="Z38" s="78">
        <v>2014</v>
      </c>
      <c r="AA38" s="78">
        <v>2015</v>
      </c>
      <c r="AB38" s="78">
        <v>2016</v>
      </c>
      <c r="AC38" s="78">
        <v>2017</v>
      </c>
      <c r="AD38" s="78">
        <v>2018</v>
      </c>
      <c r="AE38" s="78">
        <v>2019</v>
      </c>
      <c r="AF38" s="78">
        <v>2020</v>
      </c>
      <c r="AG38" s="30">
        <v>2021</v>
      </c>
      <c r="AH38" s="521"/>
      <c r="AJ38" s="284">
        <v>2010</v>
      </c>
      <c r="AK38" s="339">
        <v>2015</v>
      </c>
      <c r="AL38" s="386">
        <v>2019</v>
      </c>
      <c r="AM38" s="447">
        <v>2020</v>
      </c>
      <c r="AN38" s="288">
        <v>2021</v>
      </c>
      <c r="AP38" s="51">
        <v>2010</v>
      </c>
      <c r="AQ38" s="70">
        <v>2011</v>
      </c>
      <c r="AR38" s="70">
        <v>2012</v>
      </c>
      <c r="AS38" s="70">
        <v>2013</v>
      </c>
      <c r="AT38" s="70">
        <v>2014</v>
      </c>
      <c r="AU38" s="70">
        <v>2015</v>
      </c>
      <c r="AV38" s="70">
        <v>2016</v>
      </c>
      <c r="AW38" s="70">
        <v>2017</v>
      </c>
      <c r="AX38" s="70">
        <v>2018</v>
      </c>
      <c r="AY38" s="70">
        <v>2019</v>
      </c>
      <c r="AZ38" s="70">
        <v>2020</v>
      </c>
      <c r="BA38" s="29">
        <v>2021</v>
      </c>
      <c r="BB38" s="521"/>
    </row>
    <row r="39" spans="1:55" ht="20.100000000000001" customHeight="1">
      <c r="A39" s="88" t="s">
        <v>122</v>
      </c>
      <c r="B39" s="89">
        <v>33476.17</v>
      </c>
      <c r="C39" s="60">
        <v>32089.550000000003</v>
      </c>
      <c r="D39" s="60">
        <v>33434.15</v>
      </c>
      <c r="E39" s="60">
        <v>35961.770000000004</v>
      </c>
      <c r="F39" s="60">
        <v>51222.42</v>
      </c>
      <c r="G39" s="60">
        <v>49969.090000000004</v>
      </c>
      <c r="H39" s="60">
        <v>64699.17</v>
      </c>
      <c r="I39" s="60">
        <v>61334.340000000004</v>
      </c>
      <c r="J39" s="60">
        <v>61211.93</v>
      </c>
      <c r="K39" s="60">
        <v>56347.369999999995</v>
      </c>
      <c r="L39" s="60">
        <v>60640.28</v>
      </c>
      <c r="M39" s="80">
        <v>66780.95</v>
      </c>
      <c r="N39" s="42">
        <f>(M39-L39)/L39</f>
        <v>0.10126387938841969</v>
      </c>
      <c r="P39" s="340">
        <f>B39/$B$66</f>
        <v>0.33506644292984472</v>
      </c>
      <c r="Q39" s="341">
        <f>G39/$G$66</f>
        <v>0.38733557801372842</v>
      </c>
      <c r="R39" s="341">
        <f>K39/$K$66</f>
        <v>0.3571320507796395</v>
      </c>
      <c r="S39" s="341">
        <f>L39/$L$66</f>
        <v>0.38052449009545886</v>
      </c>
      <c r="T39" s="341">
        <f>M39/$M$66</f>
        <v>0.34620320335535493</v>
      </c>
      <c r="V39" s="97">
        <v>7481.2150000000001</v>
      </c>
      <c r="W39" s="60">
        <v>7037.1540000000005</v>
      </c>
      <c r="X39" s="60">
        <v>7258.9940000000006</v>
      </c>
      <c r="Y39" s="60">
        <v>7636.0269999999991</v>
      </c>
      <c r="Z39" s="60">
        <v>10420.567000000001</v>
      </c>
      <c r="AA39" s="60">
        <v>10127.877</v>
      </c>
      <c r="AB39" s="60">
        <v>12689.467000000001</v>
      </c>
      <c r="AC39" s="60">
        <v>12268.55</v>
      </c>
      <c r="AD39" s="60">
        <v>12262.384</v>
      </c>
      <c r="AE39" s="60">
        <v>11369.432000000001</v>
      </c>
      <c r="AF39" s="60">
        <v>12291.717999999999</v>
      </c>
      <c r="AG39" s="80">
        <v>13667.277</v>
      </c>
      <c r="AH39" s="42">
        <f t="shared" ref="AH39:AH66" si="30">(AG39-AF39)/AF39</f>
        <v>0.11190941738168751</v>
      </c>
      <c r="AJ39" s="340">
        <f>V39/$V$66</f>
        <v>0.34396379734498467</v>
      </c>
      <c r="AK39" s="341">
        <f>AA39/$AA$66</f>
        <v>0.34733869243296256</v>
      </c>
      <c r="AL39" s="341">
        <f>AE39/$AE$66</f>
        <v>0.31150591564765523</v>
      </c>
      <c r="AM39" s="341">
        <f>AF39/$AF$66</f>
        <v>0.33344743291671519</v>
      </c>
      <c r="AN39" s="341">
        <f>AG39/$AG$66</f>
        <v>0.31684756347724613</v>
      </c>
      <c r="AP39" s="100">
        <f t="shared" ref="AP39" si="31">(V39/B39)*10</f>
        <v>2.2347882090454196</v>
      </c>
      <c r="AQ39" s="73">
        <f t="shared" ref="AQ39" si="32">(W39/C39)*10</f>
        <v>2.19297372509119</v>
      </c>
      <c r="AR39" s="73">
        <f t="shared" ref="AR39" si="33">(X39/D39)*10</f>
        <v>2.171131612438181</v>
      </c>
      <c r="AS39" s="73">
        <f t="shared" ref="AS39" si="34">(Y39/E39)*10</f>
        <v>2.1233735158197158</v>
      </c>
      <c r="AT39" s="73">
        <f t="shared" ref="AT39" si="35">(Z39/F39)*10</f>
        <v>2.0343761579402146</v>
      </c>
      <c r="AU39" s="73">
        <f t="shared" ref="AU39" si="36">(AA39/G39)*10</f>
        <v>2.0268283853077973</v>
      </c>
      <c r="AV39" s="73">
        <f t="shared" ref="AV39" si="37">(AB39/H39)*10</f>
        <v>1.9613029038857841</v>
      </c>
      <c r="AW39" s="73">
        <f t="shared" ref="AW39" si="38">(AC39/I39)*10</f>
        <v>2.0002742346294098</v>
      </c>
      <c r="AX39" s="73">
        <f t="shared" ref="AX39" si="39">(AD39/J39)*10</f>
        <v>2.0032670102053634</v>
      </c>
      <c r="AY39" s="73">
        <f t="shared" ref="AY39" si="40">(AE39/K39)*10</f>
        <v>2.0177396034633031</v>
      </c>
      <c r="AZ39" s="73">
        <f t="shared" ref="AZ39" si="41">(AF39/L39)*10</f>
        <v>2.0269889914756329</v>
      </c>
      <c r="BA39" s="101">
        <f t="shared" ref="BA39:BA66" si="42">(AG39/M39)*10</f>
        <v>2.0465831947583855</v>
      </c>
      <c r="BB39" s="42">
        <f>(BA39-AZ39)/AZ39</f>
        <v>9.6666550065908768E-3</v>
      </c>
    </row>
    <row r="40" spans="1:55" ht="20.100000000000001" customHeight="1">
      <c r="A40" s="88" t="s">
        <v>117</v>
      </c>
      <c r="B40" s="90">
        <v>27168.739999999998</v>
      </c>
      <c r="C40" s="61">
        <v>28030.16</v>
      </c>
      <c r="D40" s="61">
        <v>27882.410000000003</v>
      </c>
      <c r="E40" s="61">
        <v>24552.729999999996</v>
      </c>
      <c r="F40" s="61">
        <v>26859.989999999998</v>
      </c>
      <c r="G40" s="61">
        <v>28579.02</v>
      </c>
      <c r="H40" s="61">
        <v>32096.14</v>
      </c>
      <c r="I40" s="61">
        <v>27998.49</v>
      </c>
      <c r="J40" s="61">
        <v>30910.820000000003</v>
      </c>
      <c r="K40" s="61">
        <v>30657.51</v>
      </c>
      <c r="L40" s="61">
        <v>32401.81</v>
      </c>
      <c r="M40" s="82">
        <v>38263.83</v>
      </c>
      <c r="N40" s="42">
        <f t="shared" ref="N40:N66" si="43">(M40-L40)/L40</f>
        <v>0.18091643645833366</v>
      </c>
      <c r="P40" s="340">
        <f t="shared" ref="P40:P65" si="44">B40/$B$66</f>
        <v>0.27193472463205287</v>
      </c>
      <c r="Q40" s="341">
        <f t="shared" ref="Q40:Q65" si="45">G40/$G$66</f>
        <v>0.22153037469295325</v>
      </c>
      <c r="R40" s="341">
        <f t="shared" ref="R40:R65" si="46">K40/$K$66</f>
        <v>0.19430861490247561</v>
      </c>
      <c r="S40" s="341">
        <f t="shared" ref="S40:S65" si="47">L40/$L$66</f>
        <v>0.20332495543259266</v>
      </c>
      <c r="T40" s="341">
        <f t="shared" ref="T40:T65" si="48">M40/$M$66</f>
        <v>0.19836585910569901</v>
      </c>
      <c r="V40" s="97">
        <v>6025.5330000000004</v>
      </c>
      <c r="W40" s="61">
        <v>6407.4180000000006</v>
      </c>
      <c r="X40" s="61">
        <v>6156.2110000000002</v>
      </c>
      <c r="Y40" s="61">
        <v>5438.0749999999998</v>
      </c>
      <c r="Z40" s="61">
        <v>6007.7930000000006</v>
      </c>
      <c r="AA40" s="61">
        <v>6585.44</v>
      </c>
      <c r="AB40" s="61">
        <v>7310.8050000000003</v>
      </c>
      <c r="AC40" s="61">
        <v>6571.8250000000007</v>
      </c>
      <c r="AD40" s="61">
        <v>7107.889000000001</v>
      </c>
      <c r="AE40" s="61">
        <v>7075.7780000000002</v>
      </c>
      <c r="AF40" s="61">
        <v>7655.0569999999998</v>
      </c>
      <c r="AG40" s="82">
        <v>8304.2150000000001</v>
      </c>
      <c r="AH40" s="42">
        <f t="shared" si="30"/>
        <v>8.4801197430665817E-2</v>
      </c>
      <c r="AJ40" s="340">
        <f t="shared" ref="AJ40:AJ65" si="49">V40/$V$66</f>
        <v>0.27703591083901713</v>
      </c>
      <c r="AK40" s="341">
        <f t="shared" ref="AK40:AK65" si="50">AA40/$AA$66</f>
        <v>0.2258497134883973</v>
      </c>
      <c r="AL40" s="341">
        <f t="shared" ref="AL40:AL64" si="51">AE40/$AE$66</f>
        <v>0.19386603524340834</v>
      </c>
      <c r="AM40" s="341">
        <f t="shared" ref="AM40:AM64" si="52">AF40/$AF$66</f>
        <v>0.20766495826548667</v>
      </c>
      <c r="AN40" s="341">
        <f t="shared" ref="AN40:AN64" si="53">AG40/$AG$66</f>
        <v>0.19251605783223677</v>
      </c>
      <c r="AP40" s="102">
        <f t="shared" ref="AP40:AP65" si="54">(V40/B40)*10</f>
        <v>2.2178183456428235</v>
      </c>
      <c r="AQ40" s="74">
        <f t="shared" ref="AQ40:AQ65" si="55">(W40/C40)*10</f>
        <v>2.2859013291397554</v>
      </c>
      <c r="AR40" s="74">
        <f t="shared" ref="AR40:AR65" si="56">(X40/D40)*10</f>
        <v>2.2079192580555267</v>
      </c>
      <c r="AS40" s="74">
        <f t="shared" ref="AS40:AS65" si="57">(Y40/E40)*10</f>
        <v>2.2148555374494001</v>
      </c>
      <c r="AT40" s="74">
        <f t="shared" ref="AT40:AT65" si="58">(Z40/F40)*10</f>
        <v>2.2367070873816415</v>
      </c>
      <c r="AU40" s="74">
        <f t="shared" ref="AU40:AU65" si="59">(AA40/G40)*10</f>
        <v>2.3042917496821094</v>
      </c>
      <c r="AV40" s="74">
        <f t="shared" ref="AV40:AV65" si="60">(AB40/H40)*10</f>
        <v>2.277783247455925</v>
      </c>
      <c r="AW40" s="74">
        <f t="shared" ref="AW40:AW65" si="61">(AC40/I40)*10</f>
        <v>2.3472069386599066</v>
      </c>
      <c r="AX40" s="74">
        <f t="shared" ref="AX40:AX65" si="62">(AD40/J40)*10</f>
        <v>2.2994825113018678</v>
      </c>
      <c r="AY40" s="74">
        <f t="shared" ref="AY40:AY65" si="63">(AE40/K40)*10</f>
        <v>2.3080080541439929</v>
      </c>
      <c r="AZ40" s="74">
        <f t="shared" ref="AZ40:AZ65" si="64">(AF40/L40)*10</f>
        <v>2.3625399321828007</v>
      </c>
      <c r="BA40" s="103">
        <f t="shared" ref="BA40:BA65" si="65">(AG40/M40)*10</f>
        <v>2.1702519063042041</v>
      </c>
      <c r="BB40" s="42">
        <f t="shared" ref="BB40:BB66" si="66">(BA40-AZ40)/AZ40</f>
        <v>-8.1390381283815011E-2</v>
      </c>
    </row>
    <row r="41" spans="1:55" ht="20.100000000000001" customHeight="1">
      <c r="A41" s="88" t="s">
        <v>128</v>
      </c>
      <c r="B41" s="90">
        <v>1955.4</v>
      </c>
      <c r="C41" s="61">
        <v>3589.21</v>
      </c>
      <c r="D41" s="61">
        <v>3092.4</v>
      </c>
      <c r="E41" s="61">
        <v>5210.0499999999993</v>
      </c>
      <c r="F41" s="61">
        <v>6027.26</v>
      </c>
      <c r="G41" s="61">
        <v>8395.4700000000012</v>
      </c>
      <c r="H41" s="61">
        <v>11363.400000000001</v>
      </c>
      <c r="I41" s="61">
        <v>12569.09</v>
      </c>
      <c r="J41" s="61">
        <v>11460.470000000001</v>
      </c>
      <c r="K41" s="61">
        <v>13333.91</v>
      </c>
      <c r="L41" s="61">
        <v>22789.710000000003</v>
      </c>
      <c r="M41" s="82">
        <v>31846.41</v>
      </c>
      <c r="N41" s="42">
        <f t="shared" si="43"/>
        <v>0.39740303847657543</v>
      </c>
      <c r="P41" s="340">
        <f t="shared" si="44"/>
        <v>1.9571800552602596E-2</v>
      </c>
      <c r="Q41" s="341">
        <f t="shared" si="45"/>
        <v>6.5077515422972812E-2</v>
      </c>
      <c r="R41" s="341">
        <f t="shared" si="46"/>
        <v>8.4510894176802631E-2</v>
      </c>
      <c r="S41" s="341">
        <f t="shared" si="47"/>
        <v>0.14300796066860808</v>
      </c>
      <c r="T41" s="341">
        <f t="shared" si="48"/>
        <v>0.16509691996546932</v>
      </c>
      <c r="V41" s="97">
        <v>379.71399999999994</v>
      </c>
      <c r="W41" s="61">
        <v>848.20499999999993</v>
      </c>
      <c r="X41" s="61">
        <v>751.71299999999997</v>
      </c>
      <c r="Y41" s="61">
        <v>1217.644</v>
      </c>
      <c r="Z41" s="61">
        <v>1238.675</v>
      </c>
      <c r="AA41" s="61">
        <v>2066.9749999999999</v>
      </c>
      <c r="AB41" s="61">
        <v>2532.732</v>
      </c>
      <c r="AC41" s="61">
        <v>2821.5630000000001</v>
      </c>
      <c r="AD41" s="61">
        <v>2621.444</v>
      </c>
      <c r="AE41" s="61">
        <v>3033.6790000000001</v>
      </c>
      <c r="AF41" s="61">
        <v>4821.1459999999997</v>
      </c>
      <c r="AG41" s="82">
        <v>6885.2860000000001</v>
      </c>
      <c r="AH41" s="42">
        <f t="shared" si="30"/>
        <v>0.42814301827822687</v>
      </c>
      <c r="AJ41" s="340">
        <f t="shared" si="49"/>
        <v>1.7458109323826878E-2</v>
      </c>
      <c r="AK41" s="341">
        <f t="shared" si="50"/>
        <v>7.0887550647744116E-2</v>
      </c>
      <c r="AL41" s="341">
        <f t="shared" si="51"/>
        <v>8.3118396299486474E-2</v>
      </c>
      <c r="AM41" s="341">
        <f t="shared" si="52"/>
        <v>0.13078714931604271</v>
      </c>
      <c r="AN41" s="341">
        <f t="shared" si="53"/>
        <v>0.15962112225749095</v>
      </c>
      <c r="AP41" s="102">
        <f t="shared" si="54"/>
        <v>1.9418737854147485</v>
      </c>
      <c r="AQ41" s="74">
        <f t="shared" si="55"/>
        <v>2.3632080597123042</v>
      </c>
      <c r="AR41" s="74">
        <f t="shared" si="56"/>
        <v>2.4308401241753979</v>
      </c>
      <c r="AS41" s="74">
        <f t="shared" si="57"/>
        <v>2.3371061698064324</v>
      </c>
      <c r="AT41" s="74">
        <f t="shared" si="58"/>
        <v>2.0551212325335224</v>
      </c>
      <c r="AU41" s="74">
        <f t="shared" si="59"/>
        <v>2.4620122518453398</v>
      </c>
      <c r="AV41" s="74">
        <f t="shared" si="60"/>
        <v>2.2288505200908175</v>
      </c>
      <c r="AW41" s="74">
        <f t="shared" si="61"/>
        <v>2.2448427053987201</v>
      </c>
      <c r="AX41" s="74">
        <f t="shared" si="62"/>
        <v>2.2873791389009348</v>
      </c>
      <c r="AY41" s="74">
        <f t="shared" si="63"/>
        <v>2.2751608492932682</v>
      </c>
      <c r="AZ41" s="74">
        <f t="shared" si="64"/>
        <v>2.1154924744544794</v>
      </c>
      <c r="BA41" s="103">
        <f t="shared" si="65"/>
        <v>2.1620289382696511</v>
      </c>
      <c r="BB41" s="42">
        <f t="shared" si="66"/>
        <v>2.1997933992732383E-2</v>
      </c>
    </row>
    <row r="42" spans="1:55" ht="20.100000000000001" customHeight="1">
      <c r="A42" s="88" t="s">
        <v>130</v>
      </c>
      <c r="B42" s="90">
        <v>4573.2299999999996</v>
      </c>
      <c r="C42" s="61">
        <v>1723.6100000000001</v>
      </c>
      <c r="D42" s="61">
        <v>980.54</v>
      </c>
      <c r="E42" s="61">
        <v>1249.4199999999998</v>
      </c>
      <c r="F42" s="61">
        <v>1330.04</v>
      </c>
      <c r="G42" s="61">
        <v>1496.53</v>
      </c>
      <c r="H42" s="61">
        <v>1833.57</v>
      </c>
      <c r="I42" s="61">
        <v>4074.28</v>
      </c>
      <c r="J42" s="61">
        <v>4137.8899999999994</v>
      </c>
      <c r="K42" s="61">
        <v>5317.4000000000005</v>
      </c>
      <c r="L42" s="61">
        <v>7709.8</v>
      </c>
      <c r="M42" s="82">
        <v>12210.65</v>
      </c>
      <c r="N42" s="42">
        <f t="shared" si="43"/>
        <v>0.5837829775091441</v>
      </c>
      <c r="P42" s="340">
        <f t="shared" si="44"/>
        <v>4.5773931390599751E-2</v>
      </c>
      <c r="Q42" s="341">
        <f t="shared" si="45"/>
        <v>1.1600357592361296E-2</v>
      </c>
      <c r="R42" s="341">
        <f t="shared" si="46"/>
        <v>3.3701909544591978E-2</v>
      </c>
      <c r="S42" s="341">
        <f t="shared" si="47"/>
        <v>4.8379851045179355E-2</v>
      </c>
      <c r="T42" s="341">
        <f t="shared" si="48"/>
        <v>6.3301976762101531E-2</v>
      </c>
      <c r="V42" s="97">
        <v>693.87400000000002</v>
      </c>
      <c r="W42" s="61">
        <v>474.30899999999997</v>
      </c>
      <c r="X42" s="61">
        <v>250.06199999999998</v>
      </c>
      <c r="Y42" s="61">
        <v>336.91500000000002</v>
      </c>
      <c r="Z42" s="61">
        <v>374.09200000000004</v>
      </c>
      <c r="AA42" s="61">
        <v>418.02900000000005</v>
      </c>
      <c r="AB42" s="61">
        <v>548.82600000000002</v>
      </c>
      <c r="AC42" s="61">
        <v>1072.2139999999995</v>
      </c>
      <c r="AD42" s="61">
        <v>1276.3230000000001</v>
      </c>
      <c r="AE42" s="61">
        <v>1429.7230000000002</v>
      </c>
      <c r="AF42" s="61">
        <v>2012.8150000000001</v>
      </c>
      <c r="AG42" s="82">
        <v>2984.1029999999996</v>
      </c>
      <c r="AH42" s="42">
        <f t="shared" si="30"/>
        <v>0.48255204775401589</v>
      </c>
      <c r="AJ42" s="340">
        <f t="shared" si="49"/>
        <v>3.1902242606174788E-2</v>
      </c>
      <c r="AK42" s="341">
        <f t="shared" si="50"/>
        <v>1.433643460115668E-2</v>
      </c>
      <c r="AL42" s="341">
        <f t="shared" si="51"/>
        <v>3.9172332640497132E-2</v>
      </c>
      <c r="AM42" s="341">
        <f t="shared" si="52"/>
        <v>5.4603269834717832E-2</v>
      </c>
      <c r="AN42" s="341">
        <f t="shared" si="53"/>
        <v>6.9180259148559034E-2</v>
      </c>
      <c r="AP42" s="102">
        <f t="shared" si="54"/>
        <v>1.5172514830874462</v>
      </c>
      <c r="AQ42" s="74">
        <f t="shared" si="55"/>
        <v>2.7518348118193785</v>
      </c>
      <c r="AR42" s="74">
        <f t="shared" si="56"/>
        <v>2.5502478226283474</v>
      </c>
      <c r="AS42" s="74">
        <f t="shared" si="57"/>
        <v>2.6965712090409957</v>
      </c>
      <c r="AT42" s="74">
        <f t="shared" si="58"/>
        <v>2.8126372139183786</v>
      </c>
      <c r="AU42" s="74">
        <f t="shared" si="59"/>
        <v>2.7933218846264363</v>
      </c>
      <c r="AV42" s="74">
        <f t="shared" si="60"/>
        <v>2.993209967440567</v>
      </c>
      <c r="AW42" s="74">
        <f t="shared" si="61"/>
        <v>2.6316649812973076</v>
      </c>
      <c r="AX42" s="74">
        <f t="shared" si="62"/>
        <v>3.0844778377385582</v>
      </c>
      <c r="AY42" s="74">
        <f t="shared" si="63"/>
        <v>2.688763305374807</v>
      </c>
      <c r="AZ42" s="74">
        <f t="shared" si="64"/>
        <v>2.6107227165425821</v>
      </c>
      <c r="BA42" s="103">
        <f t="shared" si="65"/>
        <v>2.4438527023540924</v>
      </c>
      <c r="BB42" s="42">
        <f t="shared" si="66"/>
        <v>-6.3917172486811683E-2</v>
      </c>
    </row>
    <row r="43" spans="1:55" ht="20.100000000000001" customHeight="1">
      <c r="A43" s="88" t="s">
        <v>126</v>
      </c>
      <c r="B43" s="90">
        <v>3861.41</v>
      </c>
      <c r="C43" s="61">
        <v>3464.72</v>
      </c>
      <c r="D43" s="61">
        <v>3341.79</v>
      </c>
      <c r="E43" s="61">
        <v>2846.5600000000004</v>
      </c>
      <c r="F43" s="61">
        <v>4054.28</v>
      </c>
      <c r="G43" s="61">
        <v>3988.0299999999997</v>
      </c>
      <c r="H43" s="61">
        <v>4708.66</v>
      </c>
      <c r="I43" s="61">
        <v>4357.7</v>
      </c>
      <c r="J43" s="61">
        <v>5408.5999999999995</v>
      </c>
      <c r="K43" s="61">
        <v>6123.79</v>
      </c>
      <c r="L43" s="61">
        <v>7098.2400000000007</v>
      </c>
      <c r="M43" s="82">
        <v>7165.4400000000005</v>
      </c>
      <c r="N43" s="42">
        <f t="shared" si="43"/>
        <v>9.4671355152826358E-3</v>
      </c>
      <c r="P43" s="340">
        <f t="shared" si="44"/>
        <v>3.864925149423401E-2</v>
      </c>
      <c r="Q43" s="341">
        <f t="shared" si="45"/>
        <v>3.0913228661680434E-2</v>
      </c>
      <c r="R43" s="341">
        <f t="shared" si="46"/>
        <v>3.8812843993319454E-2</v>
      </c>
      <c r="S43" s="341">
        <f t="shared" si="47"/>
        <v>4.4542244141603404E-2</v>
      </c>
      <c r="T43" s="341">
        <f t="shared" si="48"/>
        <v>3.7146795327868118E-2</v>
      </c>
      <c r="V43" s="97">
        <v>835.97</v>
      </c>
      <c r="W43" s="61">
        <v>755.01</v>
      </c>
      <c r="X43" s="61">
        <v>726.07399999999996</v>
      </c>
      <c r="Y43" s="61">
        <v>625.01699999999994</v>
      </c>
      <c r="Z43" s="61">
        <v>932.71600000000001</v>
      </c>
      <c r="AA43" s="61">
        <v>993.13699999999994</v>
      </c>
      <c r="AB43" s="61">
        <v>1247.3779999999999</v>
      </c>
      <c r="AC43" s="61">
        <v>1208.0129999999999</v>
      </c>
      <c r="AD43" s="61">
        <v>1506.04</v>
      </c>
      <c r="AE43" s="61">
        <v>1773.1880000000001</v>
      </c>
      <c r="AF43" s="61">
        <v>2276.81</v>
      </c>
      <c r="AG43" s="82">
        <v>2358.768</v>
      </c>
      <c r="AH43" s="42">
        <f t="shared" si="30"/>
        <v>3.5996855249230318E-2</v>
      </c>
      <c r="AJ43" s="340">
        <f t="shared" si="49"/>
        <v>3.8435389928840012E-2</v>
      </c>
      <c r="AK43" s="341">
        <f t="shared" si="50"/>
        <v>3.4059942373588774E-2</v>
      </c>
      <c r="AL43" s="341">
        <f t="shared" si="51"/>
        <v>4.8582774544536127E-2</v>
      </c>
      <c r="AM43" s="341">
        <f t="shared" si="52"/>
        <v>6.1764876947153068E-2</v>
      </c>
      <c r="AN43" s="341">
        <f t="shared" si="53"/>
        <v>5.4683159901427102E-2</v>
      </c>
      <c r="AP43" s="102">
        <f t="shared" si="54"/>
        <v>2.1649345705325258</v>
      </c>
      <c r="AQ43" s="74">
        <f t="shared" si="55"/>
        <v>2.1791371308504006</v>
      </c>
      <c r="AR43" s="74">
        <f t="shared" si="56"/>
        <v>2.172709835148229</v>
      </c>
      <c r="AS43" s="74">
        <f t="shared" si="57"/>
        <v>2.1956923444438194</v>
      </c>
      <c r="AT43" s="74">
        <f t="shared" si="58"/>
        <v>2.3005712481624356</v>
      </c>
      <c r="AU43" s="74">
        <f t="shared" si="59"/>
        <v>2.4902947069104293</v>
      </c>
      <c r="AV43" s="74">
        <f t="shared" si="60"/>
        <v>2.6491146101013872</v>
      </c>
      <c r="AW43" s="74">
        <f t="shared" si="61"/>
        <v>2.7721343828166232</v>
      </c>
      <c r="AX43" s="74">
        <f t="shared" si="62"/>
        <v>2.7845283437488444</v>
      </c>
      <c r="AY43" s="74">
        <f t="shared" si="63"/>
        <v>2.8955728396956788</v>
      </c>
      <c r="AZ43" s="74">
        <f t="shared" si="64"/>
        <v>3.2075697637724279</v>
      </c>
      <c r="BA43" s="103">
        <f t="shared" si="65"/>
        <v>3.2918676312968915</v>
      </c>
      <c r="BB43" s="42">
        <f t="shared" si="66"/>
        <v>2.6280914752519931E-2</v>
      </c>
    </row>
    <row r="44" spans="1:55" ht="20.100000000000001" customHeight="1">
      <c r="A44" s="88" t="s">
        <v>123</v>
      </c>
      <c r="B44" s="90">
        <v>4486.29</v>
      </c>
      <c r="C44" s="61">
        <v>5026.68</v>
      </c>
      <c r="D44" s="61">
        <v>5465.79</v>
      </c>
      <c r="E44" s="61">
        <v>4611.1299999999992</v>
      </c>
      <c r="F44" s="61">
        <v>5914.8</v>
      </c>
      <c r="G44" s="61">
        <v>5351.5</v>
      </c>
      <c r="H44" s="61">
        <v>7423.0499999999993</v>
      </c>
      <c r="I44" s="61">
        <v>6761.59</v>
      </c>
      <c r="J44" s="61">
        <v>7130.08</v>
      </c>
      <c r="K44" s="61">
        <v>6407.7800000000007</v>
      </c>
      <c r="L44" s="61">
        <v>8589.35</v>
      </c>
      <c r="M44" s="82">
        <v>7043.8799999999992</v>
      </c>
      <c r="N44" s="42">
        <f t="shared" si="43"/>
        <v>-0.17992863255077521</v>
      </c>
      <c r="P44" s="340">
        <f t="shared" si="44"/>
        <v>4.4903739951485881E-2</v>
      </c>
      <c r="Q44" s="341">
        <f t="shared" si="45"/>
        <v>4.1482171193040887E-2</v>
      </c>
      <c r="R44" s="341">
        <f t="shared" si="46"/>
        <v>4.061278480867446E-2</v>
      </c>
      <c r="S44" s="341">
        <f t="shared" si="47"/>
        <v>5.3899124954591725E-2</v>
      </c>
      <c r="T44" s="341">
        <f t="shared" si="48"/>
        <v>3.6516608704289431E-2</v>
      </c>
      <c r="V44" s="97">
        <v>960.42899999999997</v>
      </c>
      <c r="W44" s="61">
        <v>1089.845</v>
      </c>
      <c r="X44" s="61">
        <v>1218.2249999999999</v>
      </c>
      <c r="Y44" s="61">
        <v>1052.855</v>
      </c>
      <c r="Z44" s="61">
        <v>1401.4279999999999</v>
      </c>
      <c r="AA44" s="61">
        <v>1266.769</v>
      </c>
      <c r="AB44" s="61">
        <v>1738.9960000000001</v>
      </c>
      <c r="AC44" s="61">
        <v>1652.6760000000002</v>
      </c>
      <c r="AD44" s="61">
        <v>1720.3009999999999</v>
      </c>
      <c r="AE44" s="61">
        <v>1628.4380000000001</v>
      </c>
      <c r="AF44" s="61">
        <v>2072.2179999999998</v>
      </c>
      <c r="AG44" s="82">
        <v>1893.0619999999999</v>
      </c>
      <c r="AH44" s="42">
        <f t="shared" si="30"/>
        <v>-8.6456154709591351E-2</v>
      </c>
      <c r="AJ44" s="340">
        <f t="shared" si="49"/>
        <v>4.415764096075922E-2</v>
      </c>
      <c r="AK44" s="341">
        <f t="shared" si="50"/>
        <v>4.344423693875938E-2</v>
      </c>
      <c r="AL44" s="341">
        <f t="shared" si="51"/>
        <v>4.4616834883698359E-2</v>
      </c>
      <c r="AM44" s="341">
        <f t="shared" si="52"/>
        <v>5.6214743337246242E-2</v>
      </c>
      <c r="AN44" s="341">
        <f t="shared" si="53"/>
        <v>4.3886729025201028E-2</v>
      </c>
      <c r="AP44" s="102">
        <f t="shared" si="54"/>
        <v>2.1408089980808196</v>
      </c>
      <c r="AQ44" s="74">
        <f t="shared" si="55"/>
        <v>2.168120906841096</v>
      </c>
      <c r="AR44" s="74">
        <f t="shared" si="56"/>
        <v>2.2288177921215411</v>
      </c>
      <c r="AS44" s="74">
        <f t="shared" si="57"/>
        <v>2.2832906467612064</v>
      </c>
      <c r="AT44" s="74">
        <f t="shared" si="58"/>
        <v>2.3693582200581589</v>
      </c>
      <c r="AU44" s="74">
        <f t="shared" si="59"/>
        <v>2.3671288423806409</v>
      </c>
      <c r="AV44" s="74">
        <f t="shared" si="60"/>
        <v>2.3426974087470787</v>
      </c>
      <c r="AW44" s="74">
        <f t="shared" si="61"/>
        <v>2.4442120862104924</v>
      </c>
      <c r="AX44" s="74">
        <f t="shared" si="62"/>
        <v>2.412737304490272</v>
      </c>
      <c r="AY44" s="74">
        <f t="shared" si="63"/>
        <v>2.5413450524206511</v>
      </c>
      <c r="AZ44" s="74">
        <f t="shared" si="64"/>
        <v>2.4125434404233146</v>
      </c>
      <c r="BA44" s="103">
        <f t="shared" si="65"/>
        <v>2.6875273286881662</v>
      </c>
      <c r="BB44" s="42">
        <f t="shared" si="66"/>
        <v>0.1139809064812536</v>
      </c>
    </row>
    <row r="45" spans="1:55" ht="20.100000000000001" customHeight="1">
      <c r="A45" s="88" t="s">
        <v>124</v>
      </c>
      <c r="B45" s="90">
        <v>7469.9900000000007</v>
      </c>
      <c r="C45" s="61">
        <v>9522.23</v>
      </c>
      <c r="D45" s="61">
        <v>6817.81</v>
      </c>
      <c r="E45" s="61">
        <v>8882.74</v>
      </c>
      <c r="F45" s="61">
        <v>8803.7799999999988</v>
      </c>
      <c r="G45" s="61">
        <v>8617.85</v>
      </c>
      <c r="H45" s="61">
        <v>7264.0000000000009</v>
      </c>
      <c r="I45" s="61">
        <v>5682.8700000000008</v>
      </c>
      <c r="J45" s="61">
        <v>4876.07</v>
      </c>
      <c r="K45" s="61">
        <v>4946.5700000000006</v>
      </c>
      <c r="L45" s="61">
        <v>4471.74</v>
      </c>
      <c r="M45" s="82">
        <v>4132.97</v>
      </c>
      <c r="N45" s="42">
        <f t="shared" si="43"/>
        <v>-7.5757982351388836E-2</v>
      </c>
      <c r="P45" s="340">
        <f t="shared" si="44"/>
        <v>7.4767901406329065E-2</v>
      </c>
      <c r="Q45" s="341">
        <f t="shared" si="45"/>
        <v>6.6801294780145279E-2</v>
      </c>
      <c r="R45" s="341">
        <f t="shared" si="46"/>
        <v>3.1351573080075287E-2</v>
      </c>
      <c r="S45" s="341">
        <f t="shared" si="47"/>
        <v>2.8060665012421892E-2</v>
      </c>
      <c r="T45" s="341">
        <f t="shared" si="48"/>
        <v>2.142598231039812E-2</v>
      </c>
      <c r="V45" s="97">
        <v>1726.66</v>
      </c>
      <c r="W45" s="61">
        <v>2237.431</v>
      </c>
      <c r="X45" s="61">
        <v>1691.154</v>
      </c>
      <c r="Y45" s="61">
        <v>2199.8069999999998</v>
      </c>
      <c r="Z45" s="61">
        <v>2266.623</v>
      </c>
      <c r="AA45" s="61">
        <v>2288.7779999999998</v>
      </c>
      <c r="AB45" s="61">
        <v>1958.607</v>
      </c>
      <c r="AC45" s="61">
        <v>1768.422</v>
      </c>
      <c r="AD45" s="61">
        <v>1538.3810000000001</v>
      </c>
      <c r="AE45" s="61">
        <v>1592.58</v>
      </c>
      <c r="AF45" s="61">
        <v>1482.0619999999999</v>
      </c>
      <c r="AG45" s="82">
        <v>1394.5830000000001</v>
      </c>
      <c r="AH45" s="42">
        <f t="shared" si="30"/>
        <v>-5.902519597695631E-2</v>
      </c>
      <c r="AJ45" s="340">
        <f t="shared" si="49"/>
        <v>7.9386641116943074E-2</v>
      </c>
      <c r="AK45" s="341">
        <f t="shared" si="50"/>
        <v>7.8494353534243264E-2</v>
      </c>
      <c r="AL45" s="341">
        <f t="shared" si="51"/>
        <v>4.3634377789685777E-2</v>
      </c>
      <c r="AM45" s="341">
        <f t="shared" si="52"/>
        <v>4.0205101461277648E-2</v>
      </c>
      <c r="AN45" s="341">
        <f t="shared" si="53"/>
        <v>3.2330523894173534E-2</v>
      </c>
      <c r="AP45" s="102">
        <f t="shared" si="54"/>
        <v>2.3114622643403808</v>
      </c>
      <c r="AQ45" s="74">
        <f t="shared" si="55"/>
        <v>2.3496922464590755</v>
      </c>
      <c r="AR45" s="74">
        <f t="shared" si="56"/>
        <v>2.4804944696317439</v>
      </c>
      <c r="AS45" s="74">
        <f t="shared" si="57"/>
        <v>2.4764959911018445</v>
      </c>
      <c r="AT45" s="74">
        <f t="shared" si="58"/>
        <v>2.5746020459393582</v>
      </c>
      <c r="AU45" s="74">
        <f t="shared" si="59"/>
        <v>2.6558573194010107</v>
      </c>
      <c r="AV45" s="74">
        <f t="shared" si="60"/>
        <v>2.6963202092511009</v>
      </c>
      <c r="AW45" s="74">
        <f t="shared" si="61"/>
        <v>3.1118466549472359</v>
      </c>
      <c r="AX45" s="74">
        <f t="shared" si="62"/>
        <v>3.1549608598728081</v>
      </c>
      <c r="AY45" s="74">
        <f t="shared" si="63"/>
        <v>3.2195642637221344</v>
      </c>
      <c r="AZ45" s="74">
        <f t="shared" si="64"/>
        <v>3.3142848197793251</v>
      </c>
      <c r="BA45" s="103">
        <f t="shared" si="65"/>
        <v>3.374287739809386</v>
      </c>
      <c r="BB45" s="42">
        <f t="shared" si="66"/>
        <v>1.8104334205669169E-2</v>
      </c>
    </row>
    <row r="46" spans="1:55" ht="20.100000000000001" customHeight="1">
      <c r="A46" s="88" t="s">
        <v>146</v>
      </c>
      <c r="B46" s="90">
        <v>37.14</v>
      </c>
      <c r="C46" s="61">
        <v>194.09</v>
      </c>
      <c r="D46" s="61">
        <v>330.93</v>
      </c>
      <c r="E46" s="61">
        <v>372.55999999999995</v>
      </c>
      <c r="F46" s="61">
        <v>582.91000000000008</v>
      </c>
      <c r="G46" s="61">
        <v>400.27000000000004</v>
      </c>
      <c r="H46" s="61">
        <v>1075.67</v>
      </c>
      <c r="I46" s="61">
        <v>820.81999999999994</v>
      </c>
      <c r="J46" s="61">
        <v>1049.92</v>
      </c>
      <c r="K46" s="61">
        <v>1679.03</v>
      </c>
      <c r="L46" s="61">
        <v>1516.6699999999998</v>
      </c>
      <c r="M46" s="82">
        <v>9420.5499999999993</v>
      </c>
      <c r="N46" s="42">
        <f t="shared" si="43"/>
        <v>5.2113379970593474</v>
      </c>
      <c r="P46" s="340">
        <f t="shared" si="44"/>
        <v>3.7173809579812842E-4</v>
      </c>
      <c r="Q46" s="341">
        <f t="shared" si="45"/>
        <v>3.1026943218608761E-3</v>
      </c>
      <c r="R46" s="341">
        <f t="shared" si="46"/>
        <v>1.0641764242422285E-2</v>
      </c>
      <c r="S46" s="341">
        <f t="shared" si="47"/>
        <v>9.5172726510016036E-3</v>
      </c>
      <c r="T46" s="341">
        <f t="shared" si="48"/>
        <v>4.8837648870962279E-2</v>
      </c>
      <c r="V46" s="97">
        <v>12.801000000000002</v>
      </c>
      <c r="W46" s="61">
        <v>52.966999999999999</v>
      </c>
      <c r="X46" s="61">
        <v>84.74799999999999</v>
      </c>
      <c r="Y46" s="61">
        <v>100.92999999999999</v>
      </c>
      <c r="Z46" s="61">
        <v>165.23400000000001</v>
      </c>
      <c r="AA46" s="61">
        <v>107.393</v>
      </c>
      <c r="AB46" s="61">
        <v>281.90100000000001</v>
      </c>
      <c r="AC46" s="61">
        <v>237.13299999999998</v>
      </c>
      <c r="AD46" s="61">
        <v>275.79600000000005</v>
      </c>
      <c r="AE46" s="61">
        <v>429.12699999999995</v>
      </c>
      <c r="AF46" s="61">
        <v>399.41199999999998</v>
      </c>
      <c r="AG46" s="82">
        <v>1352.117</v>
      </c>
      <c r="AH46" s="42">
        <f t="shared" si="30"/>
        <v>2.3852688452024475</v>
      </c>
      <c r="AJ46" s="340">
        <f t="shared" si="49"/>
        <v>5.8855153471904626E-4</v>
      </c>
      <c r="AK46" s="341">
        <f t="shared" si="50"/>
        <v>3.6830763442775964E-3</v>
      </c>
      <c r="AL46" s="341">
        <f t="shared" si="51"/>
        <v>1.1757456226848564E-2</v>
      </c>
      <c r="AM46" s="341">
        <f t="shared" si="52"/>
        <v>1.0835174226754229E-2</v>
      </c>
      <c r="AN46" s="341">
        <f t="shared" si="53"/>
        <v>3.1346037472289728E-2</v>
      </c>
      <c r="AP46" s="102">
        <f t="shared" si="54"/>
        <v>3.4466882067851379</v>
      </c>
      <c r="AQ46" s="74">
        <f t="shared" si="55"/>
        <v>2.7289917048791796</v>
      </c>
      <c r="AR46" s="74">
        <f t="shared" si="56"/>
        <v>2.5609041186957966</v>
      </c>
      <c r="AS46" s="74">
        <f t="shared" si="57"/>
        <v>2.709093837234271</v>
      </c>
      <c r="AT46" s="74">
        <f t="shared" si="58"/>
        <v>2.8346399958827262</v>
      </c>
      <c r="AU46" s="74">
        <f t="shared" si="59"/>
        <v>2.6830139655732377</v>
      </c>
      <c r="AV46" s="74">
        <f t="shared" si="60"/>
        <v>2.6207015162642815</v>
      </c>
      <c r="AW46" s="74">
        <f t="shared" si="61"/>
        <v>2.8889768767817547</v>
      </c>
      <c r="AX46" s="74">
        <f t="shared" si="62"/>
        <v>2.626828710758915</v>
      </c>
      <c r="AY46" s="74">
        <f t="shared" si="63"/>
        <v>2.555803052953193</v>
      </c>
      <c r="AZ46" s="74">
        <f t="shared" si="64"/>
        <v>2.6334799264177446</v>
      </c>
      <c r="BA46" s="103">
        <f t="shared" si="65"/>
        <v>1.4352845640647307</v>
      </c>
      <c r="BB46" s="42">
        <f t="shared" si="66"/>
        <v>-0.45498556884118285</v>
      </c>
    </row>
    <row r="47" spans="1:55" ht="20.100000000000001" customHeight="1">
      <c r="A47" s="88" t="s">
        <v>133</v>
      </c>
      <c r="B47" s="90">
        <v>4634.1499999999996</v>
      </c>
      <c r="C47" s="61">
        <v>3917.08</v>
      </c>
      <c r="D47" s="61">
        <v>5478.04</v>
      </c>
      <c r="E47" s="61">
        <v>5640.1499999999987</v>
      </c>
      <c r="F47" s="61">
        <v>6068.67</v>
      </c>
      <c r="G47" s="61">
        <v>6018.8</v>
      </c>
      <c r="H47" s="61">
        <v>4169.8</v>
      </c>
      <c r="I47" s="61">
        <v>4456.22</v>
      </c>
      <c r="J47" s="61">
        <v>4021.3100000000004</v>
      </c>
      <c r="K47" s="61">
        <v>3524.56</v>
      </c>
      <c r="L47" s="61">
        <v>3882.91</v>
      </c>
      <c r="M47" s="82">
        <v>3869.31</v>
      </c>
      <c r="N47" s="42">
        <f t="shared" si="43"/>
        <v>-3.5025277433677086E-3</v>
      </c>
      <c r="P47" s="340">
        <f t="shared" si="44"/>
        <v>4.6383685962382785E-2</v>
      </c>
      <c r="Q47" s="341">
        <f t="shared" si="45"/>
        <v>4.6654749505124639E-2</v>
      </c>
      <c r="R47" s="341">
        <f t="shared" si="46"/>
        <v>2.2338812634837904E-2</v>
      </c>
      <c r="S47" s="341">
        <f t="shared" si="47"/>
        <v>2.4365691382634745E-2</v>
      </c>
      <c r="T47" s="341">
        <f t="shared" si="48"/>
        <v>2.0059126394202365E-2</v>
      </c>
      <c r="V47" s="97">
        <v>1125.951</v>
      </c>
      <c r="W47" s="61">
        <v>1020.078</v>
      </c>
      <c r="X47" s="61">
        <v>1393.383</v>
      </c>
      <c r="Y47" s="61">
        <v>1323.913</v>
      </c>
      <c r="Z47" s="61">
        <v>1437.1179999999999</v>
      </c>
      <c r="AA47" s="61">
        <v>1531.1489999999999</v>
      </c>
      <c r="AB47" s="61">
        <v>1154.183</v>
      </c>
      <c r="AC47" s="61">
        <v>1268.973</v>
      </c>
      <c r="AD47" s="61">
        <v>1152.721</v>
      </c>
      <c r="AE47" s="61">
        <v>1028.7760000000001</v>
      </c>
      <c r="AF47" s="61">
        <v>1120.56</v>
      </c>
      <c r="AG47" s="82">
        <v>1100.316</v>
      </c>
      <c r="AH47" s="42">
        <f t="shared" si="30"/>
        <v>-1.8065967016491678E-2</v>
      </c>
      <c r="AJ47" s="340">
        <f t="shared" si="49"/>
        <v>5.176784540804974E-2</v>
      </c>
      <c r="AK47" s="341">
        <f t="shared" si="50"/>
        <v>5.2511231285691774E-2</v>
      </c>
      <c r="AL47" s="341">
        <f t="shared" si="51"/>
        <v>2.8186967464718746E-2</v>
      </c>
      <c r="AM47" s="341">
        <f t="shared" si="52"/>
        <v>3.0398342642513797E-2</v>
      </c>
      <c r="AN47" s="341">
        <f t="shared" si="53"/>
        <v>2.5508551824553607E-2</v>
      </c>
      <c r="AP47" s="102">
        <f t="shared" si="54"/>
        <v>2.4296818186722486</v>
      </c>
      <c r="AQ47" s="74">
        <f t="shared" si="55"/>
        <v>2.604179644020546</v>
      </c>
      <c r="AR47" s="74">
        <f t="shared" si="56"/>
        <v>2.5435794554256637</v>
      </c>
      <c r="AS47" s="74">
        <f t="shared" si="57"/>
        <v>2.3473010469579716</v>
      </c>
      <c r="AT47" s="74">
        <f t="shared" si="58"/>
        <v>2.3680938327508332</v>
      </c>
      <c r="AU47" s="74">
        <f t="shared" si="59"/>
        <v>2.5439439755432973</v>
      </c>
      <c r="AV47" s="74">
        <f t="shared" si="60"/>
        <v>2.7679576958127488</v>
      </c>
      <c r="AW47" s="74">
        <f t="shared" si="61"/>
        <v>2.8476444161194916</v>
      </c>
      <c r="AX47" s="74">
        <f t="shared" si="62"/>
        <v>2.8665310558002237</v>
      </c>
      <c r="AY47" s="74">
        <f t="shared" si="63"/>
        <v>2.918877817372949</v>
      </c>
      <c r="AZ47" s="74">
        <f t="shared" si="64"/>
        <v>2.8858768294912833</v>
      </c>
      <c r="BA47" s="103">
        <f t="shared" si="65"/>
        <v>2.8437008148739702</v>
      </c>
      <c r="BB47" s="42">
        <f t="shared" si="66"/>
        <v>-1.461462741109011E-2</v>
      </c>
    </row>
    <row r="48" spans="1:55" ht="20.100000000000001" customHeight="1">
      <c r="A48" s="88" t="s">
        <v>129</v>
      </c>
      <c r="B48" s="90">
        <v>1425.69</v>
      </c>
      <c r="C48" s="61">
        <v>1254.81</v>
      </c>
      <c r="D48" s="61">
        <v>1606.0500000000002</v>
      </c>
      <c r="E48" s="61">
        <v>1953.7499999999995</v>
      </c>
      <c r="F48" s="61">
        <v>1978.18</v>
      </c>
      <c r="G48" s="61">
        <v>1639.83</v>
      </c>
      <c r="H48" s="61">
        <v>2615.65</v>
      </c>
      <c r="I48" s="61">
        <v>1982.56</v>
      </c>
      <c r="J48" s="61">
        <v>3546.17</v>
      </c>
      <c r="K48" s="61">
        <v>2099.89</v>
      </c>
      <c r="L48" s="61">
        <v>2497.4500000000003</v>
      </c>
      <c r="M48" s="82">
        <v>2635.12</v>
      </c>
      <c r="N48" s="42">
        <f t="shared" si="43"/>
        <v>5.5124226711245311E-2</v>
      </c>
      <c r="P48" s="340">
        <f t="shared" si="44"/>
        <v>1.4269878454454328E-2</v>
      </c>
      <c r="Q48" s="341">
        <f t="shared" si="45"/>
        <v>1.2711148049609312E-2</v>
      </c>
      <c r="R48" s="341">
        <f t="shared" si="46"/>
        <v>1.3309192995372405E-2</v>
      </c>
      <c r="S48" s="341">
        <f t="shared" si="47"/>
        <v>1.5671776050323379E-2</v>
      </c>
      <c r="T48" s="341">
        <f t="shared" si="48"/>
        <v>1.3660886603526348E-2</v>
      </c>
      <c r="V48" s="97">
        <v>305.99099999999999</v>
      </c>
      <c r="W48" s="61">
        <v>283.28399999999999</v>
      </c>
      <c r="X48" s="61">
        <v>332.803</v>
      </c>
      <c r="Y48" s="61">
        <v>460.57499999999999</v>
      </c>
      <c r="Z48" s="61">
        <v>505.55200000000002</v>
      </c>
      <c r="AA48" s="61">
        <v>431.92500000000001</v>
      </c>
      <c r="AB48" s="61">
        <v>631.44200000000001</v>
      </c>
      <c r="AC48" s="61">
        <v>583.71199999999999</v>
      </c>
      <c r="AD48" s="61">
        <v>1013.886</v>
      </c>
      <c r="AE48" s="61">
        <v>611.82500000000005</v>
      </c>
      <c r="AF48" s="61">
        <v>673.96399999999994</v>
      </c>
      <c r="AG48" s="82">
        <v>693.31999999999994</v>
      </c>
      <c r="AH48" s="42">
        <f t="shared" si="30"/>
        <v>2.8719634876640289E-2</v>
      </c>
      <c r="AJ48" s="340">
        <f t="shared" si="49"/>
        <v>1.4068547196329634E-2</v>
      </c>
      <c r="AK48" s="341">
        <f t="shared" si="50"/>
        <v>1.4813002244113683E-2</v>
      </c>
      <c r="AL48" s="341">
        <f t="shared" si="51"/>
        <v>1.6763115944677505E-2</v>
      </c>
      <c r="AM48" s="341">
        <f t="shared" si="52"/>
        <v>1.8283169665809208E-2</v>
      </c>
      <c r="AN48" s="341">
        <f t="shared" si="53"/>
        <v>1.6073190929696109E-2</v>
      </c>
      <c r="AP48" s="102">
        <f t="shared" si="54"/>
        <v>2.1462660185594342</v>
      </c>
      <c r="AQ48" s="74">
        <f t="shared" si="55"/>
        <v>2.2575848136371244</v>
      </c>
      <c r="AR48" s="74">
        <f t="shared" si="56"/>
        <v>2.0721833068708944</v>
      </c>
      <c r="AS48" s="74">
        <f t="shared" si="57"/>
        <v>2.3573896353166992</v>
      </c>
      <c r="AT48" s="74">
        <f t="shared" si="58"/>
        <v>2.5556420548180654</v>
      </c>
      <c r="AU48" s="74">
        <f t="shared" si="59"/>
        <v>2.6339620570424986</v>
      </c>
      <c r="AV48" s="74">
        <f t="shared" si="60"/>
        <v>2.4140920994781414</v>
      </c>
      <c r="AW48" s="74">
        <f t="shared" si="61"/>
        <v>2.9442337180211444</v>
      </c>
      <c r="AX48" s="74">
        <f t="shared" si="62"/>
        <v>2.8591015095159</v>
      </c>
      <c r="AY48" s="74">
        <f t="shared" si="63"/>
        <v>2.9136049983570573</v>
      </c>
      <c r="AZ48" s="74">
        <f t="shared" si="64"/>
        <v>2.6986085807523668</v>
      </c>
      <c r="BA48" s="103">
        <f t="shared" si="65"/>
        <v>2.6310756246394851</v>
      </c>
      <c r="BB48" s="42">
        <f t="shared" si="66"/>
        <v>-2.502510241557656E-2</v>
      </c>
    </row>
    <row r="49" spans="1:54" ht="20.100000000000001" customHeight="1">
      <c r="A49" s="88" t="s">
        <v>140</v>
      </c>
      <c r="B49" s="90">
        <v>300.49</v>
      </c>
      <c r="C49" s="61">
        <v>201.72</v>
      </c>
      <c r="D49" s="61">
        <v>154.9</v>
      </c>
      <c r="E49" s="61">
        <v>306.85000000000008</v>
      </c>
      <c r="F49" s="61">
        <v>275.89</v>
      </c>
      <c r="G49" s="61">
        <v>289.43</v>
      </c>
      <c r="H49" s="61">
        <v>581.51</v>
      </c>
      <c r="I49" s="61">
        <v>548.03</v>
      </c>
      <c r="J49" s="61">
        <v>853.87</v>
      </c>
      <c r="K49" s="61">
        <v>915.24</v>
      </c>
      <c r="L49" s="61">
        <v>2181.59</v>
      </c>
      <c r="M49" s="82">
        <v>2695.66</v>
      </c>
      <c r="N49" s="42">
        <f t="shared" si="43"/>
        <v>0.23564006068968033</v>
      </c>
      <c r="P49" s="340">
        <f t="shared" si="44"/>
        <v>3.0076354444367156E-3</v>
      </c>
      <c r="Q49" s="341">
        <f t="shared" si="45"/>
        <v>2.2435176695135613E-3</v>
      </c>
      <c r="R49" s="341">
        <f t="shared" si="46"/>
        <v>5.800830423062466E-3</v>
      </c>
      <c r="S49" s="341">
        <f t="shared" si="47"/>
        <v>1.3689719479318897E-2</v>
      </c>
      <c r="T49" s="341">
        <f t="shared" si="48"/>
        <v>1.3974735716651171E-2</v>
      </c>
      <c r="V49" s="97">
        <v>86.88900000000001</v>
      </c>
      <c r="W49" s="61">
        <v>59.143000000000001</v>
      </c>
      <c r="X49" s="61">
        <v>48.05</v>
      </c>
      <c r="Y49" s="61">
        <v>79.256</v>
      </c>
      <c r="Z49" s="61">
        <v>76.64</v>
      </c>
      <c r="AA49" s="61">
        <v>85.914000000000001</v>
      </c>
      <c r="AB49" s="61">
        <v>162.50299999999999</v>
      </c>
      <c r="AC49" s="61">
        <v>160.833</v>
      </c>
      <c r="AD49" s="61">
        <v>269.51</v>
      </c>
      <c r="AE49" s="61">
        <v>246.39099999999999</v>
      </c>
      <c r="AF49" s="61">
        <v>553.64499999999998</v>
      </c>
      <c r="AG49" s="82">
        <v>667.58900000000006</v>
      </c>
      <c r="AH49" s="42">
        <f t="shared" si="30"/>
        <v>0.20580697017041619</v>
      </c>
      <c r="AJ49" s="340">
        <f t="shared" si="49"/>
        <v>3.9948952660107187E-3</v>
      </c>
      <c r="AK49" s="341">
        <f t="shared" si="50"/>
        <v>2.9464473572976394E-3</v>
      </c>
      <c r="AL49" s="341">
        <f t="shared" si="51"/>
        <v>6.7507553642381975E-3</v>
      </c>
      <c r="AM49" s="341">
        <f t="shared" si="52"/>
        <v>1.5019178278998492E-2</v>
      </c>
      <c r="AN49" s="341">
        <f t="shared" si="53"/>
        <v>1.5476670887274127E-2</v>
      </c>
      <c r="AP49" s="102">
        <f t="shared" si="54"/>
        <v>2.8915770907517722</v>
      </c>
      <c r="AQ49" s="74">
        <f t="shared" si="55"/>
        <v>2.9319353559389256</v>
      </c>
      <c r="AR49" s="74">
        <f t="shared" si="56"/>
        <v>3.1020012911555837</v>
      </c>
      <c r="AS49" s="74">
        <f t="shared" si="57"/>
        <v>2.5828906631904838</v>
      </c>
      <c r="AT49" s="74">
        <f t="shared" si="58"/>
        <v>2.777918735728008</v>
      </c>
      <c r="AU49" s="74">
        <f t="shared" si="59"/>
        <v>2.968386138271776</v>
      </c>
      <c r="AV49" s="74">
        <f t="shared" si="60"/>
        <v>2.794500524496569</v>
      </c>
      <c r="AW49" s="74">
        <f t="shared" si="61"/>
        <v>2.9347480977318763</v>
      </c>
      <c r="AX49" s="74">
        <f t="shared" si="62"/>
        <v>3.1563352735193879</v>
      </c>
      <c r="AY49" s="74">
        <f t="shared" si="63"/>
        <v>2.6920916917966871</v>
      </c>
      <c r="AZ49" s="74">
        <f t="shared" si="64"/>
        <v>2.5378049954391062</v>
      </c>
      <c r="BA49" s="103">
        <f t="shared" si="65"/>
        <v>2.4765326487761814</v>
      </c>
      <c r="BB49" s="42">
        <f t="shared" si="66"/>
        <v>-2.4143835626867421E-2</v>
      </c>
    </row>
    <row r="50" spans="1:54" ht="20.100000000000001" customHeight="1">
      <c r="A50" s="88" t="s">
        <v>134</v>
      </c>
      <c r="B50" s="90">
        <v>2090.25</v>
      </c>
      <c r="C50" s="61">
        <v>2159.66</v>
      </c>
      <c r="D50" s="61">
        <v>1888.72</v>
      </c>
      <c r="E50" s="61">
        <v>1400.1399999999999</v>
      </c>
      <c r="F50" s="61">
        <v>1552.95</v>
      </c>
      <c r="G50" s="61">
        <v>1580.83</v>
      </c>
      <c r="H50" s="61">
        <v>1524.24</v>
      </c>
      <c r="I50" s="61">
        <v>1602.6000000000001</v>
      </c>
      <c r="J50" s="61">
        <v>1783.3899999999999</v>
      </c>
      <c r="K50" s="61">
        <v>2696.39</v>
      </c>
      <c r="L50" s="61">
        <v>1425</v>
      </c>
      <c r="M50" s="82">
        <v>1406.9</v>
      </c>
      <c r="N50" s="42">
        <f t="shared" si="43"/>
        <v>-1.2701754385964848E-2</v>
      </c>
      <c r="P50" s="340">
        <f t="shared" si="44"/>
        <v>2.0921528129834086E-2</v>
      </c>
      <c r="Q50" s="341">
        <f t="shared" si="45"/>
        <v>1.2253809340763304E-2</v>
      </c>
      <c r="R50" s="341">
        <f t="shared" si="46"/>
        <v>1.7089835610813998E-2</v>
      </c>
      <c r="S50" s="341">
        <f t="shared" si="47"/>
        <v>8.942033222571347E-3</v>
      </c>
      <c r="T50" s="341">
        <f t="shared" si="48"/>
        <v>7.293596254630233E-3</v>
      </c>
      <c r="V50" s="97">
        <v>445.79899999999998</v>
      </c>
      <c r="W50" s="61">
        <v>501.78099999999995</v>
      </c>
      <c r="X50" s="61">
        <v>414.99399999999997</v>
      </c>
      <c r="Y50" s="61">
        <v>327.87599999999992</v>
      </c>
      <c r="Z50" s="61">
        <v>362.63499999999999</v>
      </c>
      <c r="AA50" s="61">
        <v>361.791</v>
      </c>
      <c r="AB50" s="61">
        <v>376.75299999999999</v>
      </c>
      <c r="AC50" s="61">
        <v>467.846</v>
      </c>
      <c r="AD50" s="61">
        <v>483.85300000000001</v>
      </c>
      <c r="AE50" s="61">
        <v>666.05400000000009</v>
      </c>
      <c r="AF50" s="61">
        <v>382.61400000000003</v>
      </c>
      <c r="AG50" s="82">
        <v>406.98200000000003</v>
      </c>
      <c r="AH50" s="42">
        <f t="shared" si="30"/>
        <v>6.3688207958935095E-2</v>
      </c>
      <c r="AJ50" s="340">
        <f t="shared" si="49"/>
        <v>2.0496499150551992E-2</v>
      </c>
      <c r="AK50" s="341">
        <f t="shared" si="50"/>
        <v>1.2407734895873435E-2</v>
      </c>
      <c r="AL50" s="341">
        <f t="shared" si="51"/>
        <v>1.8248911743417206E-2</v>
      </c>
      <c r="AM50" s="341">
        <f t="shared" si="52"/>
        <v>1.0379481216376432E-2</v>
      </c>
      <c r="AN50" s="341">
        <f t="shared" si="53"/>
        <v>9.4350363337990881E-3</v>
      </c>
      <c r="AP50" s="102">
        <f t="shared" si="54"/>
        <v>2.132754455208707</v>
      </c>
      <c r="AQ50" s="74">
        <f t="shared" si="55"/>
        <v>2.323425909633924</v>
      </c>
      <c r="AR50" s="74">
        <f t="shared" si="56"/>
        <v>2.1972235164555887</v>
      </c>
      <c r="AS50" s="74">
        <f t="shared" si="57"/>
        <v>2.3417372548459436</v>
      </c>
      <c r="AT50" s="74">
        <f t="shared" si="58"/>
        <v>2.3351363533919316</v>
      </c>
      <c r="AU50" s="74">
        <f t="shared" si="59"/>
        <v>2.2886142089914792</v>
      </c>
      <c r="AV50" s="74">
        <f t="shared" si="60"/>
        <v>2.4717432950191571</v>
      </c>
      <c r="AW50" s="74">
        <f t="shared" si="61"/>
        <v>2.9192936478222888</v>
      </c>
      <c r="AX50" s="74">
        <f t="shared" si="62"/>
        <v>2.7131081816091829</v>
      </c>
      <c r="AY50" s="74">
        <f t="shared" si="63"/>
        <v>2.4701693746082727</v>
      </c>
      <c r="AZ50" s="74">
        <f t="shared" si="64"/>
        <v>2.6850105263157897</v>
      </c>
      <c r="BA50" s="103">
        <f t="shared" si="65"/>
        <v>2.8927571255952804</v>
      </c>
      <c r="BB50" s="42">
        <f t="shared" si="66"/>
        <v>7.7372731780142437E-2</v>
      </c>
    </row>
    <row r="51" spans="1:54" ht="20.100000000000001" customHeight="1">
      <c r="A51" s="88" t="s">
        <v>145</v>
      </c>
      <c r="B51" s="90">
        <v>85.37</v>
      </c>
      <c r="C51" s="61">
        <v>41.269999999999996</v>
      </c>
      <c r="D51" s="61">
        <v>121.01</v>
      </c>
      <c r="E51" s="61">
        <v>188.64000000000001</v>
      </c>
      <c r="F51" s="61">
        <v>235.76</v>
      </c>
      <c r="G51" s="61">
        <v>245.04</v>
      </c>
      <c r="H51" s="61">
        <v>221.70999999999998</v>
      </c>
      <c r="I51" s="61">
        <v>464</v>
      </c>
      <c r="J51" s="61">
        <v>503.07000000000005</v>
      </c>
      <c r="K51" s="61">
        <v>849.05</v>
      </c>
      <c r="L51" s="61">
        <v>866.74</v>
      </c>
      <c r="M51" s="82">
        <v>1194.4099999999999</v>
      </c>
      <c r="N51" s="42">
        <f t="shared" si="43"/>
        <v>0.37804878048780471</v>
      </c>
      <c r="P51" s="340">
        <f t="shared" si="44"/>
        <v>8.5447714696516494E-4</v>
      </c>
      <c r="Q51" s="341">
        <f t="shared" si="45"/>
        <v>1.8994284273834885E-3</v>
      </c>
      <c r="R51" s="341">
        <f t="shared" si="46"/>
        <v>5.3813153606717219E-3</v>
      </c>
      <c r="S51" s="341">
        <f t="shared" si="47"/>
        <v>5.4388897370747299E-3</v>
      </c>
      <c r="T51" s="341">
        <f t="shared" si="48"/>
        <v>6.1920138620320531E-3</v>
      </c>
      <c r="V51" s="97">
        <v>26.496000000000002</v>
      </c>
      <c r="W51" s="61">
        <v>7.984</v>
      </c>
      <c r="X51" s="61">
        <v>27.39</v>
      </c>
      <c r="Y51" s="61">
        <v>44.738999999999997</v>
      </c>
      <c r="Z51" s="61">
        <v>64.605999999999995</v>
      </c>
      <c r="AA51" s="61">
        <v>67.066000000000003</v>
      </c>
      <c r="AB51" s="61">
        <v>58.360999999999997</v>
      </c>
      <c r="AC51" s="61">
        <v>104.762</v>
      </c>
      <c r="AD51" s="61">
        <v>124.33499999999999</v>
      </c>
      <c r="AE51" s="61">
        <v>205.55199999999999</v>
      </c>
      <c r="AF51" s="61">
        <v>229.10999999999999</v>
      </c>
      <c r="AG51" s="82">
        <v>299.14800000000002</v>
      </c>
      <c r="AH51" s="42">
        <f t="shared" si="30"/>
        <v>0.30569595390860305</v>
      </c>
      <c r="AJ51" s="340">
        <f t="shared" si="49"/>
        <v>1.2182065044852627E-3</v>
      </c>
      <c r="AK51" s="341">
        <f t="shared" si="50"/>
        <v>2.3000493338050086E-3</v>
      </c>
      <c r="AL51" s="341">
        <f t="shared" si="51"/>
        <v>5.6318261082177919E-3</v>
      </c>
      <c r="AM51" s="341">
        <f t="shared" si="52"/>
        <v>6.2152533401391586E-3</v>
      </c>
      <c r="AN51" s="341">
        <f t="shared" si="53"/>
        <v>6.9351279643407558E-3</v>
      </c>
      <c r="AP51" s="102">
        <f t="shared" si="54"/>
        <v>3.1036663933466091</v>
      </c>
      <c r="AQ51" s="74">
        <f t="shared" si="55"/>
        <v>1.9345771747031746</v>
      </c>
      <c r="AR51" s="74">
        <f t="shared" si="56"/>
        <v>2.2634493017106023</v>
      </c>
      <c r="AS51" s="74">
        <f t="shared" si="57"/>
        <v>2.3716603053435112</v>
      </c>
      <c r="AT51" s="74">
        <f t="shared" si="58"/>
        <v>2.740329148286393</v>
      </c>
      <c r="AU51" s="74">
        <f t="shared" si="59"/>
        <v>2.7369409076069218</v>
      </c>
      <c r="AV51" s="74">
        <f t="shared" si="60"/>
        <v>2.6323124802670157</v>
      </c>
      <c r="AW51" s="74">
        <f t="shared" si="61"/>
        <v>2.2578017241379311</v>
      </c>
      <c r="AX51" s="74">
        <f t="shared" si="62"/>
        <v>2.4715248374977632</v>
      </c>
      <c r="AY51" s="74">
        <f t="shared" si="63"/>
        <v>2.4209646075025031</v>
      </c>
      <c r="AZ51" s="74">
        <f t="shared" si="64"/>
        <v>2.6433532547246004</v>
      </c>
      <c r="BA51" s="103">
        <f t="shared" si="65"/>
        <v>2.5045671084468486</v>
      </c>
      <c r="BB51" s="42">
        <f t="shared" si="66"/>
        <v>-5.2503821057473948E-2</v>
      </c>
    </row>
    <row r="52" spans="1:54" ht="20.100000000000001" customHeight="1">
      <c r="A52" s="88" t="s">
        <v>143</v>
      </c>
      <c r="B52" s="90">
        <v>174.71</v>
      </c>
      <c r="C52" s="61">
        <v>412.97</v>
      </c>
      <c r="D52" s="61">
        <v>631.23</v>
      </c>
      <c r="E52" s="61">
        <v>445.97999999999996</v>
      </c>
      <c r="F52" s="61">
        <v>438.48</v>
      </c>
      <c r="G52" s="61">
        <v>412.06</v>
      </c>
      <c r="H52" s="61">
        <v>854.01</v>
      </c>
      <c r="I52" s="61">
        <v>1406.67</v>
      </c>
      <c r="J52" s="61">
        <v>1378.5</v>
      </c>
      <c r="K52" s="61">
        <v>574.33000000000004</v>
      </c>
      <c r="L52" s="61">
        <v>1174.53</v>
      </c>
      <c r="M52" s="82">
        <v>934.12</v>
      </c>
      <c r="N52" s="42">
        <f t="shared" si="43"/>
        <v>-0.20468612977105732</v>
      </c>
      <c r="P52" s="340">
        <f t="shared" si="44"/>
        <v>1.7486904339496774E-3</v>
      </c>
      <c r="Q52" s="341">
        <f t="shared" si="45"/>
        <v>3.1940845485946795E-3</v>
      </c>
      <c r="R52" s="341">
        <f t="shared" si="46"/>
        <v>3.6401282033974329E-3</v>
      </c>
      <c r="S52" s="341">
        <f t="shared" si="47"/>
        <v>7.370306162039807E-3</v>
      </c>
      <c r="T52" s="341">
        <f t="shared" si="48"/>
        <v>4.8426285687505812E-3</v>
      </c>
      <c r="V52" s="97">
        <v>45.933</v>
      </c>
      <c r="W52" s="61">
        <v>100.37100000000001</v>
      </c>
      <c r="X52" s="61">
        <v>143.506</v>
      </c>
      <c r="Y52" s="61">
        <v>107.27900000000001</v>
      </c>
      <c r="Z52" s="61">
        <v>112.292</v>
      </c>
      <c r="AA52" s="61">
        <v>106.95099999999999</v>
      </c>
      <c r="AB52" s="61">
        <v>211.35999999999999</v>
      </c>
      <c r="AC52" s="61">
        <v>345.73699999999997</v>
      </c>
      <c r="AD52" s="61">
        <v>320.577</v>
      </c>
      <c r="AE52" s="61">
        <v>145.41399999999999</v>
      </c>
      <c r="AF52" s="61">
        <v>290.63299999999998</v>
      </c>
      <c r="AG52" s="82">
        <v>259.68</v>
      </c>
      <c r="AH52" s="42">
        <f t="shared" si="30"/>
        <v>-0.10650201456820105</v>
      </c>
      <c r="AJ52" s="340">
        <f t="shared" si="49"/>
        <v>2.1118613892859893E-3</v>
      </c>
      <c r="AK52" s="341">
        <f t="shared" si="50"/>
        <v>3.6679178167742139E-3</v>
      </c>
      <c r="AL52" s="341">
        <f t="shared" si="51"/>
        <v>3.9841322959658964E-3</v>
      </c>
      <c r="AM52" s="341">
        <f t="shared" si="52"/>
        <v>7.8842378071872204E-3</v>
      </c>
      <c r="AN52" s="341">
        <f t="shared" si="53"/>
        <v>6.0201439748218521E-3</v>
      </c>
      <c r="AP52" s="102">
        <f t="shared" si="54"/>
        <v>2.6290996508499798</v>
      </c>
      <c r="AQ52" s="74">
        <f t="shared" si="55"/>
        <v>2.430467104148001</v>
      </c>
      <c r="AR52" s="74">
        <f t="shared" si="56"/>
        <v>2.2734344058425613</v>
      </c>
      <c r="AS52" s="74">
        <f t="shared" si="57"/>
        <v>2.405466612852595</v>
      </c>
      <c r="AT52" s="74">
        <f t="shared" si="58"/>
        <v>2.560937785075716</v>
      </c>
      <c r="AU52" s="74">
        <f t="shared" si="59"/>
        <v>2.5955200698927339</v>
      </c>
      <c r="AV52" s="74">
        <f t="shared" si="60"/>
        <v>2.4749124717509159</v>
      </c>
      <c r="AW52" s="74">
        <f t="shared" si="61"/>
        <v>2.4578401472982288</v>
      </c>
      <c r="AX52" s="74">
        <f t="shared" si="62"/>
        <v>2.3255495103373232</v>
      </c>
      <c r="AY52" s="74">
        <f t="shared" si="63"/>
        <v>2.5318893319171898</v>
      </c>
      <c r="AZ52" s="74">
        <f t="shared" si="64"/>
        <v>2.4744621252756422</v>
      </c>
      <c r="BA52" s="103">
        <f t="shared" si="65"/>
        <v>2.7799426197918899</v>
      </c>
      <c r="BB52" s="42">
        <f t="shared" si="66"/>
        <v>0.12345329168544811</v>
      </c>
    </row>
    <row r="53" spans="1:54" ht="20.100000000000001" customHeight="1">
      <c r="A53" s="88" t="s">
        <v>142</v>
      </c>
      <c r="B53" s="90">
        <v>274.5</v>
      </c>
      <c r="C53" s="61">
        <v>89.67</v>
      </c>
      <c r="D53" s="61">
        <v>79.02</v>
      </c>
      <c r="E53" s="61">
        <v>257.14</v>
      </c>
      <c r="F53" s="61">
        <v>276.76</v>
      </c>
      <c r="G53" s="61">
        <v>189.26</v>
      </c>
      <c r="H53" s="61">
        <v>276.27</v>
      </c>
      <c r="I53" s="61">
        <v>227.98999999999998</v>
      </c>
      <c r="J53" s="61">
        <v>742.63</v>
      </c>
      <c r="K53" s="61">
        <v>1009.37</v>
      </c>
      <c r="L53" s="61">
        <v>815.31999999999994</v>
      </c>
      <c r="M53" s="82">
        <v>812.35</v>
      </c>
      <c r="N53" s="42">
        <f t="shared" si="43"/>
        <v>-3.6427415002697268E-3</v>
      </c>
      <c r="P53" s="340">
        <f t="shared" si="44"/>
        <v>2.7474988502042613E-3</v>
      </c>
      <c r="Q53" s="341">
        <f t="shared" si="45"/>
        <v>1.4670495599355168E-3</v>
      </c>
      <c r="R53" s="341">
        <f t="shared" si="46"/>
        <v>6.397430405277918E-3</v>
      </c>
      <c r="S53" s="341">
        <f t="shared" si="47"/>
        <v>5.1162235277381549E-3</v>
      </c>
      <c r="T53" s="341">
        <f t="shared" si="48"/>
        <v>4.2113532713404433E-3</v>
      </c>
      <c r="V53" s="97">
        <v>62.742000000000004</v>
      </c>
      <c r="W53" s="61">
        <v>24.869</v>
      </c>
      <c r="X53" s="61">
        <v>21.93</v>
      </c>
      <c r="Y53" s="61">
        <v>56.2</v>
      </c>
      <c r="Z53" s="61">
        <v>58.315000000000005</v>
      </c>
      <c r="AA53" s="61">
        <v>46.064</v>
      </c>
      <c r="AB53" s="61">
        <v>68.567999999999998</v>
      </c>
      <c r="AC53" s="61">
        <v>53.741</v>
      </c>
      <c r="AD53" s="61">
        <v>168.75699999999998</v>
      </c>
      <c r="AE53" s="61">
        <v>247.32899999999998</v>
      </c>
      <c r="AF53" s="61">
        <v>197.29599999999999</v>
      </c>
      <c r="AG53" s="82">
        <v>198.221</v>
      </c>
      <c r="AH53" s="42">
        <f t="shared" si="30"/>
        <v>4.6883869921337043E-3</v>
      </c>
      <c r="AJ53" s="340">
        <f t="shared" si="49"/>
        <v>2.8846887267668462E-3</v>
      </c>
      <c r="AK53" s="341">
        <f t="shared" si="50"/>
        <v>1.5797792102167105E-3</v>
      </c>
      <c r="AL53" s="341">
        <f t="shared" si="51"/>
        <v>6.7764552012113633E-3</v>
      </c>
      <c r="AM53" s="341">
        <f t="shared" si="52"/>
        <v>5.3522090829562019E-3</v>
      </c>
      <c r="AN53" s="341">
        <f t="shared" si="53"/>
        <v>4.5953441113415058E-3</v>
      </c>
      <c r="AP53" s="102">
        <f t="shared" si="54"/>
        <v>2.2856830601092897</v>
      </c>
      <c r="AQ53" s="74">
        <f t="shared" si="55"/>
        <v>2.7733913237426115</v>
      </c>
      <c r="AR53" s="74">
        <f t="shared" si="56"/>
        <v>2.775246772968869</v>
      </c>
      <c r="AS53" s="74">
        <f t="shared" si="57"/>
        <v>2.1855798397759978</v>
      </c>
      <c r="AT53" s="74">
        <f t="shared" si="58"/>
        <v>2.1070602688249749</v>
      </c>
      <c r="AU53" s="74">
        <f t="shared" si="59"/>
        <v>2.4339004544013529</v>
      </c>
      <c r="AV53" s="74">
        <f t="shared" si="60"/>
        <v>2.4819198610055384</v>
      </c>
      <c r="AW53" s="74">
        <f t="shared" si="61"/>
        <v>2.3571647879292952</v>
      </c>
      <c r="AX53" s="74">
        <f t="shared" si="62"/>
        <v>2.2724236833954996</v>
      </c>
      <c r="AY53" s="74">
        <f t="shared" si="63"/>
        <v>2.4503304041134566</v>
      </c>
      <c r="AZ53" s="74">
        <f t="shared" si="64"/>
        <v>2.4198596869940641</v>
      </c>
      <c r="BA53" s="103">
        <f t="shared" si="65"/>
        <v>2.4400935557333661</v>
      </c>
      <c r="BB53" s="42">
        <f t="shared" si="66"/>
        <v>8.3615875945420599E-3</v>
      </c>
    </row>
    <row r="54" spans="1:54" ht="20.100000000000001" customHeight="1">
      <c r="A54" s="88" t="s">
        <v>144</v>
      </c>
      <c r="B54" s="90">
        <v>240.75</v>
      </c>
      <c r="C54" s="61">
        <v>289.08000000000004</v>
      </c>
      <c r="D54" s="61">
        <v>386.89</v>
      </c>
      <c r="E54" s="61">
        <v>185.66</v>
      </c>
      <c r="F54" s="61">
        <v>358.28999999999996</v>
      </c>
      <c r="G54" s="61">
        <v>352.11</v>
      </c>
      <c r="H54" s="61">
        <v>555.77</v>
      </c>
      <c r="I54" s="61">
        <v>329.96999999999997</v>
      </c>
      <c r="J54" s="61">
        <v>543.54999999999995</v>
      </c>
      <c r="K54" s="61">
        <v>679.06999999999994</v>
      </c>
      <c r="L54" s="61">
        <v>516.91999999999996</v>
      </c>
      <c r="M54" s="82">
        <v>623.43999999999994</v>
      </c>
      <c r="N54" s="42">
        <f t="shared" si="43"/>
        <v>0.20606670277799272</v>
      </c>
      <c r="P54" s="340">
        <f t="shared" si="44"/>
        <v>2.4096916145234094E-3</v>
      </c>
      <c r="Q54" s="341">
        <f t="shared" si="45"/>
        <v>2.7293819113858968E-3</v>
      </c>
      <c r="R54" s="341">
        <f t="shared" si="46"/>
        <v>4.3039748212370839E-3</v>
      </c>
      <c r="S54" s="341">
        <f t="shared" si="47"/>
        <v>3.2437303953765481E-3</v>
      </c>
      <c r="T54" s="341">
        <f t="shared" si="48"/>
        <v>3.232013397531219E-3</v>
      </c>
      <c r="V54" s="97">
        <v>51.165999999999997</v>
      </c>
      <c r="W54" s="61">
        <v>63.526000000000003</v>
      </c>
      <c r="X54" s="61">
        <v>83.647999999999996</v>
      </c>
      <c r="Y54" s="61">
        <v>43.840000000000011</v>
      </c>
      <c r="Z54" s="61">
        <v>83.530999999999992</v>
      </c>
      <c r="AA54" s="61">
        <v>87.169000000000011</v>
      </c>
      <c r="AB54" s="61">
        <v>129.43</v>
      </c>
      <c r="AC54" s="61">
        <v>79.363</v>
      </c>
      <c r="AD54" s="61">
        <v>143.58500000000001</v>
      </c>
      <c r="AE54" s="61">
        <v>191.84899999999999</v>
      </c>
      <c r="AF54" s="61">
        <v>148.261</v>
      </c>
      <c r="AG54" s="82">
        <v>158.22299999999998</v>
      </c>
      <c r="AH54" s="42">
        <f t="shared" si="30"/>
        <v>6.7192316253094131E-2</v>
      </c>
      <c r="AJ54" s="340">
        <f t="shared" si="49"/>
        <v>2.3524590130016964E-3</v>
      </c>
      <c r="AK54" s="341">
        <f t="shared" si="50"/>
        <v>2.9894879727201383E-3</v>
      </c>
      <c r="AL54" s="341">
        <f t="shared" si="51"/>
        <v>5.2563838203251497E-3</v>
      </c>
      <c r="AM54" s="341">
        <f t="shared" si="52"/>
        <v>4.0219967503049708E-3</v>
      </c>
      <c r="AN54" s="341">
        <f t="shared" si="53"/>
        <v>3.6680731674685681E-3</v>
      </c>
      <c r="AP54" s="102">
        <f t="shared" si="54"/>
        <v>2.1252751817237798</v>
      </c>
      <c r="AQ54" s="74">
        <f t="shared" si="55"/>
        <v>2.1975231769752317</v>
      </c>
      <c r="AR54" s="74">
        <f t="shared" si="56"/>
        <v>2.1620615678875135</v>
      </c>
      <c r="AS54" s="74">
        <f t="shared" si="57"/>
        <v>2.3613056124097822</v>
      </c>
      <c r="AT54" s="74">
        <f t="shared" si="58"/>
        <v>2.3313796086968659</v>
      </c>
      <c r="AU54" s="74">
        <f t="shared" si="59"/>
        <v>2.475618414699952</v>
      </c>
      <c r="AV54" s="74">
        <f t="shared" si="60"/>
        <v>2.3288410673480038</v>
      </c>
      <c r="AW54" s="74">
        <f t="shared" si="61"/>
        <v>2.4051580446707281</v>
      </c>
      <c r="AX54" s="74">
        <f t="shared" si="62"/>
        <v>2.6416153067795056</v>
      </c>
      <c r="AY54" s="74">
        <f t="shared" si="63"/>
        <v>2.8251726626121023</v>
      </c>
      <c r="AZ54" s="74">
        <f t="shared" si="64"/>
        <v>2.8681614176274861</v>
      </c>
      <c r="BA54" s="103">
        <f t="shared" si="65"/>
        <v>2.5379026049018352</v>
      </c>
      <c r="BB54" s="42">
        <f t="shared" si="66"/>
        <v>-0.1151465223316607</v>
      </c>
    </row>
    <row r="55" spans="1:54" ht="20.100000000000001" customHeight="1">
      <c r="A55" s="88" t="s">
        <v>234</v>
      </c>
      <c r="B55" s="90"/>
      <c r="C55" s="61"/>
      <c r="D55" s="61"/>
      <c r="E55" s="61"/>
      <c r="F55" s="61"/>
      <c r="G55" s="61"/>
      <c r="H55" s="61"/>
      <c r="I55" s="61"/>
      <c r="J55" s="61"/>
      <c r="K55" s="61"/>
      <c r="L55" s="61"/>
      <c r="M55" s="82">
        <v>300.07</v>
      </c>
      <c r="N55" s="42"/>
      <c r="P55" s="340">
        <f t="shared" si="44"/>
        <v>0</v>
      </c>
      <c r="Q55" s="341">
        <f t="shared" si="45"/>
        <v>0</v>
      </c>
      <c r="R55" s="341">
        <f t="shared" si="46"/>
        <v>0</v>
      </c>
      <c r="S55" s="341">
        <f t="shared" si="47"/>
        <v>0</v>
      </c>
      <c r="T55" s="341">
        <f t="shared" si="48"/>
        <v>1.5556112219254346E-3</v>
      </c>
      <c r="V55" s="97"/>
      <c r="W55" s="61"/>
      <c r="X55" s="61"/>
      <c r="Y55" s="61"/>
      <c r="Z55" s="61"/>
      <c r="AA55" s="61"/>
      <c r="AB55" s="61"/>
      <c r="AC55" s="61"/>
      <c r="AD55" s="61"/>
      <c r="AE55" s="61"/>
      <c r="AF55" s="61"/>
      <c r="AG55" s="82">
        <v>142.547</v>
      </c>
      <c r="AH55" s="42"/>
      <c r="AJ55" s="340">
        <f t="shared" si="49"/>
        <v>0</v>
      </c>
      <c r="AK55" s="341">
        <f t="shared" si="50"/>
        <v>0</v>
      </c>
      <c r="AL55" s="341">
        <f t="shared" si="51"/>
        <v>0</v>
      </c>
      <c r="AM55" s="341">
        <f t="shared" si="52"/>
        <v>0</v>
      </c>
      <c r="AN55" s="341">
        <f t="shared" si="53"/>
        <v>3.3046575137820797E-3</v>
      </c>
      <c r="AP55" s="102"/>
      <c r="AQ55" s="74"/>
      <c r="AR55" s="74"/>
      <c r="AS55" s="74"/>
      <c r="AT55" s="74"/>
      <c r="AU55" s="74"/>
      <c r="AV55" s="74"/>
      <c r="AW55" s="74"/>
      <c r="AX55" s="74"/>
      <c r="AY55" s="74"/>
      <c r="AZ55" s="74"/>
      <c r="BA55" s="103">
        <f t="shared" si="65"/>
        <v>4.7504582264138371</v>
      </c>
      <c r="BB55" s="42"/>
    </row>
    <row r="56" spans="1:54" ht="20.100000000000001" customHeight="1">
      <c r="A56" s="88" t="s">
        <v>148</v>
      </c>
      <c r="B56" s="90"/>
      <c r="C56" s="61">
        <v>25.8</v>
      </c>
      <c r="D56" s="61">
        <v>28.89</v>
      </c>
      <c r="E56" s="61">
        <v>27.99</v>
      </c>
      <c r="F56" s="61">
        <v>87.330000000000013</v>
      </c>
      <c r="G56" s="61">
        <v>72.67</v>
      </c>
      <c r="H56" s="61">
        <v>45.09</v>
      </c>
      <c r="I56" s="61">
        <v>53.83</v>
      </c>
      <c r="J56" s="61">
        <v>136.38999999999999</v>
      </c>
      <c r="K56" s="61">
        <v>306.15999999999997</v>
      </c>
      <c r="L56" s="61">
        <v>143.76</v>
      </c>
      <c r="M56" s="82">
        <v>877.75</v>
      </c>
      <c r="N56" s="42">
        <f t="shared" si="43"/>
        <v>5.1056622148024493</v>
      </c>
      <c r="P56" s="340">
        <f t="shared" si="44"/>
        <v>0</v>
      </c>
      <c r="Q56" s="341">
        <f t="shared" si="45"/>
        <v>5.6330176223456626E-4</v>
      </c>
      <c r="R56" s="341">
        <f t="shared" si="46"/>
        <v>1.940455227399157E-3</v>
      </c>
      <c r="S56" s="341">
        <f t="shared" si="47"/>
        <v>9.0210996215919781E-4</v>
      </c>
      <c r="T56" s="341">
        <f t="shared" si="48"/>
        <v>4.5503974074217694E-3</v>
      </c>
      <c r="V56" s="97"/>
      <c r="W56" s="61">
        <v>2.5720000000000001</v>
      </c>
      <c r="X56" s="61">
        <v>2.4329999999999998</v>
      </c>
      <c r="Y56" s="61">
        <v>2.52</v>
      </c>
      <c r="Z56" s="61">
        <v>8.51</v>
      </c>
      <c r="AA56" s="61">
        <v>6.22</v>
      </c>
      <c r="AB56" s="61">
        <v>11.324999999999999</v>
      </c>
      <c r="AC56" s="61">
        <v>19.224</v>
      </c>
      <c r="AD56" s="61">
        <v>39.503999999999998</v>
      </c>
      <c r="AE56" s="61">
        <v>100.682</v>
      </c>
      <c r="AF56" s="61">
        <v>51.041000000000004</v>
      </c>
      <c r="AG56" s="82">
        <v>118.78</v>
      </c>
      <c r="AH56" s="42">
        <f t="shared" si="30"/>
        <v>1.3271487627593503</v>
      </c>
      <c r="AJ56" s="340">
        <f t="shared" si="49"/>
        <v>0</v>
      </c>
      <c r="AK56" s="341">
        <f t="shared" si="50"/>
        <v>2.1331683500234324E-4</v>
      </c>
      <c r="AL56" s="341">
        <f t="shared" si="51"/>
        <v>2.7585404969427867E-3</v>
      </c>
      <c r="AM56" s="341">
        <f t="shared" si="52"/>
        <v>1.3846307264372697E-3</v>
      </c>
      <c r="AN56" s="341">
        <f t="shared" si="53"/>
        <v>2.7536687512682515E-3</v>
      </c>
      <c r="AP56" s="102"/>
      <c r="AQ56" s="74">
        <f t="shared" si="55"/>
        <v>0.99689922480620152</v>
      </c>
      <c r="AR56" s="74">
        <f t="shared" si="56"/>
        <v>0.8421599169262719</v>
      </c>
      <c r="AS56" s="74">
        <f t="shared" si="57"/>
        <v>0.90032154340836013</v>
      </c>
      <c r="AT56" s="74">
        <f t="shared" si="58"/>
        <v>0.97446467422420691</v>
      </c>
      <c r="AU56" s="74">
        <f t="shared" si="59"/>
        <v>0.85592404018164303</v>
      </c>
      <c r="AV56" s="74">
        <f t="shared" si="60"/>
        <v>2.5116433799068529</v>
      </c>
      <c r="AW56" s="74">
        <f t="shared" si="61"/>
        <v>3.5712428014118522</v>
      </c>
      <c r="AX56" s="74">
        <f t="shared" si="62"/>
        <v>2.8964000293276637</v>
      </c>
      <c r="AY56" s="74">
        <f t="shared" si="63"/>
        <v>3.2885419388555008</v>
      </c>
      <c r="AZ56" s="74">
        <f t="shared" si="64"/>
        <v>3.550431274346133</v>
      </c>
      <c r="BA56" s="103">
        <f t="shared" si="65"/>
        <v>1.3532326972372544</v>
      </c>
      <c r="BB56" s="42">
        <f t="shared" si="66"/>
        <v>-0.6188539947202687</v>
      </c>
    </row>
    <row r="57" spans="1:54" ht="20.100000000000001" customHeight="1">
      <c r="A57" s="88" t="s">
        <v>147</v>
      </c>
      <c r="B57" s="90">
        <v>62.79</v>
      </c>
      <c r="C57" s="61">
        <v>46.26</v>
      </c>
      <c r="D57" s="61">
        <v>47.07</v>
      </c>
      <c r="E57" s="61">
        <v>17.52</v>
      </c>
      <c r="F57" s="61">
        <v>140.88</v>
      </c>
      <c r="G57" s="61">
        <v>25.380000000000003</v>
      </c>
      <c r="H57" s="61">
        <v>34.870000000000005</v>
      </c>
      <c r="I57" s="61">
        <v>26.7</v>
      </c>
      <c r="J57" s="61">
        <v>79.460000000000008</v>
      </c>
      <c r="K57" s="61">
        <v>75.52</v>
      </c>
      <c r="L57" s="61">
        <v>226.98999999999998</v>
      </c>
      <c r="M57" s="82">
        <v>201.07</v>
      </c>
      <c r="N57" s="42">
        <f t="shared" si="43"/>
        <v>-0.11419005242521693</v>
      </c>
      <c r="P57" s="340">
        <f t="shared" si="44"/>
        <v>6.2847159491557581E-4</v>
      </c>
      <c r="Q57" s="341">
        <f t="shared" si="45"/>
        <v>1.9673315983918113E-4</v>
      </c>
      <c r="R57" s="341">
        <f t="shared" si="46"/>
        <v>4.7864900304802829E-4</v>
      </c>
      <c r="S57" s="341">
        <f t="shared" si="47"/>
        <v>1.4243874534676983E-3</v>
      </c>
      <c r="T57" s="341">
        <f t="shared" si="48"/>
        <v>1.042379272811501E-3</v>
      </c>
      <c r="V57" s="97">
        <v>14.074999999999999</v>
      </c>
      <c r="W57" s="61">
        <v>10.120999999999999</v>
      </c>
      <c r="X57" s="61">
        <v>9.8290000000000006</v>
      </c>
      <c r="Y57" s="61">
        <v>4.5200000000000005</v>
      </c>
      <c r="Z57" s="61">
        <v>31.222000000000001</v>
      </c>
      <c r="AA57" s="61">
        <v>10.429</v>
      </c>
      <c r="AB57" s="61">
        <v>12.904</v>
      </c>
      <c r="AC57" s="61">
        <v>11.315999999999999</v>
      </c>
      <c r="AD57" s="61">
        <v>19.169</v>
      </c>
      <c r="AE57" s="61">
        <v>19.146999999999998</v>
      </c>
      <c r="AF57" s="61">
        <v>66.923000000000002</v>
      </c>
      <c r="AG57" s="82">
        <v>65.941000000000003</v>
      </c>
      <c r="AH57" s="42">
        <f t="shared" si="30"/>
        <v>-1.4673580084574799E-2</v>
      </c>
      <c r="AJ57" s="340">
        <f t="shared" si="49"/>
        <v>6.4712622851109864E-4</v>
      </c>
      <c r="AK57" s="341">
        <f t="shared" si="50"/>
        <v>3.5766579939540801E-4</v>
      </c>
      <c r="AL57" s="341">
        <f t="shared" si="51"/>
        <v>5.2459997710577395E-4</v>
      </c>
      <c r="AM57" s="341">
        <f t="shared" si="52"/>
        <v>1.8154746596924314E-3</v>
      </c>
      <c r="AN57" s="341">
        <f t="shared" si="53"/>
        <v>1.5287057680365363E-3</v>
      </c>
      <c r="AP57" s="102">
        <f t="shared" si="54"/>
        <v>2.2415989807294152</v>
      </c>
      <c r="AQ57" s="74">
        <f t="shared" si="55"/>
        <v>2.1878512753999133</v>
      </c>
      <c r="AR57" s="74">
        <f t="shared" si="56"/>
        <v>2.0881665604418953</v>
      </c>
      <c r="AS57" s="74">
        <f t="shared" si="57"/>
        <v>2.579908675799087</v>
      </c>
      <c r="AT57" s="74">
        <f t="shared" si="58"/>
        <v>2.2162123793299262</v>
      </c>
      <c r="AU57" s="74">
        <f t="shared" si="59"/>
        <v>4.109141055949566</v>
      </c>
      <c r="AV57" s="74">
        <f t="shared" si="60"/>
        <v>3.7006022368798392</v>
      </c>
      <c r="AW57" s="74">
        <f t="shared" si="61"/>
        <v>4.238202247191011</v>
      </c>
      <c r="AX57" s="74">
        <f t="shared" si="62"/>
        <v>2.4124087591240877</v>
      </c>
      <c r="AY57" s="74">
        <f t="shared" si="63"/>
        <v>2.5353548728813555</v>
      </c>
      <c r="AZ57" s="74">
        <f t="shared" si="64"/>
        <v>2.9482796598969117</v>
      </c>
      <c r="BA57" s="103">
        <f t="shared" si="65"/>
        <v>3.2795046501218481</v>
      </c>
      <c r="BB57" s="42">
        <f t="shared" si="66"/>
        <v>0.11234517360422923</v>
      </c>
    </row>
    <row r="58" spans="1:54" ht="20.100000000000001" customHeight="1">
      <c r="A58" s="88" t="s">
        <v>136</v>
      </c>
      <c r="B58" s="90">
        <v>104.76</v>
      </c>
      <c r="C58" s="61">
        <v>121.5</v>
      </c>
      <c r="D58" s="61">
        <v>77.150000000000006</v>
      </c>
      <c r="E58" s="61">
        <v>52.83</v>
      </c>
      <c r="F58" s="61">
        <v>55.3</v>
      </c>
      <c r="G58" s="61">
        <v>6.7099999999999991</v>
      </c>
      <c r="H58" s="61">
        <v>40.74</v>
      </c>
      <c r="I58" s="61">
        <v>18.28</v>
      </c>
      <c r="J58" s="61">
        <v>299.45999999999998</v>
      </c>
      <c r="K58" s="61">
        <v>562.15</v>
      </c>
      <c r="L58" s="61">
        <v>76.06</v>
      </c>
      <c r="M58" s="82">
        <v>158.55000000000001</v>
      </c>
      <c r="N58" s="42">
        <f t="shared" si="43"/>
        <v>1.0845385222193007</v>
      </c>
      <c r="P58" s="340">
        <f t="shared" si="44"/>
        <v>1.048553659553364E-3</v>
      </c>
      <c r="Q58" s="341">
        <f t="shared" si="45"/>
        <v>5.2012588751808708E-5</v>
      </c>
      <c r="R58" s="341">
        <f t="shared" si="46"/>
        <v>3.5629308403528747E-3</v>
      </c>
      <c r="S58" s="341">
        <f t="shared" si="47"/>
        <v>4.7728494519914158E-4</v>
      </c>
      <c r="T58" s="341">
        <f t="shared" si="48"/>
        <v>8.2194874274761783E-4</v>
      </c>
      <c r="V58" s="97">
        <v>24.024999999999999</v>
      </c>
      <c r="W58" s="61">
        <v>26.006</v>
      </c>
      <c r="X58" s="61">
        <v>20.686999999999998</v>
      </c>
      <c r="Y58" s="61">
        <v>12.581000000000001</v>
      </c>
      <c r="Z58" s="61">
        <v>12.648</v>
      </c>
      <c r="AA58" s="61">
        <v>1.9849999999999999</v>
      </c>
      <c r="AB58" s="61">
        <v>10.952999999999999</v>
      </c>
      <c r="AC58" s="61">
        <v>5.0209999999999999</v>
      </c>
      <c r="AD58" s="61">
        <v>72.936999999999998</v>
      </c>
      <c r="AE58" s="61">
        <v>133.75200000000001</v>
      </c>
      <c r="AF58" s="61">
        <v>36.006</v>
      </c>
      <c r="AG58" s="82">
        <v>64.556999999999988</v>
      </c>
      <c r="AH58" s="42">
        <f t="shared" si="30"/>
        <v>0.79295117480419897</v>
      </c>
      <c r="AJ58" s="340">
        <f t="shared" si="49"/>
        <v>1.1045973456468309E-3</v>
      </c>
      <c r="AK58" s="341">
        <f t="shared" si="50"/>
        <v>6.8076192520844268E-5</v>
      </c>
      <c r="AL58" s="341">
        <f t="shared" si="51"/>
        <v>3.6646104422547393E-3</v>
      </c>
      <c r="AM58" s="341">
        <f t="shared" si="52"/>
        <v>9.7676405117651157E-4</v>
      </c>
      <c r="AN58" s="341">
        <f t="shared" si="53"/>
        <v>1.4966205891195864E-3</v>
      </c>
      <c r="AP58" s="102">
        <f t="shared" si="54"/>
        <v>2.293337151584574</v>
      </c>
      <c r="AQ58" s="74">
        <f t="shared" si="55"/>
        <v>2.140411522633745</v>
      </c>
      <c r="AR58" s="74">
        <f t="shared" si="56"/>
        <v>2.6813998703823714</v>
      </c>
      <c r="AS58" s="74">
        <f t="shared" si="57"/>
        <v>2.3814120764717019</v>
      </c>
      <c r="AT58" s="74">
        <f t="shared" si="58"/>
        <v>2.2871609403254971</v>
      </c>
      <c r="AU58" s="74">
        <f t="shared" si="59"/>
        <v>2.9582712369597619</v>
      </c>
      <c r="AV58" s="74">
        <f t="shared" si="60"/>
        <v>2.6885125184094254</v>
      </c>
      <c r="AW58" s="74">
        <f t="shared" si="61"/>
        <v>2.7467177242888403</v>
      </c>
      <c r="AX58" s="74">
        <f t="shared" si="62"/>
        <v>2.4356174447338543</v>
      </c>
      <c r="AY58" s="74">
        <f t="shared" si="63"/>
        <v>2.3792937827981859</v>
      </c>
      <c r="AZ58" s="74">
        <f t="shared" si="64"/>
        <v>4.7338942939784374</v>
      </c>
      <c r="BA58" s="103">
        <f t="shared" si="65"/>
        <v>4.0717123935666972</v>
      </c>
      <c r="BB58" s="42">
        <f t="shared" si="66"/>
        <v>-0.13988100690250782</v>
      </c>
    </row>
    <row r="59" spans="1:54" ht="20.100000000000001" customHeight="1">
      <c r="A59" s="88" t="s">
        <v>241</v>
      </c>
      <c r="B59" s="90">
        <v>23.08</v>
      </c>
      <c r="C59" s="61">
        <v>42.519999999999996</v>
      </c>
      <c r="D59" s="61">
        <v>60.25</v>
      </c>
      <c r="E59" s="61">
        <v>214.97000000000003</v>
      </c>
      <c r="F59" s="61">
        <v>158.84</v>
      </c>
      <c r="G59" s="61">
        <v>167.93</v>
      </c>
      <c r="H59" s="61">
        <v>272.83999999999997</v>
      </c>
      <c r="I59" s="61">
        <v>175.35</v>
      </c>
      <c r="J59" s="61">
        <v>276.75</v>
      </c>
      <c r="K59" s="61">
        <v>55.93</v>
      </c>
      <c r="L59" s="61">
        <v>103.17</v>
      </c>
      <c r="M59" s="82">
        <v>135.14000000000001</v>
      </c>
      <c r="N59" s="42">
        <f t="shared" si="43"/>
        <v>0.30987690220025216</v>
      </c>
      <c r="P59" s="340">
        <f t="shared" si="44"/>
        <v>2.3101010368930543E-4</v>
      </c>
      <c r="Q59" s="341">
        <f t="shared" si="45"/>
        <v>1.3017099894323753E-3</v>
      </c>
      <c r="R59" s="341">
        <f t="shared" si="46"/>
        <v>3.5448674179656015E-4</v>
      </c>
      <c r="S59" s="341">
        <f t="shared" si="47"/>
        <v>6.4740320531416558E-4</v>
      </c>
      <c r="T59" s="341">
        <f t="shared" si="48"/>
        <v>7.0058753134603013E-4</v>
      </c>
      <c r="V59" s="97">
        <v>6.3140000000000001</v>
      </c>
      <c r="W59" s="61">
        <v>11</v>
      </c>
      <c r="X59" s="61">
        <v>14.573</v>
      </c>
      <c r="Y59" s="61">
        <v>58.765999999999984</v>
      </c>
      <c r="Z59" s="61">
        <v>47.096999999999994</v>
      </c>
      <c r="AA59" s="61">
        <v>42.526000000000003</v>
      </c>
      <c r="AB59" s="61">
        <v>60.199999999999996</v>
      </c>
      <c r="AC59" s="61">
        <v>40.295999999999999</v>
      </c>
      <c r="AD59" s="61">
        <v>72.631</v>
      </c>
      <c r="AE59" s="61">
        <v>22.652999999999999</v>
      </c>
      <c r="AF59" s="61">
        <v>33.468000000000004</v>
      </c>
      <c r="AG59" s="82">
        <v>47.195999999999998</v>
      </c>
      <c r="AH59" s="42">
        <f t="shared" si="30"/>
        <v>0.41018286124058784</v>
      </c>
      <c r="AJ59" s="340">
        <f t="shared" si="49"/>
        <v>2.9029875714522751E-4</v>
      </c>
      <c r="AK59" s="341">
        <f t="shared" si="50"/>
        <v>1.4584423995674678E-3</v>
      </c>
      <c r="AL59" s="341">
        <f t="shared" si="51"/>
        <v>6.2065928246603111E-4</v>
      </c>
      <c r="AM59" s="341">
        <f t="shared" si="52"/>
        <v>9.0791366063365812E-4</v>
      </c>
      <c r="AN59" s="341">
        <f t="shared" si="53"/>
        <v>1.0941416937603669E-3</v>
      </c>
      <c r="AP59" s="102">
        <f t="shared" si="54"/>
        <v>2.735701906412479</v>
      </c>
      <c r="AQ59" s="74">
        <f t="shared" si="55"/>
        <v>2.5870178739416749</v>
      </c>
      <c r="AR59" s="74">
        <f t="shared" si="56"/>
        <v>2.4187551867219916</v>
      </c>
      <c r="AS59" s="74">
        <f t="shared" si="57"/>
        <v>2.7336837698283474</v>
      </c>
      <c r="AT59" s="74">
        <f t="shared" si="58"/>
        <v>2.9650591790480982</v>
      </c>
      <c r="AU59" s="74">
        <f t="shared" si="59"/>
        <v>2.5323646757577563</v>
      </c>
      <c r="AV59" s="74">
        <f t="shared" si="60"/>
        <v>2.2064213458437179</v>
      </c>
      <c r="AW59" s="74">
        <f t="shared" si="61"/>
        <v>2.2980325064157401</v>
      </c>
      <c r="AX59" s="74">
        <f t="shared" si="62"/>
        <v>2.6244263775971093</v>
      </c>
      <c r="AY59" s="74">
        <f t="shared" si="63"/>
        <v>4.0502413731450027</v>
      </c>
      <c r="AZ59" s="74">
        <f t="shared" si="64"/>
        <v>3.2439662692643214</v>
      </c>
      <c r="BA59" s="103">
        <f t="shared" si="65"/>
        <v>3.4923782743821219</v>
      </c>
      <c r="BB59" s="42">
        <f t="shared" si="66"/>
        <v>7.6576630118332351E-2</v>
      </c>
    </row>
    <row r="60" spans="1:54" ht="20.100000000000001" customHeight="1">
      <c r="A60" s="88" t="s">
        <v>150</v>
      </c>
      <c r="B60" s="90">
        <v>19.53</v>
      </c>
      <c r="C60" s="61">
        <v>94.009999999999991</v>
      </c>
      <c r="D60" s="61">
        <v>3.9600000000000004</v>
      </c>
      <c r="E60" s="61">
        <v>13.95</v>
      </c>
      <c r="F60" s="61"/>
      <c r="G60" s="61">
        <v>1.77</v>
      </c>
      <c r="H60" s="61">
        <v>2.48</v>
      </c>
      <c r="I60" s="61">
        <v>0.33</v>
      </c>
      <c r="J60" s="61">
        <v>22.7</v>
      </c>
      <c r="K60" s="61">
        <v>11.76</v>
      </c>
      <c r="L60" s="61">
        <v>26.66</v>
      </c>
      <c r="M60" s="82">
        <v>41.57</v>
      </c>
      <c r="N60" s="42">
        <f t="shared" si="43"/>
        <v>0.559264816204051</v>
      </c>
      <c r="P60" s="340">
        <f t="shared" si="44"/>
        <v>1.9547778704731957E-4</v>
      </c>
      <c r="Q60" s="341">
        <f t="shared" si="45"/>
        <v>1.3720161265380243E-5</v>
      </c>
      <c r="R60" s="341">
        <f t="shared" si="46"/>
        <v>7.4535385008538306E-5</v>
      </c>
      <c r="S60" s="341">
        <f t="shared" si="47"/>
        <v>1.672944601500015E-4</v>
      </c>
      <c r="T60" s="341">
        <f t="shared" si="48"/>
        <v>2.1550557701683045E-4</v>
      </c>
      <c r="V60" s="97">
        <v>3.5129999999999999</v>
      </c>
      <c r="W60" s="61">
        <v>20.716999999999999</v>
      </c>
      <c r="X60" s="61">
        <v>1.0860000000000001</v>
      </c>
      <c r="Y60" s="61">
        <v>3.5920000000000001</v>
      </c>
      <c r="Z60" s="61"/>
      <c r="AA60" s="61">
        <v>0.373</v>
      </c>
      <c r="AB60" s="61">
        <v>1.1080000000000001</v>
      </c>
      <c r="AC60" s="61">
        <v>0.17299999999999999</v>
      </c>
      <c r="AD60" s="61">
        <v>8.1170000000000009</v>
      </c>
      <c r="AE60" s="61">
        <v>5.7480000000000002</v>
      </c>
      <c r="AF60" s="61">
        <v>11.388999999999999</v>
      </c>
      <c r="AG60" s="82">
        <v>20.042000000000002</v>
      </c>
      <c r="AH60" s="42">
        <f t="shared" si="30"/>
        <v>0.75976819738344037</v>
      </c>
      <c r="AJ60" s="340">
        <f t="shared" si="49"/>
        <v>1.615171893967666E-4</v>
      </c>
      <c r="AK60" s="341">
        <f t="shared" si="50"/>
        <v>1.279215103792187E-5</v>
      </c>
      <c r="AL60" s="341">
        <f t="shared" si="51"/>
        <v>1.5748684746456307E-4</v>
      </c>
      <c r="AM60" s="341">
        <f t="shared" si="52"/>
        <v>3.0895866741235598E-4</v>
      </c>
      <c r="AN60" s="341">
        <f t="shared" si="53"/>
        <v>4.6463233804443764E-4</v>
      </c>
      <c r="AP60" s="102">
        <f t="shared" si="54"/>
        <v>1.7987711213517663</v>
      </c>
      <c r="AQ60" s="74">
        <f t="shared" si="55"/>
        <v>2.2037017338581002</v>
      </c>
      <c r="AR60" s="74">
        <f t="shared" si="56"/>
        <v>2.7424242424242422</v>
      </c>
      <c r="AS60" s="74">
        <f t="shared" si="57"/>
        <v>2.5749103942652329</v>
      </c>
      <c r="AT60" s="74"/>
      <c r="AU60" s="74">
        <f t="shared" si="59"/>
        <v>2.1073446327683616</v>
      </c>
      <c r="AV60" s="74">
        <f t="shared" si="60"/>
        <v>4.4677419354838719</v>
      </c>
      <c r="AW60" s="74">
        <f t="shared" si="61"/>
        <v>5.2424242424242422</v>
      </c>
      <c r="AX60" s="74">
        <f t="shared" si="62"/>
        <v>3.5757709251101328</v>
      </c>
      <c r="AY60" s="74">
        <f t="shared" si="63"/>
        <v>4.887755102040817</v>
      </c>
      <c r="AZ60" s="74">
        <f t="shared" si="64"/>
        <v>4.2719429857464366</v>
      </c>
      <c r="BA60" s="103">
        <f t="shared" si="65"/>
        <v>4.8212653355785422</v>
      </c>
      <c r="BB60" s="42">
        <f t="shared" si="66"/>
        <v>0.12858840852159045</v>
      </c>
    </row>
    <row r="61" spans="1:54" ht="20.100000000000001" customHeight="1">
      <c r="A61" s="88" t="s">
        <v>240</v>
      </c>
      <c r="B61" s="90">
        <v>59.959999999999994</v>
      </c>
      <c r="C61" s="61">
        <v>75.66</v>
      </c>
      <c r="D61" s="61">
        <v>84.88</v>
      </c>
      <c r="E61" s="61">
        <v>37.31</v>
      </c>
      <c r="F61" s="61">
        <v>474.07</v>
      </c>
      <c r="G61" s="61">
        <v>25.66</v>
      </c>
      <c r="H61" s="61">
        <v>23.43</v>
      </c>
      <c r="I61" s="61">
        <v>61.190000000000005</v>
      </c>
      <c r="J61" s="61">
        <v>39.35</v>
      </c>
      <c r="K61" s="61">
        <v>156.94999999999999</v>
      </c>
      <c r="L61" s="61">
        <v>111.72</v>
      </c>
      <c r="M61" s="82">
        <v>57.769999999999996</v>
      </c>
      <c r="N61" s="42">
        <f t="shared" si="43"/>
        <v>-0.48290368779090587</v>
      </c>
      <c r="P61" s="340">
        <f t="shared" si="44"/>
        <v>6.0014583263478139E-4</v>
      </c>
      <c r="Q61" s="341">
        <f t="shared" si="45"/>
        <v>1.989035808303147E-4</v>
      </c>
      <c r="R61" s="341">
        <f t="shared" si="46"/>
        <v>9.9475583988861281E-4</v>
      </c>
      <c r="S61" s="341">
        <f t="shared" si="47"/>
        <v>7.0105540464959369E-4</v>
      </c>
      <c r="T61" s="341">
        <f t="shared" si="48"/>
        <v>2.9948898687183777E-4</v>
      </c>
      <c r="V61" s="97">
        <v>12.186</v>
      </c>
      <c r="W61" s="61">
        <v>13.823</v>
      </c>
      <c r="X61" s="61">
        <v>17.581999999999997</v>
      </c>
      <c r="Y61" s="61">
        <v>8.4819999999999993</v>
      </c>
      <c r="Z61" s="61">
        <v>99.757000000000005</v>
      </c>
      <c r="AA61" s="61">
        <v>5.0250000000000004</v>
      </c>
      <c r="AB61" s="61">
        <v>4.2469999999999999</v>
      </c>
      <c r="AC61" s="61">
        <v>13.444000000000001</v>
      </c>
      <c r="AD61" s="61">
        <v>9.15</v>
      </c>
      <c r="AE61" s="61">
        <v>109.96700000000001</v>
      </c>
      <c r="AF61" s="61">
        <v>25.78</v>
      </c>
      <c r="AG61" s="82">
        <v>19.559999999999999</v>
      </c>
      <c r="AH61" s="42">
        <f t="shared" si="30"/>
        <v>-0.2412723041117146</v>
      </c>
      <c r="AJ61" s="340">
        <f t="shared" si="49"/>
        <v>5.6027568175035512E-4</v>
      </c>
      <c r="AK61" s="341">
        <f t="shared" si="50"/>
        <v>1.7233393824546219E-4</v>
      </c>
      <c r="AL61" s="341">
        <f t="shared" si="51"/>
        <v>3.0129360047208785E-3</v>
      </c>
      <c r="AM61" s="341">
        <f t="shared" si="52"/>
        <v>6.9935503080960034E-4</v>
      </c>
      <c r="AN61" s="341">
        <f t="shared" si="53"/>
        <v>4.5345816446208957E-4</v>
      </c>
      <c r="AP61" s="102">
        <f t="shared" si="54"/>
        <v>2.0323549032688462</v>
      </c>
      <c r="AQ61" s="74">
        <f t="shared" si="55"/>
        <v>1.8269891620407086</v>
      </c>
      <c r="AR61" s="74">
        <f t="shared" si="56"/>
        <v>2.0713949104618283</v>
      </c>
      <c r="AS61" s="74">
        <f t="shared" si="57"/>
        <v>2.2733851514339314</v>
      </c>
      <c r="AT61" s="74">
        <f t="shared" si="58"/>
        <v>2.1042673022971292</v>
      </c>
      <c r="AU61" s="74">
        <f t="shared" si="59"/>
        <v>1.9583008573655496</v>
      </c>
      <c r="AV61" s="74">
        <f t="shared" si="60"/>
        <v>1.8126333760136575</v>
      </c>
      <c r="AW61" s="74">
        <f t="shared" si="61"/>
        <v>2.197091027945743</v>
      </c>
      <c r="AX61" s="74">
        <f t="shared" si="62"/>
        <v>2.3252858958068616</v>
      </c>
      <c r="AY61" s="74">
        <f t="shared" si="63"/>
        <v>7.0064988849952226</v>
      </c>
      <c r="AZ61" s="74">
        <f t="shared" si="64"/>
        <v>2.3075546007876833</v>
      </c>
      <c r="BA61" s="103">
        <f t="shared" si="65"/>
        <v>3.3858404015925219</v>
      </c>
      <c r="BB61" s="42">
        <f t="shared" si="66"/>
        <v>0.46728506464668962</v>
      </c>
    </row>
    <row r="62" spans="1:54" ht="20.100000000000001" customHeight="1">
      <c r="A62" s="88" t="s">
        <v>149</v>
      </c>
      <c r="B62" s="90">
        <v>22.2</v>
      </c>
      <c r="C62" s="61">
        <v>30.1</v>
      </c>
      <c r="D62" s="61">
        <v>2.4300000000000002</v>
      </c>
      <c r="E62" s="61">
        <v>19.93</v>
      </c>
      <c r="F62" s="61">
        <v>37.19</v>
      </c>
      <c r="G62" s="61">
        <v>7.25</v>
      </c>
      <c r="H62" s="61">
        <v>7.77</v>
      </c>
      <c r="I62" s="61">
        <v>18.149999999999999</v>
      </c>
      <c r="J62" s="61">
        <v>27.520000000000003</v>
      </c>
      <c r="K62" s="61">
        <v>57.76</v>
      </c>
      <c r="L62" s="61">
        <v>72.150000000000006</v>
      </c>
      <c r="M62" s="82">
        <v>48.839999999999996</v>
      </c>
      <c r="N62" s="42">
        <f t="shared" si="43"/>
        <v>-0.32307692307692321</v>
      </c>
      <c r="P62" s="340">
        <f t="shared" si="44"/>
        <v>2.222020928034047E-4</v>
      </c>
      <c r="Q62" s="341">
        <f t="shared" si="45"/>
        <v>5.6198400663280656E-5</v>
      </c>
      <c r="R62" s="341">
        <f t="shared" si="46"/>
        <v>3.6608536038207248E-4</v>
      </c>
      <c r="S62" s="341">
        <f t="shared" si="47"/>
        <v>4.5274926105861251E-4</v>
      </c>
      <c r="T62" s="341">
        <f t="shared" si="48"/>
        <v>2.5319442822954052E-4</v>
      </c>
      <c r="V62" s="97">
        <v>5.5389999999999997</v>
      </c>
      <c r="W62" s="61">
        <v>9.0240000000000009</v>
      </c>
      <c r="X62" s="61">
        <v>1.4040000000000001</v>
      </c>
      <c r="Y62" s="61">
        <v>6.7799999999999994</v>
      </c>
      <c r="Z62" s="61">
        <v>8.6620000000000008</v>
      </c>
      <c r="AA62" s="61">
        <v>2.0869999999999997</v>
      </c>
      <c r="AB62" s="61">
        <v>2.3420000000000001</v>
      </c>
      <c r="AC62" s="61">
        <v>5.5239999999999991</v>
      </c>
      <c r="AD62" s="61">
        <v>10.048</v>
      </c>
      <c r="AE62" s="61">
        <v>11.593</v>
      </c>
      <c r="AF62" s="61">
        <v>21.858000000000001</v>
      </c>
      <c r="AG62" s="82">
        <v>18.670999999999999</v>
      </c>
      <c r="AH62" s="42">
        <f t="shared" si="30"/>
        <v>-0.14580473968341115</v>
      </c>
      <c r="AJ62" s="340">
        <f t="shared" si="49"/>
        <v>2.5466658470500714E-4</v>
      </c>
      <c r="AK62" s="341">
        <f t="shared" si="50"/>
        <v>7.157431425239394E-5</v>
      </c>
      <c r="AL62" s="341">
        <f t="shared" si="51"/>
        <v>3.1763135397645781E-4</v>
      </c>
      <c r="AM62" s="341">
        <f t="shared" si="52"/>
        <v>5.9295974644826388E-4</v>
      </c>
      <c r="AN62" s="341">
        <f t="shared" si="53"/>
        <v>4.328485372531531E-4</v>
      </c>
      <c r="AP62" s="102">
        <f t="shared" si="54"/>
        <v>2.4950450450450452</v>
      </c>
      <c r="AQ62" s="74">
        <f t="shared" si="55"/>
        <v>2.9980066445182723</v>
      </c>
      <c r="AR62" s="74">
        <f t="shared" si="56"/>
        <v>5.7777777777777786</v>
      </c>
      <c r="AS62" s="74">
        <f t="shared" si="57"/>
        <v>3.4019066733567485</v>
      </c>
      <c r="AT62" s="74">
        <f t="shared" si="58"/>
        <v>2.3291207313794033</v>
      </c>
      <c r="AU62" s="74">
        <f t="shared" si="59"/>
        <v>2.8786206896551718</v>
      </c>
      <c r="AV62" s="74">
        <f t="shared" si="60"/>
        <v>3.0141570141570146</v>
      </c>
      <c r="AW62" s="74">
        <f t="shared" si="61"/>
        <v>3.0435261707988981</v>
      </c>
      <c r="AX62" s="74">
        <f t="shared" si="62"/>
        <v>3.6511627906976738</v>
      </c>
      <c r="AY62" s="74">
        <f t="shared" si="63"/>
        <v>2.0070983379501386</v>
      </c>
      <c r="AZ62" s="74">
        <f t="shared" si="64"/>
        <v>3.0295218295218298</v>
      </c>
      <c r="BA62" s="103">
        <f t="shared" si="65"/>
        <v>3.822891072891073</v>
      </c>
      <c r="BB62" s="42">
        <f t="shared" si="66"/>
        <v>0.26187936183132443</v>
      </c>
    </row>
    <row r="63" spans="1:54" ht="20.100000000000001" customHeight="1">
      <c r="A63" s="88" t="s">
        <v>245</v>
      </c>
      <c r="B63" s="90"/>
      <c r="C63" s="61">
        <v>0.67</v>
      </c>
      <c r="D63" s="61">
        <v>2.74</v>
      </c>
      <c r="E63" s="61"/>
      <c r="F63" s="61">
        <v>21.97</v>
      </c>
      <c r="G63" s="61">
        <v>0.22</v>
      </c>
      <c r="H63" s="61">
        <v>5.18</v>
      </c>
      <c r="I63" s="61"/>
      <c r="J63" s="61">
        <v>1.01</v>
      </c>
      <c r="K63" s="61">
        <v>0.68</v>
      </c>
      <c r="L63" s="61">
        <v>5.17</v>
      </c>
      <c r="M63" s="82">
        <v>15.96</v>
      </c>
      <c r="N63" s="42">
        <f t="shared" si="43"/>
        <v>2.0870406189555126</v>
      </c>
      <c r="P63" s="340">
        <f t="shared" si="44"/>
        <v>0</v>
      </c>
      <c r="Q63" s="341">
        <f t="shared" si="45"/>
        <v>1.7053307787478268E-6</v>
      </c>
      <c r="R63" s="341">
        <f t="shared" si="46"/>
        <v>4.3098692011739844E-6</v>
      </c>
      <c r="S63" s="341">
        <f t="shared" si="47"/>
        <v>3.244232404259219E-5</v>
      </c>
      <c r="T63" s="341">
        <f t="shared" si="48"/>
        <v>8.2739211190488676E-5</v>
      </c>
      <c r="V63" s="97"/>
      <c r="W63" s="61">
        <v>0.36099999999999999</v>
      </c>
      <c r="X63" s="61">
        <v>0.90200000000000002</v>
      </c>
      <c r="Y63" s="61"/>
      <c r="Z63" s="61">
        <v>4.58</v>
      </c>
      <c r="AA63" s="61">
        <v>0.16600000000000001</v>
      </c>
      <c r="AB63" s="61">
        <v>1.4870000000000001</v>
      </c>
      <c r="AC63" s="61"/>
      <c r="AD63" s="61">
        <v>0.68700000000000006</v>
      </c>
      <c r="AE63" s="61">
        <v>0.27500000000000002</v>
      </c>
      <c r="AF63" s="61">
        <v>2.8969999999999998</v>
      </c>
      <c r="AG63" s="82">
        <v>6.91</v>
      </c>
      <c r="AH63" s="42">
        <f t="shared" si="30"/>
        <v>1.3852260959613394</v>
      </c>
      <c r="AJ63" s="340">
        <f t="shared" si="49"/>
        <v>0</v>
      </c>
      <c r="AK63" s="341">
        <f t="shared" si="50"/>
        <v>5.6930216415416365E-6</v>
      </c>
      <c r="AL63" s="341">
        <f t="shared" si="51"/>
        <v>7.534600391919772E-6</v>
      </c>
      <c r="AM63" s="341">
        <f t="shared" si="52"/>
        <v>7.858927557235888E-5</v>
      </c>
      <c r="AN63" s="341">
        <f t="shared" si="53"/>
        <v>1.6019406525731282E-4</v>
      </c>
      <c r="AP63" s="102"/>
      <c r="AQ63" s="74">
        <f t="shared" si="55"/>
        <v>5.3880597014925371</v>
      </c>
      <c r="AR63" s="74">
        <f t="shared" si="56"/>
        <v>3.2919708029197081</v>
      </c>
      <c r="AS63" s="74"/>
      <c r="AT63" s="74">
        <f t="shared" si="58"/>
        <v>2.0846609012289488</v>
      </c>
      <c r="AU63" s="74">
        <f t="shared" si="59"/>
        <v>7.5454545454545467</v>
      </c>
      <c r="AV63" s="74">
        <f t="shared" si="60"/>
        <v>2.8706563706563708</v>
      </c>
      <c r="AW63" s="74"/>
      <c r="AX63" s="74">
        <f t="shared" si="62"/>
        <v>6.8019801980198027</v>
      </c>
      <c r="AY63" s="74">
        <f t="shared" si="63"/>
        <v>4.0441176470588234</v>
      </c>
      <c r="AZ63" s="74">
        <f t="shared" si="64"/>
        <v>5.6034816247582198</v>
      </c>
      <c r="BA63" s="103">
        <f t="shared" si="65"/>
        <v>4.329573934837093</v>
      </c>
      <c r="BB63" s="42">
        <f t="shared" si="66"/>
        <v>-0.22734217317543068</v>
      </c>
    </row>
    <row r="64" spans="1:54" ht="20.100000000000001" customHeight="1">
      <c r="A64" s="88" t="s">
        <v>247</v>
      </c>
      <c r="B64" s="90"/>
      <c r="C64" s="61"/>
      <c r="D64" s="61"/>
      <c r="E64" s="61"/>
      <c r="F64" s="61">
        <v>71.88</v>
      </c>
      <c r="G64" s="61">
        <v>25.99</v>
      </c>
      <c r="H64" s="61">
        <v>72.13</v>
      </c>
      <c r="I64" s="61">
        <v>69.569999999999993</v>
      </c>
      <c r="J64" s="61">
        <v>14.639999999999999</v>
      </c>
      <c r="K64" s="61">
        <v>12.12</v>
      </c>
      <c r="L64" s="61">
        <v>10.220000000000001</v>
      </c>
      <c r="M64" s="82">
        <v>21.080000000000002</v>
      </c>
      <c r="N64" s="42">
        <f t="shared" si="43"/>
        <v>1.0626223091976517</v>
      </c>
      <c r="P64" s="340">
        <f t="shared" si="44"/>
        <v>0</v>
      </c>
      <c r="Q64" s="341">
        <f t="shared" si="45"/>
        <v>2.0146157699843644E-4</v>
      </c>
      <c r="R64" s="341">
        <f t="shared" si="46"/>
        <v>7.6817080467983358E-5</v>
      </c>
      <c r="S64" s="341">
        <f t="shared" si="47"/>
        <v>6.4131634761178366E-5</v>
      </c>
      <c r="T64" s="341">
        <f t="shared" si="48"/>
        <v>1.0928211603355272E-4</v>
      </c>
      <c r="V64" s="97"/>
      <c r="W64" s="61"/>
      <c r="X64" s="61"/>
      <c r="Y64" s="61"/>
      <c r="Z64" s="61">
        <v>18.734999999999999</v>
      </c>
      <c r="AA64" s="61">
        <v>6.7160000000000002</v>
      </c>
      <c r="AB64" s="61">
        <v>10.122999999999999</v>
      </c>
      <c r="AC64" s="61">
        <v>8.5869999999999997</v>
      </c>
      <c r="AD64" s="61">
        <v>3.2989999999999999</v>
      </c>
      <c r="AE64" s="61">
        <v>3.665</v>
      </c>
      <c r="AF64" s="61">
        <v>3.375</v>
      </c>
      <c r="AG64" s="82">
        <v>6.8629999999999995</v>
      </c>
      <c r="AH64" s="42">
        <f t="shared" si="30"/>
        <v>1.0334814814814814</v>
      </c>
      <c r="AJ64" s="340">
        <f t="shared" si="49"/>
        <v>0</v>
      </c>
      <c r="AK64" s="341">
        <f t="shared" si="50"/>
        <v>2.303273093047809E-4</v>
      </c>
      <c r="AL64" s="341">
        <f t="shared" si="51"/>
        <v>1.0041567431413077E-4</v>
      </c>
      <c r="AM64" s="341">
        <f t="shared" si="52"/>
        <v>9.1556370402730842E-5</v>
      </c>
      <c r="AN64" s="341">
        <f t="shared" si="53"/>
        <v>1.5910446741837018E-4</v>
      </c>
      <c r="AP64" s="102"/>
      <c r="AQ64" s="74"/>
      <c r="AR64" s="74"/>
      <c r="AS64" s="74"/>
      <c r="AT64" s="74">
        <f t="shared" si="58"/>
        <v>2.6064273789649417</v>
      </c>
      <c r="AU64" s="74">
        <f t="shared" si="59"/>
        <v>2.5840707964601775</v>
      </c>
      <c r="AV64" s="74">
        <f t="shared" si="60"/>
        <v>1.4034382365173992</v>
      </c>
      <c r="AW64" s="74">
        <f t="shared" si="61"/>
        <v>1.2342963921230417</v>
      </c>
      <c r="AX64" s="74">
        <f t="shared" si="62"/>
        <v>2.2534153005464481</v>
      </c>
      <c r="AY64" s="74">
        <f t="shared" si="63"/>
        <v>3.023927392739274</v>
      </c>
      <c r="AZ64" s="74">
        <f t="shared" si="64"/>
        <v>3.3023483365949118</v>
      </c>
      <c r="BA64" s="103">
        <f t="shared" si="65"/>
        <v>3.2556925996204926</v>
      </c>
      <c r="BB64" s="42">
        <f t="shared" si="66"/>
        <v>-1.4128048351957447E-2</v>
      </c>
    </row>
    <row r="65" spans="1:54" ht="20.100000000000001" customHeight="1" thickBot="1">
      <c r="A65" s="47" t="s">
        <v>33</v>
      </c>
      <c r="B65" s="91">
        <f>B66-SUM(B39:B64)</f>
        <v>7362.4499999999971</v>
      </c>
      <c r="C65" s="92">
        <f t="shared" ref="C65:M65" si="67">C66-SUM(C39:C64)</f>
        <v>10364.470000000016</v>
      </c>
      <c r="D65" s="92">
        <f t="shared" si="67"/>
        <v>7791.1499999999796</v>
      </c>
      <c r="E65" s="92">
        <f t="shared" si="67"/>
        <v>7590.089999999982</v>
      </c>
      <c r="F65" s="92">
        <f t="shared" si="67"/>
        <v>10515.849999999991</v>
      </c>
      <c r="G65" s="92">
        <f t="shared" si="67"/>
        <v>11148.529999999984</v>
      </c>
      <c r="H65" s="92">
        <f t="shared" si="67"/>
        <v>14348.890000000043</v>
      </c>
      <c r="I65" s="92">
        <f t="shared" si="67"/>
        <v>17284.46000000005</v>
      </c>
      <c r="J65" s="92">
        <f t="shared" si="67"/>
        <v>19148.56999999992</v>
      </c>
      <c r="K65" s="92">
        <f t="shared" si="67"/>
        <v>19377.119999999995</v>
      </c>
      <c r="L65" s="92">
        <f t="shared" si="67"/>
        <v>5.7699999999604188</v>
      </c>
      <c r="M65" s="93">
        <f t="shared" si="67"/>
        <v>1.4500000000407454</v>
      </c>
      <c r="N65" s="42">
        <f t="shared" si="43"/>
        <v>-0.74870017330143979</v>
      </c>
      <c r="P65" s="340">
        <f t="shared" si="44"/>
        <v>7.3691522439658846E-2</v>
      </c>
      <c r="Q65" s="349">
        <f t="shared" si="45"/>
        <v>8.6417869758152202E-2</v>
      </c>
      <c r="R65" s="341">
        <f t="shared" si="46"/>
        <v>0.12281301866978295</v>
      </c>
      <c r="S65" s="341">
        <f t="shared" si="47"/>
        <v>3.620739066237385E-5</v>
      </c>
      <c r="T65" s="341">
        <f t="shared" si="48"/>
        <v>7.5170335983445996E-6</v>
      </c>
      <c r="V65" s="98">
        <f>V66-SUM(V39:V64)</f>
        <v>1417.1920000000064</v>
      </c>
      <c r="W65" s="92">
        <f t="shared" ref="W65:AG65" si="68">W66-SUM(W39:W64)</f>
        <v>2053.0750000000044</v>
      </c>
      <c r="X65" s="92">
        <f t="shared" si="68"/>
        <v>1561.9320000000007</v>
      </c>
      <c r="Y65" s="92">
        <f t="shared" si="68"/>
        <v>1695.893</v>
      </c>
      <c r="Z65" s="92">
        <f t="shared" si="68"/>
        <v>2344.7659999999996</v>
      </c>
      <c r="AA65" s="92">
        <f t="shared" si="68"/>
        <v>2510.5509999999958</v>
      </c>
      <c r="AB65" s="92">
        <f t="shared" si="68"/>
        <v>3340.4109999999891</v>
      </c>
      <c r="AC65" s="92">
        <f t="shared" si="68"/>
        <v>3810.1729999999952</v>
      </c>
      <c r="AD65" s="92">
        <f t="shared" si="68"/>
        <v>4379.1049999999996</v>
      </c>
      <c r="AE65" s="92">
        <f t="shared" si="68"/>
        <v>4415.6690000000017</v>
      </c>
      <c r="AF65" s="92">
        <f t="shared" si="68"/>
        <v>2.478000000002794</v>
      </c>
      <c r="AG65" s="93">
        <f t="shared" si="68"/>
        <v>1.2240000000019791</v>
      </c>
      <c r="AH65" s="42">
        <f t="shared" si="30"/>
        <v>-0.50605326876489143</v>
      </c>
      <c r="AJ65" s="340">
        <f t="shared" si="49"/>
        <v>6.5158231903098052E-2</v>
      </c>
      <c r="AK65" s="349">
        <f t="shared" si="50"/>
        <v>8.6100127561409473E-2</v>
      </c>
      <c r="AL65" s="341">
        <f>AE65/$AE$66</f>
        <v>0.12098291410177453</v>
      </c>
      <c r="AM65" s="341">
        <f>AF65/$AF$66</f>
        <v>6.7222721735769728E-5</v>
      </c>
      <c r="AN65" s="341">
        <f>AG65/$AG$66</f>
        <v>2.837590967804167E-5</v>
      </c>
      <c r="AP65" s="102">
        <f t="shared" si="54"/>
        <v>1.9248918498597709</v>
      </c>
      <c r="AQ65" s="74">
        <f t="shared" si="55"/>
        <v>1.9808779416603082</v>
      </c>
      <c r="AR65" s="74">
        <f t="shared" si="56"/>
        <v>2.0047515450222426</v>
      </c>
      <c r="AS65" s="74">
        <f t="shared" si="57"/>
        <v>2.234351634829105</v>
      </c>
      <c r="AT65" s="74">
        <f t="shared" si="58"/>
        <v>2.229744623592008</v>
      </c>
      <c r="AU65" s="74">
        <f t="shared" si="59"/>
        <v>2.2519121355012715</v>
      </c>
      <c r="AV65" s="74">
        <f t="shared" si="60"/>
        <v>2.3279926182443238</v>
      </c>
      <c r="AW65" s="74">
        <f t="shared" si="61"/>
        <v>2.2043922691249738</v>
      </c>
      <c r="AX65" s="74">
        <f t="shared" si="62"/>
        <v>2.2869096752394658</v>
      </c>
      <c r="AY65" s="74">
        <f t="shared" si="63"/>
        <v>2.2788056223009421</v>
      </c>
      <c r="AZ65" s="74">
        <f t="shared" si="64"/>
        <v>4.2946273830499004</v>
      </c>
      <c r="BA65" s="103">
        <f t="shared" si="65"/>
        <v>8.4413793101212722</v>
      </c>
      <c r="BB65" s="42">
        <f t="shared" si="66"/>
        <v>0.96556733732892275</v>
      </c>
    </row>
    <row r="66" spans="1:54" s="6" customFormat="1" ht="26.25" customHeight="1" thickBot="1">
      <c r="A66" s="56" t="s">
        <v>34</v>
      </c>
      <c r="B66" s="84">
        <v>99909.049999999988</v>
      </c>
      <c r="C66" s="69">
        <v>102807.50000000001</v>
      </c>
      <c r="D66" s="69">
        <v>99790.199999999968</v>
      </c>
      <c r="E66" s="69">
        <v>102039.85999999999</v>
      </c>
      <c r="F66" s="69">
        <v>127543.76999999997</v>
      </c>
      <c r="G66" s="69">
        <v>129007.23</v>
      </c>
      <c r="H66" s="69">
        <v>156116.03999999998</v>
      </c>
      <c r="I66" s="69">
        <v>152325.08000000005</v>
      </c>
      <c r="J66" s="69">
        <v>159604.11999999997</v>
      </c>
      <c r="K66" s="69">
        <v>157777.40999999997</v>
      </c>
      <c r="L66" s="69">
        <v>159359.73000000001</v>
      </c>
      <c r="M66" s="108">
        <v>192895.24000000002</v>
      </c>
      <c r="N66" s="157">
        <f t="shared" si="43"/>
        <v>0.21043904881113948</v>
      </c>
      <c r="O66"/>
      <c r="P66" s="334">
        <f>SUM(P39:P65)</f>
        <v>1</v>
      </c>
      <c r="Q66" s="338">
        <f t="shared" ref="Q66:T66" si="69">SUM(Q39:Q65)</f>
        <v>0.99999999999999956</v>
      </c>
      <c r="R66" s="338">
        <f t="shared" si="69"/>
        <v>1.0000000000000004</v>
      </c>
      <c r="S66" s="338">
        <f t="shared" si="69"/>
        <v>0.99999999999999967</v>
      </c>
      <c r="T66" s="335">
        <f t="shared" si="69"/>
        <v>1.0000000000000002</v>
      </c>
      <c r="V66" s="99">
        <v>21750.007000000005</v>
      </c>
      <c r="W66" s="95">
        <v>23110.074000000008</v>
      </c>
      <c r="X66" s="95">
        <v>22233.313000000002</v>
      </c>
      <c r="Y66" s="95">
        <v>22844.082000000002</v>
      </c>
      <c r="Z66" s="95">
        <v>28083.794000000002</v>
      </c>
      <c r="AA66" s="95">
        <v>29158.504999999997</v>
      </c>
      <c r="AB66" s="95">
        <v>34556.411999999997</v>
      </c>
      <c r="AC66" s="95">
        <v>34579.120999999992</v>
      </c>
      <c r="AD66" s="95">
        <v>36600.429000000004</v>
      </c>
      <c r="AE66" s="95">
        <v>36498.286000000015</v>
      </c>
      <c r="AF66" s="95">
        <v>36862.536</v>
      </c>
      <c r="AG66" s="96">
        <v>43135.180999999997</v>
      </c>
      <c r="AH66" s="139">
        <f t="shared" si="30"/>
        <v>0.1701631434147666</v>
      </c>
      <c r="AI66"/>
      <c r="AJ66" s="334">
        <f>SUM(AJ39:AJ65)</f>
        <v>0.99999999999999978</v>
      </c>
      <c r="AK66" s="338">
        <f t="shared" ref="AK66:AN66" si="70">SUM(AK39:AK65)</f>
        <v>1</v>
      </c>
      <c r="AL66" s="338">
        <f t="shared" si="70"/>
        <v>0.99999999999999967</v>
      </c>
      <c r="AM66" s="338">
        <f t="shared" si="70"/>
        <v>1.0000000000000002</v>
      </c>
      <c r="AN66" s="335">
        <f t="shared" si="70"/>
        <v>1</v>
      </c>
      <c r="AP66" s="72">
        <f>(V66/B66)*10</f>
        <v>2.1769806639138305</v>
      </c>
      <c r="AQ66" s="77">
        <f>(W66/C66)*10</f>
        <v>2.2478976728351534</v>
      </c>
      <c r="AR66" s="77">
        <f t="shared" ref="AR66:AS66" si="71">(X66/D66)*10</f>
        <v>2.2280056558660077</v>
      </c>
      <c r="AS66" s="77">
        <f t="shared" si="71"/>
        <v>2.2387410174808164</v>
      </c>
      <c r="AT66" s="77">
        <f>(Z66/F66)*10</f>
        <v>2.2018946123358285</v>
      </c>
      <c r="AU66" s="77">
        <f>(AA66/G66)*10</f>
        <v>2.2602225472169271</v>
      </c>
      <c r="AV66" s="77">
        <f t="shared" ref="AV66:AW66" si="72">(AB66/H66)*10</f>
        <v>2.2135081058935393</v>
      </c>
      <c r="AW66" s="77">
        <f t="shared" si="72"/>
        <v>2.2700871714625053</v>
      </c>
      <c r="AX66" s="77">
        <f>(AD66/J66)*10</f>
        <v>2.293200764491544</v>
      </c>
      <c r="AY66" s="77">
        <f>(AE66/K66)*10</f>
        <v>2.3132770401035243</v>
      </c>
      <c r="AZ66" s="77">
        <f t="shared" ref="AZ66" si="73">(AF66/L66)*10</f>
        <v>2.3131650637209287</v>
      </c>
      <c r="BA66" s="87">
        <f t="shared" si="42"/>
        <v>2.2361972747487182</v>
      </c>
      <c r="BB66" s="86">
        <f t="shared" si="66"/>
        <v>-3.3273798821948759E-2</v>
      </c>
    </row>
    <row r="68" spans="1:54" ht="15.75" thickBot="1"/>
    <row r="69" spans="1:54" ht="15" customHeight="1">
      <c r="A69" s="507" t="s">
        <v>31</v>
      </c>
      <c r="B69" s="533" t="s">
        <v>19</v>
      </c>
      <c r="C69" s="530"/>
      <c r="D69" s="530"/>
      <c r="E69" s="530"/>
      <c r="F69" s="530"/>
      <c r="G69" s="530"/>
      <c r="H69" s="530"/>
      <c r="I69" s="530"/>
      <c r="J69" s="530"/>
      <c r="K69" s="530"/>
      <c r="L69" s="530"/>
      <c r="M69" s="531"/>
      <c r="N69" s="519" t="s">
        <v>196</v>
      </c>
      <c r="P69" s="489" t="s">
        <v>112</v>
      </c>
      <c r="Q69" s="495"/>
      <c r="R69" s="495"/>
      <c r="S69" s="495"/>
      <c r="T69" s="522"/>
      <c r="V69" s="529" t="s">
        <v>35</v>
      </c>
      <c r="W69" s="530"/>
      <c r="X69" s="530"/>
      <c r="Y69" s="530"/>
      <c r="Z69" s="530"/>
      <c r="AA69" s="530"/>
      <c r="AB69" s="530"/>
      <c r="AC69" s="530"/>
      <c r="AD69" s="530"/>
      <c r="AE69" s="530"/>
      <c r="AF69" s="530"/>
      <c r="AG69" s="530"/>
      <c r="AH69" s="519" t="s">
        <v>196</v>
      </c>
      <c r="AJ69" s="489" t="s">
        <v>112</v>
      </c>
      <c r="AK69" s="495"/>
      <c r="AL69" s="495"/>
      <c r="AM69" s="495"/>
      <c r="AN69" s="522"/>
      <c r="AP69" s="529" t="s">
        <v>41</v>
      </c>
      <c r="AQ69" s="530"/>
      <c r="AR69" s="530"/>
      <c r="AS69" s="530"/>
      <c r="AT69" s="530"/>
      <c r="AU69" s="530"/>
      <c r="AV69" s="530"/>
      <c r="AW69" s="530"/>
      <c r="AX69" s="530"/>
      <c r="AY69" s="530"/>
      <c r="AZ69" s="530"/>
      <c r="BA69" s="530"/>
      <c r="BB69" s="519" t="s">
        <v>196</v>
      </c>
    </row>
    <row r="70" spans="1:54" ht="15" customHeight="1" thickBot="1">
      <c r="A70" s="517"/>
      <c r="B70" s="526" t="s">
        <v>69</v>
      </c>
      <c r="C70" s="527"/>
      <c r="D70" s="527"/>
      <c r="E70" s="527"/>
      <c r="F70" s="527"/>
      <c r="G70" s="527"/>
      <c r="H70" s="527"/>
      <c r="I70" s="527"/>
      <c r="J70" s="527"/>
      <c r="K70" s="527"/>
      <c r="L70" s="527"/>
      <c r="M70" s="528"/>
      <c r="N70" s="520"/>
      <c r="P70" s="523"/>
      <c r="Q70" s="524"/>
      <c r="R70" s="524"/>
      <c r="S70" s="524"/>
      <c r="T70" s="525"/>
      <c r="V70" s="532" t="str">
        <f>B70</f>
        <v>jan-dez</v>
      </c>
      <c r="W70" s="527"/>
      <c r="X70" s="527"/>
      <c r="Y70" s="527"/>
      <c r="Z70" s="527"/>
      <c r="AA70" s="527"/>
      <c r="AB70" s="527"/>
      <c r="AC70" s="527"/>
      <c r="AD70" s="527"/>
      <c r="AE70" s="527"/>
      <c r="AF70" s="527"/>
      <c r="AG70" s="527"/>
      <c r="AH70" s="520"/>
      <c r="AJ70" s="523"/>
      <c r="AK70" s="524"/>
      <c r="AL70" s="524"/>
      <c r="AM70" s="524"/>
      <c r="AN70" s="525"/>
      <c r="AP70" s="532" t="str">
        <f>B70</f>
        <v>jan-dez</v>
      </c>
      <c r="AQ70" s="527"/>
      <c r="AR70" s="527"/>
      <c r="AS70" s="527"/>
      <c r="AT70" s="527"/>
      <c r="AU70" s="527"/>
      <c r="AV70" s="527"/>
      <c r="AW70" s="527"/>
      <c r="AX70" s="527"/>
      <c r="AY70" s="527"/>
      <c r="AZ70" s="527"/>
      <c r="BA70" s="528"/>
      <c r="BB70" s="520"/>
    </row>
    <row r="71" spans="1:54" ht="24.75" customHeight="1" thickBot="1">
      <c r="A71" s="508"/>
      <c r="B71" s="31">
        <v>2010</v>
      </c>
      <c r="C71" s="78">
        <v>2011</v>
      </c>
      <c r="D71" s="78">
        <v>2012</v>
      </c>
      <c r="E71" s="78">
        <v>2013</v>
      </c>
      <c r="F71" s="78">
        <v>2014</v>
      </c>
      <c r="G71" s="78">
        <v>2015</v>
      </c>
      <c r="H71" s="78">
        <v>2016</v>
      </c>
      <c r="I71" s="78">
        <v>2017</v>
      </c>
      <c r="J71" s="78">
        <v>2018</v>
      </c>
      <c r="K71" s="78">
        <v>2019</v>
      </c>
      <c r="L71" s="78">
        <v>2020</v>
      </c>
      <c r="M71" s="30">
        <v>2021</v>
      </c>
      <c r="N71" s="521"/>
      <c r="P71" s="284">
        <v>2010</v>
      </c>
      <c r="Q71" s="339">
        <v>2015</v>
      </c>
      <c r="R71" s="386">
        <v>2019</v>
      </c>
      <c r="S71" s="447">
        <v>2020</v>
      </c>
      <c r="T71" s="288">
        <v>2021</v>
      </c>
      <c r="V71" s="51">
        <v>2010</v>
      </c>
      <c r="W71" s="78">
        <v>2011</v>
      </c>
      <c r="X71" s="78">
        <v>2012</v>
      </c>
      <c r="Y71" s="78">
        <v>2013</v>
      </c>
      <c r="Z71" s="78">
        <v>2014</v>
      </c>
      <c r="AA71" s="78">
        <v>2015</v>
      </c>
      <c r="AB71" s="78">
        <v>2016</v>
      </c>
      <c r="AC71" s="78">
        <v>2017</v>
      </c>
      <c r="AD71" s="78">
        <v>2018</v>
      </c>
      <c r="AE71" s="78">
        <v>2019</v>
      </c>
      <c r="AF71" s="78">
        <v>2020</v>
      </c>
      <c r="AG71" s="29">
        <v>2021</v>
      </c>
      <c r="AH71" s="521"/>
      <c r="AJ71" s="284">
        <v>2010</v>
      </c>
      <c r="AK71" s="339">
        <v>2015</v>
      </c>
      <c r="AL71" s="386">
        <v>2019</v>
      </c>
      <c r="AM71" s="447">
        <v>2020</v>
      </c>
      <c r="AN71" s="288">
        <v>2021</v>
      </c>
      <c r="AP71" s="51">
        <v>2010</v>
      </c>
      <c r="AQ71" s="70">
        <v>2011</v>
      </c>
      <c r="AR71" s="70">
        <v>2012</v>
      </c>
      <c r="AS71" s="70">
        <v>2013</v>
      </c>
      <c r="AT71" s="70">
        <v>2014</v>
      </c>
      <c r="AU71" s="70">
        <v>2015</v>
      </c>
      <c r="AV71" s="70">
        <v>2016</v>
      </c>
      <c r="AW71" s="70">
        <v>2017</v>
      </c>
      <c r="AX71" s="70">
        <v>2018</v>
      </c>
      <c r="AY71" s="70">
        <v>2019</v>
      </c>
      <c r="AZ71" s="70">
        <v>2020</v>
      </c>
      <c r="BA71" s="29">
        <v>2021</v>
      </c>
      <c r="BB71" s="521"/>
    </row>
    <row r="72" spans="1:54" ht="20.100000000000001" customHeight="1">
      <c r="A72" s="88" t="s">
        <v>119</v>
      </c>
      <c r="B72" s="89">
        <v>40600.43</v>
      </c>
      <c r="C72" s="60">
        <v>40312.69</v>
      </c>
      <c r="D72" s="60">
        <v>43002.400000000001</v>
      </c>
      <c r="E72" s="60">
        <v>45331.909999999982</v>
      </c>
      <c r="F72" s="60">
        <v>48507.69</v>
      </c>
      <c r="G72" s="60">
        <v>54038.36</v>
      </c>
      <c r="H72" s="60">
        <v>55987.26</v>
      </c>
      <c r="I72" s="60">
        <v>53701.34</v>
      </c>
      <c r="J72" s="60">
        <v>54038.479999999996</v>
      </c>
      <c r="K72" s="60">
        <v>57034.83</v>
      </c>
      <c r="L72" s="60">
        <v>63668.88</v>
      </c>
      <c r="M72" s="80">
        <v>66474.090000000011</v>
      </c>
      <c r="N72" s="42">
        <f t="shared" ref="N72:N100" si="74">(M72-L72)/L72</f>
        <v>4.4059358355290901E-2</v>
      </c>
      <c r="P72" s="340">
        <f>B72/$B$100</f>
        <v>0.4384747116708313</v>
      </c>
      <c r="Q72" s="341">
        <f>G72/$G$100</f>
        <v>0.41369206106659839</v>
      </c>
      <c r="R72" s="341">
        <f>L72/$L$100</f>
        <v>0.31891870881082673</v>
      </c>
      <c r="S72" s="450"/>
      <c r="T72" s="342">
        <f>M72/$M$100</f>
        <v>0.3349440090406644</v>
      </c>
      <c r="V72" s="97">
        <v>8914.6749999999993</v>
      </c>
      <c r="W72" s="60">
        <v>8443.3080000000009</v>
      </c>
      <c r="X72" s="60">
        <v>9591.0769999999993</v>
      </c>
      <c r="Y72" s="60">
        <v>10026.492000000002</v>
      </c>
      <c r="Z72" s="60">
        <v>10819.572</v>
      </c>
      <c r="AA72" s="60">
        <v>13972.248</v>
      </c>
      <c r="AB72" s="60">
        <v>14688.126000000002</v>
      </c>
      <c r="AC72" s="60">
        <v>14560.485999999999</v>
      </c>
      <c r="AD72" s="60">
        <v>14541.964999999998</v>
      </c>
      <c r="AE72" s="60">
        <v>15999.738000000001</v>
      </c>
      <c r="AF72" s="60">
        <v>17705.830000000002</v>
      </c>
      <c r="AG72" s="38">
        <v>18447.810000000005</v>
      </c>
      <c r="AH72" s="42">
        <f t="shared" ref="AH72:AH100" si="75">(AG72-AF72)/AF72</f>
        <v>4.1905971084100727E-2</v>
      </c>
      <c r="AJ72" s="340">
        <f>V72/$V$100</f>
        <v>0.39779210417026706</v>
      </c>
      <c r="AK72" s="341">
        <f>AA72/$AA$100</f>
        <v>0.39554101942631886</v>
      </c>
      <c r="AL72" s="341">
        <f>AE72/$AE$100</f>
        <v>0.35560922280509494</v>
      </c>
      <c r="AM72" s="341">
        <f>AF72/$AF$100</f>
        <v>0.31792877095360783</v>
      </c>
      <c r="AN72" s="341">
        <f>AG72/$AG$100</f>
        <v>0.32301301264880022</v>
      </c>
      <c r="AP72" s="109">
        <f t="shared" ref="AP72:AY72" si="76">(V72/B72)*10</f>
        <v>2.1957095035692968</v>
      </c>
      <c r="AQ72" s="73">
        <f t="shared" si="76"/>
        <v>2.094454128464263</v>
      </c>
      <c r="AR72" s="73">
        <f t="shared" si="76"/>
        <v>2.2303585381281046</v>
      </c>
      <c r="AS72" s="73">
        <f t="shared" si="76"/>
        <v>2.2117956203477873</v>
      </c>
      <c r="AT72" s="73">
        <f t="shared" si="76"/>
        <v>2.2304859291382457</v>
      </c>
      <c r="AU72" s="73">
        <f t="shared" si="76"/>
        <v>2.5856165879201365</v>
      </c>
      <c r="AV72" s="73">
        <f t="shared" si="76"/>
        <v>2.623476483757198</v>
      </c>
      <c r="AW72" s="73">
        <f t="shared" si="76"/>
        <v>2.7113822485621402</v>
      </c>
      <c r="AX72" s="73">
        <f t="shared" si="76"/>
        <v>2.6910388671183938</v>
      </c>
      <c r="AY72" s="73">
        <f t="shared" si="76"/>
        <v>2.8052574190192203</v>
      </c>
      <c r="AZ72" s="73">
        <f t="shared" ref="AZ72:BA72" si="77">(AF72/L72)*10</f>
        <v>2.7809237417086656</v>
      </c>
      <c r="BA72" s="110">
        <f t="shared" si="77"/>
        <v>2.7751880469518273</v>
      </c>
      <c r="BB72" s="42">
        <f>(BA72-AZ72)/AZ72</f>
        <v>-2.0625142181404012E-3</v>
      </c>
    </row>
    <row r="73" spans="1:54" ht="20.100000000000001" customHeight="1">
      <c r="A73" s="88" t="s">
        <v>120</v>
      </c>
      <c r="B73" s="90">
        <v>11145.91</v>
      </c>
      <c r="C73" s="61">
        <v>11535.210000000001</v>
      </c>
      <c r="D73" s="61">
        <v>13241.009999999998</v>
      </c>
      <c r="E73" s="61">
        <v>14053.990000000002</v>
      </c>
      <c r="F73" s="61">
        <v>16925.829999999998</v>
      </c>
      <c r="G73" s="61">
        <v>17205.809999999998</v>
      </c>
      <c r="H73" s="61">
        <v>17208.730000000003</v>
      </c>
      <c r="I73" s="61">
        <v>25974.669999999995</v>
      </c>
      <c r="J73" s="61">
        <v>31144.81</v>
      </c>
      <c r="K73" s="61">
        <v>34369.1</v>
      </c>
      <c r="L73" s="61">
        <v>41221.89</v>
      </c>
      <c r="M73" s="82">
        <v>37392.839999999997</v>
      </c>
      <c r="N73" s="42">
        <f t="shared" si="74"/>
        <v>-9.2888754009095728E-2</v>
      </c>
      <c r="P73" s="340">
        <f t="shared" ref="P73:P99" si="78">B73/$B$100</f>
        <v>0.12037310130850917</v>
      </c>
      <c r="Q73" s="341">
        <f t="shared" ref="Q73:Q99" si="79">G73/$G$100</f>
        <v>0.1317195229688741</v>
      </c>
      <c r="R73" s="341">
        <f t="shared" ref="R73:R99" si="80">L73/$L$100</f>
        <v>0.20648128149171041</v>
      </c>
      <c r="S73" s="450"/>
      <c r="T73" s="342">
        <f t="shared" ref="T73:T99" si="81">M73/$M$100</f>
        <v>0.18841187203940835</v>
      </c>
      <c r="V73" s="97">
        <v>2570.067</v>
      </c>
      <c r="W73" s="61">
        <v>2772.9309999999996</v>
      </c>
      <c r="X73" s="61">
        <v>3241.94</v>
      </c>
      <c r="Y73" s="61">
        <v>3512.6349999999998</v>
      </c>
      <c r="Z73" s="61">
        <v>4339.165</v>
      </c>
      <c r="AA73" s="61">
        <v>4422.9360000000006</v>
      </c>
      <c r="AB73" s="61">
        <v>4241.1119999999992</v>
      </c>
      <c r="AC73" s="61">
        <v>6393.0019999999986</v>
      </c>
      <c r="AD73" s="61">
        <v>8225.3909999999996</v>
      </c>
      <c r="AE73" s="61">
        <v>9118.827000000003</v>
      </c>
      <c r="AF73" s="61">
        <v>11070.661</v>
      </c>
      <c r="AG73" s="38">
        <v>10579.992</v>
      </c>
      <c r="AH73" s="42">
        <f t="shared" si="75"/>
        <v>-4.4321563093658083E-2</v>
      </c>
      <c r="AJ73" s="340">
        <f t="shared" ref="AJ73:AJ99" si="82">V73/$V$100</f>
        <v>0.11468195529153512</v>
      </c>
      <c r="AK73" s="341">
        <f t="shared" ref="AK73:AK99" si="83">AA73/$AA$100</f>
        <v>0.12520910123391493</v>
      </c>
      <c r="AL73" s="341">
        <f t="shared" ref="AL73:AL99" si="84">AE73/$AE$100</f>
        <v>0.2026745051927798</v>
      </c>
      <c r="AM73" s="341">
        <f t="shared" ref="AM73:AM99" si="85">AF73/$AF$100</f>
        <v>0.19878659432367976</v>
      </c>
      <c r="AN73" s="341">
        <f t="shared" ref="AN73:AN99" si="86">AG73/$AG$100</f>
        <v>0.18525099129491276</v>
      </c>
      <c r="AP73" s="52">
        <f t="shared" ref="AP73:AP99" si="87">(V73/B73)*10</f>
        <v>2.3058386439510099</v>
      </c>
      <c r="AQ73" s="74">
        <f t="shared" ref="AQ73:AQ99" si="88">(W73/C73)*10</f>
        <v>2.4038842812571244</v>
      </c>
      <c r="AR73" s="74">
        <f t="shared" ref="AR73:AR99" si="89">(X73/D73)*10</f>
        <v>2.4484083918069697</v>
      </c>
      <c r="AS73" s="74">
        <f t="shared" ref="AS73:AS99" si="90">(Y73/E73)*10</f>
        <v>2.4993862952798453</v>
      </c>
      <c r="AT73" s="74">
        <f t="shared" ref="AT73:AT99" si="91">(Z73/F73)*10</f>
        <v>2.5636349886534369</v>
      </c>
      <c r="AU73" s="74">
        <f t="shared" ref="AU73:AU99" si="92">(AA73/G73)*10</f>
        <v>2.5706060917794638</v>
      </c>
      <c r="AV73" s="74">
        <f t="shared" ref="AV73:AV99" si="93">(AB73/H73)*10</f>
        <v>2.4645119076189808</v>
      </c>
      <c r="AW73" s="74">
        <f t="shared" ref="AW73:AW99" si="94">(AC73/I73)*10</f>
        <v>2.4612447434365863</v>
      </c>
      <c r="AX73" s="74">
        <f t="shared" ref="AX73:AX99" si="95">(AD73/J73)*10</f>
        <v>2.6410149877298976</v>
      </c>
      <c r="AY73" s="74">
        <f t="shared" ref="AY73:AY99" si="96">(AE73/K73)*10</f>
        <v>2.6532050591956158</v>
      </c>
      <c r="AZ73" s="74">
        <f t="shared" ref="AZ73:AZ99" si="97">(AF73/L73)*10</f>
        <v>2.6856267386090256</v>
      </c>
      <c r="BA73" s="111">
        <f t="shared" ref="BA73:BA99" si="98">(AG73/M73)*10</f>
        <v>2.829416540706724</v>
      </c>
      <c r="BB73" s="42">
        <f t="shared" ref="BB73:BB100" si="99">(BA73-AZ73)/AZ73</f>
        <v>5.3540501377407304E-2</v>
      </c>
    </row>
    <row r="74" spans="1:54" ht="20.100000000000001" customHeight="1">
      <c r="A74" s="88" t="s">
        <v>121</v>
      </c>
      <c r="B74" s="90">
        <v>10281.450000000001</v>
      </c>
      <c r="C74" s="61">
        <v>10790.29</v>
      </c>
      <c r="D74" s="61">
        <v>11893.74</v>
      </c>
      <c r="E74" s="61">
        <v>12992.48</v>
      </c>
      <c r="F74" s="61">
        <v>13567.98</v>
      </c>
      <c r="G74" s="61">
        <v>15536.84</v>
      </c>
      <c r="H74" s="61">
        <v>17337.580000000002</v>
      </c>
      <c r="I74" s="61">
        <v>17898.43</v>
      </c>
      <c r="J74" s="61">
        <v>21556.760000000002</v>
      </c>
      <c r="K74" s="61">
        <v>21914.41</v>
      </c>
      <c r="L74" s="61">
        <v>24676.87</v>
      </c>
      <c r="M74" s="82">
        <v>24079.29</v>
      </c>
      <c r="N74" s="42">
        <f t="shared" si="74"/>
        <v>-2.4216199218134154E-2</v>
      </c>
      <c r="P74" s="340">
        <f t="shared" si="78"/>
        <v>0.11103714478659632</v>
      </c>
      <c r="Q74" s="341">
        <f t="shared" si="79"/>
        <v>0.11894268001586222</v>
      </c>
      <c r="R74" s="341">
        <f t="shared" si="80"/>
        <v>0.12360694138003726</v>
      </c>
      <c r="S74" s="450"/>
      <c r="T74" s="342">
        <f t="shared" si="81"/>
        <v>0.12132868501776825</v>
      </c>
      <c r="V74" s="97">
        <v>2906.114</v>
      </c>
      <c r="W74" s="61">
        <v>3136.962</v>
      </c>
      <c r="X74" s="61">
        <v>3706.8759999999997</v>
      </c>
      <c r="Y74" s="61">
        <v>3904.7569999999992</v>
      </c>
      <c r="Z74" s="61">
        <v>3828.2380000000003</v>
      </c>
      <c r="AA74" s="61">
        <v>4737.2950000000001</v>
      </c>
      <c r="AB74" s="61">
        <v>5277.9079999999994</v>
      </c>
      <c r="AC74" s="61">
        <v>5768.17</v>
      </c>
      <c r="AD74" s="61">
        <v>6695.8050000000003</v>
      </c>
      <c r="AE74" s="61">
        <v>7168.3180000000002</v>
      </c>
      <c r="AF74" s="61">
        <v>7882.1040000000003</v>
      </c>
      <c r="AG74" s="38">
        <v>8353.5879999999997</v>
      </c>
      <c r="AH74" s="42">
        <f t="shared" si="75"/>
        <v>5.9817023474950271E-2</v>
      </c>
      <c r="AJ74" s="340">
        <f t="shared" si="82"/>
        <v>0.12967710017680639</v>
      </c>
      <c r="AK74" s="341">
        <f t="shared" si="83"/>
        <v>0.13410830480701483</v>
      </c>
      <c r="AL74" s="341">
        <f t="shared" si="84"/>
        <v>0.15932260845769927</v>
      </c>
      <c r="AM74" s="341">
        <f t="shared" si="85"/>
        <v>0.14153234484057037</v>
      </c>
      <c r="AN74" s="341">
        <f t="shared" si="86"/>
        <v>0.14626763969852602</v>
      </c>
      <c r="AP74" s="52">
        <f t="shared" si="87"/>
        <v>2.8265604559668138</v>
      </c>
      <c r="AQ74" s="74">
        <f t="shared" si="88"/>
        <v>2.9072082400009638</v>
      </c>
      <c r="AR74" s="74">
        <f t="shared" si="89"/>
        <v>3.1166613697625807</v>
      </c>
      <c r="AS74" s="74">
        <f t="shared" si="90"/>
        <v>3.0053977377683081</v>
      </c>
      <c r="AT74" s="74">
        <f t="shared" si="91"/>
        <v>2.8215239114444453</v>
      </c>
      <c r="AU74" s="74">
        <f t="shared" si="92"/>
        <v>3.0490723982482928</v>
      </c>
      <c r="AV74" s="74">
        <f t="shared" si="93"/>
        <v>3.0442010938089394</v>
      </c>
      <c r="AW74" s="74">
        <f t="shared" si="94"/>
        <v>3.2227240042841747</v>
      </c>
      <c r="AX74" s="74">
        <f t="shared" si="95"/>
        <v>3.1061277297701508</v>
      </c>
      <c r="AY74" s="74">
        <f t="shared" si="96"/>
        <v>3.2710522437063099</v>
      </c>
      <c r="AZ74" s="74">
        <f t="shared" si="97"/>
        <v>3.1941263215310531</v>
      </c>
      <c r="BA74" s="111">
        <f t="shared" si="98"/>
        <v>3.4692002961881347</v>
      </c>
      <c r="BB74" s="42">
        <f t="shared" si="99"/>
        <v>8.6118690047683938E-2</v>
      </c>
    </row>
    <row r="75" spans="1:54" ht="20.100000000000001" customHeight="1">
      <c r="A75" s="88" t="s">
        <v>118</v>
      </c>
      <c r="B75" s="90"/>
      <c r="C75" s="61"/>
      <c r="D75" s="61"/>
      <c r="E75" s="61"/>
      <c r="F75" s="61"/>
      <c r="G75" s="61"/>
      <c r="H75" s="61"/>
      <c r="I75" s="61"/>
      <c r="J75" s="61"/>
      <c r="K75" s="61"/>
      <c r="L75" s="61">
        <v>26869.35</v>
      </c>
      <c r="M75" s="82">
        <v>20420.13</v>
      </c>
      <c r="N75" s="42">
        <f t="shared" si="74"/>
        <v>-0.24002143706490844</v>
      </c>
      <c r="P75" s="340">
        <f t="shared" si="78"/>
        <v>0</v>
      </c>
      <c r="Q75" s="341">
        <f t="shared" si="79"/>
        <v>0</v>
      </c>
      <c r="R75" s="341">
        <f t="shared" si="80"/>
        <v>0.13458911808384549</v>
      </c>
      <c r="S75" s="450"/>
      <c r="T75" s="342">
        <f t="shared" si="81"/>
        <v>0.10289121983214124</v>
      </c>
      <c r="V75" s="97"/>
      <c r="W75" s="61"/>
      <c r="X75" s="61"/>
      <c r="Y75" s="61"/>
      <c r="Z75" s="61"/>
      <c r="AA75" s="61"/>
      <c r="AB75" s="61"/>
      <c r="AC75" s="61"/>
      <c r="AD75" s="61"/>
      <c r="AE75" s="61"/>
      <c r="AF75" s="61">
        <v>6653.3040000000001</v>
      </c>
      <c r="AG75" s="38">
        <v>5341.5450000000001</v>
      </c>
      <c r="AH75" s="42">
        <f t="shared" si="75"/>
        <v>-0.19715903557089831</v>
      </c>
      <c r="AJ75" s="340">
        <f t="shared" si="82"/>
        <v>0</v>
      </c>
      <c r="AK75" s="341">
        <f t="shared" si="83"/>
        <v>0</v>
      </c>
      <c r="AL75" s="341">
        <f t="shared" si="84"/>
        <v>0</v>
      </c>
      <c r="AM75" s="341">
        <f t="shared" si="85"/>
        <v>0.11946781164739087</v>
      </c>
      <c r="AN75" s="341">
        <f t="shared" si="86"/>
        <v>9.3528095890468038E-2</v>
      </c>
      <c r="AP75" s="52"/>
      <c r="AQ75" s="74"/>
      <c r="AR75" s="74"/>
      <c r="AS75" s="74"/>
      <c r="AT75" s="74"/>
      <c r="AU75" s="74"/>
      <c r="AV75" s="74"/>
      <c r="AW75" s="74"/>
      <c r="AX75" s="74"/>
      <c r="AY75" s="74"/>
      <c r="AZ75" s="74">
        <f t="shared" si="97"/>
        <v>2.4761685712531194</v>
      </c>
      <c r="BA75" s="111">
        <f t="shared" si="98"/>
        <v>2.6158232097445024</v>
      </c>
      <c r="BB75" s="42">
        <f t="shared" si="99"/>
        <v>5.6399487544059955E-2</v>
      </c>
    </row>
    <row r="76" spans="1:54" ht="20.100000000000001" customHeight="1">
      <c r="A76" s="88" t="s">
        <v>125</v>
      </c>
      <c r="B76" s="90">
        <v>8184.89</v>
      </c>
      <c r="C76" s="61">
        <v>8823.619999999999</v>
      </c>
      <c r="D76" s="61">
        <v>11219.619999999999</v>
      </c>
      <c r="E76" s="61">
        <v>11036.58</v>
      </c>
      <c r="F76" s="61">
        <v>10895.63</v>
      </c>
      <c r="G76" s="61">
        <v>11065.609999999999</v>
      </c>
      <c r="H76" s="61">
        <v>10493.839999999998</v>
      </c>
      <c r="I76" s="61">
        <v>10316.450000000001</v>
      </c>
      <c r="J76" s="61">
        <v>10019.83</v>
      </c>
      <c r="K76" s="61">
        <v>9403.16</v>
      </c>
      <c r="L76" s="61">
        <v>11241.96</v>
      </c>
      <c r="M76" s="82">
        <v>10465.24</v>
      </c>
      <c r="N76" s="42">
        <f t="shared" si="74"/>
        <v>-6.9091154923162812E-2</v>
      </c>
      <c r="P76" s="340">
        <f t="shared" si="78"/>
        <v>8.8394809680771125E-2</v>
      </c>
      <c r="Q76" s="341">
        <f t="shared" si="79"/>
        <v>8.4713063236174474E-2</v>
      </c>
      <c r="R76" s="341">
        <f t="shared" si="80"/>
        <v>5.6311205218357252E-2</v>
      </c>
      <c r="S76" s="450"/>
      <c r="T76" s="342">
        <f t="shared" si="81"/>
        <v>5.2731364072418623E-2</v>
      </c>
      <c r="V76" s="97">
        <v>2006.068</v>
      </c>
      <c r="W76" s="61">
        <v>2189.6529999999998</v>
      </c>
      <c r="X76" s="61">
        <v>2650.2649999999994</v>
      </c>
      <c r="Y76" s="61">
        <v>2753.9989999999993</v>
      </c>
      <c r="Z76" s="61">
        <v>2837.1770000000001</v>
      </c>
      <c r="AA76" s="61">
        <v>2910.0789999999997</v>
      </c>
      <c r="AB76" s="61">
        <v>2916.0210000000002</v>
      </c>
      <c r="AC76" s="61">
        <v>2906.8629999999998</v>
      </c>
      <c r="AD76" s="61">
        <v>2799.3739999999998</v>
      </c>
      <c r="AE76" s="61">
        <v>2810.0950000000003</v>
      </c>
      <c r="AF76" s="61">
        <v>3258.42</v>
      </c>
      <c r="AG76" s="38">
        <v>3302.451</v>
      </c>
      <c r="AH76" s="42">
        <f t="shared" si="75"/>
        <v>1.351299095880824E-2</v>
      </c>
      <c r="AJ76" s="340">
        <f t="shared" si="82"/>
        <v>8.951509851213188E-2</v>
      </c>
      <c r="AK76" s="341">
        <f t="shared" si="83"/>
        <v>8.2381561955608182E-2</v>
      </c>
      <c r="AL76" s="341">
        <f t="shared" si="84"/>
        <v>6.245700391834437E-2</v>
      </c>
      <c r="AM76" s="341">
        <f t="shared" si="85"/>
        <v>5.8508720904394469E-2</v>
      </c>
      <c r="AN76" s="341">
        <f t="shared" si="86"/>
        <v>5.7824459739938924E-2</v>
      </c>
      <c r="AP76" s="52">
        <f t="shared" si="87"/>
        <v>2.4509406968206044</v>
      </c>
      <c r="AQ76" s="74">
        <f t="shared" si="88"/>
        <v>2.4815812557657742</v>
      </c>
      <c r="AR76" s="74">
        <f t="shared" si="89"/>
        <v>2.3621700200185032</v>
      </c>
      <c r="AS76" s="74">
        <f t="shared" si="90"/>
        <v>2.4953373236999137</v>
      </c>
      <c r="AT76" s="74">
        <f t="shared" si="91"/>
        <v>2.603958651312499</v>
      </c>
      <c r="AU76" s="74">
        <f t="shared" si="92"/>
        <v>2.6298405600775738</v>
      </c>
      <c r="AV76" s="74">
        <f t="shared" si="93"/>
        <v>2.7787930824178764</v>
      </c>
      <c r="AW76" s="74">
        <f t="shared" si="94"/>
        <v>2.8176969790964912</v>
      </c>
      <c r="AX76" s="74">
        <f t="shared" si="95"/>
        <v>2.7938338275200274</v>
      </c>
      <c r="AY76" s="74">
        <f t="shared" si="96"/>
        <v>2.9884581353502444</v>
      </c>
      <c r="AZ76" s="74">
        <f t="shared" si="97"/>
        <v>2.898444755185039</v>
      </c>
      <c r="BA76" s="111">
        <f t="shared" si="98"/>
        <v>3.1556380933452077</v>
      </c>
      <c r="BB76" s="42">
        <f t="shared" si="99"/>
        <v>8.873494576706166E-2</v>
      </c>
    </row>
    <row r="77" spans="1:54" ht="20.100000000000001" customHeight="1">
      <c r="A77" s="88" t="s">
        <v>135</v>
      </c>
      <c r="B77" s="90">
        <v>11.7</v>
      </c>
      <c r="C77" s="61">
        <v>129.92000000000002</v>
      </c>
      <c r="D77" s="61">
        <v>664.18000000000006</v>
      </c>
      <c r="E77" s="61">
        <v>1002.64</v>
      </c>
      <c r="F77" s="61">
        <v>1039.6399999999999</v>
      </c>
      <c r="G77" s="61">
        <v>477.95</v>
      </c>
      <c r="H77" s="61">
        <v>1004.79</v>
      </c>
      <c r="I77" s="61">
        <v>2068.75</v>
      </c>
      <c r="J77" s="61">
        <v>3026.4</v>
      </c>
      <c r="K77" s="61">
        <v>5570.69</v>
      </c>
      <c r="L77" s="61">
        <v>5190.58</v>
      </c>
      <c r="M77" s="82">
        <v>7852.2</v>
      </c>
      <c r="N77" s="42">
        <f t="shared" si="74"/>
        <v>0.51277891873355197</v>
      </c>
      <c r="P77" s="340">
        <f t="shared" si="78"/>
        <v>1.263571377581155E-4</v>
      </c>
      <c r="Q77" s="341">
        <f t="shared" si="79"/>
        <v>3.6589585728874947E-3</v>
      </c>
      <c r="R77" s="341">
        <f t="shared" si="80"/>
        <v>2.5999720296309613E-2</v>
      </c>
      <c r="S77" s="450"/>
      <c r="T77" s="342">
        <f t="shared" si="81"/>
        <v>3.9564999653084451E-2</v>
      </c>
      <c r="V77" s="97">
        <v>2.1219999999999999</v>
      </c>
      <c r="W77" s="61">
        <v>28.422000000000001</v>
      </c>
      <c r="X77" s="61">
        <v>134.56100000000001</v>
      </c>
      <c r="Y77" s="61">
        <v>191.523</v>
      </c>
      <c r="Z77" s="61">
        <v>181.46099999999998</v>
      </c>
      <c r="AA77" s="61">
        <v>150.85599999999999</v>
      </c>
      <c r="AB77" s="61">
        <v>315.42399999999998</v>
      </c>
      <c r="AC77" s="61">
        <v>540.22699999999998</v>
      </c>
      <c r="AD77" s="61">
        <v>697.26400000000001</v>
      </c>
      <c r="AE77" s="61">
        <v>1264.663</v>
      </c>
      <c r="AF77" s="61">
        <v>1088.8440000000001</v>
      </c>
      <c r="AG77" s="38">
        <v>1754.712</v>
      </c>
      <c r="AH77" s="42">
        <f t="shared" si="75"/>
        <v>0.61153663885735687</v>
      </c>
      <c r="AJ77" s="340">
        <f t="shared" si="82"/>
        <v>9.468823541512244E-5</v>
      </c>
      <c r="AK77" s="341">
        <f t="shared" si="83"/>
        <v>4.2705895305162602E-3</v>
      </c>
      <c r="AL77" s="341">
        <f t="shared" si="84"/>
        <v>2.8108324432585069E-2</v>
      </c>
      <c r="AM77" s="341">
        <f t="shared" si="85"/>
        <v>1.9551460433100857E-2</v>
      </c>
      <c r="AN77" s="341">
        <f t="shared" si="86"/>
        <v>3.0724232819559688E-2</v>
      </c>
      <c r="AP77" s="52">
        <f t="shared" si="87"/>
        <v>1.8136752136752139</v>
      </c>
      <c r="AQ77" s="74">
        <f t="shared" si="88"/>
        <v>2.1876539408866993</v>
      </c>
      <c r="AR77" s="74">
        <f t="shared" si="89"/>
        <v>2.0259718750941009</v>
      </c>
      <c r="AS77" s="74">
        <f t="shared" si="90"/>
        <v>1.9101871060400544</v>
      </c>
      <c r="AT77" s="74">
        <f t="shared" si="91"/>
        <v>1.745421492054942</v>
      </c>
      <c r="AU77" s="74">
        <f t="shared" si="92"/>
        <v>3.1563134219060576</v>
      </c>
      <c r="AV77" s="74">
        <f t="shared" si="93"/>
        <v>3.1392032165925214</v>
      </c>
      <c r="AW77" s="74">
        <f t="shared" si="94"/>
        <v>2.6113691842900302</v>
      </c>
      <c r="AX77" s="74">
        <f t="shared" si="95"/>
        <v>2.3039386730108378</v>
      </c>
      <c r="AY77" s="74">
        <f t="shared" si="96"/>
        <v>2.2702088969230023</v>
      </c>
      <c r="AZ77" s="74">
        <f t="shared" si="97"/>
        <v>2.0977308894189091</v>
      </c>
      <c r="BA77" s="111">
        <f t="shared" si="98"/>
        <v>2.2346756323068693</v>
      </c>
      <c r="BB77" s="42">
        <f t="shared" si="99"/>
        <v>6.5282321759534745E-2</v>
      </c>
    </row>
    <row r="78" spans="1:54" ht="20.100000000000001" customHeight="1">
      <c r="A78" s="88" t="s">
        <v>137</v>
      </c>
      <c r="B78" s="90">
        <v>1609.62</v>
      </c>
      <c r="C78" s="61">
        <v>1567.43</v>
      </c>
      <c r="D78" s="61">
        <v>2014.8500000000001</v>
      </c>
      <c r="E78" s="61">
        <v>2309.6400000000003</v>
      </c>
      <c r="F78" s="61">
        <v>2161.8200000000002</v>
      </c>
      <c r="G78" s="61">
        <v>2887.01</v>
      </c>
      <c r="H78" s="61">
        <v>3220.68</v>
      </c>
      <c r="I78" s="61">
        <v>3844.75</v>
      </c>
      <c r="J78" s="61">
        <v>3702.84</v>
      </c>
      <c r="K78" s="61">
        <v>3998.91</v>
      </c>
      <c r="L78" s="61">
        <v>4577</v>
      </c>
      <c r="M78" s="82">
        <v>5613.1399999999994</v>
      </c>
      <c r="N78" s="42">
        <f t="shared" si="74"/>
        <v>0.22637972471050893</v>
      </c>
      <c r="P78" s="340">
        <f t="shared" si="78"/>
        <v>1.7383502228907513E-2</v>
      </c>
      <c r="Q78" s="341">
        <f t="shared" si="79"/>
        <v>2.2101579641200811E-2</v>
      </c>
      <c r="R78" s="341">
        <f t="shared" si="80"/>
        <v>2.2926285655207917E-2</v>
      </c>
      <c r="S78" s="450"/>
      <c r="T78" s="342">
        <f t="shared" si="81"/>
        <v>2.8283013951849727E-2</v>
      </c>
      <c r="V78" s="97">
        <v>386.80700000000002</v>
      </c>
      <c r="W78" s="61">
        <v>404.08399999999995</v>
      </c>
      <c r="X78" s="61">
        <v>531.37799999999993</v>
      </c>
      <c r="Y78" s="61">
        <v>573.76100000000008</v>
      </c>
      <c r="Z78" s="61">
        <v>551.755</v>
      </c>
      <c r="AA78" s="61">
        <v>738.76599999999996</v>
      </c>
      <c r="AB78" s="61">
        <v>911.90099999999995</v>
      </c>
      <c r="AC78" s="61">
        <v>1117.0889999999999</v>
      </c>
      <c r="AD78" s="61">
        <v>1115.4949999999999</v>
      </c>
      <c r="AE78" s="61">
        <v>1087.653</v>
      </c>
      <c r="AF78" s="61">
        <v>1308.797</v>
      </c>
      <c r="AG78" s="38">
        <v>1548.144</v>
      </c>
      <c r="AH78" s="42">
        <f t="shared" si="75"/>
        <v>0.18287557199474019</v>
      </c>
      <c r="AJ78" s="340">
        <f t="shared" si="82"/>
        <v>1.7260166011412476E-2</v>
      </c>
      <c r="AK78" s="341">
        <f t="shared" si="83"/>
        <v>2.0913761103975817E-2</v>
      </c>
      <c r="AL78" s="341">
        <f t="shared" si="84"/>
        <v>2.4174110726790019E-2</v>
      </c>
      <c r="AM78" s="341">
        <f t="shared" si="85"/>
        <v>2.3500972371121209E-2</v>
      </c>
      <c r="AN78" s="341">
        <f t="shared" si="86"/>
        <v>2.7107318291665194E-2</v>
      </c>
      <c r="AP78" s="52">
        <f t="shared" si="87"/>
        <v>2.4030951404679368</v>
      </c>
      <c r="AQ78" s="74">
        <f t="shared" si="88"/>
        <v>2.5780034834091472</v>
      </c>
      <c r="AR78" s="74">
        <f t="shared" si="89"/>
        <v>2.6373079881877057</v>
      </c>
      <c r="AS78" s="74">
        <f t="shared" si="90"/>
        <v>2.4842010010218045</v>
      </c>
      <c r="AT78" s="74">
        <f t="shared" si="91"/>
        <v>2.5522707718496451</v>
      </c>
      <c r="AU78" s="74">
        <f t="shared" si="92"/>
        <v>2.558931212569405</v>
      </c>
      <c r="AV78" s="74">
        <f t="shared" si="93"/>
        <v>2.8313927493572786</v>
      </c>
      <c r="AW78" s="74">
        <f t="shared" si="94"/>
        <v>2.9054919045451588</v>
      </c>
      <c r="AX78" s="74">
        <f t="shared" si="95"/>
        <v>3.0125390241004197</v>
      </c>
      <c r="AY78" s="74">
        <f t="shared" si="96"/>
        <v>2.7198736655738691</v>
      </c>
      <c r="AZ78" s="74">
        <f t="shared" si="97"/>
        <v>2.8595084116233345</v>
      </c>
      <c r="BA78" s="111">
        <f t="shared" si="98"/>
        <v>2.7580712399833249</v>
      </c>
      <c r="BB78" s="42">
        <f t="shared" si="99"/>
        <v>-3.5473639884284848E-2</v>
      </c>
    </row>
    <row r="79" spans="1:54" ht="20.100000000000001" customHeight="1">
      <c r="A79" s="88" t="s">
        <v>131</v>
      </c>
      <c r="B79" s="90">
        <v>1544.8899999999999</v>
      </c>
      <c r="C79" s="61">
        <v>1387.69</v>
      </c>
      <c r="D79" s="61">
        <v>1691.28</v>
      </c>
      <c r="E79" s="61">
        <v>1751.8999999999999</v>
      </c>
      <c r="F79" s="61">
        <v>1905.79</v>
      </c>
      <c r="G79" s="61">
        <v>1816.38</v>
      </c>
      <c r="H79" s="61">
        <v>1804.9</v>
      </c>
      <c r="I79" s="61">
        <v>1715.48</v>
      </c>
      <c r="J79" s="61">
        <v>1956.1899999999998</v>
      </c>
      <c r="K79" s="61">
        <v>2367.87</v>
      </c>
      <c r="L79" s="61">
        <v>3180.26</v>
      </c>
      <c r="M79" s="82">
        <v>3109.2</v>
      </c>
      <c r="N79" s="42">
        <f t="shared" si="74"/>
        <v>-2.2344085074805328E-2</v>
      </c>
      <c r="P79" s="340">
        <f t="shared" si="78"/>
        <v>1.6684434064199578E-2</v>
      </c>
      <c r="Q79" s="341">
        <f t="shared" si="79"/>
        <v>1.390534401636445E-2</v>
      </c>
      <c r="R79" s="341">
        <f t="shared" si="80"/>
        <v>1.5929986720085543E-2</v>
      </c>
      <c r="S79" s="450"/>
      <c r="T79" s="342">
        <f t="shared" si="81"/>
        <v>1.5666373363053689E-2</v>
      </c>
      <c r="V79" s="97">
        <v>428.68799999999999</v>
      </c>
      <c r="W79" s="61">
        <v>383.96100000000001</v>
      </c>
      <c r="X79" s="61">
        <v>586.19299999999998</v>
      </c>
      <c r="Y79" s="61">
        <v>560.34699999999998</v>
      </c>
      <c r="Z79" s="61">
        <v>593.30600000000004</v>
      </c>
      <c r="AA79" s="61">
        <v>596.34100000000001</v>
      </c>
      <c r="AB79" s="61">
        <v>644.24899999999991</v>
      </c>
      <c r="AC79" s="61">
        <v>722.82599999999991</v>
      </c>
      <c r="AD79" s="61">
        <v>819.46899999999994</v>
      </c>
      <c r="AE79" s="61">
        <v>1103.5940000000001</v>
      </c>
      <c r="AF79" s="61">
        <v>1347.5070000000001</v>
      </c>
      <c r="AG79" s="38">
        <v>1213.232</v>
      </c>
      <c r="AH79" s="42">
        <f t="shared" si="75"/>
        <v>-9.9646977715143664E-2</v>
      </c>
      <c r="AJ79" s="340">
        <f t="shared" si="82"/>
        <v>1.9128986929141382E-2</v>
      </c>
      <c r="AK79" s="341">
        <f t="shared" si="83"/>
        <v>1.688184514515563E-2</v>
      </c>
      <c r="AL79" s="341">
        <f t="shared" si="84"/>
        <v>2.4528414442309365E-2</v>
      </c>
      <c r="AM79" s="341">
        <f t="shared" si="85"/>
        <v>2.4196055443962989E-2</v>
      </c>
      <c r="AN79" s="341">
        <f t="shared" si="86"/>
        <v>2.1243156958030741E-2</v>
      </c>
      <c r="AP79" s="52">
        <f t="shared" si="87"/>
        <v>2.7748771757212487</v>
      </c>
      <c r="AQ79" s="74">
        <f t="shared" si="88"/>
        <v>2.7669075946356898</v>
      </c>
      <c r="AR79" s="74">
        <f t="shared" si="89"/>
        <v>3.4659725178562981</v>
      </c>
      <c r="AS79" s="74">
        <f t="shared" si="90"/>
        <v>3.1985101889377248</v>
      </c>
      <c r="AT79" s="74">
        <f t="shared" si="91"/>
        <v>3.1131761631659316</v>
      </c>
      <c r="AU79" s="74">
        <f t="shared" si="92"/>
        <v>3.2831290809191911</v>
      </c>
      <c r="AV79" s="74">
        <f t="shared" si="93"/>
        <v>3.5694442905424117</v>
      </c>
      <c r="AW79" s="74">
        <f t="shared" si="94"/>
        <v>4.2135495604728703</v>
      </c>
      <c r="AX79" s="74">
        <f t="shared" si="95"/>
        <v>4.1891073975431841</v>
      </c>
      <c r="AY79" s="74">
        <f t="shared" si="96"/>
        <v>4.6607035014591176</v>
      </c>
      <c r="AZ79" s="74">
        <f t="shared" si="97"/>
        <v>4.2370969669146543</v>
      </c>
      <c r="BA79" s="111">
        <f t="shared" si="98"/>
        <v>3.9020712723530169</v>
      </c>
      <c r="BB79" s="42">
        <f t="shared" si="99"/>
        <v>-7.9069631206857796E-2</v>
      </c>
    </row>
    <row r="80" spans="1:54" ht="20.100000000000001" customHeight="1">
      <c r="A80" s="88" t="s">
        <v>155</v>
      </c>
      <c r="B80" s="90">
        <v>185.76000000000002</v>
      </c>
      <c r="C80" s="61">
        <v>281.39</v>
      </c>
      <c r="D80" s="61">
        <v>413.65</v>
      </c>
      <c r="E80" s="61">
        <v>651.22000000000014</v>
      </c>
      <c r="F80" s="61">
        <v>623.90000000000009</v>
      </c>
      <c r="G80" s="61">
        <v>509.62</v>
      </c>
      <c r="H80" s="61">
        <v>628.82000000000005</v>
      </c>
      <c r="I80" s="61">
        <v>876.35</v>
      </c>
      <c r="J80" s="61">
        <v>829.59</v>
      </c>
      <c r="K80" s="61">
        <v>2041.13</v>
      </c>
      <c r="L80" s="61">
        <v>3366.83</v>
      </c>
      <c r="M80" s="82">
        <v>3917.55</v>
      </c>
      <c r="N80" s="42">
        <f t="shared" si="74"/>
        <v>0.16357226233578775</v>
      </c>
      <c r="P80" s="340">
        <f t="shared" si="78"/>
        <v>2.0061625564057727E-3</v>
      </c>
      <c r="Q80" s="341">
        <f t="shared" si="79"/>
        <v>3.9014090760852082E-3</v>
      </c>
      <c r="R80" s="341">
        <f t="shared" si="80"/>
        <v>1.6864519626944213E-2</v>
      </c>
      <c r="S80" s="450"/>
      <c r="T80" s="342">
        <f t="shared" si="81"/>
        <v>1.9739418811408393E-2</v>
      </c>
      <c r="V80" s="97">
        <v>45.814</v>
      </c>
      <c r="W80" s="61">
        <v>70.763999999999996</v>
      </c>
      <c r="X80" s="61">
        <v>97.512</v>
      </c>
      <c r="Y80" s="61">
        <v>153.53399999999999</v>
      </c>
      <c r="Z80" s="61">
        <v>151.369</v>
      </c>
      <c r="AA80" s="61">
        <v>114.214</v>
      </c>
      <c r="AB80" s="61">
        <v>151.54</v>
      </c>
      <c r="AC80" s="61">
        <v>211.63499999999999</v>
      </c>
      <c r="AD80" s="61">
        <v>182.39399999999998</v>
      </c>
      <c r="AE80" s="61">
        <v>434.06900000000002</v>
      </c>
      <c r="AF80" s="61">
        <v>724.92599999999993</v>
      </c>
      <c r="AG80" s="38">
        <v>810.86799999999994</v>
      </c>
      <c r="AH80" s="42">
        <f t="shared" si="75"/>
        <v>0.11855279021582894</v>
      </c>
      <c r="AJ80" s="340">
        <f t="shared" si="82"/>
        <v>2.0443198950558057E-3</v>
      </c>
      <c r="AK80" s="341">
        <f t="shared" si="83"/>
        <v>3.2332894458184241E-3</v>
      </c>
      <c r="AL80" s="341">
        <f t="shared" si="84"/>
        <v>9.6475917126758425E-3</v>
      </c>
      <c r="AM80" s="341">
        <f t="shared" si="85"/>
        <v>1.3016889477212594E-2</v>
      </c>
      <c r="AN80" s="341">
        <f t="shared" si="86"/>
        <v>1.4197940868889437E-2</v>
      </c>
      <c r="AP80" s="52">
        <f t="shared" si="87"/>
        <v>2.4663006029285097</v>
      </c>
      <c r="AQ80" s="74">
        <f t="shared" si="88"/>
        <v>2.5148015210206474</v>
      </c>
      <c r="AR80" s="74">
        <f t="shared" si="89"/>
        <v>2.357355252024659</v>
      </c>
      <c r="AS80" s="74">
        <f t="shared" si="90"/>
        <v>2.3576364362273878</v>
      </c>
      <c r="AT80" s="74">
        <f t="shared" si="91"/>
        <v>2.4261740663567877</v>
      </c>
      <c r="AU80" s="74">
        <f t="shared" si="92"/>
        <v>2.2411600800596525</v>
      </c>
      <c r="AV80" s="74">
        <f t="shared" si="93"/>
        <v>2.4099106262523455</v>
      </c>
      <c r="AW80" s="74">
        <f t="shared" si="94"/>
        <v>2.4149597763450674</v>
      </c>
      <c r="AX80" s="74">
        <f t="shared" si="95"/>
        <v>2.1986041297508403</v>
      </c>
      <c r="AY80" s="74">
        <f t="shared" si="96"/>
        <v>2.1266112398524348</v>
      </c>
      <c r="AZ80" s="74">
        <f t="shared" si="97"/>
        <v>2.1531410852344783</v>
      </c>
      <c r="BA80" s="111">
        <f t="shared" si="98"/>
        <v>2.0698344628658214</v>
      </c>
      <c r="BB80" s="42">
        <f t="shared" si="99"/>
        <v>-3.8690740212030644E-2</v>
      </c>
    </row>
    <row r="81" spans="1:54" ht="20.100000000000001" customHeight="1">
      <c r="A81" s="88" t="s">
        <v>127</v>
      </c>
      <c r="B81" s="90">
        <v>10156.630000000001</v>
      </c>
      <c r="C81" s="61">
        <v>10681.119999999999</v>
      </c>
      <c r="D81" s="61">
        <v>13911.75</v>
      </c>
      <c r="E81" s="61">
        <v>13407.47</v>
      </c>
      <c r="F81" s="61">
        <v>13213.400000000001</v>
      </c>
      <c r="G81" s="61">
        <v>9440.2199999999993</v>
      </c>
      <c r="H81" s="61">
        <v>5159.91</v>
      </c>
      <c r="I81" s="61">
        <v>4310.6100000000006</v>
      </c>
      <c r="J81" s="61">
        <v>5577.95</v>
      </c>
      <c r="K81" s="61">
        <v>3596.6800000000003</v>
      </c>
      <c r="L81" s="61">
        <v>1507.1000000000001</v>
      </c>
      <c r="M81" s="82">
        <v>2774.6800000000003</v>
      </c>
      <c r="N81" s="42">
        <f t="shared" si="74"/>
        <v>0.84107225797889995</v>
      </c>
      <c r="P81" s="340">
        <f t="shared" si="78"/>
        <v>0.10968911932206914</v>
      </c>
      <c r="Q81" s="341">
        <f t="shared" si="79"/>
        <v>7.2269848099056358E-2</v>
      </c>
      <c r="R81" s="341">
        <f t="shared" si="80"/>
        <v>7.5490944092121157E-3</v>
      </c>
      <c r="S81" s="450"/>
      <c r="T81" s="342">
        <f t="shared" si="81"/>
        <v>1.3980822347548506E-2</v>
      </c>
      <c r="V81" s="97">
        <v>2869.5070000000001</v>
      </c>
      <c r="W81" s="61">
        <v>2843.4209999999998</v>
      </c>
      <c r="X81" s="61">
        <v>3670.74</v>
      </c>
      <c r="Y81" s="61">
        <v>3904.1660000000002</v>
      </c>
      <c r="Z81" s="61">
        <v>4011.0079999999998</v>
      </c>
      <c r="AA81" s="61">
        <v>2723.0489999999995</v>
      </c>
      <c r="AB81" s="61">
        <v>1446.5760000000002</v>
      </c>
      <c r="AC81" s="61">
        <v>1459.9609999999998</v>
      </c>
      <c r="AD81" s="61">
        <v>1720.1789999999999</v>
      </c>
      <c r="AE81" s="61">
        <v>1113.846</v>
      </c>
      <c r="AF81" s="61">
        <v>527.12599999999998</v>
      </c>
      <c r="AG81" s="38">
        <v>804.11900000000003</v>
      </c>
      <c r="AH81" s="42">
        <f t="shared" si="75"/>
        <v>0.5254777795062282</v>
      </c>
      <c r="AJ81" s="340">
        <f t="shared" si="82"/>
        <v>0.12804361656048152</v>
      </c>
      <c r="AK81" s="341">
        <f t="shared" si="83"/>
        <v>7.7086920974192424E-2</v>
      </c>
      <c r="AL81" s="341">
        <f t="shared" si="84"/>
        <v>2.4756274783034805E-2</v>
      </c>
      <c r="AM81" s="341">
        <f t="shared" si="85"/>
        <v>9.465160419912055E-3</v>
      </c>
      <c r="AN81" s="341">
        <f t="shared" si="86"/>
        <v>1.4079768857015578E-2</v>
      </c>
      <c r="AP81" s="52">
        <f t="shared" si="87"/>
        <v>2.8252550304579369</v>
      </c>
      <c r="AQ81" s="74">
        <f t="shared" si="88"/>
        <v>2.6621000419431673</v>
      </c>
      <c r="AR81" s="74">
        <f t="shared" si="89"/>
        <v>2.6385896813844409</v>
      </c>
      <c r="AS81" s="74">
        <f t="shared" si="90"/>
        <v>2.9119334221892723</v>
      </c>
      <c r="AT81" s="74">
        <f t="shared" si="91"/>
        <v>3.0355608700258823</v>
      </c>
      <c r="AU81" s="74">
        <f t="shared" si="92"/>
        <v>2.8845185811347611</v>
      </c>
      <c r="AV81" s="74">
        <f t="shared" si="93"/>
        <v>2.8034907585597431</v>
      </c>
      <c r="AW81" s="74">
        <f t="shared" si="94"/>
        <v>3.3869011578407688</v>
      </c>
      <c r="AX81" s="74">
        <f t="shared" si="95"/>
        <v>3.0838910352369595</v>
      </c>
      <c r="AY81" s="74">
        <f t="shared" si="96"/>
        <v>3.0968726714636832</v>
      </c>
      <c r="AZ81" s="74">
        <f t="shared" si="97"/>
        <v>3.4976179417424187</v>
      </c>
      <c r="BA81" s="111">
        <f t="shared" si="98"/>
        <v>2.8980603168653678</v>
      </c>
      <c r="BB81" s="42">
        <f t="shared" si="99"/>
        <v>-0.17141884415722305</v>
      </c>
    </row>
    <row r="82" spans="1:54" ht="20.100000000000001" customHeight="1">
      <c r="A82" s="88" t="s">
        <v>157</v>
      </c>
      <c r="B82" s="90">
        <v>889.43000000000006</v>
      </c>
      <c r="C82" s="61">
        <v>1205.94</v>
      </c>
      <c r="D82" s="61">
        <v>922.59</v>
      </c>
      <c r="E82" s="61">
        <v>1715.6799999999998</v>
      </c>
      <c r="F82" s="61">
        <v>2176.67</v>
      </c>
      <c r="G82" s="61">
        <v>4554.1400000000003</v>
      </c>
      <c r="H82" s="61">
        <v>5197.07</v>
      </c>
      <c r="I82" s="61">
        <v>4132.88</v>
      </c>
      <c r="J82" s="61">
        <v>2906.02</v>
      </c>
      <c r="K82" s="61">
        <v>4258.1899999999996</v>
      </c>
      <c r="L82" s="61">
        <v>3701.68</v>
      </c>
      <c r="M82" s="82">
        <v>2430.6799999999998</v>
      </c>
      <c r="N82" s="42">
        <f t="shared" si="74"/>
        <v>-0.34335761059843101</v>
      </c>
      <c r="P82" s="340">
        <f t="shared" si="78"/>
        <v>9.6056264133504866E-3</v>
      </c>
      <c r="Q82" s="341">
        <f t="shared" si="79"/>
        <v>3.4864336426676135E-2</v>
      </c>
      <c r="R82" s="341">
        <f t="shared" si="80"/>
        <v>1.8541790055532015E-2</v>
      </c>
      <c r="S82" s="450"/>
      <c r="T82" s="342">
        <f t="shared" si="81"/>
        <v>1.2247504311754578E-2</v>
      </c>
      <c r="V82" s="97">
        <v>219.584</v>
      </c>
      <c r="W82" s="61">
        <v>294.47399999999999</v>
      </c>
      <c r="X82" s="61">
        <v>234.41800000000001</v>
      </c>
      <c r="Y82" s="61">
        <v>426.96199999999999</v>
      </c>
      <c r="Z82" s="61">
        <v>547.46100000000001</v>
      </c>
      <c r="AA82" s="61">
        <v>1110.4189999999999</v>
      </c>
      <c r="AB82" s="61">
        <v>1140.6280000000002</v>
      </c>
      <c r="AC82" s="61">
        <v>1003.1420000000001</v>
      </c>
      <c r="AD82" s="61">
        <v>646.65</v>
      </c>
      <c r="AE82" s="61">
        <v>937.39800000000002</v>
      </c>
      <c r="AF82" s="61">
        <v>810.58699999999999</v>
      </c>
      <c r="AG82" s="38">
        <v>531.48199999999997</v>
      </c>
      <c r="AH82" s="42">
        <f t="shared" si="75"/>
        <v>-0.34432454505191917</v>
      </c>
      <c r="AJ82" s="340">
        <f t="shared" si="82"/>
        <v>9.7983136123441315E-3</v>
      </c>
      <c r="AK82" s="341">
        <f t="shared" si="83"/>
        <v>3.1434903191694966E-2</v>
      </c>
      <c r="AL82" s="341">
        <f t="shared" si="84"/>
        <v>2.0834552055730562E-2</v>
      </c>
      <c r="AM82" s="341">
        <f t="shared" si="85"/>
        <v>1.4555032362841622E-2</v>
      </c>
      <c r="AN82" s="341">
        <f t="shared" si="86"/>
        <v>9.3060152933388627E-3</v>
      </c>
      <c r="AP82" s="52">
        <f t="shared" si="87"/>
        <v>2.4688171075857572</v>
      </c>
      <c r="AQ82" s="74">
        <f t="shared" si="88"/>
        <v>2.4418627792427481</v>
      </c>
      <c r="AR82" s="74">
        <f t="shared" si="89"/>
        <v>2.5408686415417465</v>
      </c>
      <c r="AS82" s="74">
        <f t="shared" si="90"/>
        <v>2.4885876154061366</v>
      </c>
      <c r="AT82" s="74">
        <f t="shared" si="91"/>
        <v>2.515130910978697</v>
      </c>
      <c r="AU82" s="74">
        <f t="shared" si="92"/>
        <v>2.4382627675038533</v>
      </c>
      <c r="AV82" s="74">
        <f t="shared" si="93"/>
        <v>2.1947520429780631</v>
      </c>
      <c r="AW82" s="74">
        <f t="shared" si="94"/>
        <v>2.4272226631307952</v>
      </c>
      <c r="AX82" s="74">
        <f t="shared" si="95"/>
        <v>2.2252083605756328</v>
      </c>
      <c r="AY82" s="74">
        <f t="shared" si="96"/>
        <v>2.2014001254053954</v>
      </c>
      <c r="AZ82" s="74">
        <f t="shared" si="97"/>
        <v>2.1897813965550776</v>
      </c>
      <c r="BA82" s="111">
        <f t="shared" si="98"/>
        <v>2.1865568482893676</v>
      </c>
      <c r="BB82" s="42">
        <f t="shared" si="99"/>
        <v>-1.4725434560650011E-3</v>
      </c>
    </row>
    <row r="83" spans="1:54" ht="20.100000000000001" customHeight="1">
      <c r="A83" s="88" t="s">
        <v>132</v>
      </c>
      <c r="B83" s="90">
        <v>565.93999999999994</v>
      </c>
      <c r="C83" s="61">
        <v>417.02</v>
      </c>
      <c r="D83" s="61">
        <v>762.65</v>
      </c>
      <c r="E83" s="61">
        <v>782.61</v>
      </c>
      <c r="F83" s="61">
        <v>798.06</v>
      </c>
      <c r="G83" s="61">
        <v>1795.5500000000002</v>
      </c>
      <c r="H83" s="61">
        <v>986.19999999999993</v>
      </c>
      <c r="I83" s="61">
        <v>1370.1499999999999</v>
      </c>
      <c r="J83" s="61">
        <v>1308.25</v>
      </c>
      <c r="K83" s="61">
        <v>1309.0999999999999</v>
      </c>
      <c r="L83" s="61">
        <v>1077.0899999999999</v>
      </c>
      <c r="M83" s="82">
        <v>1507.2600000000002</v>
      </c>
      <c r="N83" s="42">
        <f t="shared" si="74"/>
        <v>0.39938166727014485</v>
      </c>
      <c r="P83" s="340">
        <f t="shared" si="78"/>
        <v>6.1120135506690506E-3</v>
      </c>
      <c r="Q83" s="341">
        <f t="shared" si="79"/>
        <v>1.3745879413219253E-2</v>
      </c>
      <c r="R83" s="341">
        <f t="shared" si="80"/>
        <v>5.3951656142381234E-3</v>
      </c>
      <c r="S83" s="450"/>
      <c r="T83" s="342">
        <f t="shared" si="81"/>
        <v>7.5946539029963676E-3</v>
      </c>
      <c r="V83" s="97">
        <v>161.751</v>
      </c>
      <c r="W83" s="61">
        <v>120.81099999999999</v>
      </c>
      <c r="X83" s="61">
        <v>322.661</v>
      </c>
      <c r="Y83" s="61">
        <v>246.06800000000007</v>
      </c>
      <c r="Z83" s="61">
        <v>221.39000000000001</v>
      </c>
      <c r="AA83" s="61">
        <v>515.93100000000004</v>
      </c>
      <c r="AB83" s="61">
        <v>308.19100000000003</v>
      </c>
      <c r="AC83" s="61">
        <v>405.92200000000003</v>
      </c>
      <c r="AD83" s="61">
        <v>447.40499999999997</v>
      </c>
      <c r="AE83" s="61">
        <v>517.66999999999996</v>
      </c>
      <c r="AF83" s="61">
        <v>353.75200000000001</v>
      </c>
      <c r="AG83" s="38">
        <v>395.92600000000004</v>
      </c>
      <c r="AH83" s="42">
        <f t="shared" si="75"/>
        <v>0.11921911395553957</v>
      </c>
      <c r="AJ83" s="340">
        <f t="shared" si="82"/>
        <v>7.2176799088743979E-3</v>
      </c>
      <c r="AK83" s="341">
        <f t="shared" si="83"/>
        <v>1.4605514709847703E-2</v>
      </c>
      <c r="AL83" s="341">
        <f t="shared" si="84"/>
        <v>1.1505702553973913E-2</v>
      </c>
      <c r="AM83" s="341">
        <f t="shared" si="85"/>
        <v>6.3520286020130471E-3</v>
      </c>
      <c r="AN83" s="341">
        <f t="shared" si="86"/>
        <v>6.932489550032706E-3</v>
      </c>
      <c r="AP83" s="52">
        <f t="shared" si="87"/>
        <v>2.8580944976499278</v>
      </c>
      <c r="AQ83" s="74">
        <f t="shared" si="88"/>
        <v>2.8970073377775645</v>
      </c>
      <c r="AR83" s="74">
        <f t="shared" si="89"/>
        <v>4.2307873860879832</v>
      </c>
      <c r="AS83" s="74">
        <f t="shared" si="90"/>
        <v>3.1441969818939199</v>
      </c>
      <c r="AT83" s="74">
        <f t="shared" si="91"/>
        <v>2.7741021978297375</v>
      </c>
      <c r="AU83" s="74">
        <f t="shared" si="92"/>
        <v>2.8733869844894322</v>
      </c>
      <c r="AV83" s="74">
        <f t="shared" si="93"/>
        <v>3.1250354897586701</v>
      </c>
      <c r="AW83" s="74">
        <f t="shared" si="94"/>
        <v>2.962609933218991</v>
      </c>
      <c r="AX83" s="74">
        <f t="shared" si="95"/>
        <v>3.4198738773170261</v>
      </c>
      <c r="AY83" s="74">
        <f t="shared" si="96"/>
        <v>3.9543961500267359</v>
      </c>
      <c r="AZ83" s="74">
        <f t="shared" si="97"/>
        <v>3.2843309287060505</v>
      </c>
      <c r="BA83" s="111">
        <f t="shared" si="98"/>
        <v>2.6267929886018337</v>
      </c>
      <c r="BB83" s="42">
        <f t="shared" si="99"/>
        <v>-0.20020453309291561</v>
      </c>
    </row>
    <row r="84" spans="1:54" ht="20.100000000000001" customHeight="1">
      <c r="A84" s="88" t="s">
        <v>160</v>
      </c>
      <c r="B84" s="90">
        <v>159.98000000000002</v>
      </c>
      <c r="C84" s="61">
        <v>327.47000000000003</v>
      </c>
      <c r="D84" s="61">
        <v>171.34</v>
      </c>
      <c r="E84" s="61">
        <v>108.99000000000001</v>
      </c>
      <c r="F84" s="61">
        <v>173.08999999999997</v>
      </c>
      <c r="G84" s="61">
        <v>230.81</v>
      </c>
      <c r="H84" s="61">
        <v>273.3</v>
      </c>
      <c r="I84" s="61">
        <v>349.92</v>
      </c>
      <c r="J84" s="61">
        <v>582.53</v>
      </c>
      <c r="K84" s="61">
        <v>675.69</v>
      </c>
      <c r="L84" s="61">
        <v>863.06999999999994</v>
      </c>
      <c r="M84" s="82">
        <v>1156.75</v>
      </c>
      <c r="N84" s="42">
        <f t="shared" si="74"/>
        <v>0.34027367420950799</v>
      </c>
      <c r="P84" s="340">
        <f t="shared" si="78"/>
        <v>1.727744863123361E-3</v>
      </c>
      <c r="Q84" s="341">
        <f t="shared" si="79"/>
        <v>1.7669719180001312E-3</v>
      </c>
      <c r="R84" s="341">
        <f t="shared" si="80"/>
        <v>4.3231351016911283E-3</v>
      </c>
      <c r="S84" s="450"/>
      <c r="T84" s="342">
        <f t="shared" si="81"/>
        <v>5.8285338311180861E-3</v>
      </c>
      <c r="V84" s="97">
        <v>48.825000000000003</v>
      </c>
      <c r="W84" s="61">
        <v>89.218000000000004</v>
      </c>
      <c r="X84" s="61">
        <v>47.501000000000005</v>
      </c>
      <c r="Y84" s="61">
        <v>38.110000000000007</v>
      </c>
      <c r="Z84" s="61">
        <v>50.928000000000004</v>
      </c>
      <c r="AA84" s="61">
        <v>82.283000000000001</v>
      </c>
      <c r="AB84" s="61">
        <v>90.344999999999999</v>
      </c>
      <c r="AC84" s="61">
        <v>109.22499999999999</v>
      </c>
      <c r="AD84" s="61">
        <v>180.81199999999998</v>
      </c>
      <c r="AE84" s="61">
        <v>222.303</v>
      </c>
      <c r="AF84" s="61">
        <v>301.22399999999999</v>
      </c>
      <c r="AG84" s="38">
        <v>382.55700000000002</v>
      </c>
      <c r="AH84" s="42">
        <f t="shared" si="75"/>
        <v>0.27000836586726168</v>
      </c>
      <c r="AJ84" s="340">
        <f t="shared" si="82"/>
        <v>2.1786772356943234E-3</v>
      </c>
      <c r="AK84" s="341">
        <f t="shared" si="83"/>
        <v>2.3293532795478438E-3</v>
      </c>
      <c r="AL84" s="341">
        <f t="shared" si="84"/>
        <v>4.9408932232040933E-3</v>
      </c>
      <c r="AM84" s="341">
        <f t="shared" si="85"/>
        <v>5.4088272677264805E-3</v>
      </c>
      <c r="AN84" s="341">
        <f t="shared" si="86"/>
        <v>6.6984042593612493E-3</v>
      </c>
      <c r="AP84" s="52">
        <f t="shared" si="87"/>
        <v>3.0519439929991248</v>
      </c>
      <c r="AQ84" s="74">
        <f t="shared" si="88"/>
        <v>2.7244633096161479</v>
      </c>
      <c r="AR84" s="74">
        <f t="shared" si="89"/>
        <v>2.772324034084277</v>
      </c>
      <c r="AS84" s="74">
        <f t="shared" si="90"/>
        <v>3.496651068905404</v>
      </c>
      <c r="AT84" s="74">
        <f t="shared" si="91"/>
        <v>2.9422843607371894</v>
      </c>
      <c r="AU84" s="74">
        <f t="shared" si="92"/>
        <v>3.5649668558554652</v>
      </c>
      <c r="AV84" s="74">
        <f t="shared" si="93"/>
        <v>3.3057080131723375</v>
      </c>
      <c r="AW84" s="74">
        <f t="shared" si="94"/>
        <v>3.121427754915409</v>
      </c>
      <c r="AX84" s="74">
        <f t="shared" si="95"/>
        <v>3.1039088115633531</v>
      </c>
      <c r="AY84" s="74">
        <f t="shared" si="96"/>
        <v>3.290014651689384</v>
      </c>
      <c r="AZ84" s="74">
        <f t="shared" si="97"/>
        <v>3.4901456428794884</v>
      </c>
      <c r="BA84" s="111">
        <f t="shared" si="98"/>
        <v>3.3071709531013616</v>
      </c>
      <c r="BB84" s="42">
        <f t="shared" si="99"/>
        <v>-5.2426090054845532E-2</v>
      </c>
    </row>
    <row r="85" spans="1:54" ht="20.100000000000001" customHeight="1">
      <c r="A85" s="88" t="s">
        <v>167</v>
      </c>
      <c r="B85" s="90">
        <v>778.18999999999994</v>
      </c>
      <c r="C85" s="61">
        <v>1250.6699999999998</v>
      </c>
      <c r="D85" s="61">
        <v>1520.47</v>
      </c>
      <c r="E85" s="61">
        <v>1249.48</v>
      </c>
      <c r="F85" s="61">
        <v>1336.96</v>
      </c>
      <c r="G85" s="61">
        <v>1556.1699999999998</v>
      </c>
      <c r="H85" s="61">
        <v>1277.49</v>
      </c>
      <c r="I85" s="61">
        <v>1144.5899999999999</v>
      </c>
      <c r="J85" s="61">
        <v>1178.51</v>
      </c>
      <c r="K85" s="61">
        <v>1593.16</v>
      </c>
      <c r="L85" s="61">
        <v>769.9799999999999</v>
      </c>
      <c r="M85" s="82">
        <v>1375.9199999999998</v>
      </c>
      <c r="N85" s="42">
        <f t="shared" si="74"/>
        <v>0.78695550533780101</v>
      </c>
      <c r="P85" s="340">
        <f t="shared" si="78"/>
        <v>8.404261626665634E-3</v>
      </c>
      <c r="Q85" s="341">
        <f t="shared" si="79"/>
        <v>1.1913299638812287E-2</v>
      </c>
      <c r="R85" s="341">
        <f t="shared" si="80"/>
        <v>3.8568454072093047E-3</v>
      </c>
      <c r="S85" s="450"/>
      <c r="T85" s="342">
        <f t="shared" si="81"/>
        <v>6.9328690459580693E-3</v>
      </c>
      <c r="V85" s="97">
        <v>179.73099999999999</v>
      </c>
      <c r="W85" s="61">
        <v>286.96899999999999</v>
      </c>
      <c r="X85" s="61">
        <v>350.85300000000001</v>
      </c>
      <c r="Y85" s="61">
        <v>291.64600000000002</v>
      </c>
      <c r="Z85" s="61">
        <v>335.49799999999999</v>
      </c>
      <c r="AA85" s="61">
        <v>359.97500000000002</v>
      </c>
      <c r="AB85" s="61">
        <v>276.55</v>
      </c>
      <c r="AC85" s="61">
        <v>274.07600000000002</v>
      </c>
      <c r="AD85" s="61">
        <v>297.61800000000005</v>
      </c>
      <c r="AE85" s="61">
        <v>387.23700000000002</v>
      </c>
      <c r="AF85" s="61">
        <v>205.036</v>
      </c>
      <c r="AG85" s="38">
        <v>351.42099999999999</v>
      </c>
      <c r="AH85" s="42">
        <f t="shared" si="75"/>
        <v>0.71394779453364288</v>
      </c>
      <c r="AJ85" s="340">
        <f t="shared" si="82"/>
        <v>8.0199864464634181E-3</v>
      </c>
      <c r="AK85" s="341">
        <f t="shared" si="83"/>
        <v>1.0190549041785485E-2</v>
      </c>
      <c r="AL85" s="341">
        <f t="shared" si="84"/>
        <v>8.6067064730295292E-3</v>
      </c>
      <c r="AM85" s="341">
        <f t="shared" si="85"/>
        <v>3.6816598533502202E-3</v>
      </c>
      <c r="AN85" s="341">
        <f t="shared" si="86"/>
        <v>6.1532266387204762E-3</v>
      </c>
      <c r="AP85" s="52">
        <f t="shared" si="87"/>
        <v>2.3096030532389262</v>
      </c>
      <c r="AQ85" s="74">
        <f t="shared" si="88"/>
        <v>2.2945221361350319</v>
      </c>
      <c r="AR85" s="74">
        <f t="shared" si="89"/>
        <v>2.3075299085151304</v>
      </c>
      <c r="AS85" s="74">
        <f t="shared" si="90"/>
        <v>2.3341390018247594</v>
      </c>
      <c r="AT85" s="74">
        <f t="shared" si="91"/>
        <v>2.5094094064145525</v>
      </c>
      <c r="AU85" s="74">
        <f t="shared" si="92"/>
        <v>2.3132112815437904</v>
      </c>
      <c r="AV85" s="74">
        <f t="shared" si="93"/>
        <v>2.1647918966097581</v>
      </c>
      <c r="AW85" s="74">
        <f t="shared" si="94"/>
        <v>2.3945342873867501</v>
      </c>
      <c r="AX85" s="74">
        <f t="shared" si="95"/>
        <v>2.5253752619833527</v>
      </c>
      <c r="AY85" s="74">
        <f t="shared" si="96"/>
        <v>2.4306221597328581</v>
      </c>
      <c r="AZ85" s="74">
        <f t="shared" si="97"/>
        <v>2.6628743603729972</v>
      </c>
      <c r="BA85" s="111">
        <f t="shared" si="98"/>
        <v>2.554080179080179</v>
      </c>
      <c r="BB85" s="42">
        <f t="shared" si="99"/>
        <v>-4.0855919795472068E-2</v>
      </c>
    </row>
    <row r="86" spans="1:54" ht="20.100000000000001" customHeight="1">
      <c r="A86" s="88" t="s">
        <v>138</v>
      </c>
      <c r="B86" s="90">
        <v>908.95</v>
      </c>
      <c r="C86" s="61">
        <v>824.28</v>
      </c>
      <c r="D86" s="61">
        <v>954.48</v>
      </c>
      <c r="E86" s="61">
        <v>1003.0499999999998</v>
      </c>
      <c r="F86" s="61">
        <v>832.7</v>
      </c>
      <c r="G86" s="61">
        <v>1082.81</v>
      </c>
      <c r="H86" s="61">
        <v>913.40000000000009</v>
      </c>
      <c r="I86" s="61">
        <v>889.66000000000008</v>
      </c>
      <c r="J86" s="61">
        <v>939.33999999999992</v>
      </c>
      <c r="K86" s="61">
        <v>835</v>
      </c>
      <c r="L86" s="61">
        <v>709.49</v>
      </c>
      <c r="M86" s="82">
        <v>607.23</v>
      </c>
      <c r="N86" s="42">
        <f t="shared" si="74"/>
        <v>-0.14413170023538033</v>
      </c>
      <c r="P86" s="340">
        <f t="shared" si="78"/>
        <v>9.8164376380546238E-3</v>
      </c>
      <c r="Q86" s="341">
        <f t="shared" si="79"/>
        <v>8.2894799295079157E-3</v>
      </c>
      <c r="R86" s="341">
        <f t="shared" si="80"/>
        <v>3.553849772670628E-3</v>
      </c>
      <c r="S86" s="450"/>
      <c r="T86" s="342">
        <f t="shared" si="81"/>
        <v>3.0596590432416994E-3</v>
      </c>
      <c r="V86" s="97">
        <v>292.46500000000003</v>
      </c>
      <c r="W86" s="61">
        <v>279.97199999999998</v>
      </c>
      <c r="X86" s="61">
        <v>369.44</v>
      </c>
      <c r="Y86" s="61">
        <v>340.95600000000007</v>
      </c>
      <c r="Z86" s="61">
        <v>306.28300000000002</v>
      </c>
      <c r="AA86" s="61">
        <v>407.65899999999999</v>
      </c>
      <c r="AB86" s="61">
        <v>433.34099999999995</v>
      </c>
      <c r="AC86" s="61">
        <v>355.81100000000004</v>
      </c>
      <c r="AD86" s="61">
        <v>457.846</v>
      </c>
      <c r="AE86" s="61">
        <v>348.56000000000006</v>
      </c>
      <c r="AF86" s="61">
        <v>304.42599999999999</v>
      </c>
      <c r="AG86" s="38">
        <v>320.55099999999999</v>
      </c>
      <c r="AH86" s="42">
        <f t="shared" si="75"/>
        <v>5.2968537509936735E-2</v>
      </c>
      <c r="AJ86" s="340">
        <f t="shared" si="82"/>
        <v>1.3050421663847215E-2</v>
      </c>
      <c r="AK86" s="341">
        <f t="shared" si="83"/>
        <v>1.1540437618793607E-2</v>
      </c>
      <c r="AL86" s="341">
        <f t="shared" si="84"/>
        <v>7.7470737771420948E-3</v>
      </c>
      <c r="AM86" s="341">
        <f t="shared" si="85"/>
        <v>5.4663229019098793E-3</v>
      </c>
      <c r="AN86" s="341">
        <f t="shared" si="86"/>
        <v>5.6127065607020849E-3</v>
      </c>
      <c r="AP86" s="52">
        <f t="shared" si="87"/>
        <v>3.21761373012817</v>
      </c>
      <c r="AQ86" s="74">
        <f t="shared" si="88"/>
        <v>3.3965642742757312</v>
      </c>
      <c r="AR86" s="74">
        <f t="shared" si="89"/>
        <v>3.870589221356131</v>
      </c>
      <c r="AS86" s="74">
        <f t="shared" si="90"/>
        <v>3.3991924629878882</v>
      </c>
      <c r="AT86" s="74">
        <f t="shared" si="91"/>
        <v>3.6781914254833676</v>
      </c>
      <c r="AU86" s="74">
        <f t="shared" si="92"/>
        <v>3.7648248538524767</v>
      </c>
      <c r="AV86" s="74">
        <f t="shared" si="93"/>
        <v>4.7442631924677023</v>
      </c>
      <c r="AW86" s="74">
        <f t="shared" si="94"/>
        <v>3.9994042667985523</v>
      </c>
      <c r="AX86" s="74">
        <f t="shared" si="95"/>
        <v>4.8741243852066347</v>
      </c>
      <c r="AY86" s="74">
        <f t="shared" si="96"/>
        <v>4.1743712574850305</v>
      </c>
      <c r="AZ86" s="74">
        <f t="shared" si="97"/>
        <v>4.2907722448519356</v>
      </c>
      <c r="BA86" s="111">
        <f t="shared" si="98"/>
        <v>5.2789058511601858</v>
      </c>
      <c r="BB86" s="42">
        <f t="shared" si="99"/>
        <v>0.23029271886752134</v>
      </c>
    </row>
    <row r="87" spans="1:54" ht="20.100000000000001" customHeight="1">
      <c r="A87" s="88" t="s">
        <v>166</v>
      </c>
      <c r="B87" s="90">
        <v>8.56</v>
      </c>
      <c r="C87" s="61">
        <v>11.41</v>
      </c>
      <c r="D87" s="61">
        <v>205.24</v>
      </c>
      <c r="E87" s="61">
        <v>210.49</v>
      </c>
      <c r="F87" s="61">
        <v>44.23</v>
      </c>
      <c r="G87" s="61">
        <v>136.81</v>
      </c>
      <c r="H87" s="61">
        <v>112.46000000000001</v>
      </c>
      <c r="I87" s="61">
        <v>71.64</v>
      </c>
      <c r="J87" s="61">
        <v>145.85</v>
      </c>
      <c r="K87" s="61">
        <v>200.01999999999998</v>
      </c>
      <c r="L87" s="61">
        <v>280</v>
      </c>
      <c r="M87" s="82">
        <v>749.07</v>
      </c>
      <c r="N87" s="42">
        <f t="shared" si="74"/>
        <v>1.6752500000000001</v>
      </c>
      <c r="P87" s="340">
        <f t="shared" si="78"/>
        <v>9.2445905915339218E-5</v>
      </c>
      <c r="Q87" s="341">
        <f t="shared" si="79"/>
        <v>1.0473524895004461E-3</v>
      </c>
      <c r="R87" s="341">
        <f t="shared" si="80"/>
        <v>1.4025256682233377E-3</v>
      </c>
      <c r="S87" s="450"/>
      <c r="T87" s="342">
        <f t="shared" si="81"/>
        <v>3.7743504100934732E-3</v>
      </c>
      <c r="V87" s="97">
        <v>2.9470000000000001</v>
      </c>
      <c r="W87" s="61">
        <v>3.2100000000000004</v>
      </c>
      <c r="X87" s="61">
        <v>42.021000000000001</v>
      </c>
      <c r="Y87" s="61">
        <v>48.673000000000002</v>
      </c>
      <c r="Z87" s="61">
        <v>16.817</v>
      </c>
      <c r="AA87" s="61">
        <v>45.600999999999999</v>
      </c>
      <c r="AB87" s="61">
        <v>37.247</v>
      </c>
      <c r="AC87" s="61">
        <v>30.128</v>
      </c>
      <c r="AD87" s="61">
        <v>54.034999999999997</v>
      </c>
      <c r="AE87" s="61">
        <v>82.664000000000001</v>
      </c>
      <c r="AF87" s="61">
        <v>110.509</v>
      </c>
      <c r="AG87" s="38">
        <v>296.46699999999998</v>
      </c>
      <c r="AH87" s="42">
        <f t="shared" si="75"/>
        <v>1.6827407722447942</v>
      </c>
      <c r="AJ87" s="340">
        <f t="shared" si="82"/>
        <v>1.3150152203975771E-4</v>
      </c>
      <c r="AK87" s="341">
        <f t="shared" si="83"/>
        <v>1.2909208329869015E-3</v>
      </c>
      <c r="AL87" s="341">
        <f t="shared" si="84"/>
        <v>1.8372851351666113E-3</v>
      </c>
      <c r="AM87" s="341">
        <f t="shared" si="85"/>
        <v>1.9843176258504823E-3</v>
      </c>
      <c r="AN87" s="341">
        <f t="shared" si="86"/>
        <v>5.1910063482305934E-3</v>
      </c>
      <c r="AP87" s="52">
        <f t="shared" si="87"/>
        <v>3.4427570093457942</v>
      </c>
      <c r="AQ87" s="74">
        <f t="shared" si="88"/>
        <v>2.8133216476774763</v>
      </c>
      <c r="AR87" s="74">
        <f t="shared" si="89"/>
        <v>2.0474079126875853</v>
      </c>
      <c r="AS87" s="74">
        <f t="shared" si="90"/>
        <v>2.3123663832011019</v>
      </c>
      <c r="AT87" s="74">
        <f t="shared" si="91"/>
        <v>3.8021704725299572</v>
      </c>
      <c r="AU87" s="74">
        <f t="shared" si="92"/>
        <v>3.3331627804985016</v>
      </c>
      <c r="AV87" s="74">
        <f t="shared" si="93"/>
        <v>3.3120220522852568</v>
      </c>
      <c r="AW87" s="74">
        <f t="shared" si="94"/>
        <v>4.2054718034617533</v>
      </c>
      <c r="AX87" s="74">
        <f t="shared" si="95"/>
        <v>3.7048337332876242</v>
      </c>
      <c r="AY87" s="74">
        <f t="shared" si="96"/>
        <v>4.1327867213278671</v>
      </c>
      <c r="AZ87" s="74">
        <f t="shared" si="97"/>
        <v>3.9467499999999998</v>
      </c>
      <c r="BA87" s="111">
        <f t="shared" si="98"/>
        <v>3.9578010065814939</v>
      </c>
      <c r="BB87" s="42">
        <f t="shared" si="99"/>
        <v>2.8000270048759513E-3</v>
      </c>
    </row>
    <row r="88" spans="1:54" ht="20.100000000000001" customHeight="1">
      <c r="A88" s="88" t="s">
        <v>151</v>
      </c>
      <c r="B88" s="90"/>
      <c r="C88" s="61">
        <v>0.1</v>
      </c>
      <c r="D88" s="61">
        <v>9.9</v>
      </c>
      <c r="E88" s="61">
        <v>4.57</v>
      </c>
      <c r="F88" s="61">
        <v>20.399999999999999</v>
      </c>
      <c r="G88" s="61">
        <v>19.150000000000002</v>
      </c>
      <c r="H88" s="61">
        <v>21.23</v>
      </c>
      <c r="I88" s="61">
        <v>71.23</v>
      </c>
      <c r="J88" s="61">
        <v>116.93</v>
      </c>
      <c r="K88" s="61">
        <v>164.28</v>
      </c>
      <c r="L88" s="61">
        <v>571.92000000000007</v>
      </c>
      <c r="M88" s="82">
        <v>876.31</v>
      </c>
      <c r="N88" s="42">
        <f t="shared" si="74"/>
        <v>0.53222478668345197</v>
      </c>
      <c r="P88" s="340">
        <f t="shared" si="78"/>
        <v>0</v>
      </c>
      <c r="Q88" s="341">
        <f t="shared" si="79"/>
        <v>1.466033197422231E-4</v>
      </c>
      <c r="R88" s="341">
        <f t="shared" si="80"/>
        <v>2.8647588577510406E-3</v>
      </c>
      <c r="S88" s="450"/>
      <c r="T88" s="342">
        <f t="shared" si="81"/>
        <v>4.4154765347284115E-3</v>
      </c>
      <c r="V88" s="97"/>
      <c r="W88" s="61">
        <v>0.02</v>
      </c>
      <c r="X88" s="61">
        <v>2.3609999999999998</v>
      </c>
      <c r="Y88" s="61">
        <v>4.3230000000000004</v>
      </c>
      <c r="Z88" s="61">
        <v>4.5</v>
      </c>
      <c r="AA88" s="61">
        <v>5.1739999999999995</v>
      </c>
      <c r="AB88" s="61">
        <v>13.363</v>
      </c>
      <c r="AC88" s="61">
        <v>30.987000000000002</v>
      </c>
      <c r="AD88" s="61">
        <v>42.247999999999998</v>
      </c>
      <c r="AE88" s="61">
        <v>63.082999999999998</v>
      </c>
      <c r="AF88" s="61">
        <v>155.23400000000001</v>
      </c>
      <c r="AG88" s="38">
        <v>291.21799999999996</v>
      </c>
      <c r="AH88" s="42">
        <f t="shared" si="75"/>
        <v>0.87599366118247257</v>
      </c>
      <c r="AJ88" s="340">
        <f t="shared" si="82"/>
        <v>0</v>
      </c>
      <c r="AK88" s="341">
        <f t="shared" si="83"/>
        <v>1.4647100699270252E-4</v>
      </c>
      <c r="AL88" s="341">
        <f t="shared" si="84"/>
        <v>1.4020789966819333E-3</v>
      </c>
      <c r="AM88" s="341">
        <f t="shared" si="85"/>
        <v>2.7874070196207889E-3</v>
      </c>
      <c r="AN88" s="341">
        <f t="shared" si="86"/>
        <v>5.0990986744528632E-3</v>
      </c>
      <c r="AP88" s="52"/>
      <c r="AQ88" s="74">
        <f t="shared" si="88"/>
        <v>1.9999999999999998</v>
      </c>
      <c r="AR88" s="74">
        <f t="shared" si="89"/>
        <v>2.3848484848484848</v>
      </c>
      <c r="AS88" s="74">
        <f t="shared" si="90"/>
        <v>9.4595185995623634</v>
      </c>
      <c r="AT88" s="74">
        <f t="shared" si="91"/>
        <v>2.2058823529411766</v>
      </c>
      <c r="AU88" s="74">
        <f t="shared" si="92"/>
        <v>2.7018276762402085</v>
      </c>
      <c r="AV88" s="74">
        <f t="shared" si="93"/>
        <v>6.294394724446537</v>
      </c>
      <c r="AW88" s="74">
        <f t="shared" si="94"/>
        <v>4.3502737610557354</v>
      </c>
      <c r="AX88" s="74">
        <f t="shared" si="95"/>
        <v>3.6131018558111689</v>
      </c>
      <c r="AY88" s="74">
        <f t="shared" si="96"/>
        <v>3.8399683467251036</v>
      </c>
      <c r="AZ88" s="74">
        <f t="shared" si="97"/>
        <v>2.7142607357672399</v>
      </c>
      <c r="BA88" s="111">
        <f t="shared" si="98"/>
        <v>3.3232303636840843</v>
      </c>
      <c r="BB88" s="42">
        <f t="shared" si="99"/>
        <v>0.22435929602935031</v>
      </c>
    </row>
    <row r="89" spans="1:54" ht="20.100000000000001" customHeight="1">
      <c r="A89" s="88" t="s">
        <v>154</v>
      </c>
      <c r="B89" s="90">
        <v>54.62</v>
      </c>
      <c r="C89" s="61">
        <v>83.03</v>
      </c>
      <c r="D89" s="61">
        <v>117.96000000000001</v>
      </c>
      <c r="E89" s="61">
        <v>182.66000000000003</v>
      </c>
      <c r="F89" s="61">
        <v>267.08</v>
      </c>
      <c r="G89" s="61">
        <v>175.73000000000002</v>
      </c>
      <c r="H89" s="61">
        <v>236.19</v>
      </c>
      <c r="I89" s="61">
        <v>320.58999999999997</v>
      </c>
      <c r="J89" s="61">
        <v>384.02</v>
      </c>
      <c r="K89" s="61">
        <v>456.70000000000005</v>
      </c>
      <c r="L89" s="61">
        <v>151.28</v>
      </c>
      <c r="M89" s="82">
        <v>230.01</v>
      </c>
      <c r="N89" s="42">
        <f t="shared" si="74"/>
        <v>0.52042570068746685</v>
      </c>
      <c r="P89" s="340">
        <f t="shared" si="78"/>
        <v>5.8988263797848451E-4</v>
      </c>
      <c r="Q89" s="341">
        <f t="shared" si="79"/>
        <v>1.3453055550026562E-3</v>
      </c>
      <c r="R89" s="341">
        <f t="shared" si="80"/>
        <v>7.5776458246009466E-4</v>
      </c>
      <c r="S89" s="450"/>
      <c r="T89" s="342">
        <f t="shared" si="81"/>
        <v>1.1589548878283733E-3</v>
      </c>
      <c r="V89" s="97">
        <v>71.555000000000007</v>
      </c>
      <c r="W89" s="61">
        <v>119.834</v>
      </c>
      <c r="X89" s="61">
        <v>160.66399999999999</v>
      </c>
      <c r="Y89" s="61">
        <v>240.66100000000006</v>
      </c>
      <c r="Z89" s="61">
        <v>221.05799999999999</v>
      </c>
      <c r="AA89" s="61">
        <v>240.29300000000001</v>
      </c>
      <c r="AB89" s="61">
        <v>275.56600000000003</v>
      </c>
      <c r="AC89" s="61">
        <v>402.92500000000001</v>
      </c>
      <c r="AD89" s="61">
        <v>425.03100000000001</v>
      </c>
      <c r="AE89" s="61">
        <v>496.98599999999999</v>
      </c>
      <c r="AF89" s="61">
        <v>173.82300000000001</v>
      </c>
      <c r="AG89" s="38">
        <v>285.13099999999997</v>
      </c>
      <c r="AH89" s="42">
        <f t="shared" si="75"/>
        <v>0.64035254252889406</v>
      </c>
      <c r="AJ89" s="340">
        <f t="shared" si="82"/>
        <v>3.1929390599100319E-3</v>
      </c>
      <c r="AK89" s="341">
        <f t="shared" si="83"/>
        <v>6.8024657292805315E-3</v>
      </c>
      <c r="AL89" s="341">
        <f t="shared" si="84"/>
        <v>1.104598120325551E-2</v>
      </c>
      <c r="AM89" s="341">
        <f t="shared" si="85"/>
        <v>3.1211941351221022E-3</v>
      </c>
      <c r="AN89" s="341">
        <f t="shared" si="86"/>
        <v>4.9925179904587603E-3</v>
      </c>
      <c r="AP89" s="52">
        <f t="shared" si="87"/>
        <v>13.100512632735263</v>
      </c>
      <c r="AQ89" s="74">
        <f t="shared" si="88"/>
        <v>14.432614717571964</v>
      </c>
      <c r="AR89" s="74">
        <f t="shared" si="89"/>
        <v>13.620210240759578</v>
      </c>
      <c r="AS89" s="74">
        <f t="shared" si="90"/>
        <v>13.175353115077193</v>
      </c>
      <c r="AT89" s="74">
        <f t="shared" si="91"/>
        <v>8.2768458888722485</v>
      </c>
      <c r="AU89" s="74">
        <f t="shared" si="92"/>
        <v>13.673988505093039</v>
      </c>
      <c r="AV89" s="74">
        <f t="shared" si="93"/>
        <v>11.667132393412086</v>
      </c>
      <c r="AW89" s="74">
        <f t="shared" si="94"/>
        <v>12.568233569356499</v>
      </c>
      <c r="AX89" s="74">
        <f t="shared" si="95"/>
        <v>11.067939169834906</v>
      </c>
      <c r="AY89" s="74">
        <f t="shared" si="96"/>
        <v>10.882110794832494</v>
      </c>
      <c r="AZ89" s="74">
        <f t="shared" si="97"/>
        <v>11.490150713907985</v>
      </c>
      <c r="BA89" s="111">
        <f t="shared" si="98"/>
        <v>12.396461023433762</v>
      </c>
      <c r="BB89" s="42">
        <f t="shared" si="99"/>
        <v>7.8877147227386216E-2</v>
      </c>
    </row>
    <row r="90" spans="1:54" ht="20.100000000000001" customHeight="1">
      <c r="A90" s="88" t="s">
        <v>153</v>
      </c>
      <c r="B90" s="90">
        <v>668.73</v>
      </c>
      <c r="C90" s="61">
        <v>1571.94</v>
      </c>
      <c r="D90" s="61">
        <v>1222.81</v>
      </c>
      <c r="E90" s="61">
        <v>2129.8299999999995</v>
      </c>
      <c r="F90" s="61">
        <v>3346.77</v>
      </c>
      <c r="G90" s="61">
        <v>2813.7799999999997</v>
      </c>
      <c r="H90" s="61">
        <v>2447.66</v>
      </c>
      <c r="I90" s="61">
        <v>1226.08</v>
      </c>
      <c r="J90" s="61">
        <v>751.31</v>
      </c>
      <c r="K90" s="61">
        <v>539.04999999999995</v>
      </c>
      <c r="L90" s="61">
        <v>740.76</v>
      </c>
      <c r="M90" s="82">
        <v>669.32</v>
      </c>
      <c r="N90" s="42">
        <f t="shared" si="74"/>
        <v>-9.6441492521194369E-2</v>
      </c>
      <c r="P90" s="340">
        <f t="shared" si="78"/>
        <v>7.2221204045285975E-3</v>
      </c>
      <c r="Q90" s="341">
        <f t="shared" si="79"/>
        <v>2.1540965484296213E-2</v>
      </c>
      <c r="R90" s="341">
        <f t="shared" si="80"/>
        <v>3.7104818356897126E-3</v>
      </c>
      <c r="S90" s="450"/>
      <c r="T90" s="342">
        <f t="shared" si="81"/>
        <v>3.3725128712720621E-3</v>
      </c>
      <c r="V90" s="97">
        <v>184.80599999999998</v>
      </c>
      <c r="W90" s="61">
        <v>400.75900000000001</v>
      </c>
      <c r="X90" s="61">
        <v>317.37200000000001</v>
      </c>
      <c r="Y90" s="61">
        <v>564.11899999999991</v>
      </c>
      <c r="Z90" s="61">
        <v>916.39099999999996</v>
      </c>
      <c r="AA90" s="61">
        <v>776.58</v>
      </c>
      <c r="AB90" s="61">
        <v>668.673</v>
      </c>
      <c r="AC90" s="61">
        <v>354.35400000000004</v>
      </c>
      <c r="AD90" s="61">
        <v>249.87800000000001</v>
      </c>
      <c r="AE90" s="61">
        <v>170.72</v>
      </c>
      <c r="AF90" s="61">
        <v>233.53899999999999</v>
      </c>
      <c r="AG90" s="38">
        <v>227.34700000000001</v>
      </c>
      <c r="AH90" s="42">
        <f t="shared" si="75"/>
        <v>-2.6513772860207414E-2</v>
      </c>
      <c r="AJ90" s="340">
        <f t="shared" si="82"/>
        <v>8.2464439369119309E-3</v>
      </c>
      <c r="AK90" s="341">
        <f t="shared" si="83"/>
        <v>2.1984239391262646E-2</v>
      </c>
      <c r="AL90" s="341">
        <f t="shared" si="84"/>
        <v>3.7944125408357187E-3</v>
      </c>
      <c r="AM90" s="341">
        <f t="shared" si="85"/>
        <v>4.1934643696304895E-3</v>
      </c>
      <c r="AN90" s="341">
        <f t="shared" si="86"/>
        <v>3.9807456487608427E-3</v>
      </c>
      <c r="AP90" s="52">
        <f t="shared" si="87"/>
        <v>2.7635368534386071</v>
      </c>
      <c r="AQ90" s="74">
        <f t="shared" si="88"/>
        <v>2.5494548137969639</v>
      </c>
      <c r="AR90" s="74">
        <f t="shared" si="89"/>
        <v>2.5954318332365616</v>
      </c>
      <c r="AS90" s="74">
        <f t="shared" si="90"/>
        <v>2.6486574045815865</v>
      </c>
      <c r="AT90" s="74">
        <f t="shared" si="91"/>
        <v>2.7381355754951784</v>
      </c>
      <c r="AU90" s="74">
        <f t="shared" si="92"/>
        <v>2.7599172643205936</v>
      </c>
      <c r="AV90" s="74">
        <f t="shared" si="93"/>
        <v>2.7318867816608519</v>
      </c>
      <c r="AW90" s="74">
        <f t="shared" si="94"/>
        <v>2.8901376745399983</v>
      </c>
      <c r="AX90" s="74">
        <f t="shared" si="95"/>
        <v>3.3258974324845942</v>
      </c>
      <c r="AY90" s="74">
        <f t="shared" si="96"/>
        <v>3.1670531490585292</v>
      </c>
      <c r="AZ90" s="74">
        <f t="shared" si="97"/>
        <v>3.1526945299422215</v>
      </c>
      <c r="BA90" s="111">
        <f t="shared" si="98"/>
        <v>3.3966861889679079</v>
      </c>
      <c r="BB90" s="42">
        <f t="shared" si="99"/>
        <v>7.7391468379956835E-2</v>
      </c>
    </row>
    <row r="91" spans="1:54" ht="20.100000000000001" customHeight="1">
      <c r="A91" s="88" t="s">
        <v>139</v>
      </c>
      <c r="B91" s="90">
        <v>450.40999999999997</v>
      </c>
      <c r="C91" s="61">
        <v>171.20999999999998</v>
      </c>
      <c r="D91" s="61">
        <v>105.50000000000001</v>
      </c>
      <c r="E91" s="61">
        <v>409.03999999999996</v>
      </c>
      <c r="F91" s="61">
        <v>184.15</v>
      </c>
      <c r="G91" s="61">
        <v>189.56</v>
      </c>
      <c r="H91" s="61">
        <v>375.7</v>
      </c>
      <c r="I91" s="61">
        <v>879.03</v>
      </c>
      <c r="J91" s="61">
        <v>420.15999999999997</v>
      </c>
      <c r="K91" s="61">
        <v>250.46</v>
      </c>
      <c r="L91" s="61">
        <v>145.35</v>
      </c>
      <c r="M91" s="82">
        <v>621.51</v>
      </c>
      <c r="N91" s="42">
        <f t="shared" si="74"/>
        <v>3.2759545923632611</v>
      </c>
      <c r="P91" s="340">
        <f t="shared" si="78"/>
        <v>4.8643178134728897E-3</v>
      </c>
      <c r="Q91" s="341">
        <f t="shared" si="79"/>
        <v>1.4511814773021312E-3</v>
      </c>
      <c r="R91" s="341">
        <f t="shared" si="80"/>
        <v>7.2806109241522186E-4</v>
      </c>
      <c r="S91" s="450"/>
      <c r="T91" s="342">
        <f t="shared" si="81"/>
        <v>3.1316118965880285E-3</v>
      </c>
      <c r="V91" s="97">
        <v>58.836999999999996</v>
      </c>
      <c r="W91" s="61">
        <v>38.103999999999999</v>
      </c>
      <c r="X91" s="61">
        <v>25.544000000000004</v>
      </c>
      <c r="Y91" s="61">
        <v>65.147000000000006</v>
      </c>
      <c r="Z91" s="61">
        <v>46.545000000000002</v>
      </c>
      <c r="AA91" s="61">
        <v>48.124000000000002</v>
      </c>
      <c r="AB91" s="61">
        <v>81.543999999999997</v>
      </c>
      <c r="AC91" s="61">
        <v>117.822</v>
      </c>
      <c r="AD91" s="61">
        <v>78.728999999999999</v>
      </c>
      <c r="AE91" s="61">
        <v>70.742000000000004</v>
      </c>
      <c r="AF91" s="61">
        <v>44.393000000000001</v>
      </c>
      <c r="AG91" s="38">
        <v>185.53300000000002</v>
      </c>
      <c r="AH91" s="42">
        <f t="shared" si="75"/>
        <v>3.1793300745613049</v>
      </c>
      <c r="AJ91" s="340">
        <f t="shared" si="82"/>
        <v>2.6254343577377754E-3</v>
      </c>
      <c r="AK91" s="341">
        <f t="shared" si="83"/>
        <v>1.3623445575022838E-3</v>
      </c>
      <c r="AL91" s="341">
        <f t="shared" si="84"/>
        <v>1.5723074740147636E-3</v>
      </c>
      <c r="AM91" s="341">
        <f t="shared" si="85"/>
        <v>7.9712794762761821E-4</v>
      </c>
      <c r="AN91" s="341">
        <f t="shared" si="86"/>
        <v>3.2486009599930745E-3</v>
      </c>
      <c r="AP91" s="52">
        <f t="shared" si="87"/>
        <v>1.3062987056237652</v>
      </c>
      <c r="AQ91" s="74">
        <f t="shared" si="88"/>
        <v>2.2255709362770868</v>
      </c>
      <c r="AR91" s="74">
        <f t="shared" si="89"/>
        <v>2.4212322274881517</v>
      </c>
      <c r="AS91" s="74">
        <f t="shared" si="90"/>
        <v>1.5926804224525721</v>
      </c>
      <c r="AT91" s="74">
        <f t="shared" si="91"/>
        <v>2.5275590551181102</v>
      </c>
      <c r="AU91" s="74">
        <f t="shared" si="92"/>
        <v>2.5387212492086944</v>
      </c>
      <c r="AV91" s="74">
        <f t="shared" si="93"/>
        <v>2.1704551503859464</v>
      </c>
      <c r="AW91" s="74">
        <f t="shared" si="94"/>
        <v>1.34036381010887</v>
      </c>
      <c r="AX91" s="74">
        <f t="shared" si="95"/>
        <v>1.8737861766945927</v>
      </c>
      <c r="AY91" s="74">
        <f t="shared" si="96"/>
        <v>2.8244829513694802</v>
      </c>
      <c r="AZ91" s="74">
        <f t="shared" si="97"/>
        <v>3.0542139662882701</v>
      </c>
      <c r="BA91" s="111">
        <f t="shared" si="98"/>
        <v>2.9851973419574906</v>
      </c>
      <c r="BB91" s="42">
        <f t="shared" si="99"/>
        <v>-2.2597180516024593E-2</v>
      </c>
    </row>
    <row r="92" spans="1:54" ht="20.100000000000001" customHeight="1">
      <c r="A92" s="88" t="s">
        <v>156</v>
      </c>
      <c r="B92" s="90">
        <v>1241.0199999999998</v>
      </c>
      <c r="C92" s="61">
        <v>1202.3900000000001</v>
      </c>
      <c r="D92" s="61">
        <v>1068.4100000000001</v>
      </c>
      <c r="E92" s="61">
        <v>1211.18</v>
      </c>
      <c r="F92" s="61">
        <v>896.26</v>
      </c>
      <c r="G92" s="61">
        <v>1316.0800000000002</v>
      </c>
      <c r="H92" s="61">
        <v>1285.33</v>
      </c>
      <c r="I92" s="61">
        <v>1101.68</v>
      </c>
      <c r="J92" s="61">
        <v>1038.57</v>
      </c>
      <c r="K92" s="61">
        <v>1136.0700000000002</v>
      </c>
      <c r="L92" s="61">
        <v>826.12</v>
      </c>
      <c r="M92" s="82">
        <v>954.54</v>
      </c>
      <c r="N92" s="42">
        <f t="shared" si="74"/>
        <v>0.15544957149082453</v>
      </c>
      <c r="P92" s="340">
        <f t="shared" si="78"/>
        <v>1.3402712401758674E-2</v>
      </c>
      <c r="Q92" s="341">
        <f t="shared" si="79"/>
        <v>1.0075284441062402E-2</v>
      </c>
      <c r="R92" s="341">
        <f t="shared" si="80"/>
        <v>4.1380518036880842E-3</v>
      </c>
      <c r="S92" s="450"/>
      <c r="T92" s="342">
        <f t="shared" si="81"/>
        <v>4.8096552264149193E-3</v>
      </c>
      <c r="V92" s="97">
        <v>358.85900000000004</v>
      </c>
      <c r="W92" s="61">
        <v>320.87700000000001</v>
      </c>
      <c r="X92" s="61">
        <v>254.75199999999998</v>
      </c>
      <c r="Y92" s="61">
        <v>301.23899999999998</v>
      </c>
      <c r="Z92" s="61">
        <v>212.38000000000002</v>
      </c>
      <c r="AA92" s="61">
        <v>313.596</v>
      </c>
      <c r="AB92" s="61">
        <v>303.673</v>
      </c>
      <c r="AC92" s="61">
        <v>237.41799999999998</v>
      </c>
      <c r="AD92" s="61">
        <v>221.851</v>
      </c>
      <c r="AE92" s="61">
        <v>224.79899999999998</v>
      </c>
      <c r="AF92" s="61">
        <v>148.875</v>
      </c>
      <c r="AG92" s="38">
        <v>175.905</v>
      </c>
      <c r="AH92" s="42">
        <f t="shared" si="75"/>
        <v>0.18156171284634762</v>
      </c>
      <c r="AJ92" s="340">
        <f t="shared" si="82"/>
        <v>1.601306572706665E-2</v>
      </c>
      <c r="AK92" s="341">
        <f t="shared" si="83"/>
        <v>8.8776037705611804E-3</v>
      </c>
      <c r="AL92" s="341">
        <f t="shared" si="84"/>
        <v>4.9963691703803223E-3</v>
      </c>
      <c r="AM92" s="341">
        <f t="shared" si="85"/>
        <v>2.6732237785926081E-3</v>
      </c>
      <c r="AN92" s="341">
        <f t="shared" si="86"/>
        <v>3.0800189285333699E-3</v>
      </c>
      <c r="AP92" s="52">
        <f t="shared" si="87"/>
        <v>2.8916455818600841</v>
      </c>
      <c r="AQ92" s="74">
        <f t="shared" si="88"/>
        <v>2.6686599189946687</v>
      </c>
      <c r="AR92" s="74">
        <f t="shared" si="89"/>
        <v>2.3844029913609939</v>
      </c>
      <c r="AS92" s="74">
        <f t="shared" si="90"/>
        <v>2.487153024323387</v>
      </c>
      <c r="AT92" s="74">
        <f t="shared" si="91"/>
        <v>2.369624885635865</v>
      </c>
      <c r="AU92" s="74">
        <f t="shared" si="92"/>
        <v>2.3828034769922799</v>
      </c>
      <c r="AV92" s="74">
        <f t="shared" si="93"/>
        <v>2.362607268172376</v>
      </c>
      <c r="AW92" s="74">
        <f t="shared" si="94"/>
        <v>2.1550540991939577</v>
      </c>
      <c r="AX92" s="74">
        <f t="shared" si="95"/>
        <v>2.1361198571112201</v>
      </c>
      <c r="AY92" s="74">
        <f t="shared" si="96"/>
        <v>1.9787425070638247</v>
      </c>
      <c r="AZ92" s="74">
        <f t="shared" si="97"/>
        <v>1.8020989686728319</v>
      </c>
      <c r="BA92" s="111">
        <f t="shared" si="98"/>
        <v>1.8428248161418064</v>
      </c>
      <c r="BB92" s="42">
        <f t="shared" si="99"/>
        <v>2.2599118126662755E-2</v>
      </c>
    </row>
    <row r="93" spans="1:54" ht="20.100000000000001" customHeight="1">
      <c r="A93" s="88" t="s">
        <v>162</v>
      </c>
      <c r="B93" s="90"/>
      <c r="C93" s="61">
        <v>10.84</v>
      </c>
      <c r="D93" s="61">
        <v>0.09</v>
      </c>
      <c r="E93" s="61">
        <v>8.33</v>
      </c>
      <c r="F93" s="61">
        <v>6.62</v>
      </c>
      <c r="G93" s="61">
        <v>6.08</v>
      </c>
      <c r="H93" s="61">
        <v>64.8</v>
      </c>
      <c r="I93" s="61">
        <v>87.3</v>
      </c>
      <c r="J93" s="61">
        <v>65.929999999999993</v>
      </c>
      <c r="K93" s="61">
        <v>419.87</v>
      </c>
      <c r="L93" s="61">
        <v>514.25</v>
      </c>
      <c r="M93" s="82">
        <v>879.56000000000006</v>
      </c>
      <c r="N93" s="42">
        <f t="shared" si="74"/>
        <v>0.71037433155080221</v>
      </c>
      <c r="P93" s="340">
        <f t="shared" si="78"/>
        <v>0</v>
      </c>
      <c r="Q93" s="341">
        <f t="shared" si="79"/>
        <v>4.6545597077426444E-5</v>
      </c>
      <c r="R93" s="341">
        <f t="shared" si="80"/>
        <v>2.5758886602994693E-3</v>
      </c>
      <c r="S93" s="450"/>
      <c r="T93" s="342">
        <f t="shared" si="81"/>
        <v>4.4318523591944884E-3</v>
      </c>
      <c r="V93" s="97"/>
      <c r="W93" s="61">
        <v>2.9020000000000001</v>
      </c>
      <c r="X93" s="61">
        <v>6.0999999999999999E-2</v>
      </c>
      <c r="Y93" s="61">
        <v>2.637</v>
      </c>
      <c r="Z93" s="61">
        <v>1.9100000000000001</v>
      </c>
      <c r="AA93" s="61">
        <v>2</v>
      </c>
      <c r="AB93" s="61">
        <v>16.602</v>
      </c>
      <c r="AC93" s="61">
        <v>20.114000000000001</v>
      </c>
      <c r="AD93" s="61">
        <v>16.524000000000001</v>
      </c>
      <c r="AE93" s="61">
        <v>85.174999999999997</v>
      </c>
      <c r="AF93" s="61">
        <v>120.815</v>
      </c>
      <c r="AG93" s="38">
        <v>168.90199999999999</v>
      </c>
      <c r="AH93" s="42">
        <f t="shared" si="75"/>
        <v>0.39802176882009677</v>
      </c>
      <c r="AJ93" s="340">
        <f t="shared" si="82"/>
        <v>0</v>
      </c>
      <c r="AK93" s="341">
        <f t="shared" si="83"/>
        <v>5.6618093155277362E-5</v>
      </c>
      <c r="AL93" s="341">
        <f t="shared" si="84"/>
        <v>1.8930944714484674E-3</v>
      </c>
      <c r="AM93" s="341">
        <f t="shared" si="85"/>
        <v>2.16937384255695E-3</v>
      </c>
      <c r="AN93" s="341">
        <f t="shared" si="86"/>
        <v>2.9573994887418962E-3</v>
      </c>
      <c r="AP93" s="52"/>
      <c r="AQ93" s="74">
        <f t="shared" si="88"/>
        <v>2.6771217712177124</v>
      </c>
      <c r="AR93" s="74">
        <f t="shared" si="89"/>
        <v>6.7777777777777786</v>
      </c>
      <c r="AS93" s="74">
        <f t="shared" si="90"/>
        <v>3.1656662665066024</v>
      </c>
      <c r="AT93" s="74">
        <f t="shared" si="91"/>
        <v>2.8851963746223568</v>
      </c>
      <c r="AU93" s="74">
        <f t="shared" si="92"/>
        <v>3.2894736842105265</v>
      </c>
      <c r="AV93" s="74">
        <f t="shared" si="93"/>
        <v>2.5620370370370371</v>
      </c>
      <c r="AW93" s="74">
        <f t="shared" si="94"/>
        <v>2.3040091638029785</v>
      </c>
      <c r="AX93" s="74">
        <f t="shared" si="95"/>
        <v>2.5062945548308817</v>
      </c>
      <c r="AY93" s="74">
        <f t="shared" si="96"/>
        <v>2.0286040917426824</v>
      </c>
      <c r="AZ93" s="74">
        <f t="shared" si="97"/>
        <v>2.349343704423918</v>
      </c>
      <c r="BA93" s="111">
        <f t="shared" si="98"/>
        <v>1.9203010596207193</v>
      </c>
      <c r="BB93" s="42">
        <f t="shared" si="99"/>
        <v>-0.18262234001576377</v>
      </c>
    </row>
    <row r="94" spans="1:54" ht="20.100000000000001" customHeight="1">
      <c r="A94" s="88" t="s">
        <v>168</v>
      </c>
      <c r="B94" s="90">
        <v>477.49</v>
      </c>
      <c r="C94" s="61">
        <v>418.83</v>
      </c>
      <c r="D94" s="61">
        <v>605</v>
      </c>
      <c r="E94" s="61">
        <v>329.96000000000004</v>
      </c>
      <c r="F94" s="61">
        <v>350.82000000000005</v>
      </c>
      <c r="G94" s="61">
        <v>463.46999999999997</v>
      </c>
      <c r="H94" s="61">
        <v>477.75</v>
      </c>
      <c r="I94" s="61">
        <v>489.55</v>
      </c>
      <c r="J94" s="61">
        <v>477.82</v>
      </c>
      <c r="K94" s="61">
        <v>488.44</v>
      </c>
      <c r="L94" s="61">
        <v>587.69000000000005</v>
      </c>
      <c r="M94" s="82">
        <v>622.98</v>
      </c>
      <c r="N94" s="42">
        <f t="shared" si="74"/>
        <v>6.0048665112559275E-2</v>
      </c>
      <c r="P94" s="340">
        <f t="shared" si="78"/>
        <v>5.1567751887284258E-3</v>
      </c>
      <c r="Q94" s="341">
        <f t="shared" si="79"/>
        <v>3.5481065587952029E-3</v>
      </c>
      <c r="R94" s="341">
        <f t="shared" si="80"/>
        <v>2.9437511069934762E-3</v>
      </c>
      <c r="S94" s="450"/>
      <c r="T94" s="342">
        <f t="shared" si="81"/>
        <v>3.1390188079619152E-3</v>
      </c>
      <c r="V94" s="97">
        <v>91.528000000000006</v>
      </c>
      <c r="W94" s="61">
        <v>93.207000000000008</v>
      </c>
      <c r="X94" s="61">
        <v>109.126</v>
      </c>
      <c r="Y94" s="61">
        <v>68.403000000000006</v>
      </c>
      <c r="Z94" s="61">
        <v>74.447999999999993</v>
      </c>
      <c r="AA94" s="61">
        <v>91.337999999999994</v>
      </c>
      <c r="AB94" s="61">
        <v>98.974999999999994</v>
      </c>
      <c r="AC94" s="61">
        <v>104.059</v>
      </c>
      <c r="AD94" s="61">
        <v>110.52699999999999</v>
      </c>
      <c r="AE94" s="61">
        <v>115.25700000000001</v>
      </c>
      <c r="AF94" s="61">
        <v>125.65299999999999</v>
      </c>
      <c r="AG94" s="38">
        <v>148.97299999999998</v>
      </c>
      <c r="AH94" s="42">
        <f t="shared" si="75"/>
        <v>0.18559047535673637</v>
      </c>
      <c r="AJ94" s="340">
        <f t="shared" si="82"/>
        <v>4.08417757355105E-3</v>
      </c>
      <c r="AK94" s="341">
        <f t="shared" si="83"/>
        <v>2.5856916963083614E-3</v>
      </c>
      <c r="AL94" s="341">
        <f t="shared" si="84"/>
        <v>2.5616952098119873E-3</v>
      </c>
      <c r="AM94" s="341">
        <f t="shared" si="85"/>
        <v>2.256245759539862E-3</v>
      </c>
      <c r="AN94" s="341">
        <f t="shared" si="86"/>
        <v>2.6084514927966897E-3</v>
      </c>
      <c r="AP94" s="52">
        <f t="shared" si="87"/>
        <v>1.9168568975266498</v>
      </c>
      <c r="AQ94" s="74">
        <f t="shared" si="88"/>
        <v>2.2254136523171693</v>
      </c>
      <c r="AR94" s="74">
        <f t="shared" si="89"/>
        <v>1.8037355371900827</v>
      </c>
      <c r="AS94" s="74">
        <f t="shared" si="90"/>
        <v>2.0730694629652078</v>
      </c>
      <c r="AT94" s="74">
        <f t="shared" si="91"/>
        <v>2.1221139045664437</v>
      </c>
      <c r="AU94" s="74">
        <f t="shared" si="92"/>
        <v>1.9707424428765616</v>
      </c>
      <c r="AV94" s="74">
        <f t="shared" si="93"/>
        <v>2.0716902145473575</v>
      </c>
      <c r="AW94" s="74">
        <f t="shared" si="94"/>
        <v>2.1256051475845164</v>
      </c>
      <c r="AX94" s="74">
        <f t="shared" si="95"/>
        <v>2.3131513959231507</v>
      </c>
      <c r="AY94" s="74">
        <f t="shared" si="96"/>
        <v>2.3596961755793959</v>
      </c>
      <c r="AZ94" s="74">
        <f t="shared" si="97"/>
        <v>2.1380830029437283</v>
      </c>
      <c r="BA94" s="111">
        <f t="shared" si="98"/>
        <v>2.3912966708401551</v>
      </c>
      <c r="BB94" s="42">
        <f t="shared" si="99"/>
        <v>0.11843023285241981</v>
      </c>
    </row>
    <row r="95" spans="1:54" ht="20.100000000000001" customHeight="1">
      <c r="A95" s="88" t="s">
        <v>141</v>
      </c>
      <c r="B95" s="90">
        <v>375.14</v>
      </c>
      <c r="C95" s="61">
        <v>552.44000000000005</v>
      </c>
      <c r="D95" s="61">
        <v>577.96</v>
      </c>
      <c r="E95" s="61">
        <v>799.75</v>
      </c>
      <c r="F95" s="61">
        <v>617.62</v>
      </c>
      <c r="G95" s="61">
        <v>619.40000000000009</v>
      </c>
      <c r="H95" s="61">
        <v>527.37</v>
      </c>
      <c r="I95" s="61">
        <v>381.07</v>
      </c>
      <c r="J95" s="61">
        <v>326.65999999999997</v>
      </c>
      <c r="K95" s="61">
        <v>384.94</v>
      </c>
      <c r="L95" s="61">
        <v>544.21</v>
      </c>
      <c r="M95" s="82">
        <v>391.78</v>
      </c>
      <c r="N95" s="42">
        <f t="shared" si="74"/>
        <v>-0.28009408132889885</v>
      </c>
      <c r="P95" s="340">
        <f t="shared" si="78"/>
        <v>4.0514202272290134E-3</v>
      </c>
      <c r="Q95" s="341">
        <f t="shared" si="79"/>
        <v>4.7418327022628196E-3</v>
      </c>
      <c r="R95" s="341">
        <f t="shared" si="80"/>
        <v>2.7259589067993666E-3</v>
      </c>
      <c r="S95" s="450"/>
      <c r="T95" s="342">
        <f t="shared" si="81"/>
        <v>1.9740678490213475E-3</v>
      </c>
      <c r="V95" s="97">
        <v>91.787999999999997</v>
      </c>
      <c r="W95" s="61">
        <v>162.07499999999999</v>
      </c>
      <c r="X95" s="61">
        <v>167.93299999999999</v>
      </c>
      <c r="Y95" s="61">
        <v>220.256</v>
      </c>
      <c r="Z95" s="61">
        <v>178.14100000000002</v>
      </c>
      <c r="AA95" s="61">
        <v>196.03800000000001</v>
      </c>
      <c r="AB95" s="61">
        <v>178.25899999999999</v>
      </c>
      <c r="AC95" s="61">
        <v>122.98700000000001</v>
      </c>
      <c r="AD95" s="61">
        <v>119.60599999999999</v>
      </c>
      <c r="AE95" s="61">
        <v>114.054</v>
      </c>
      <c r="AF95" s="61">
        <v>169.13600000000002</v>
      </c>
      <c r="AG95" s="38">
        <v>136.01</v>
      </c>
      <c r="AH95" s="42">
        <f t="shared" si="75"/>
        <v>-0.19585422381988477</v>
      </c>
      <c r="AJ95" s="340">
        <f t="shared" si="82"/>
        <v>4.0957793366085101E-3</v>
      </c>
      <c r="AK95" s="341">
        <f t="shared" si="83"/>
        <v>5.5496488729871321E-3</v>
      </c>
      <c r="AL95" s="341">
        <f t="shared" si="84"/>
        <v>2.5349574035407516E-3</v>
      </c>
      <c r="AM95" s="341">
        <f t="shared" si="85"/>
        <v>3.0370335987643287E-3</v>
      </c>
      <c r="AN95" s="341">
        <f t="shared" si="86"/>
        <v>2.3814750829699192E-3</v>
      </c>
      <c r="AP95" s="52">
        <f t="shared" si="87"/>
        <v>2.44676654049155</v>
      </c>
      <c r="AQ95" s="74">
        <f t="shared" si="88"/>
        <v>2.9338027659112296</v>
      </c>
      <c r="AR95" s="74">
        <f t="shared" si="89"/>
        <v>2.9056163056266864</v>
      </c>
      <c r="AS95" s="74">
        <f t="shared" si="90"/>
        <v>2.754060643951235</v>
      </c>
      <c r="AT95" s="74">
        <f t="shared" si="91"/>
        <v>2.8843139794695771</v>
      </c>
      <c r="AU95" s="74">
        <f t="shared" si="92"/>
        <v>3.1649660962221504</v>
      </c>
      <c r="AV95" s="74">
        <f t="shared" si="93"/>
        <v>3.3801505584314615</v>
      </c>
      <c r="AW95" s="74">
        <f t="shared" si="94"/>
        <v>3.2274122864565569</v>
      </c>
      <c r="AX95" s="74">
        <f t="shared" si="95"/>
        <v>3.6614828874058656</v>
      </c>
      <c r="AY95" s="74">
        <f t="shared" si="96"/>
        <v>2.9629033096066921</v>
      </c>
      <c r="AZ95" s="74">
        <f t="shared" si="97"/>
        <v>3.1079178993403285</v>
      </c>
      <c r="BA95" s="111">
        <f t="shared" si="98"/>
        <v>3.471591199142376</v>
      </c>
      <c r="BB95" s="42">
        <f t="shared" si="99"/>
        <v>0.11701509228388532</v>
      </c>
    </row>
    <row r="96" spans="1:54" ht="20.100000000000001" customHeight="1">
      <c r="A96" s="88" t="s">
        <v>248</v>
      </c>
      <c r="B96" s="90">
        <v>33.53</v>
      </c>
      <c r="C96" s="61">
        <v>9</v>
      </c>
      <c r="D96" s="61">
        <v>26.009999999999998</v>
      </c>
      <c r="E96" s="61">
        <v>11.95</v>
      </c>
      <c r="F96" s="61">
        <v>85.49</v>
      </c>
      <c r="G96" s="61">
        <v>19.8</v>
      </c>
      <c r="H96" s="61">
        <v>83.25</v>
      </c>
      <c r="I96" s="61">
        <v>250.76</v>
      </c>
      <c r="J96" s="61">
        <v>30.9</v>
      </c>
      <c r="K96" s="61">
        <v>171.74</v>
      </c>
      <c r="L96" s="61">
        <v>324.35000000000002</v>
      </c>
      <c r="M96" s="82">
        <v>475.68</v>
      </c>
      <c r="N96" s="42">
        <f t="shared" si="74"/>
        <v>0.46656389702481876</v>
      </c>
      <c r="P96" s="340">
        <f t="shared" si="78"/>
        <v>3.6211579735295844E-4</v>
      </c>
      <c r="Q96" s="341">
        <f t="shared" si="79"/>
        <v>1.5157941153504006E-4</v>
      </c>
      <c r="R96" s="341">
        <f t="shared" si="80"/>
        <v>1.6246757160294271E-3</v>
      </c>
      <c r="S96" s="450"/>
      <c r="T96" s="342">
        <f t="shared" si="81"/>
        <v>2.3968160560071334E-3</v>
      </c>
      <c r="V96" s="97">
        <v>7.1720000000000006</v>
      </c>
      <c r="W96" s="61">
        <v>1.8720000000000001</v>
      </c>
      <c r="X96" s="61">
        <v>7.62</v>
      </c>
      <c r="Y96" s="61">
        <v>4.9279999999999999</v>
      </c>
      <c r="Z96" s="61">
        <v>29.45</v>
      </c>
      <c r="AA96" s="61">
        <v>6.6269999999999998</v>
      </c>
      <c r="AB96" s="61">
        <v>24.832999999999998</v>
      </c>
      <c r="AC96" s="61">
        <v>66.033000000000001</v>
      </c>
      <c r="AD96" s="61">
        <v>6.5</v>
      </c>
      <c r="AE96" s="61">
        <v>46.631</v>
      </c>
      <c r="AF96" s="61">
        <v>75.60199999999999</v>
      </c>
      <c r="AG96" s="38">
        <v>129.01400000000001</v>
      </c>
      <c r="AH96" s="42">
        <f t="shared" si="75"/>
        <v>0.70648924631623533</v>
      </c>
      <c r="AJ96" s="340">
        <f t="shared" si="82"/>
        <v>3.2003017172349589E-4</v>
      </c>
      <c r="AK96" s="341">
        <f t="shared" si="83"/>
        <v>1.8760405167001152E-4</v>
      </c>
      <c r="AL96" s="341">
        <f t="shared" si="84"/>
        <v>1.0364178256309184E-3</v>
      </c>
      <c r="AM96" s="341">
        <f t="shared" si="85"/>
        <v>1.3575218412034146E-3</v>
      </c>
      <c r="AN96" s="341">
        <f t="shared" si="86"/>
        <v>2.2589782100895612E-3</v>
      </c>
      <c r="AP96" s="52">
        <f t="shared" si="87"/>
        <v>2.1389800178944229</v>
      </c>
      <c r="AQ96" s="74">
        <f t="shared" si="88"/>
        <v>2.08</v>
      </c>
      <c r="AR96" s="74">
        <f t="shared" si="89"/>
        <v>2.9296424452133794</v>
      </c>
      <c r="AS96" s="74">
        <f t="shared" si="90"/>
        <v>4.123849372384937</v>
      </c>
      <c r="AT96" s="74">
        <f t="shared" si="91"/>
        <v>3.4448473505673176</v>
      </c>
      <c r="AU96" s="74">
        <f t="shared" si="92"/>
        <v>3.3469696969696967</v>
      </c>
      <c r="AV96" s="74">
        <f t="shared" si="93"/>
        <v>2.9829429429429428</v>
      </c>
      <c r="AW96" s="74">
        <f t="shared" si="94"/>
        <v>2.6333147232413463</v>
      </c>
      <c r="AX96" s="74">
        <f t="shared" si="95"/>
        <v>2.1035598705501619</v>
      </c>
      <c r="AY96" s="74">
        <f t="shared" si="96"/>
        <v>2.7152090369162685</v>
      </c>
      <c r="AZ96" s="74">
        <f t="shared" si="97"/>
        <v>2.3308771388931704</v>
      </c>
      <c r="BA96" s="111">
        <f t="shared" si="98"/>
        <v>2.7122014799865459</v>
      </c>
      <c r="BB96" s="42">
        <f t="shared" si="99"/>
        <v>0.16359692869717254</v>
      </c>
    </row>
    <row r="97" spans="1:54" ht="20.100000000000001" customHeight="1">
      <c r="A97" s="88" t="s">
        <v>171</v>
      </c>
      <c r="B97" s="90">
        <v>6.3000000000000007</v>
      </c>
      <c r="C97" s="61">
        <v>11.21</v>
      </c>
      <c r="D97" s="61">
        <v>27.52</v>
      </c>
      <c r="E97" s="61">
        <v>25.990000000000002</v>
      </c>
      <c r="F97" s="61">
        <v>27.049999999999997</v>
      </c>
      <c r="G97" s="61">
        <v>92.289999999999992</v>
      </c>
      <c r="H97" s="61">
        <v>174.6</v>
      </c>
      <c r="I97" s="61">
        <v>235.14</v>
      </c>
      <c r="J97" s="61">
        <v>80.89</v>
      </c>
      <c r="K97" s="61">
        <v>113.87</v>
      </c>
      <c r="L97" s="61">
        <v>127.71000000000001</v>
      </c>
      <c r="M97" s="82">
        <v>203.9</v>
      </c>
      <c r="N97" s="42">
        <f t="shared" si="74"/>
        <v>0.59658601519066634</v>
      </c>
      <c r="P97" s="340">
        <f t="shared" si="78"/>
        <v>6.8038458792831445E-5</v>
      </c>
      <c r="Q97" s="341">
        <f t="shared" si="79"/>
        <v>7.0652847932165897E-4</v>
      </c>
      <c r="R97" s="341">
        <f t="shared" si="80"/>
        <v>6.3970197531715159E-4</v>
      </c>
      <c r="S97" s="450"/>
      <c r="T97" s="342">
        <f t="shared" si="81"/>
        <v>1.0273940334255265E-3</v>
      </c>
      <c r="V97" s="97">
        <v>2.8870000000000005</v>
      </c>
      <c r="W97" s="61">
        <v>6.9910000000000005</v>
      </c>
      <c r="X97" s="61">
        <v>13.373000000000001</v>
      </c>
      <c r="Y97" s="61">
        <v>13.163</v>
      </c>
      <c r="Z97" s="61">
        <v>12.033999999999999</v>
      </c>
      <c r="AA97" s="61">
        <v>40.1</v>
      </c>
      <c r="AB97" s="61">
        <v>58.353999999999999</v>
      </c>
      <c r="AC97" s="61">
        <v>114.527</v>
      </c>
      <c r="AD97" s="61">
        <v>46.798999999999999</v>
      </c>
      <c r="AE97" s="61">
        <v>48.695000000000007</v>
      </c>
      <c r="AF97" s="61">
        <v>43.516000000000005</v>
      </c>
      <c r="AG97" s="38">
        <v>86.777999999999992</v>
      </c>
      <c r="AH97" s="42">
        <f t="shared" si="75"/>
        <v>0.99416306645831376</v>
      </c>
      <c r="AJ97" s="340">
        <f t="shared" si="82"/>
        <v>1.2882419210342061E-4</v>
      </c>
      <c r="AK97" s="341">
        <f t="shared" si="83"/>
        <v>1.1351927677633112E-3</v>
      </c>
      <c r="AL97" s="341">
        <f t="shared" si="84"/>
        <v>1.0822921665651088E-3</v>
      </c>
      <c r="AM97" s="341">
        <f t="shared" si="85"/>
        <v>7.8138039260611898E-4</v>
      </c>
      <c r="AN97" s="341">
        <f t="shared" si="86"/>
        <v>1.5194444875374137E-3</v>
      </c>
      <c r="AP97" s="52">
        <f t="shared" si="87"/>
        <v>4.5825396825396822</v>
      </c>
      <c r="AQ97" s="74">
        <f t="shared" si="88"/>
        <v>6.2363960749330962</v>
      </c>
      <c r="AR97" s="74">
        <f t="shared" si="89"/>
        <v>4.859375</v>
      </c>
      <c r="AS97" s="74">
        <f t="shared" si="90"/>
        <v>5.0646402462485574</v>
      </c>
      <c r="AT97" s="74">
        <f t="shared" si="91"/>
        <v>4.448798521256931</v>
      </c>
      <c r="AU97" s="74">
        <f t="shared" si="92"/>
        <v>4.344999458229494</v>
      </c>
      <c r="AV97" s="74">
        <f t="shared" si="93"/>
        <v>3.3421534936998851</v>
      </c>
      <c r="AW97" s="74">
        <f t="shared" si="94"/>
        <v>4.8705877349664037</v>
      </c>
      <c r="AX97" s="74">
        <f t="shared" si="95"/>
        <v>5.7855111880331309</v>
      </c>
      <c r="AY97" s="74">
        <f t="shared" si="96"/>
        <v>4.2763677878282262</v>
      </c>
      <c r="AZ97" s="74">
        <f t="shared" si="97"/>
        <v>3.4074074074074079</v>
      </c>
      <c r="BA97" s="111">
        <f t="shared" si="98"/>
        <v>4.2559097596861202</v>
      </c>
      <c r="BB97" s="42">
        <f t="shared" si="99"/>
        <v>0.24901699469049163</v>
      </c>
    </row>
    <row r="98" spans="1:54" ht="20.100000000000001" customHeight="1">
      <c r="A98" s="88" t="s">
        <v>158</v>
      </c>
      <c r="B98" s="90">
        <v>26.459999999999997</v>
      </c>
      <c r="C98" s="61">
        <v>35.86</v>
      </c>
      <c r="D98" s="61">
        <v>126.67</v>
      </c>
      <c r="E98" s="61">
        <v>89.410000000000011</v>
      </c>
      <c r="F98" s="61">
        <v>64.17</v>
      </c>
      <c r="G98" s="61">
        <v>98.87</v>
      </c>
      <c r="H98" s="61">
        <v>89.86</v>
      </c>
      <c r="I98" s="61">
        <v>58.519999999999996</v>
      </c>
      <c r="J98" s="61">
        <v>32.089999999999996</v>
      </c>
      <c r="K98" s="61">
        <v>72</v>
      </c>
      <c r="L98" s="61">
        <v>215.70999999999998</v>
      </c>
      <c r="M98" s="82">
        <v>113.35</v>
      </c>
      <c r="N98" s="42">
        <f t="shared" si="74"/>
        <v>-0.47452598395994622</v>
      </c>
      <c r="P98" s="340">
        <f t="shared" si="78"/>
        <v>2.8576152692989202E-4</v>
      </c>
      <c r="Q98" s="341">
        <f t="shared" si="79"/>
        <v>7.5690183931663695E-4</v>
      </c>
      <c r="R98" s="341">
        <f t="shared" si="80"/>
        <v>1.0804957567587719E-3</v>
      </c>
      <c r="S98" s="450"/>
      <c r="T98" s="342">
        <f t="shared" si="81"/>
        <v>5.7113837022453864E-4</v>
      </c>
      <c r="V98" s="97">
        <v>10.028</v>
      </c>
      <c r="W98" s="61">
        <v>19.664000000000001</v>
      </c>
      <c r="X98" s="61">
        <v>38.110999999999997</v>
      </c>
      <c r="Y98" s="61">
        <v>37.724000000000004</v>
      </c>
      <c r="Z98" s="61">
        <v>22.11</v>
      </c>
      <c r="AA98" s="61">
        <v>37.007000000000005</v>
      </c>
      <c r="AB98" s="61">
        <v>35.472999999999999</v>
      </c>
      <c r="AC98" s="61">
        <v>26.579000000000001</v>
      </c>
      <c r="AD98" s="61">
        <v>19.289000000000001</v>
      </c>
      <c r="AE98" s="61">
        <v>33.802999999999997</v>
      </c>
      <c r="AF98" s="61">
        <v>162.077</v>
      </c>
      <c r="AG98" s="38">
        <v>82.825999999999993</v>
      </c>
      <c r="AH98" s="42">
        <f t="shared" si="75"/>
        <v>-0.48897129142321244</v>
      </c>
      <c r="AJ98" s="340">
        <f t="shared" si="82"/>
        <v>4.474710766931423E-4</v>
      </c>
      <c r="AK98" s="341">
        <f t="shared" si="83"/>
        <v>1.0476328866986747E-3</v>
      </c>
      <c r="AL98" s="341">
        <f t="shared" si="84"/>
        <v>7.513034624992373E-4</v>
      </c>
      <c r="AM98" s="341">
        <f t="shared" si="85"/>
        <v>2.9102810435798769E-3</v>
      </c>
      <c r="AN98" s="341">
        <f t="shared" si="86"/>
        <v>1.4502467114334719E-3</v>
      </c>
      <c r="AP98" s="52">
        <f t="shared" si="87"/>
        <v>3.7898715041572189</v>
      </c>
      <c r="AQ98" s="74">
        <f t="shared" si="88"/>
        <v>5.4835471277189072</v>
      </c>
      <c r="AR98" s="74">
        <f t="shared" si="89"/>
        <v>3.0086839820004734</v>
      </c>
      <c r="AS98" s="74">
        <f t="shared" si="90"/>
        <v>4.2192148529247291</v>
      </c>
      <c r="AT98" s="74">
        <f t="shared" si="91"/>
        <v>3.4455352968676949</v>
      </c>
      <c r="AU98" s="74">
        <f t="shared" si="92"/>
        <v>3.7429958531404877</v>
      </c>
      <c r="AV98" s="74">
        <f t="shared" si="93"/>
        <v>3.9475851324282218</v>
      </c>
      <c r="AW98" s="74">
        <f t="shared" si="94"/>
        <v>4.5418660287081343</v>
      </c>
      <c r="AX98" s="74">
        <f t="shared" si="95"/>
        <v>6.0109068245559367</v>
      </c>
      <c r="AY98" s="74">
        <f t="shared" si="96"/>
        <v>4.6948611111111109</v>
      </c>
      <c r="AZ98" s="74">
        <f t="shared" si="97"/>
        <v>7.5136525891242876</v>
      </c>
      <c r="BA98" s="111">
        <f t="shared" si="98"/>
        <v>7.3071018967798853</v>
      </c>
      <c r="BB98" s="42">
        <f t="shared" si="99"/>
        <v>-2.7490050929873461E-2</v>
      </c>
    </row>
    <row r="99" spans="1:54" ht="20.100000000000001" customHeight="1" thickBot="1">
      <c r="A99" s="48" t="s">
        <v>33</v>
      </c>
      <c r="B99" s="91">
        <f t="shared" ref="B99:K99" si="100">B100-SUM(B72:B98)</f>
        <v>2228.6600000000035</v>
      </c>
      <c r="C99" s="67">
        <f t="shared" si="100"/>
        <v>2609.3300000000163</v>
      </c>
      <c r="D99" s="67">
        <f t="shared" si="100"/>
        <v>3038.0300000000425</v>
      </c>
      <c r="E99" s="67">
        <f t="shared" si="100"/>
        <v>3061.8699999999808</v>
      </c>
      <c r="F99" s="67">
        <f t="shared" si="100"/>
        <v>2638.7000000000116</v>
      </c>
      <c r="G99" s="67">
        <f t="shared" si="100"/>
        <v>2476.3000000000757</v>
      </c>
      <c r="H99" s="67">
        <f t="shared" si="100"/>
        <v>2145.4200000000274</v>
      </c>
      <c r="I99" s="67">
        <f t="shared" si="100"/>
        <v>2594.4700000000303</v>
      </c>
      <c r="J99" s="67">
        <f t="shared" si="100"/>
        <v>2480.7200000000012</v>
      </c>
      <c r="K99" s="67">
        <f t="shared" si="100"/>
        <v>3440.0599999999977</v>
      </c>
      <c r="L99" s="67">
        <f t="shared" ref="L99:M99" si="101">L100-SUM(L72:L98)</f>
        <v>1988.4599999998754</v>
      </c>
      <c r="M99" s="107">
        <f t="shared" si="101"/>
        <v>2499.0799999999872</v>
      </c>
      <c r="N99" s="42">
        <f t="shared" si="74"/>
        <v>0.25679168804006303</v>
      </c>
      <c r="P99" s="340">
        <f t="shared" si="78"/>
        <v>2.4068982789401894E-2</v>
      </c>
      <c r="Q99" s="349">
        <f t="shared" si="79"/>
        <v>1.8957378625466221E-2</v>
      </c>
      <c r="R99" s="349">
        <f t="shared" si="80"/>
        <v>9.9602363936971538E-3</v>
      </c>
      <c r="S99" s="450"/>
      <c r="T99" s="342">
        <f t="shared" si="81"/>
        <v>1.2592152432825167E-2</v>
      </c>
      <c r="V99" s="97">
        <f t="shared" ref="V99:AG99" si="102">V100-SUM(V72:V98)</f>
        <v>497.76200000000972</v>
      </c>
      <c r="W99" s="61">
        <f t="shared" si="102"/>
        <v>624.96800000000803</v>
      </c>
      <c r="X99" s="61">
        <f t="shared" si="102"/>
        <v>746.11099999998987</v>
      </c>
      <c r="Y99" s="61">
        <f t="shared" si="102"/>
        <v>781.50899999999092</v>
      </c>
      <c r="Z99" s="61">
        <f t="shared" si="102"/>
        <v>656.86299999999392</v>
      </c>
      <c r="AA99" s="61">
        <f t="shared" si="102"/>
        <v>679.86800000000221</v>
      </c>
      <c r="AB99" s="61">
        <f t="shared" si="102"/>
        <v>688.9289999999819</v>
      </c>
      <c r="AC99" s="61">
        <f t="shared" si="102"/>
        <v>770.37099999999191</v>
      </c>
      <c r="AD99" s="61">
        <f t="shared" si="102"/>
        <v>721.45800000001327</v>
      </c>
      <c r="AE99" s="61">
        <f t="shared" si="102"/>
        <v>925.89200000002893</v>
      </c>
      <c r="AF99" s="61">
        <f t="shared" si="102"/>
        <v>585.46900000002643</v>
      </c>
      <c r="AG99" s="38">
        <f t="shared" si="102"/>
        <v>759.15999999999622</v>
      </c>
      <c r="AH99" s="42">
        <f t="shared" si="75"/>
        <v>0.29666984930023954</v>
      </c>
      <c r="AJ99" s="340">
        <f t="shared" si="82"/>
        <v>2.2211218396184309E-2</v>
      </c>
      <c r="AK99" s="349">
        <f t="shared" si="83"/>
        <v>1.9246414878646118E-2</v>
      </c>
      <c r="AL99" s="341">
        <f t="shared" si="84"/>
        <v>2.0578820385775392E-2</v>
      </c>
      <c r="AM99" s="341">
        <f t="shared" si="85"/>
        <v>1.0512776842511546E-2</v>
      </c>
      <c r="AN99" s="341">
        <f t="shared" si="86"/>
        <v>1.3292556606039519E-2</v>
      </c>
      <c r="AP99" s="52">
        <f t="shared" si="87"/>
        <v>2.2334586702323769</v>
      </c>
      <c r="AQ99" s="74">
        <f t="shared" si="88"/>
        <v>2.3951282513135714</v>
      </c>
      <c r="AR99" s="74">
        <f t="shared" si="89"/>
        <v>2.4559039904147735</v>
      </c>
      <c r="AS99" s="74">
        <f t="shared" si="90"/>
        <v>2.5523911857786121</v>
      </c>
      <c r="AT99" s="74">
        <f t="shared" si="91"/>
        <v>2.4893432372001021</v>
      </c>
      <c r="AU99" s="74">
        <f t="shared" si="92"/>
        <v>2.7454993336832429</v>
      </c>
      <c r="AV99" s="74">
        <f t="shared" si="93"/>
        <v>3.2111614509045925</v>
      </c>
      <c r="AW99" s="74">
        <f t="shared" si="94"/>
        <v>2.96928081650581</v>
      </c>
      <c r="AX99" s="74">
        <f t="shared" si="95"/>
        <v>2.9082605050147254</v>
      </c>
      <c r="AY99" s="74">
        <f t="shared" si="96"/>
        <v>2.6914995668681057</v>
      </c>
      <c r="AZ99" s="74">
        <f t="shared" si="97"/>
        <v>2.9443338060612891</v>
      </c>
      <c r="BA99" s="111">
        <f t="shared" si="98"/>
        <v>3.0377578949053259</v>
      </c>
      <c r="BB99" s="42">
        <f t="shared" si="99"/>
        <v>3.173012810290439E-2</v>
      </c>
    </row>
    <row r="100" spans="1:54" s="6" customFormat="1" ht="26.25" customHeight="1" thickBot="1">
      <c r="A100" s="58" t="s">
        <v>34</v>
      </c>
      <c r="B100" s="94">
        <v>92594.689999999988</v>
      </c>
      <c r="C100" s="95">
        <v>96222.330000000031</v>
      </c>
      <c r="D100" s="95">
        <v>109515.11000000003</v>
      </c>
      <c r="E100" s="95">
        <v>115872.66999999997</v>
      </c>
      <c r="F100" s="95">
        <v>122708.51999999999</v>
      </c>
      <c r="G100" s="95">
        <v>130624.60000000003</v>
      </c>
      <c r="H100" s="95">
        <v>129535.59000000003</v>
      </c>
      <c r="I100" s="95">
        <v>136361.09000000003</v>
      </c>
      <c r="J100" s="95">
        <v>145119.34999999998</v>
      </c>
      <c r="K100" s="95">
        <v>156805.41999999998</v>
      </c>
      <c r="L100" s="95">
        <v>199639.83999999985</v>
      </c>
      <c r="M100" s="96">
        <v>198463.29000000004</v>
      </c>
      <c r="N100" s="139">
        <f t="shared" si="74"/>
        <v>-5.8933627676710952E-3</v>
      </c>
      <c r="O100"/>
      <c r="P100" s="334">
        <f>SUM(P72:P99)</f>
        <v>1.0000000000000002</v>
      </c>
      <c r="Q100" s="338">
        <f t="shared" ref="Q100:T100" si="103">SUM(Q72:Q99)</f>
        <v>1.0000000000000002</v>
      </c>
      <c r="R100" s="338">
        <f t="shared" si="103"/>
        <v>0.99999999999999989</v>
      </c>
      <c r="S100" s="443"/>
      <c r="T100" s="335">
        <f t="shared" si="103"/>
        <v>0.99999999999999978</v>
      </c>
      <c r="V100" s="99">
        <v>22410.387000000002</v>
      </c>
      <c r="W100" s="69">
        <v>23139.433000000001</v>
      </c>
      <c r="X100" s="69">
        <v>27420.463999999996</v>
      </c>
      <c r="Y100" s="69">
        <v>29277.73799999999</v>
      </c>
      <c r="Z100" s="69">
        <v>31167.257999999991</v>
      </c>
      <c r="AA100" s="69">
        <v>35324.396999999997</v>
      </c>
      <c r="AB100" s="69">
        <v>35323.402999999984</v>
      </c>
      <c r="AC100" s="69">
        <v>38226.738999999994</v>
      </c>
      <c r="AD100" s="69">
        <v>40940.142000000007</v>
      </c>
      <c r="AE100" s="69">
        <v>44992.472000000016</v>
      </c>
      <c r="AF100" s="69">
        <v>55691.185000000005</v>
      </c>
      <c r="AG100" s="85">
        <v>57111.662000000004</v>
      </c>
      <c r="AH100" s="86">
        <f t="shared" si="75"/>
        <v>2.5506316663938804E-2</v>
      </c>
      <c r="AI100"/>
      <c r="AJ100" s="334">
        <f>SUM(AJ72:AJ99)</f>
        <v>1.0000000000000004</v>
      </c>
      <c r="AK100" s="338">
        <f t="shared" ref="AK100:AN100" si="104">SUM(AK72:AK99)</f>
        <v>1.0000000000000004</v>
      </c>
      <c r="AL100" s="338">
        <f t="shared" si="104"/>
        <v>1.0000000000000002</v>
      </c>
      <c r="AM100" s="338">
        <f t="shared" si="104"/>
        <v>1.0000000000000004</v>
      </c>
      <c r="AN100" s="335">
        <f t="shared" si="104"/>
        <v>0.99999999999999989</v>
      </c>
      <c r="AP100" s="72">
        <f t="shared" ref="AP100" si="105">(V100/B100)*10</f>
        <v>2.4202669721125485</v>
      </c>
      <c r="AQ100" s="77">
        <f t="shared" ref="AQ100:AW100" si="106">(W100/C100)*10</f>
        <v>2.4047882648445524</v>
      </c>
      <c r="AR100" s="77">
        <f t="shared" si="106"/>
        <v>2.503806461044507</v>
      </c>
      <c r="AS100" s="77">
        <f t="shared" si="106"/>
        <v>2.5267164379659151</v>
      </c>
      <c r="AT100" s="77">
        <f t="shared" si="106"/>
        <v>2.539942458763254</v>
      </c>
      <c r="AU100" s="77">
        <f t="shared" si="106"/>
        <v>2.7042683384293609</v>
      </c>
      <c r="AV100" s="77">
        <f t="shared" si="106"/>
        <v>2.7269264763452252</v>
      </c>
      <c r="AW100" s="77">
        <f t="shared" si="106"/>
        <v>2.8033465411577438</v>
      </c>
      <c r="AX100" s="77">
        <f>(AD100/J100)*10</f>
        <v>2.8211359822105058</v>
      </c>
      <c r="AY100" s="77">
        <f>(AE100/K100)*10</f>
        <v>2.869318675336606</v>
      </c>
      <c r="AZ100" s="77">
        <f t="shared" ref="AZ100" si="107">(AF100/L100)*10</f>
        <v>2.7895827305812331</v>
      </c>
      <c r="BA100" s="87">
        <f t="shared" ref="BA100" si="108">(AG100/M100)*10</f>
        <v>2.8776940057780958</v>
      </c>
      <c r="BB100" s="86">
        <f t="shared" si="99"/>
        <v>3.1585826163507955E-2</v>
      </c>
    </row>
  </sheetData>
  <mergeCells count="36">
    <mergeCell ref="AJ69:AN70"/>
    <mergeCell ref="AP69:BA69"/>
    <mergeCell ref="BB69:BB71"/>
    <mergeCell ref="B70:M70"/>
    <mergeCell ref="V70:AG70"/>
    <mergeCell ref="AP70:BA70"/>
    <mergeCell ref="AH69:AH71"/>
    <mergeCell ref="A69:A71"/>
    <mergeCell ref="B69:M69"/>
    <mergeCell ref="N69:N71"/>
    <mergeCell ref="P69:T70"/>
    <mergeCell ref="V69:AG69"/>
    <mergeCell ref="AJ36:AN37"/>
    <mergeCell ref="AP36:BA36"/>
    <mergeCell ref="BB36:BB38"/>
    <mergeCell ref="B37:M37"/>
    <mergeCell ref="V37:AG37"/>
    <mergeCell ref="AP37:BA37"/>
    <mergeCell ref="AH36:AH38"/>
    <mergeCell ref="A36:A38"/>
    <mergeCell ref="B36:M36"/>
    <mergeCell ref="N36:N38"/>
    <mergeCell ref="P36:T37"/>
    <mergeCell ref="V36:AG36"/>
    <mergeCell ref="AJ4:AN5"/>
    <mergeCell ref="AP4:BA4"/>
    <mergeCell ref="BB4:BB6"/>
    <mergeCell ref="B5:M5"/>
    <mergeCell ref="V5:AG5"/>
    <mergeCell ref="AP5:BA5"/>
    <mergeCell ref="AH4:AH6"/>
    <mergeCell ref="A4:A6"/>
    <mergeCell ref="B4:M4"/>
    <mergeCell ref="N4:N6"/>
    <mergeCell ref="P4:T5"/>
    <mergeCell ref="V4:AG4"/>
  </mergeCells>
  <conditionalFormatting sqref="BC7:BC33">
    <cfRule type="cellIs" dxfId="27" priority="15" operator="greaterThan">
      <formula>0</formula>
    </cfRule>
    <cfRule type="cellIs" dxfId="26" priority="16" operator="lessThan">
      <formula>0</formula>
    </cfRule>
  </conditionalFormatting>
  <printOptions horizontalCentered="1"/>
  <pageMargins left="0.31496062992125984" right="0.31496062992125984" top="0.35433070866141736" bottom="0.35433070866141736" header="0.31496062992125984" footer="0.31496062992125984"/>
  <pageSetup paperSize="9" scale="42" orientation="portrait" r:id="rId1"/>
  <ignoredErrors>
    <ignoredError sqref="AF32:AG32 M65 AF65:AG65 L99:M99 AF99:AG99 L32:M32 B32:J32 B99:J99 B65:J65 V99:AC99 V65:AD65 W32:AD32" formulaRange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4" id="{32AE9806-0F6C-4B81-9754-B8F89A898262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BB7:BB33</xm:sqref>
        </x14:conditionalFormatting>
        <x14:conditionalFormatting xmlns:xm="http://schemas.microsoft.com/office/excel/2006/main">
          <x14:cfRule type="iconSet" priority="13" id="{2A2C5F16-B761-4EE5-88FB-7E3E2E0884D1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N7:N33</xm:sqref>
        </x14:conditionalFormatting>
        <x14:conditionalFormatting xmlns:xm="http://schemas.microsoft.com/office/excel/2006/main">
          <x14:cfRule type="iconSet" priority="12" id="{CDA7A588-CB3D-4B91-8548-3CB0B816F04E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AH7:AH33</xm:sqref>
        </x14:conditionalFormatting>
        <x14:conditionalFormatting xmlns:xm="http://schemas.microsoft.com/office/excel/2006/main">
          <x14:cfRule type="iconSet" priority="11" id="{4537B07C-9102-43D8-9BEA-69E88AB52099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BB66</xm:sqref>
        </x14:conditionalFormatting>
        <x14:conditionalFormatting xmlns:xm="http://schemas.microsoft.com/office/excel/2006/main">
          <x14:cfRule type="iconSet" priority="10" id="{3326DC0C-0E68-459F-B861-D6B35247F4B9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AH66</xm:sqref>
        </x14:conditionalFormatting>
        <x14:conditionalFormatting xmlns:xm="http://schemas.microsoft.com/office/excel/2006/main">
          <x14:cfRule type="iconSet" priority="9" id="{97DC6E9C-AAA4-4C8A-A0A7-525C18063F91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BB100</xm:sqref>
        </x14:conditionalFormatting>
        <x14:conditionalFormatting xmlns:xm="http://schemas.microsoft.com/office/excel/2006/main">
          <x14:cfRule type="iconSet" priority="8" id="{F3A08AC0-C2B6-44A3-9A8B-1974E814AC03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N100</xm:sqref>
        </x14:conditionalFormatting>
        <x14:conditionalFormatting xmlns:xm="http://schemas.microsoft.com/office/excel/2006/main">
          <x14:cfRule type="iconSet" priority="7" id="{C9365D21-9502-4653-A548-B9A086186BAA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AH100</xm:sqref>
        </x14:conditionalFormatting>
        <x14:conditionalFormatting xmlns:xm="http://schemas.microsoft.com/office/excel/2006/main">
          <x14:cfRule type="iconSet" priority="6" id="{554642F9-61A9-434D-A677-6481603145C9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N39:N66</xm:sqref>
        </x14:conditionalFormatting>
        <x14:conditionalFormatting xmlns:xm="http://schemas.microsoft.com/office/excel/2006/main">
          <x14:cfRule type="iconSet" priority="5" id="{E9FCDEE4-2872-4097-B235-F232F6146353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AH39:AH65</xm:sqref>
        </x14:conditionalFormatting>
        <x14:conditionalFormatting xmlns:xm="http://schemas.microsoft.com/office/excel/2006/main">
          <x14:cfRule type="iconSet" priority="4" id="{86F4B7E2-6AC9-444E-9203-D18C7B55F670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BB39:BB65</xm:sqref>
        </x14:conditionalFormatting>
        <x14:conditionalFormatting xmlns:xm="http://schemas.microsoft.com/office/excel/2006/main">
          <x14:cfRule type="iconSet" priority="3" id="{E1EA374D-F1EA-414B-AED6-71379FD19F58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N72:N99</xm:sqref>
        </x14:conditionalFormatting>
        <x14:conditionalFormatting xmlns:xm="http://schemas.microsoft.com/office/excel/2006/main">
          <x14:cfRule type="iconSet" priority="2" id="{816C680C-53EE-4F1C-A348-ABBBCB4467B7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AH72:AH99</xm:sqref>
        </x14:conditionalFormatting>
        <x14:conditionalFormatting xmlns:xm="http://schemas.microsoft.com/office/excel/2006/main">
          <x14:cfRule type="iconSet" priority="1" id="{594FE015-41BA-4C92-A721-05B78A8C74EE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BB72:BB99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E6BB40-6566-4B36-A1B6-6ABE38BC2230}">
  <sheetPr>
    <pageSetUpPr fitToPage="1"/>
  </sheetPr>
  <dimension ref="A1:BC98"/>
  <sheetViews>
    <sheetView showGridLines="0" topLeftCell="A82" workbookViewId="0">
      <pane xSplit="1" topLeftCell="AL1" activePane="topRight" state="frozen"/>
      <selection pane="topRight" activeCell="AP75" sqref="AP75"/>
    </sheetView>
  </sheetViews>
  <sheetFormatPr defaultRowHeight="15"/>
  <cols>
    <col min="1" max="1" width="32.140625" customWidth="1"/>
    <col min="2" max="2" width="9.140625" customWidth="1"/>
    <col min="14" max="14" width="10.42578125" customWidth="1"/>
    <col min="15" max="15" width="1.140625" customWidth="1"/>
    <col min="16" max="20" width="9.140625" customWidth="1"/>
    <col min="21" max="21" width="1.85546875" customWidth="1"/>
    <col min="22" max="22" width="9.140625" customWidth="1"/>
    <col min="34" max="34" width="10.42578125" customWidth="1"/>
    <col min="35" max="35" width="1.140625" customWidth="1"/>
    <col min="36" max="40" width="9.140625" customWidth="1"/>
    <col min="41" max="41" width="1.85546875" customWidth="1"/>
    <col min="42" max="42" width="9.140625" customWidth="1"/>
    <col min="54" max="54" width="10.7109375" customWidth="1"/>
  </cols>
  <sheetData>
    <row r="1" spans="1:55" ht="15.75">
      <c r="A1" s="18" t="s">
        <v>249</v>
      </c>
      <c r="B1" s="18"/>
    </row>
    <row r="3" spans="1:55" ht="8.25" customHeight="1" thickBot="1"/>
    <row r="4" spans="1:55" ht="15" customHeight="1">
      <c r="A4" s="507" t="s">
        <v>21</v>
      </c>
      <c r="B4" s="533" t="s">
        <v>19</v>
      </c>
      <c r="C4" s="530"/>
      <c r="D4" s="530"/>
      <c r="E4" s="530"/>
      <c r="F4" s="530"/>
      <c r="G4" s="530"/>
      <c r="H4" s="530"/>
      <c r="I4" s="530"/>
      <c r="J4" s="530"/>
      <c r="K4" s="530"/>
      <c r="L4" s="530"/>
      <c r="M4" s="531"/>
      <c r="N4" s="519" t="s">
        <v>196</v>
      </c>
      <c r="P4" s="489" t="s">
        <v>112</v>
      </c>
      <c r="Q4" s="495"/>
      <c r="R4" s="495"/>
      <c r="S4" s="495"/>
      <c r="T4" s="522"/>
      <c r="V4" s="529" t="s">
        <v>35</v>
      </c>
      <c r="W4" s="530"/>
      <c r="X4" s="530"/>
      <c r="Y4" s="530"/>
      <c r="Z4" s="530"/>
      <c r="AA4" s="530"/>
      <c r="AB4" s="530"/>
      <c r="AC4" s="530"/>
      <c r="AD4" s="530"/>
      <c r="AE4" s="530"/>
      <c r="AF4" s="530"/>
      <c r="AG4" s="531"/>
      <c r="AH4" s="519" t="s">
        <v>196</v>
      </c>
      <c r="AJ4" s="489" t="s">
        <v>112</v>
      </c>
      <c r="AK4" s="495"/>
      <c r="AL4" s="495"/>
      <c r="AM4" s="495"/>
      <c r="AN4" s="522"/>
      <c r="AP4" s="529" t="s">
        <v>41</v>
      </c>
      <c r="AQ4" s="530"/>
      <c r="AR4" s="530"/>
      <c r="AS4" s="530"/>
      <c r="AT4" s="530"/>
      <c r="AU4" s="530"/>
      <c r="AV4" s="530"/>
      <c r="AW4" s="530"/>
      <c r="AX4" s="530"/>
      <c r="AY4" s="530"/>
      <c r="AZ4" s="530"/>
      <c r="BA4" s="530"/>
      <c r="BB4" s="519" t="s">
        <v>196</v>
      </c>
    </row>
    <row r="5" spans="1:55" ht="15" customHeight="1" thickBot="1">
      <c r="A5" s="517"/>
      <c r="B5" s="526" t="s">
        <v>69</v>
      </c>
      <c r="C5" s="527"/>
      <c r="D5" s="527"/>
      <c r="E5" s="527"/>
      <c r="F5" s="527"/>
      <c r="G5" s="527"/>
      <c r="H5" s="527"/>
      <c r="I5" s="527"/>
      <c r="J5" s="527"/>
      <c r="K5" s="527"/>
      <c r="L5" s="527"/>
      <c r="M5" s="528"/>
      <c r="N5" s="520"/>
      <c r="P5" s="523"/>
      <c r="Q5" s="524"/>
      <c r="R5" s="524"/>
      <c r="S5" s="524"/>
      <c r="T5" s="525"/>
      <c r="V5" s="532" t="str">
        <f>B5</f>
        <v>jan-dez</v>
      </c>
      <c r="W5" s="527"/>
      <c r="X5" s="527"/>
      <c r="Y5" s="527"/>
      <c r="Z5" s="527"/>
      <c r="AA5" s="527"/>
      <c r="AB5" s="527"/>
      <c r="AC5" s="527"/>
      <c r="AD5" s="527"/>
      <c r="AE5" s="527"/>
      <c r="AF5" s="527"/>
      <c r="AG5" s="528"/>
      <c r="AH5" s="520"/>
      <c r="AJ5" s="523"/>
      <c r="AK5" s="524"/>
      <c r="AL5" s="524"/>
      <c r="AM5" s="524"/>
      <c r="AN5" s="525"/>
      <c r="AP5" s="532" t="str">
        <f>B5</f>
        <v>jan-dez</v>
      </c>
      <c r="AQ5" s="527"/>
      <c r="AR5" s="527"/>
      <c r="AS5" s="527"/>
      <c r="AT5" s="527"/>
      <c r="AU5" s="527"/>
      <c r="AV5" s="527"/>
      <c r="AW5" s="527"/>
      <c r="AX5" s="527"/>
      <c r="AY5" s="527"/>
      <c r="AZ5" s="527"/>
      <c r="BA5" s="528"/>
      <c r="BB5" s="520"/>
    </row>
    <row r="6" spans="1:55" s="190" customFormat="1" ht="24.75" customHeight="1" thickBot="1">
      <c r="A6" s="508"/>
      <c r="B6" s="28">
        <v>2010</v>
      </c>
      <c r="C6" s="196">
        <v>2011</v>
      </c>
      <c r="D6" s="196">
        <v>2012</v>
      </c>
      <c r="E6" s="196">
        <v>2013</v>
      </c>
      <c r="F6" s="196">
        <v>2014</v>
      </c>
      <c r="G6" s="196">
        <v>2015</v>
      </c>
      <c r="H6" s="196">
        <v>2016</v>
      </c>
      <c r="I6" s="196">
        <v>2017</v>
      </c>
      <c r="J6" s="196">
        <v>2018</v>
      </c>
      <c r="K6" s="196">
        <v>2019</v>
      </c>
      <c r="L6" s="196">
        <v>2020</v>
      </c>
      <c r="M6" s="434">
        <v>2021</v>
      </c>
      <c r="N6" s="521"/>
      <c r="O6"/>
      <c r="P6" s="433">
        <v>2010</v>
      </c>
      <c r="Q6" s="339">
        <v>2015</v>
      </c>
      <c r="R6" s="386">
        <v>2019</v>
      </c>
      <c r="S6" s="386">
        <v>2020</v>
      </c>
      <c r="T6" s="288">
        <v>2021</v>
      </c>
      <c r="V6" s="432">
        <v>2010</v>
      </c>
      <c r="W6" s="196">
        <v>2011</v>
      </c>
      <c r="X6" s="196">
        <v>2012</v>
      </c>
      <c r="Y6" s="196">
        <v>2013</v>
      </c>
      <c r="Z6" s="196">
        <v>2014</v>
      </c>
      <c r="AA6" s="196">
        <v>2015</v>
      </c>
      <c r="AB6" s="196">
        <v>2016</v>
      </c>
      <c r="AC6" s="196">
        <v>2017</v>
      </c>
      <c r="AD6" s="196">
        <v>2018</v>
      </c>
      <c r="AE6" s="196">
        <v>2019</v>
      </c>
      <c r="AF6" s="196">
        <v>2020</v>
      </c>
      <c r="AG6" s="434">
        <v>2021</v>
      </c>
      <c r="AH6" s="521"/>
      <c r="AI6"/>
      <c r="AJ6" s="433">
        <v>2010</v>
      </c>
      <c r="AK6" s="339">
        <v>2015</v>
      </c>
      <c r="AL6" s="386">
        <v>2019</v>
      </c>
      <c r="AM6" s="386">
        <v>2020</v>
      </c>
      <c r="AN6" s="288">
        <v>2021</v>
      </c>
      <c r="AP6" s="432">
        <v>2010</v>
      </c>
      <c r="AQ6" s="197">
        <v>2011</v>
      </c>
      <c r="AR6" s="197">
        <v>2012</v>
      </c>
      <c r="AS6" s="197">
        <v>2013</v>
      </c>
      <c r="AT6" s="197">
        <v>2014</v>
      </c>
      <c r="AU6" s="197">
        <v>2015</v>
      </c>
      <c r="AV6" s="197">
        <v>2016</v>
      </c>
      <c r="AW6" s="197">
        <v>2017</v>
      </c>
      <c r="AX6" s="197">
        <v>2018</v>
      </c>
      <c r="AY6" s="197">
        <v>2019</v>
      </c>
      <c r="AZ6" s="197">
        <v>2020</v>
      </c>
      <c r="BA6" s="435">
        <v>2021</v>
      </c>
      <c r="BB6" s="521"/>
    </row>
    <row r="7" spans="1:55" ht="20.100000000000001" customHeight="1">
      <c r="A7" s="47" t="s">
        <v>119</v>
      </c>
      <c r="B7" s="79">
        <v>38768.910000000003</v>
      </c>
      <c r="C7" s="60">
        <v>38584.019999999997</v>
      </c>
      <c r="D7" s="60">
        <v>41028.050000000003</v>
      </c>
      <c r="E7" s="60">
        <v>43541.4</v>
      </c>
      <c r="F7" s="60">
        <v>45963.73</v>
      </c>
      <c r="G7" s="60">
        <v>51463.51</v>
      </c>
      <c r="H7" s="60">
        <v>52954.55</v>
      </c>
      <c r="I7" s="60">
        <v>51086.95</v>
      </c>
      <c r="J7" s="60">
        <v>51475.06</v>
      </c>
      <c r="K7" s="60">
        <v>54317.22</v>
      </c>
      <c r="L7" s="60">
        <v>60503.61</v>
      </c>
      <c r="M7" s="80">
        <v>63438.8</v>
      </c>
      <c r="N7" s="42">
        <f t="shared" ref="N7:N33" si="0">(M7-L7)/L7</f>
        <v>4.8512642468771738E-2</v>
      </c>
      <c r="P7" s="340">
        <f>B7/$B$33</f>
        <v>0.22902834194650615</v>
      </c>
      <c r="Q7" s="341">
        <f>G7/$G$33</f>
        <v>0.22029293794831978</v>
      </c>
      <c r="R7" s="341">
        <f>K7/$K$33</f>
        <v>0.19511087890419093</v>
      </c>
      <c r="S7" s="341">
        <f>L7/$L$33</f>
        <v>0.19331143367947543</v>
      </c>
      <c r="T7" s="341">
        <f>M7/$M$33</f>
        <v>0.19231056051100781</v>
      </c>
      <c r="V7" s="79">
        <v>8405.134</v>
      </c>
      <c r="W7" s="60">
        <v>7879.72</v>
      </c>
      <c r="X7" s="60">
        <v>9003.8019999999997</v>
      </c>
      <c r="Y7" s="60">
        <v>9407.6870000000017</v>
      </c>
      <c r="Z7" s="60">
        <v>10029.311</v>
      </c>
      <c r="AA7" s="60">
        <v>13065.567999999999</v>
      </c>
      <c r="AB7" s="60">
        <v>13698.439</v>
      </c>
      <c r="AC7" s="60">
        <v>13439.177</v>
      </c>
      <c r="AD7" s="60">
        <v>13361.38</v>
      </c>
      <c r="AE7" s="60">
        <v>14594.914000000001</v>
      </c>
      <c r="AF7" s="60">
        <v>16345.102000000001</v>
      </c>
      <c r="AG7" s="80">
        <v>16899.897000000001</v>
      </c>
      <c r="AH7" s="42">
        <f t="shared" ref="AH7:AH33" si="1">(AG7-AF7)/AF7</f>
        <v>3.3942584145391079E-2</v>
      </c>
      <c r="AJ7" s="340">
        <f>V7/$V$33</f>
        <v>0.21970565453218097</v>
      </c>
      <c r="AK7" s="341">
        <f>AA7/$AA$33</f>
        <v>0.23902994904995797</v>
      </c>
      <c r="AL7" s="341">
        <f>AE7/$AE$33</f>
        <v>0.21839368054896011</v>
      </c>
      <c r="AM7" s="341">
        <f>AF7/$AF$33</f>
        <v>0.2197635066319224</v>
      </c>
      <c r="AN7" s="341">
        <f>AG7/$AG$33</f>
        <v>0.2170595234656455</v>
      </c>
      <c r="AP7" s="52">
        <f t="shared" ref="AP7" si="2">(V7/B7)*10</f>
        <v>2.1680088503906867</v>
      </c>
      <c r="AQ7" s="73">
        <f t="shared" ref="AQ7" si="3">(W7/C7)*10</f>
        <v>2.0422236977899146</v>
      </c>
      <c r="AR7" s="73">
        <f t="shared" ref="AR7" si="4">(X7/D7)*10</f>
        <v>2.1945478763918831</v>
      </c>
      <c r="AS7" s="73">
        <f t="shared" ref="AS7" si="5">(Y7/E7)*10</f>
        <v>2.1606303426164528</v>
      </c>
      <c r="AT7" s="73">
        <f t="shared" ref="AT7" si="6">(Z7/F7)*10</f>
        <v>2.1820054638733626</v>
      </c>
      <c r="AU7" s="73">
        <f t="shared" ref="AU7" si="7">(AA7/G7)*10</f>
        <v>2.5388023475274029</v>
      </c>
      <c r="AV7" s="73">
        <f t="shared" ref="AV7" si="8">(AB7/H7)*10</f>
        <v>2.5868294603579862</v>
      </c>
      <c r="AW7" s="73">
        <f t="shared" ref="AW7" si="9">(AC7/I7)*10</f>
        <v>2.6306477485933302</v>
      </c>
      <c r="AX7" s="73">
        <f t="shared" ref="AX7" si="10">(AD7/J7)*10</f>
        <v>2.5956997427492068</v>
      </c>
      <c r="AY7" s="73">
        <f t="shared" ref="AY7" si="11">(AE7/K7)*10</f>
        <v>2.6869773526701106</v>
      </c>
      <c r="AZ7" s="73">
        <f t="shared" ref="AZ7" si="12">(AF7/L7)*10</f>
        <v>2.7015085546135182</v>
      </c>
      <c r="BA7" s="17">
        <f t="shared" ref="BA7:BA33" si="13">(AG7/M7)*10</f>
        <v>2.6639685807423845</v>
      </c>
      <c r="BB7" s="42">
        <f>(BA7-AZ7)/AZ7</f>
        <v>-1.38959300376912E-2</v>
      </c>
      <c r="BC7" s="8"/>
    </row>
    <row r="8" spans="1:55" ht="20.100000000000001" customHeight="1">
      <c r="A8" s="47" t="s">
        <v>122</v>
      </c>
      <c r="B8" s="81">
        <v>31859.32</v>
      </c>
      <c r="C8" s="61">
        <v>30347.56</v>
      </c>
      <c r="D8" s="61">
        <v>32111.31</v>
      </c>
      <c r="E8" s="61">
        <v>34396.11</v>
      </c>
      <c r="F8" s="61">
        <v>49839.31</v>
      </c>
      <c r="G8" s="61">
        <v>48738.400000000001</v>
      </c>
      <c r="H8" s="61">
        <v>61571.69</v>
      </c>
      <c r="I8" s="61">
        <v>58072.5</v>
      </c>
      <c r="J8" s="61">
        <v>58869.64</v>
      </c>
      <c r="K8" s="61">
        <v>54660.84</v>
      </c>
      <c r="L8" s="61">
        <v>59115.87</v>
      </c>
      <c r="M8" s="82">
        <v>64153.47</v>
      </c>
      <c r="N8" s="42">
        <f t="shared" si="0"/>
        <v>8.521569588673901E-2</v>
      </c>
      <c r="P8" s="340">
        <f t="shared" ref="P8:P32" si="14">B8/$B$33</f>
        <v>0.18820975970547435</v>
      </c>
      <c r="Q8" s="341">
        <f t="shared" ref="Q8:Q32" si="15">G8/$G$33</f>
        <v>0.20862792543494194</v>
      </c>
      <c r="R8" s="341">
        <f t="shared" ref="R8:R32" si="16">K8/$K$33</f>
        <v>0.19634518360920081</v>
      </c>
      <c r="S8" s="341">
        <f t="shared" ref="S8:S32" si="17">L8/$L$33</f>
        <v>0.18887754933812201</v>
      </c>
      <c r="T8" s="341">
        <f t="shared" ref="T8:T32" si="18">M8/$M$33</f>
        <v>0.19447703573248742</v>
      </c>
      <c r="V8" s="81">
        <v>7143.7020000000002</v>
      </c>
      <c r="W8" s="61">
        <v>6601.7960000000003</v>
      </c>
      <c r="X8" s="61">
        <v>6928.4120000000003</v>
      </c>
      <c r="Y8" s="61">
        <v>7239.4719999999988</v>
      </c>
      <c r="Z8" s="61">
        <v>10057.393</v>
      </c>
      <c r="AA8" s="61">
        <v>9701.5540000000001</v>
      </c>
      <c r="AB8" s="61">
        <v>12061.276</v>
      </c>
      <c r="AC8" s="61">
        <v>11492.865</v>
      </c>
      <c r="AD8" s="61">
        <v>11425.73</v>
      </c>
      <c r="AE8" s="61">
        <v>10657.86</v>
      </c>
      <c r="AF8" s="61">
        <v>11598.407999999999</v>
      </c>
      <c r="AG8" s="82">
        <v>12666.268</v>
      </c>
      <c r="AH8" s="42">
        <f t="shared" si="1"/>
        <v>9.2069532301329679E-2</v>
      </c>
      <c r="AJ8" s="340">
        <f t="shared" ref="AJ8:AJ32" si="19">V8/$V$33</f>
        <v>0.18673250464452446</v>
      </c>
      <c r="AK8" s="341">
        <f t="shared" ref="AK8:AK32" si="20">AA8/$AA$33</f>
        <v>0.1774865017981167</v>
      </c>
      <c r="AL8" s="341">
        <f t="shared" ref="AL8:AL32" si="21">AE8/$AE$33</f>
        <v>0.15948084875152674</v>
      </c>
      <c r="AM8" s="341">
        <f t="shared" ref="AM8:AM32" si="22">AF8/$AF$33</f>
        <v>0.15594315737079778</v>
      </c>
      <c r="AN8" s="341">
        <f t="shared" ref="AN8:AN32" si="23">AG8/$AG$33</f>
        <v>0.16268348240040484</v>
      </c>
      <c r="AP8" s="52">
        <f t="shared" ref="AP8:AP32" si="24">(V8/B8)*10</f>
        <v>2.2422644300003896</v>
      </c>
      <c r="AQ8" s="74">
        <f t="shared" ref="AQ8:AQ32" si="25">(W8/C8)*10</f>
        <v>2.1753959791166078</v>
      </c>
      <c r="AR8" s="74">
        <f t="shared" ref="AR8:AR32" si="26">(X8/D8)*10</f>
        <v>2.1576235911895218</v>
      </c>
      <c r="AS8" s="74">
        <f t="shared" ref="AS8:AS32" si="27">(Y8/E8)*10</f>
        <v>2.104735680866237</v>
      </c>
      <c r="AT8" s="74">
        <f t="shared" ref="AT8:AT32" si="28">(Z8/F8)*10</f>
        <v>2.0179639324862246</v>
      </c>
      <c r="AU8" s="74">
        <f t="shared" ref="AU8:AU32" si="29">(AA8/G8)*10</f>
        <v>1.9905360044646518</v>
      </c>
      <c r="AV8" s="74">
        <f t="shared" ref="AV8:AV32" si="30">(AB8/H8)*10</f>
        <v>1.9588996176651963</v>
      </c>
      <c r="AW8" s="74">
        <f t="shared" ref="AW8:AW32" si="31">(AC8/I8)*10</f>
        <v>1.9790546299883767</v>
      </c>
      <c r="AX8" s="74">
        <f t="shared" ref="AX8:AX32" si="32">(AD8/J8)*10</f>
        <v>1.9408527043820889</v>
      </c>
      <c r="AY8" s="74">
        <f t="shared" ref="AY8:AY32" si="33">(AE8/K8)*10</f>
        <v>1.9498163584752817</v>
      </c>
      <c r="AZ8" s="74">
        <f t="shared" ref="AZ8:AZ32" si="34">(AF8/L8)*10</f>
        <v>1.9619787376892193</v>
      </c>
      <c r="BA8" s="17">
        <f t="shared" ref="BA8:BA32" si="35">(AG8/M8)*10</f>
        <v>1.974369897684412</v>
      </c>
      <c r="BB8" s="42">
        <f t="shared" ref="BB8:BB33" si="36">(BA8-AZ8)/AZ8</f>
        <v>6.3156443834792826E-3</v>
      </c>
      <c r="BC8" s="8"/>
    </row>
    <row r="9" spans="1:55" ht="20.100000000000001" customHeight="1">
      <c r="A9" s="47" t="s">
        <v>120</v>
      </c>
      <c r="B9" s="81">
        <v>9330.94</v>
      </c>
      <c r="C9" s="61">
        <v>9613.11</v>
      </c>
      <c r="D9" s="61">
        <v>11392.33</v>
      </c>
      <c r="E9" s="61">
        <v>11795.030000000002</v>
      </c>
      <c r="F9" s="61">
        <v>14230.09</v>
      </c>
      <c r="G9" s="61">
        <v>14173.23</v>
      </c>
      <c r="H9" s="61">
        <v>13873.77</v>
      </c>
      <c r="I9" s="61">
        <v>21825.599999999999</v>
      </c>
      <c r="J9" s="61">
        <v>26943.97</v>
      </c>
      <c r="K9" s="61">
        <v>29431.61</v>
      </c>
      <c r="L9" s="61">
        <v>35099.99</v>
      </c>
      <c r="M9" s="82">
        <v>29149.56</v>
      </c>
      <c r="N9" s="42">
        <f t="shared" si="0"/>
        <v>-0.16952796852648666</v>
      </c>
      <c r="P9" s="340">
        <f t="shared" si="14"/>
        <v>5.5122770204329499E-2</v>
      </c>
      <c r="Q9" s="341">
        <f t="shared" si="15"/>
        <v>6.0669442813311103E-2</v>
      </c>
      <c r="R9" s="341">
        <f t="shared" si="16"/>
        <v>0.1057201987632168</v>
      </c>
      <c r="S9" s="341">
        <f t="shared" si="17"/>
        <v>0.11214586020627944</v>
      </c>
      <c r="T9" s="341">
        <f t="shared" si="18"/>
        <v>8.8364978881209186E-2</v>
      </c>
      <c r="V9" s="81">
        <v>1919.32</v>
      </c>
      <c r="W9" s="61">
        <v>1945.2629999999999</v>
      </c>
      <c r="X9" s="61">
        <v>2362.9250000000002</v>
      </c>
      <c r="Y9" s="61">
        <v>2526.277</v>
      </c>
      <c r="Z9" s="61">
        <v>3141.38</v>
      </c>
      <c r="AA9" s="61">
        <v>3092.76</v>
      </c>
      <c r="AB9" s="61">
        <v>2982.1959999999999</v>
      </c>
      <c r="AC9" s="61">
        <v>4689.4129999999996</v>
      </c>
      <c r="AD9" s="61">
        <v>5957.1710000000003</v>
      </c>
      <c r="AE9" s="61">
        <v>6530.0140000000001</v>
      </c>
      <c r="AF9" s="61">
        <v>7506.9480000000003</v>
      </c>
      <c r="AG9" s="82">
        <v>6397.7280000000001</v>
      </c>
      <c r="AH9" s="42">
        <f t="shared" si="1"/>
        <v>-0.14775911595497934</v>
      </c>
      <c r="AJ9" s="340">
        <f t="shared" si="19"/>
        <v>5.0169986208037323E-2</v>
      </c>
      <c r="AK9" s="341">
        <f t="shared" si="20"/>
        <v>5.6580951185876353E-2</v>
      </c>
      <c r="AL9" s="341">
        <f t="shared" si="21"/>
        <v>9.7713065763610329E-2</v>
      </c>
      <c r="AM9" s="341">
        <f t="shared" si="22"/>
        <v>0.10093257396518521</v>
      </c>
      <c r="AN9" s="341">
        <f t="shared" si="23"/>
        <v>8.2171376011511615E-2</v>
      </c>
      <c r="AP9" s="52">
        <f t="shared" si="24"/>
        <v>2.0569417443473004</v>
      </c>
      <c r="AQ9" s="74">
        <f t="shared" si="25"/>
        <v>2.0235522115111548</v>
      </c>
      <c r="AR9" s="74">
        <f t="shared" si="26"/>
        <v>2.0741367218119562</v>
      </c>
      <c r="AS9" s="74">
        <f t="shared" si="27"/>
        <v>2.1418148152230216</v>
      </c>
      <c r="AT9" s="74">
        <f t="shared" si="28"/>
        <v>2.2075615825339123</v>
      </c>
      <c r="AU9" s="74">
        <f t="shared" si="29"/>
        <v>2.1821137454200632</v>
      </c>
      <c r="AV9" s="74">
        <f t="shared" si="30"/>
        <v>2.1495210025825711</v>
      </c>
      <c r="AW9" s="74">
        <f t="shared" si="31"/>
        <v>2.148583773183784</v>
      </c>
      <c r="AX9" s="74">
        <f t="shared" si="32"/>
        <v>2.2109477556573882</v>
      </c>
      <c r="AY9" s="74">
        <f t="shared" si="33"/>
        <v>2.2187077091603209</v>
      </c>
      <c r="AZ9" s="74">
        <f t="shared" si="34"/>
        <v>2.1387322332570466</v>
      </c>
      <c r="BA9" s="17">
        <f t="shared" si="35"/>
        <v>2.1947940209046033</v>
      </c>
      <c r="BB9" s="42">
        <f t="shared" si="36"/>
        <v>2.6212625767640347E-2</v>
      </c>
      <c r="BC9" s="8"/>
    </row>
    <row r="10" spans="1:55" ht="20.100000000000001" customHeight="1">
      <c r="A10" s="47" t="s">
        <v>128</v>
      </c>
      <c r="B10" s="81">
        <v>1341.92</v>
      </c>
      <c r="C10" s="61">
        <v>2149.9</v>
      </c>
      <c r="D10" s="61">
        <v>1789.74</v>
      </c>
      <c r="E10" s="61">
        <v>3844.2599999999998</v>
      </c>
      <c r="F10" s="61">
        <v>5393.43</v>
      </c>
      <c r="G10" s="61">
        <v>6591.68</v>
      </c>
      <c r="H10" s="61">
        <v>8382.6200000000008</v>
      </c>
      <c r="I10" s="61">
        <v>9906.41</v>
      </c>
      <c r="J10" s="61">
        <v>8383.2800000000007</v>
      </c>
      <c r="K10" s="61">
        <v>11624.62</v>
      </c>
      <c r="L10" s="61">
        <v>19115.830000000002</v>
      </c>
      <c r="M10" s="82">
        <v>26851.03</v>
      </c>
      <c r="N10" s="42">
        <f t="shared" si="0"/>
        <v>0.40464892186214235</v>
      </c>
      <c r="P10" s="340">
        <f t="shared" si="14"/>
        <v>7.9274272251877997E-3</v>
      </c>
      <c r="Q10" s="341">
        <f t="shared" si="15"/>
        <v>2.8216119600376666E-2</v>
      </c>
      <c r="R10" s="341">
        <f t="shared" si="16"/>
        <v>4.1756367964473073E-2</v>
      </c>
      <c r="S10" s="341">
        <f t="shared" si="17"/>
        <v>6.1075835033200944E-2</v>
      </c>
      <c r="T10" s="341">
        <f t="shared" si="18"/>
        <v>8.1397135973534901E-2</v>
      </c>
      <c r="V10" s="81">
        <v>273.88099999999997</v>
      </c>
      <c r="W10" s="61">
        <v>498.964</v>
      </c>
      <c r="X10" s="61">
        <v>383.351</v>
      </c>
      <c r="Y10" s="61">
        <v>791.74099999999987</v>
      </c>
      <c r="Z10" s="61">
        <v>1021.495</v>
      </c>
      <c r="AA10" s="61">
        <v>1432.366</v>
      </c>
      <c r="AB10" s="61">
        <v>1688.49</v>
      </c>
      <c r="AC10" s="61">
        <v>2041.096</v>
      </c>
      <c r="AD10" s="61">
        <v>1721.586</v>
      </c>
      <c r="AE10" s="61">
        <v>2451.0120000000002</v>
      </c>
      <c r="AF10" s="61">
        <v>3879.4690000000001</v>
      </c>
      <c r="AG10" s="82">
        <v>5623.9579999999996</v>
      </c>
      <c r="AH10" s="42">
        <f t="shared" si="1"/>
        <v>0.44967210718786504</v>
      </c>
      <c r="AJ10" s="340">
        <f t="shared" si="19"/>
        <v>7.1591011361541949E-3</v>
      </c>
      <c r="AK10" s="341">
        <f t="shared" si="20"/>
        <v>2.6204629756692716E-2</v>
      </c>
      <c r="AL10" s="341">
        <f t="shared" si="21"/>
        <v>3.6676168955135181E-2</v>
      </c>
      <c r="AM10" s="341">
        <f t="shared" si="22"/>
        <v>5.2160317586873263E-2</v>
      </c>
      <c r="AN10" s="341">
        <f t="shared" si="23"/>
        <v>7.2233200206534065E-2</v>
      </c>
      <c r="AP10" s="52">
        <f t="shared" si="24"/>
        <v>2.0409636938118512</v>
      </c>
      <c r="AQ10" s="74">
        <f t="shared" si="25"/>
        <v>2.3208707381738685</v>
      </c>
      <c r="AR10" s="74">
        <f t="shared" si="26"/>
        <v>2.141936817638316</v>
      </c>
      <c r="AS10" s="74">
        <f t="shared" si="27"/>
        <v>2.0595407178494689</v>
      </c>
      <c r="AT10" s="74">
        <f t="shared" si="28"/>
        <v>1.8939617275092102</v>
      </c>
      <c r="AU10" s="74">
        <f t="shared" si="29"/>
        <v>2.1729908005242971</v>
      </c>
      <c r="AV10" s="74">
        <f t="shared" si="30"/>
        <v>2.0142747732809072</v>
      </c>
      <c r="AW10" s="74">
        <f t="shared" si="31"/>
        <v>2.060379087883502</v>
      </c>
      <c r="AX10" s="74">
        <f t="shared" si="32"/>
        <v>2.0535947743603931</v>
      </c>
      <c r="AY10" s="74">
        <f t="shared" si="33"/>
        <v>2.1084663412653488</v>
      </c>
      <c r="AZ10" s="74">
        <f t="shared" si="34"/>
        <v>2.0294535994513447</v>
      </c>
      <c r="BA10" s="17">
        <f t="shared" si="35"/>
        <v>2.0945036372906363</v>
      </c>
      <c r="BB10" s="42">
        <f t="shared" si="36"/>
        <v>3.2052981086573042E-2</v>
      </c>
      <c r="BC10" s="8"/>
    </row>
    <row r="11" spans="1:55" ht="20.100000000000001" customHeight="1">
      <c r="A11" s="47" t="s">
        <v>117</v>
      </c>
      <c r="B11" s="81">
        <v>25234.21</v>
      </c>
      <c r="C11" s="61">
        <v>26996.11</v>
      </c>
      <c r="D11" s="61">
        <v>25422.080000000002</v>
      </c>
      <c r="E11" s="61">
        <v>22332.129999999997</v>
      </c>
      <c r="F11" s="61">
        <v>24897.46</v>
      </c>
      <c r="G11" s="61">
        <v>27012.66</v>
      </c>
      <c r="H11" s="61">
        <v>30534.69</v>
      </c>
      <c r="I11" s="61">
        <v>26275.74</v>
      </c>
      <c r="J11" s="61">
        <v>28951.65</v>
      </c>
      <c r="K11" s="61">
        <v>27404.92</v>
      </c>
      <c r="L11" s="61">
        <v>28572.12</v>
      </c>
      <c r="M11" s="82">
        <v>24023.35</v>
      </c>
      <c r="N11" s="42">
        <f t="shared" si="0"/>
        <v>-0.15920309728504572</v>
      </c>
      <c r="P11" s="340">
        <f t="shared" si="14"/>
        <v>0.14907175044719967</v>
      </c>
      <c r="Q11" s="341">
        <f t="shared" si="15"/>
        <v>0.11562946703788878</v>
      </c>
      <c r="R11" s="341">
        <f t="shared" si="16"/>
        <v>9.8440200501775307E-2</v>
      </c>
      <c r="S11" s="341">
        <f t="shared" si="17"/>
        <v>9.1289056644091371E-2</v>
      </c>
      <c r="T11" s="341">
        <f t="shared" si="18"/>
        <v>7.2825209553965695E-2</v>
      </c>
      <c r="V11" s="81">
        <v>5747.335</v>
      </c>
      <c r="W11" s="61">
        <v>6185.3270000000002</v>
      </c>
      <c r="X11" s="61">
        <v>5691.6790000000001</v>
      </c>
      <c r="Y11" s="61">
        <v>5015.7510000000002</v>
      </c>
      <c r="Z11" s="61">
        <v>5571.8680000000004</v>
      </c>
      <c r="AA11" s="61">
        <v>6105.1009999999997</v>
      </c>
      <c r="AB11" s="61">
        <v>6844.6379999999999</v>
      </c>
      <c r="AC11" s="61">
        <v>6014.6220000000003</v>
      </c>
      <c r="AD11" s="61">
        <v>6588.8140000000003</v>
      </c>
      <c r="AE11" s="61">
        <v>6350.4179999999997</v>
      </c>
      <c r="AF11" s="61">
        <v>6678.9949999999999</v>
      </c>
      <c r="AG11" s="82">
        <v>5616.0529999999999</v>
      </c>
      <c r="AH11" s="42">
        <f t="shared" si="1"/>
        <v>-0.15914699741503027</v>
      </c>
      <c r="AJ11" s="340">
        <f t="shared" si="19"/>
        <v>0.15023222687356469</v>
      </c>
      <c r="AK11" s="341">
        <f t="shared" si="20"/>
        <v>0.1116906651876786</v>
      </c>
      <c r="AL11" s="341">
        <f t="shared" si="21"/>
        <v>9.502564797876617E-2</v>
      </c>
      <c r="AM11" s="341">
        <f t="shared" si="22"/>
        <v>8.9800563005178954E-2</v>
      </c>
      <c r="AN11" s="341">
        <f t="shared" si="23"/>
        <v>7.21316696745435E-2</v>
      </c>
      <c r="AP11" s="52">
        <f t="shared" si="24"/>
        <v>2.2775965643465756</v>
      </c>
      <c r="AQ11" s="74">
        <f t="shared" si="25"/>
        <v>2.2911919532110367</v>
      </c>
      <c r="AR11" s="74">
        <f t="shared" si="26"/>
        <v>2.238872271663058</v>
      </c>
      <c r="AS11" s="74">
        <f t="shared" si="27"/>
        <v>2.2459796714419991</v>
      </c>
      <c r="AT11" s="74">
        <f t="shared" si="28"/>
        <v>2.2379262784235823</v>
      </c>
      <c r="AU11" s="74">
        <f t="shared" si="29"/>
        <v>2.2600887879979239</v>
      </c>
      <c r="AV11" s="74">
        <f t="shared" si="30"/>
        <v>2.2415940689098206</v>
      </c>
      <c r="AW11" s="74">
        <f t="shared" si="31"/>
        <v>2.2890400042015941</v>
      </c>
      <c r="AX11" s="74">
        <f t="shared" si="32"/>
        <v>2.2757991340735328</v>
      </c>
      <c r="AY11" s="74">
        <f t="shared" si="33"/>
        <v>2.3172547119276392</v>
      </c>
      <c r="AZ11" s="74">
        <f t="shared" si="34"/>
        <v>2.3375916802813372</v>
      </c>
      <c r="BA11" s="17">
        <f t="shared" si="35"/>
        <v>2.3377476496824965</v>
      </c>
      <c r="BB11" s="42">
        <f t="shared" si="36"/>
        <v>6.6722260553425246E-5</v>
      </c>
      <c r="BC11" s="8"/>
    </row>
    <row r="12" spans="1:55" ht="20.100000000000001" customHeight="1">
      <c r="A12" s="47" t="s">
        <v>121</v>
      </c>
      <c r="B12" s="81">
        <v>9553.48</v>
      </c>
      <c r="C12" s="61">
        <v>9950.1</v>
      </c>
      <c r="D12" s="61">
        <v>10915.13</v>
      </c>
      <c r="E12" s="61">
        <v>11865.829999999998</v>
      </c>
      <c r="F12" s="61">
        <v>12341.24</v>
      </c>
      <c r="G12" s="61">
        <v>13224.96</v>
      </c>
      <c r="H12" s="61">
        <v>14697.85</v>
      </c>
      <c r="I12" s="61">
        <v>13179.09</v>
      </c>
      <c r="J12" s="61">
        <v>15024.72</v>
      </c>
      <c r="K12" s="61">
        <v>14889.82</v>
      </c>
      <c r="L12" s="61">
        <v>15644.46</v>
      </c>
      <c r="M12" s="82">
        <v>15222.23</v>
      </c>
      <c r="N12" s="42">
        <f t="shared" si="0"/>
        <v>-2.6989106686967756E-2</v>
      </c>
      <c r="P12" s="340">
        <f t="shared" si="14"/>
        <v>5.6437431029634499E-2</v>
      </c>
      <c r="Q12" s="341">
        <f t="shared" si="15"/>
        <v>5.661031073568458E-2</v>
      </c>
      <c r="R12" s="341">
        <f t="shared" si="16"/>
        <v>5.3485172233137118E-2</v>
      </c>
      <c r="S12" s="341">
        <f t="shared" si="17"/>
        <v>4.9984670199698926E-2</v>
      </c>
      <c r="T12" s="341">
        <f t="shared" si="18"/>
        <v>4.6145191641826108E-2</v>
      </c>
      <c r="V12" s="81">
        <v>2618.2049999999999</v>
      </c>
      <c r="W12" s="61">
        <v>2762.4090000000001</v>
      </c>
      <c r="X12" s="61">
        <v>3217.4859999999999</v>
      </c>
      <c r="Y12" s="61">
        <v>3366.6709999999994</v>
      </c>
      <c r="Z12" s="61">
        <v>3316.2350000000001</v>
      </c>
      <c r="AA12" s="61">
        <v>3775.8490000000002</v>
      </c>
      <c r="AB12" s="61">
        <v>4149.8239999999996</v>
      </c>
      <c r="AC12" s="61">
        <v>3939.9540000000002</v>
      </c>
      <c r="AD12" s="61">
        <v>4456.259</v>
      </c>
      <c r="AE12" s="61">
        <v>4579.59</v>
      </c>
      <c r="AF12" s="61">
        <v>4648.9750000000004</v>
      </c>
      <c r="AG12" s="82">
        <v>4844.2860000000001</v>
      </c>
      <c r="AH12" s="42">
        <f t="shared" si="1"/>
        <v>4.2011626218682541E-2</v>
      </c>
      <c r="AJ12" s="340">
        <f t="shared" si="19"/>
        <v>6.8438461923918031E-2</v>
      </c>
      <c r="AK12" s="341">
        <f t="shared" si="20"/>
        <v>6.9077823029992644E-2</v>
      </c>
      <c r="AL12" s="341">
        <f t="shared" si="21"/>
        <v>6.8527537435658217E-2</v>
      </c>
      <c r="AM12" s="341">
        <f t="shared" si="22"/>
        <v>6.2506495722335742E-2</v>
      </c>
      <c r="AN12" s="341">
        <f t="shared" si="23"/>
        <v>6.2219220075205063E-2</v>
      </c>
      <c r="AP12" s="52">
        <f t="shared" si="24"/>
        <v>2.7405772556178483</v>
      </c>
      <c r="AQ12" s="74">
        <f t="shared" si="25"/>
        <v>2.7762625501251241</v>
      </c>
      <c r="AR12" s="74">
        <f t="shared" si="26"/>
        <v>2.947730352272488</v>
      </c>
      <c r="AS12" s="74">
        <f t="shared" si="27"/>
        <v>2.8372823477160889</v>
      </c>
      <c r="AT12" s="74">
        <f t="shared" si="28"/>
        <v>2.6871165296193897</v>
      </c>
      <c r="AU12" s="74">
        <f t="shared" si="29"/>
        <v>2.8550929454607048</v>
      </c>
      <c r="AV12" s="74">
        <f t="shared" si="30"/>
        <v>2.8234224733549462</v>
      </c>
      <c r="AW12" s="74">
        <f t="shared" si="31"/>
        <v>2.9895493543180902</v>
      </c>
      <c r="AX12" s="74">
        <f t="shared" si="32"/>
        <v>2.965951445351394</v>
      </c>
      <c r="AY12" s="74">
        <f t="shared" si="33"/>
        <v>3.0756516868571953</v>
      </c>
      <c r="AZ12" s="74">
        <f t="shared" si="34"/>
        <v>2.9716429969458842</v>
      </c>
      <c r="BA12" s="17">
        <f t="shared" si="35"/>
        <v>3.1823760382020243</v>
      </c>
      <c r="BB12" s="42">
        <f t="shared" si="36"/>
        <v>7.0914656125490749E-2</v>
      </c>
      <c r="BC12" s="8"/>
    </row>
    <row r="13" spans="1:55" ht="20.100000000000001" customHeight="1">
      <c r="A13" s="47" t="s">
        <v>118</v>
      </c>
      <c r="B13" s="81">
        <v>6328.49</v>
      </c>
      <c r="C13" s="61">
        <v>8515.02</v>
      </c>
      <c r="D13" s="61">
        <v>7215.52</v>
      </c>
      <c r="E13" s="61">
        <v>7066.26</v>
      </c>
      <c r="F13" s="61">
        <v>9224.0400000000009</v>
      </c>
      <c r="G13" s="61">
        <v>9631.69</v>
      </c>
      <c r="H13" s="61">
        <v>12363.59</v>
      </c>
      <c r="I13" s="61">
        <v>15039.05</v>
      </c>
      <c r="J13" s="61">
        <v>16565.59</v>
      </c>
      <c r="K13" s="61">
        <v>17318.27</v>
      </c>
      <c r="L13" s="61">
        <v>21666.37</v>
      </c>
      <c r="M13" s="82">
        <v>17043.8</v>
      </c>
      <c r="N13" s="42">
        <f t="shared" si="0"/>
        <v>-0.21335230590080387</v>
      </c>
      <c r="P13" s="340">
        <f t="shared" si="14"/>
        <v>3.7385718910463162E-2</v>
      </c>
      <c r="Q13" s="341">
        <f t="shared" si="15"/>
        <v>4.1229082266395205E-2</v>
      </c>
      <c r="R13" s="341">
        <f t="shared" si="16"/>
        <v>6.2208317745276409E-2</v>
      </c>
      <c r="S13" s="341">
        <f t="shared" si="17"/>
        <v>6.9224911494206315E-2</v>
      </c>
      <c r="T13" s="341">
        <f t="shared" si="18"/>
        <v>5.1667161598856134E-2</v>
      </c>
      <c r="V13" s="81">
        <v>1172.183</v>
      </c>
      <c r="W13" s="61">
        <v>1559.7819999999999</v>
      </c>
      <c r="X13" s="61">
        <v>1348.671</v>
      </c>
      <c r="Y13" s="61">
        <v>1452.0429999999999</v>
      </c>
      <c r="Z13" s="61">
        <v>1883.653</v>
      </c>
      <c r="AA13" s="61">
        <v>2017.164</v>
      </c>
      <c r="AB13" s="61">
        <v>2754.0309999999999</v>
      </c>
      <c r="AC13" s="61">
        <v>3176.2469999999998</v>
      </c>
      <c r="AD13" s="61">
        <v>3586.297</v>
      </c>
      <c r="AE13" s="61">
        <v>3770.203</v>
      </c>
      <c r="AF13" s="61">
        <v>4896.7039999999997</v>
      </c>
      <c r="AG13" s="82">
        <v>3984.12</v>
      </c>
      <c r="AH13" s="42">
        <f t="shared" si="1"/>
        <v>-0.18636699298140133</v>
      </c>
      <c r="AJ13" s="340">
        <f t="shared" si="19"/>
        <v>3.0640229322518295E-2</v>
      </c>
      <c r="AK13" s="341">
        <f t="shared" si="20"/>
        <v>3.6903302492888902E-2</v>
      </c>
      <c r="AL13" s="341">
        <f t="shared" si="21"/>
        <v>5.6416126164685242E-2</v>
      </c>
      <c r="AM13" s="341">
        <f t="shared" si="22"/>
        <v>6.5837266844744127E-2</v>
      </c>
      <c r="AN13" s="341">
        <f t="shared" si="23"/>
        <v>5.117138812324995E-2</v>
      </c>
      <c r="AP13" s="52">
        <f t="shared" si="24"/>
        <v>1.8522317330042395</v>
      </c>
      <c r="AQ13" s="74">
        <f t="shared" si="25"/>
        <v>1.8318007473852085</v>
      </c>
      <c r="AR13" s="74">
        <f t="shared" si="26"/>
        <v>1.869125163536377</v>
      </c>
      <c r="AS13" s="74">
        <f t="shared" si="27"/>
        <v>2.0548960836425492</v>
      </c>
      <c r="AT13" s="74">
        <f t="shared" si="28"/>
        <v>2.0421127835525428</v>
      </c>
      <c r="AU13" s="74">
        <f t="shared" si="29"/>
        <v>2.0942991313050978</v>
      </c>
      <c r="AV13" s="74">
        <f t="shared" si="30"/>
        <v>2.2275334267797624</v>
      </c>
      <c r="AW13" s="74">
        <f t="shared" si="31"/>
        <v>2.1119997606231777</v>
      </c>
      <c r="AX13" s="74">
        <f t="shared" si="32"/>
        <v>2.1649074980124463</v>
      </c>
      <c r="AY13" s="74">
        <f t="shared" si="33"/>
        <v>2.1770090199540713</v>
      </c>
      <c r="AZ13" s="74">
        <f t="shared" si="34"/>
        <v>2.2600481760442563</v>
      </c>
      <c r="BA13" s="17">
        <f t="shared" si="35"/>
        <v>2.337577300836668</v>
      </c>
      <c r="BB13" s="42">
        <f t="shared" si="36"/>
        <v>3.4304191217777613E-2</v>
      </c>
      <c r="BC13" s="8"/>
    </row>
    <row r="14" spans="1:55" ht="20.100000000000001" customHeight="1">
      <c r="A14" s="47" t="s">
        <v>130</v>
      </c>
      <c r="B14" s="81">
        <v>2073.8000000000002</v>
      </c>
      <c r="C14" s="61">
        <v>1483.98</v>
      </c>
      <c r="D14" s="61">
        <v>912.87</v>
      </c>
      <c r="E14" s="61">
        <v>1185.07</v>
      </c>
      <c r="F14" s="61">
        <v>1143.23</v>
      </c>
      <c r="G14" s="61">
        <v>1226.55</v>
      </c>
      <c r="H14" s="61">
        <v>1571.58</v>
      </c>
      <c r="I14" s="61">
        <v>3565.65</v>
      </c>
      <c r="J14" s="61">
        <v>3699.23</v>
      </c>
      <c r="K14" s="61">
        <v>5015.2</v>
      </c>
      <c r="L14" s="61">
        <v>7117.1</v>
      </c>
      <c r="M14" s="82">
        <v>11248.89</v>
      </c>
      <c r="N14" s="42">
        <f t="shared" si="0"/>
        <v>0.58054404181478392</v>
      </c>
      <c r="P14" s="340">
        <f t="shared" si="14"/>
        <v>1.225102731876301E-2</v>
      </c>
      <c r="Q14" s="341">
        <f t="shared" si="15"/>
        <v>5.2503279127387855E-3</v>
      </c>
      <c r="R14" s="341">
        <f t="shared" si="16"/>
        <v>1.8014914604987116E-2</v>
      </c>
      <c r="S14" s="341">
        <f t="shared" si="17"/>
        <v>2.2739416782572058E-2</v>
      </c>
      <c r="T14" s="341">
        <f t="shared" si="18"/>
        <v>3.4100272089425877E-2</v>
      </c>
      <c r="V14" s="81">
        <v>531.86199999999997</v>
      </c>
      <c r="W14" s="61">
        <v>372.73899999999998</v>
      </c>
      <c r="X14" s="61">
        <v>224.17099999999999</v>
      </c>
      <c r="Y14" s="61">
        <v>298.24100000000004</v>
      </c>
      <c r="Z14" s="61">
        <v>286.69400000000002</v>
      </c>
      <c r="AA14" s="61">
        <v>321.60700000000003</v>
      </c>
      <c r="AB14" s="61">
        <v>407.82799999999997</v>
      </c>
      <c r="AC14" s="61">
        <v>882.61099999999999</v>
      </c>
      <c r="AD14" s="61">
        <v>1003.671</v>
      </c>
      <c r="AE14" s="61">
        <v>1251.2550000000001</v>
      </c>
      <c r="AF14" s="61">
        <v>1769.9760000000001</v>
      </c>
      <c r="AG14" s="82">
        <v>2504.8809999999999</v>
      </c>
      <c r="AH14" s="42">
        <f t="shared" si="1"/>
        <v>0.41520619488625815</v>
      </c>
      <c r="AJ14" s="340">
        <f t="shared" si="19"/>
        <v>1.3902584876195291E-2</v>
      </c>
      <c r="AK14" s="341">
        <f t="shared" si="20"/>
        <v>5.8836864056817009E-3</v>
      </c>
      <c r="AL14" s="341">
        <f t="shared" si="21"/>
        <v>1.872338437590582E-2</v>
      </c>
      <c r="AM14" s="341">
        <f t="shared" si="22"/>
        <v>2.3797718265346005E-2</v>
      </c>
      <c r="AN14" s="341">
        <f t="shared" si="23"/>
        <v>3.2172283428600158E-2</v>
      </c>
      <c r="AP14" s="52">
        <f t="shared" si="24"/>
        <v>2.5646735461471692</v>
      </c>
      <c r="AQ14" s="74">
        <f t="shared" si="25"/>
        <v>2.5117521799485165</v>
      </c>
      <c r="AR14" s="74">
        <f t="shared" si="26"/>
        <v>2.455672768302168</v>
      </c>
      <c r="AS14" s="74">
        <f t="shared" si="27"/>
        <v>2.5166530247158403</v>
      </c>
      <c r="AT14" s="74">
        <f t="shared" si="28"/>
        <v>2.5077543451448965</v>
      </c>
      <c r="AU14" s="74">
        <f t="shared" si="29"/>
        <v>2.6220455749867515</v>
      </c>
      <c r="AV14" s="74">
        <f t="shared" si="30"/>
        <v>2.5950190254393668</v>
      </c>
      <c r="AW14" s="74">
        <f t="shared" si="31"/>
        <v>2.4753158610632</v>
      </c>
      <c r="AX14" s="74">
        <f t="shared" si="32"/>
        <v>2.7131889609459265</v>
      </c>
      <c r="AY14" s="74">
        <f t="shared" si="33"/>
        <v>2.4949254267028236</v>
      </c>
      <c r="AZ14" s="74">
        <f t="shared" si="34"/>
        <v>2.486934285031825</v>
      </c>
      <c r="BA14" s="17">
        <f t="shared" si="35"/>
        <v>2.2267805979078825</v>
      </c>
      <c r="BB14" s="42">
        <f t="shared" si="36"/>
        <v>-0.10460818715224449</v>
      </c>
      <c r="BC14" s="8"/>
    </row>
    <row r="15" spans="1:55" ht="20.100000000000001" customHeight="1">
      <c r="A15" s="47" t="s">
        <v>125</v>
      </c>
      <c r="B15" s="81">
        <v>6993.34</v>
      </c>
      <c r="C15" s="61">
        <v>7622.09</v>
      </c>
      <c r="D15" s="61">
        <v>10025.969999999999</v>
      </c>
      <c r="E15" s="61">
        <v>10022.290000000001</v>
      </c>
      <c r="F15" s="61">
        <v>9632.06</v>
      </c>
      <c r="G15" s="61">
        <v>9779.81</v>
      </c>
      <c r="H15" s="61">
        <v>8787.7199999999993</v>
      </c>
      <c r="I15" s="61">
        <v>8664.5300000000007</v>
      </c>
      <c r="J15" s="61">
        <v>8690.5</v>
      </c>
      <c r="K15" s="61">
        <v>7839.9</v>
      </c>
      <c r="L15" s="61">
        <v>9102.16</v>
      </c>
      <c r="M15" s="82">
        <v>8599.83</v>
      </c>
      <c r="N15" s="42">
        <f t="shared" si="0"/>
        <v>-5.5187999332026678E-2</v>
      </c>
      <c r="P15" s="340">
        <f t="shared" si="14"/>
        <v>4.1313337539491804E-2</v>
      </c>
      <c r="Q15" s="341">
        <f t="shared" si="15"/>
        <v>4.1863119664328319E-2</v>
      </c>
      <c r="R15" s="341">
        <f t="shared" si="16"/>
        <v>2.8161415100422416E-2</v>
      </c>
      <c r="S15" s="341">
        <f t="shared" si="17"/>
        <v>2.9081762215179788E-2</v>
      </c>
      <c r="T15" s="341">
        <f t="shared" si="18"/>
        <v>2.6069820482092665E-2</v>
      </c>
      <c r="V15" s="81">
        <v>1653.702</v>
      </c>
      <c r="W15" s="61">
        <v>1830.434</v>
      </c>
      <c r="X15" s="61">
        <v>2228.4499999999998</v>
      </c>
      <c r="Y15" s="61">
        <v>2369.1480000000001</v>
      </c>
      <c r="Z15" s="61">
        <v>2356.0340000000001</v>
      </c>
      <c r="AA15" s="61">
        <v>2412.3119999999999</v>
      </c>
      <c r="AB15" s="61">
        <v>2212.9670000000001</v>
      </c>
      <c r="AC15" s="61">
        <v>2255.6509999999998</v>
      </c>
      <c r="AD15" s="61">
        <v>2207.1329999999998</v>
      </c>
      <c r="AE15" s="61">
        <v>2118.6010000000001</v>
      </c>
      <c r="AF15" s="61">
        <v>2396.8209999999999</v>
      </c>
      <c r="AG15" s="82">
        <v>2389.5639999999999</v>
      </c>
      <c r="AH15" s="42">
        <f t="shared" si="1"/>
        <v>-3.0277605211236308E-3</v>
      </c>
      <c r="AJ15" s="340">
        <f t="shared" si="19"/>
        <v>4.3226875420567565E-2</v>
      </c>
      <c r="AK15" s="341">
        <f t="shared" si="20"/>
        <v>4.4132395503402706E-2</v>
      </c>
      <c r="AL15" s="341">
        <f t="shared" si="21"/>
        <v>3.1702075805633896E-2</v>
      </c>
      <c r="AM15" s="341">
        <f t="shared" si="22"/>
        <v>3.2225787745407207E-2</v>
      </c>
      <c r="AN15" s="341">
        <f t="shared" si="23"/>
        <v>3.0691170669895896E-2</v>
      </c>
      <c r="AP15" s="52">
        <f t="shared" si="24"/>
        <v>2.3646812538786901</v>
      </c>
      <c r="AQ15" s="74">
        <f t="shared" si="25"/>
        <v>2.4014856817487065</v>
      </c>
      <c r="AR15" s="74">
        <f t="shared" si="26"/>
        <v>2.2226777059975245</v>
      </c>
      <c r="AS15" s="74">
        <f t="shared" si="27"/>
        <v>2.3638789139009146</v>
      </c>
      <c r="AT15" s="74">
        <f t="shared" si="28"/>
        <v>2.4460333511211516</v>
      </c>
      <c r="AU15" s="74">
        <f t="shared" si="29"/>
        <v>2.466624607226521</v>
      </c>
      <c r="AV15" s="74">
        <f t="shared" si="30"/>
        <v>2.5182493297465101</v>
      </c>
      <c r="AW15" s="74">
        <f t="shared" si="31"/>
        <v>2.6033160483026774</v>
      </c>
      <c r="AX15" s="74">
        <f t="shared" si="32"/>
        <v>2.5397077268281452</v>
      </c>
      <c r="AY15" s="74">
        <f t="shared" si="33"/>
        <v>2.7023316623936533</v>
      </c>
      <c r="AZ15" s="74">
        <f t="shared" si="34"/>
        <v>2.6332441969818152</v>
      </c>
      <c r="BA15" s="17">
        <f t="shared" si="35"/>
        <v>2.7786177168618447</v>
      </c>
      <c r="BB15" s="42">
        <f t="shared" si="36"/>
        <v>5.5207002847154997E-2</v>
      </c>
      <c r="BC15" s="8"/>
    </row>
    <row r="16" spans="1:55" ht="20.100000000000001" customHeight="1">
      <c r="A16" s="47" t="s">
        <v>126</v>
      </c>
      <c r="B16" s="81">
        <v>3462.16</v>
      </c>
      <c r="C16" s="61">
        <v>3263.99</v>
      </c>
      <c r="D16" s="61">
        <v>3228.36</v>
      </c>
      <c r="E16" s="61">
        <v>2747.6400000000003</v>
      </c>
      <c r="F16" s="61">
        <v>4032.34</v>
      </c>
      <c r="G16" s="61">
        <v>3948.87</v>
      </c>
      <c r="H16" s="61">
        <v>4653.6099999999997</v>
      </c>
      <c r="I16" s="61">
        <v>4336.3</v>
      </c>
      <c r="J16" s="61">
        <v>5126.7299999999996</v>
      </c>
      <c r="K16" s="61">
        <v>5717.7</v>
      </c>
      <c r="L16" s="61">
        <v>6653.02</v>
      </c>
      <c r="M16" s="82">
        <v>6711.68</v>
      </c>
      <c r="N16" s="42">
        <f t="shared" si="0"/>
        <v>8.8170484982759492E-3</v>
      </c>
      <c r="P16" s="340">
        <f t="shared" si="14"/>
        <v>2.0452800049150611E-2</v>
      </c>
      <c r="Q16" s="341">
        <f t="shared" si="15"/>
        <v>1.690339764769215E-2</v>
      </c>
      <c r="R16" s="341">
        <f t="shared" si="16"/>
        <v>2.0538338897139664E-2</v>
      </c>
      <c r="S16" s="341">
        <f t="shared" si="17"/>
        <v>2.1256662775960371E-2</v>
      </c>
      <c r="T16" s="341">
        <f t="shared" si="18"/>
        <v>2.0346017622819488E-2</v>
      </c>
      <c r="V16" s="81">
        <v>698.89200000000005</v>
      </c>
      <c r="W16" s="61">
        <v>688.82600000000002</v>
      </c>
      <c r="X16" s="61">
        <v>686.58500000000004</v>
      </c>
      <c r="Y16" s="61">
        <v>585.58400000000006</v>
      </c>
      <c r="Z16" s="61">
        <v>920.18799999999999</v>
      </c>
      <c r="AA16" s="61">
        <v>975.82299999999998</v>
      </c>
      <c r="AB16" s="61">
        <v>1224.3</v>
      </c>
      <c r="AC16" s="61">
        <v>1197.9549999999999</v>
      </c>
      <c r="AD16" s="61">
        <v>1402.827</v>
      </c>
      <c r="AE16" s="61">
        <v>1620.172</v>
      </c>
      <c r="AF16" s="61">
        <v>2069.212</v>
      </c>
      <c r="AG16" s="82">
        <v>2108.9569999999999</v>
      </c>
      <c r="AH16" s="42">
        <f t="shared" si="1"/>
        <v>1.9207795044683625E-2</v>
      </c>
      <c r="AJ16" s="340">
        <f t="shared" si="19"/>
        <v>1.8268658692092838E-2</v>
      </c>
      <c r="AK16" s="341">
        <f t="shared" si="20"/>
        <v>1.7852336918821834E-2</v>
      </c>
      <c r="AL16" s="341">
        <f t="shared" si="21"/>
        <v>2.4243741772124849E-2</v>
      </c>
      <c r="AM16" s="341">
        <f t="shared" si="22"/>
        <v>2.7821012379418215E-2</v>
      </c>
      <c r="AN16" s="341">
        <f t="shared" si="23"/>
        <v>2.7087100082890284E-2</v>
      </c>
      <c r="AP16" s="52">
        <f t="shared" si="24"/>
        <v>2.0186588719181091</v>
      </c>
      <c r="AQ16" s="74">
        <f t="shared" si="25"/>
        <v>2.11038024013554</v>
      </c>
      <c r="AR16" s="74">
        <f t="shared" si="26"/>
        <v>2.1267299805473989</v>
      </c>
      <c r="AS16" s="74">
        <f t="shared" si="27"/>
        <v>2.1312253424757248</v>
      </c>
      <c r="AT16" s="74">
        <f t="shared" si="28"/>
        <v>2.2820198693562546</v>
      </c>
      <c r="AU16" s="74">
        <f t="shared" si="29"/>
        <v>2.4711449098096416</v>
      </c>
      <c r="AV16" s="74">
        <f t="shared" si="30"/>
        <v>2.6308607726044944</v>
      </c>
      <c r="AW16" s="74">
        <f t="shared" si="31"/>
        <v>2.762620206166547</v>
      </c>
      <c r="AX16" s="74">
        <f t="shared" si="32"/>
        <v>2.7362997466221159</v>
      </c>
      <c r="AY16" s="74">
        <f t="shared" si="33"/>
        <v>2.8336079192682373</v>
      </c>
      <c r="AZ16" s="74">
        <f t="shared" si="34"/>
        <v>3.1101845477692835</v>
      </c>
      <c r="BA16" s="17">
        <f t="shared" si="35"/>
        <v>3.1422192357204155</v>
      </c>
      <c r="BB16" s="42">
        <f t="shared" si="36"/>
        <v>1.0299931550398893E-2</v>
      </c>
      <c r="BC16" s="8"/>
    </row>
    <row r="17" spans="1:55" ht="20.100000000000001" customHeight="1">
      <c r="A17" s="47" t="s">
        <v>135</v>
      </c>
      <c r="B17" s="81"/>
      <c r="C17" s="61">
        <v>6.75</v>
      </c>
      <c r="D17" s="61">
        <v>472.05</v>
      </c>
      <c r="E17" s="61">
        <v>833.12999999999988</v>
      </c>
      <c r="F17" s="61">
        <v>841.5</v>
      </c>
      <c r="G17" s="61">
        <v>229.5</v>
      </c>
      <c r="H17" s="61">
        <v>488.25</v>
      </c>
      <c r="I17" s="61">
        <v>1742.39</v>
      </c>
      <c r="J17" s="61">
        <v>2978.79</v>
      </c>
      <c r="K17" s="61">
        <v>5125.58</v>
      </c>
      <c r="L17" s="61">
        <v>5127.1400000000003</v>
      </c>
      <c r="M17" s="82">
        <v>7386.2</v>
      </c>
      <c r="N17" s="42">
        <f t="shared" si="0"/>
        <v>0.44060821432611541</v>
      </c>
      <c r="P17" s="340">
        <f t="shared" si="14"/>
        <v>0</v>
      </c>
      <c r="Q17" s="341">
        <f t="shared" si="15"/>
        <v>9.8238983814239226E-4</v>
      </c>
      <c r="R17" s="341">
        <f t="shared" si="16"/>
        <v>1.8411406524371884E-2</v>
      </c>
      <c r="S17" s="341">
        <f t="shared" si="17"/>
        <v>1.6381415655617668E-2</v>
      </c>
      <c r="T17" s="341">
        <f t="shared" si="18"/>
        <v>2.2390780753204755E-2</v>
      </c>
      <c r="V17" s="81"/>
      <c r="W17" s="61">
        <v>2.1589999999999998</v>
      </c>
      <c r="X17" s="61">
        <v>104.46299999999999</v>
      </c>
      <c r="Y17" s="61">
        <v>171.35199999999998</v>
      </c>
      <c r="Z17" s="61">
        <v>148.785</v>
      </c>
      <c r="AA17" s="61">
        <v>67.811999999999998</v>
      </c>
      <c r="AB17" s="61">
        <v>143.56100000000001</v>
      </c>
      <c r="AC17" s="61">
        <v>416.57799999999997</v>
      </c>
      <c r="AD17" s="61">
        <v>680.08199999999999</v>
      </c>
      <c r="AE17" s="61">
        <v>1114.135</v>
      </c>
      <c r="AF17" s="61">
        <v>1063.7670000000001</v>
      </c>
      <c r="AG17" s="82">
        <v>1582.7270000000001</v>
      </c>
      <c r="AH17" s="42">
        <f t="shared" si="1"/>
        <v>0.48785119297740953</v>
      </c>
      <c r="AJ17" s="340">
        <f t="shared" si="19"/>
        <v>0</v>
      </c>
      <c r="AK17" s="341">
        <f t="shared" si="20"/>
        <v>1.240596574521349E-3</v>
      </c>
      <c r="AL17" s="341">
        <f t="shared" si="21"/>
        <v>1.6671564031032704E-2</v>
      </c>
      <c r="AM17" s="341">
        <f t="shared" si="22"/>
        <v>1.4302582275676236E-2</v>
      </c>
      <c r="AN17" s="341">
        <f t="shared" si="23"/>
        <v>2.0328287704724512E-2</v>
      </c>
      <c r="AP17" s="52"/>
      <c r="AQ17" s="74">
        <f t="shared" si="25"/>
        <v>3.1985185185185183</v>
      </c>
      <c r="AR17" s="74">
        <f t="shared" si="26"/>
        <v>2.2129647283126785</v>
      </c>
      <c r="AS17" s="74">
        <f t="shared" si="27"/>
        <v>2.0567258411052296</v>
      </c>
      <c r="AT17" s="74">
        <f t="shared" si="28"/>
        <v>1.7680926916221034</v>
      </c>
      <c r="AU17" s="74">
        <f t="shared" si="29"/>
        <v>2.9547712418300653</v>
      </c>
      <c r="AV17" s="74">
        <f t="shared" si="30"/>
        <v>2.9403174603174604</v>
      </c>
      <c r="AW17" s="74">
        <f t="shared" si="31"/>
        <v>2.3908424635127608</v>
      </c>
      <c r="AX17" s="74">
        <f t="shared" si="32"/>
        <v>2.2830813853947407</v>
      </c>
      <c r="AY17" s="74">
        <f t="shared" si="33"/>
        <v>2.1736759547212219</v>
      </c>
      <c r="AZ17" s="74">
        <f t="shared" si="34"/>
        <v>2.0747765810958936</v>
      </c>
      <c r="BA17" s="17">
        <f t="shared" si="35"/>
        <v>2.1428163331618424</v>
      </c>
      <c r="BB17" s="42">
        <f t="shared" si="36"/>
        <v>3.2793772922774328E-2</v>
      </c>
      <c r="BC17" s="8"/>
    </row>
    <row r="18" spans="1:55" ht="20.100000000000001" customHeight="1">
      <c r="A18" s="47" t="s">
        <v>137</v>
      </c>
      <c r="B18" s="81">
        <v>1166.1099999999999</v>
      </c>
      <c r="C18" s="61">
        <v>1078.95</v>
      </c>
      <c r="D18" s="61">
        <v>1375.63</v>
      </c>
      <c r="E18" s="61">
        <v>1795.5200000000004</v>
      </c>
      <c r="F18" s="61">
        <v>1707.02</v>
      </c>
      <c r="G18" s="61">
        <v>2460.23</v>
      </c>
      <c r="H18" s="61">
        <v>2726.48</v>
      </c>
      <c r="I18" s="61">
        <v>3156.64</v>
      </c>
      <c r="J18" s="61">
        <v>3200.08</v>
      </c>
      <c r="K18" s="61">
        <v>3645.74</v>
      </c>
      <c r="L18" s="61">
        <v>4166.1099999999997</v>
      </c>
      <c r="M18" s="82">
        <v>5143.91</v>
      </c>
      <c r="N18" s="42">
        <f t="shared" si="0"/>
        <v>0.23470335636841089</v>
      </c>
      <c r="P18" s="340">
        <f t="shared" si="14"/>
        <v>6.8888250876086082E-3</v>
      </c>
      <c r="Q18" s="341">
        <f t="shared" si="15"/>
        <v>1.053117625922901E-2</v>
      </c>
      <c r="R18" s="341">
        <f t="shared" si="16"/>
        <v>1.3095727941455122E-2</v>
      </c>
      <c r="S18" s="341">
        <f t="shared" si="17"/>
        <v>1.3310886688685176E-2</v>
      </c>
      <c r="T18" s="341">
        <f t="shared" si="18"/>
        <v>1.5593425716094537E-2</v>
      </c>
      <c r="V18" s="81">
        <v>271.42200000000003</v>
      </c>
      <c r="W18" s="61">
        <v>251.71799999999999</v>
      </c>
      <c r="X18" s="61">
        <v>336.274</v>
      </c>
      <c r="Y18" s="61">
        <v>422.05299999999994</v>
      </c>
      <c r="Z18" s="61">
        <v>398.11200000000002</v>
      </c>
      <c r="AA18" s="61">
        <v>596.74099999999999</v>
      </c>
      <c r="AB18" s="61">
        <v>726.28599999999994</v>
      </c>
      <c r="AC18" s="61">
        <v>822.42399999999998</v>
      </c>
      <c r="AD18" s="61">
        <v>895.71600000000001</v>
      </c>
      <c r="AE18" s="61">
        <v>929.96699999999998</v>
      </c>
      <c r="AF18" s="61">
        <v>1068.4449999999999</v>
      </c>
      <c r="AG18" s="82">
        <v>1323.2570000000001</v>
      </c>
      <c r="AH18" s="42">
        <f t="shared" si="1"/>
        <v>0.23848864471264328</v>
      </c>
      <c r="AJ18" s="340">
        <f t="shared" si="19"/>
        <v>7.0948242067804786E-3</v>
      </c>
      <c r="AK18" s="341">
        <f t="shared" si="20"/>
        <v>1.0917165700413558E-2</v>
      </c>
      <c r="AL18" s="341">
        <f t="shared" si="21"/>
        <v>1.3915732283114157E-2</v>
      </c>
      <c r="AM18" s="341">
        <f t="shared" si="22"/>
        <v>1.4365479018934499E-2</v>
      </c>
      <c r="AN18" s="341">
        <f t="shared" si="23"/>
        <v>1.6995697301739748E-2</v>
      </c>
      <c r="AP18" s="52">
        <f t="shared" si="24"/>
        <v>2.3275848762123648</v>
      </c>
      <c r="AQ18" s="74">
        <f t="shared" si="25"/>
        <v>2.3329904073404699</v>
      </c>
      <c r="AR18" s="74">
        <f t="shared" si="26"/>
        <v>2.4445090613028211</v>
      </c>
      <c r="AS18" s="74">
        <f t="shared" si="27"/>
        <v>2.3505892443414709</v>
      </c>
      <c r="AT18" s="74">
        <f t="shared" si="28"/>
        <v>2.3322046607538285</v>
      </c>
      <c r="AU18" s="74">
        <f t="shared" si="29"/>
        <v>2.4255496437324964</v>
      </c>
      <c r="AV18" s="74">
        <f t="shared" si="30"/>
        <v>2.6638229512044829</v>
      </c>
      <c r="AW18" s="74">
        <f t="shared" si="31"/>
        <v>2.6053778701404022</v>
      </c>
      <c r="AX18" s="74">
        <f t="shared" si="32"/>
        <v>2.7990425239369014</v>
      </c>
      <c r="AY18" s="74">
        <f t="shared" si="33"/>
        <v>2.5508319298688331</v>
      </c>
      <c r="AZ18" s="74">
        <f t="shared" si="34"/>
        <v>2.5646106319804325</v>
      </c>
      <c r="BA18" s="17">
        <f t="shared" si="35"/>
        <v>2.5724730798167155</v>
      </c>
      <c r="BB18" s="42">
        <f t="shared" si="36"/>
        <v>3.0657471891596569E-3</v>
      </c>
      <c r="BC18" s="8"/>
    </row>
    <row r="19" spans="1:55" ht="20.100000000000001" customHeight="1">
      <c r="A19" s="47" t="s">
        <v>146</v>
      </c>
      <c r="B19" s="81">
        <v>29.26</v>
      </c>
      <c r="C19" s="61">
        <v>155.52000000000001</v>
      </c>
      <c r="D19" s="61">
        <v>327.97</v>
      </c>
      <c r="E19" s="61">
        <v>327.20999999999998</v>
      </c>
      <c r="F19" s="61">
        <v>550.70000000000005</v>
      </c>
      <c r="G19" s="61">
        <v>394.97</v>
      </c>
      <c r="H19" s="61">
        <v>1035.78</v>
      </c>
      <c r="I19" s="61">
        <v>748.66</v>
      </c>
      <c r="J19" s="61">
        <v>1007</v>
      </c>
      <c r="K19" s="61">
        <v>1622.94</v>
      </c>
      <c r="L19" s="61">
        <v>1459.05</v>
      </c>
      <c r="M19" s="82">
        <v>9331.65</v>
      </c>
      <c r="N19" s="42">
        <f t="shared" si="0"/>
        <v>5.395702683252801</v>
      </c>
      <c r="P19" s="340">
        <f t="shared" si="14"/>
        <v>1.7285420934854163E-4</v>
      </c>
      <c r="Q19" s="341">
        <f t="shared" si="15"/>
        <v>1.690695051725929E-3</v>
      </c>
      <c r="R19" s="341">
        <f t="shared" si="16"/>
        <v>5.8297028052755207E-3</v>
      </c>
      <c r="S19" s="341">
        <f t="shared" si="17"/>
        <v>4.6617226196922568E-3</v>
      </c>
      <c r="T19" s="341">
        <f t="shared" si="18"/>
        <v>2.8288284803504257E-2</v>
      </c>
      <c r="V19" s="81">
        <v>8.7230000000000008</v>
      </c>
      <c r="W19" s="61">
        <v>42.476999999999997</v>
      </c>
      <c r="X19" s="61">
        <v>83.248999999999995</v>
      </c>
      <c r="Y19" s="61">
        <v>87.302999999999997</v>
      </c>
      <c r="Z19" s="61">
        <v>151.81200000000001</v>
      </c>
      <c r="AA19" s="61">
        <v>104.863</v>
      </c>
      <c r="AB19" s="61">
        <v>262.70800000000003</v>
      </c>
      <c r="AC19" s="61">
        <v>208.17599999999999</v>
      </c>
      <c r="AD19" s="61">
        <v>258.87400000000002</v>
      </c>
      <c r="AE19" s="61">
        <v>403.95299999999997</v>
      </c>
      <c r="AF19" s="61">
        <v>373.452</v>
      </c>
      <c r="AG19" s="82">
        <v>1315.81</v>
      </c>
      <c r="AH19" s="42">
        <f t="shared" si="1"/>
        <v>2.5233711427439136</v>
      </c>
      <c r="AJ19" s="340">
        <f t="shared" si="19"/>
        <v>2.2801449976695372E-4</v>
      </c>
      <c r="AK19" s="341">
        <f t="shared" si="20"/>
        <v>1.9184315253057307E-3</v>
      </c>
      <c r="AL19" s="341">
        <f t="shared" si="21"/>
        <v>6.044625027512603E-3</v>
      </c>
      <c r="AM19" s="341">
        <f t="shared" si="22"/>
        <v>5.0211446266107537E-3</v>
      </c>
      <c r="AN19" s="341">
        <f t="shared" si="23"/>
        <v>1.6900049247124464E-2</v>
      </c>
      <c r="AP19" s="52">
        <f t="shared" si="24"/>
        <v>2.9812030075187974</v>
      </c>
      <c r="AQ19" s="74">
        <f t="shared" si="25"/>
        <v>2.7312885802469133</v>
      </c>
      <c r="AR19" s="74">
        <f t="shared" si="26"/>
        <v>2.5383114309235602</v>
      </c>
      <c r="AS19" s="74">
        <f t="shared" si="27"/>
        <v>2.6681030530851748</v>
      </c>
      <c r="AT19" s="74">
        <f t="shared" si="28"/>
        <v>2.7567096422734698</v>
      </c>
      <c r="AU19" s="74">
        <f t="shared" si="29"/>
        <v>2.6549611362888319</v>
      </c>
      <c r="AV19" s="74">
        <f t="shared" si="30"/>
        <v>2.5363301087103443</v>
      </c>
      <c r="AW19" s="74">
        <f t="shared" si="31"/>
        <v>2.7806480912563778</v>
      </c>
      <c r="AX19" s="74">
        <f t="shared" si="32"/>
        <v>2.5707447864945383</v>
      </c>
      <c r="AY19" s="74">
        <f t="shared" si="33"/>
        <v>2.4890199267995117</v>
      </c>
      <c r="AZ19" s="74">
        <f t="shared" si="34"/>
        <v>2.5595558753983756</v>
      </c>
      <c r="BA19" s="17">
        <f t="shared" si="35"/>
        <v>1.4100507412944121</v>
      </c>
      <c r="BB19" s="42">
        <f t="shared" si="36"/>
        <v>-0.44910335623169456</v>
      </c>
      <c r="BC19" s="8"/>
    </row>
    <row r="20" spans="1:55" ht="20.100000000000001" customHeight="1">
      <c r="A20" s="47" t="s">
        <v>123</v>
      </c>
      <c r="B20" s="81">
        <v>3645.39</v>
      </c>
      <c r="C20" s="61">
        <v>4056.55</v>
      </c>
      <c r="D20" s="61">
        <v>4765.88</v>
      </c>
      <c r="E20" s="61">
        <v>3907.2799999999997</v>
      </c>
      <c r="F20" s="61">
        <v>5163.96</v>
      </c>
      <c r="G20" s="61">
        <v>4432.54</v>
      </c>
      <c r="H20" s="61">
        <v>6499.9</v>
      </c>
      <c r="I20" s="61">
        <v>5470.09</v>
      </c>
      <c r="J20" s="61">
        <v>5118.3</v>
      </c>
      <c r="K20" s="61">
        <v>5135.63</v>
      </c>
      <c r="L20" s="61">
        <v>6917.9</v>
      </c>
      <c r="M20" s="82">
        <v>5441.99</v>
      </c>
      <c r="N20" s="42">
        <f t="shared" si="0"/>
        <v>-0.21334653579843593</v>
      </c>
      <c r="P20" s="340">
        <f t="shared" si="14"/>
        <v>2.153523602929187E-2</v>
      </c>
      <c r="Q20" s="341">
        <f t="shared" si="15"/>
        <v>1.8973778880870065E-2</v>
      </c>
      <c r="R20" s="341">
        <f t="shared" si="16"/>
        <v>1.8447506758017623E-2</v>
      </c>
      <c r="S20" s="341">
        <f t="shared" si="17"/>
        <v>2.2102964881785449E-2</v>
      </c>
      <c r="T20" s="341">
        <f t="shared" si="18"/>
        <v>1.6497035681559226E-2</v>
      </c>
      <c r="V20" s="81">
        <v>724.45299999999997</v>
      </c>
      <c r="W20" s="61">
        <v>823.09500000000003</v>
      </c>
      <c r="X20" s="61">
        <v>977.55499999999995</v>
      </c>
      <c r="Y20" s="61">
        <v>800.60599999999999</v>
      </c>
      <c r="Z20" s="61">
        <v>1117.4159999999999</v>
      </c>
      <c r="AA20" s="61">
        <v>903.98199999999997</v>
      </c>
      <c r="AB20" s="61">
        <v>1373.296</v>
      </c>
      <c r="AC20" s="61">
        <v>1142.25</v>
      </c>
      <c r="AD20" s="61">
        <v>1110.174</v>
      </c>
      <c r="AE20" s="61">
        <v>1104.0409999999999</v>
      </c>
      <c r="AF20" s="61">
        <v>1442.329</v>
      </c>
      <c r="AG20" s="82">
        <v>1223.682</v>
      </c>
      <c r="AH20" s="42">
        <f t="shared" si="1"/>
        <v>-0.15159301379920942</v>
      </c>
      <c r="AJ20" s="340">
        <f t="shared" si="19"/>
        <v>1.8936809400397672E-2</v>
      </c>
      <c r="AK20" s="341">
        <f t="shared" si="20"/>
        <v>1.6538031213191737E-2</v>
      </c>
      <c r="AL20" s="341">
        <f t="shared" si="21"/>
        <v>1.6520520605120007E-2</v>
      </c>
      <c r="AM20" s="341">
        <f t="shared" si="22"/>
        <v>1.9392431980963715E-2</v>
      </c>
      <c r="AN20" s="341">
        <f t="shared" si="23"/>
        <v>1.5716772226096288E-2</v>
      </c>
      <c r="AP20" s="52">
        <f t="shared" si="24"/>
        <v>1.9873127429438278</v>
      </c>
      <c r="AQ20" s="74">
        <f t="shared" si="25"/>
        <v>2.0290517804538339</v>
      </c>
      <c r="AR20" s="74">
        <f t="shared" si="26"/>
        <v>2.0511531973108847</v>
      </c>
      <c r="AS20" s="74">
        <f t="shared" si="27"/>
        <v>2.0490110767592804</v>
      </c>
      <c r="AT20" s="74">
        <f t="shared" si="28"/>
        <v>2.1638742360514023</v>
      </c>
      <c r="AU20" s="74">
        <f t="shared" si="29"/>
        <v>2.039422092073619</v>
      </c>
      <c r="AV20" s="74">
        <f t="shared" si="30"/>
        <v>2.1127955814704844</v>
      </c>
      <c r="AW20" s="74">
        <f t="shared" si="31"/>
        <v>2.0881740519808631</v>
      </c>
      <c r="AX20" s="74">
        <f t="shared" si="32"/>
        <v>2.1690287790868061</v>
      </c>
      <c r="AY20" s="74">
        <f t="shared" si="33"/>
        <v>2.1497674092565076</v>
      </c>
      <c r="AZ20" s="74">
        <f t="shared" si="34"/>
        <v>2.0849231703262552</v>
      </c>
      <c r="BA20" s="17">
        <f t="shared" si="35"/>
        <v>2.2485928860582254</v>
      </c>
      <c r="BB20" s="42">
        <f t="shared" si="36"/>
        <v>7.8501557305039049E-2</v>
      </c>
      <c r="BC20" s="8"/>
    </row>
    <row r="21" spans="1:55" ht="20.100000000000001" customHeight="1">
      <c r="A21" s="47" t="s">
        <v>155</v>
      </c>
      <c r="B21" s="81">
        <v>171.36</v>
      </c>
      <c r="C21" s="61">
        <v>231.3</v>
      </c>
      <c r="D21" s="61">
        <v>311.45</v>
      </c>
      <c r="E21" s="61">
        <v>626.64</v>
      </c>
      <c r="F21" s="61">
        <v>562.96</v>
      </c>
      <c r="G21" s="61">
        <v>497.92</v>
      </c>
      <c r="H21" s="61">
        <v>613.13</v>
      </c>
      <c r="I21" s="61">
        <v>850.95</v>
      </c>
      <c r="J21" s="61">
        <v>765.47</v>
      </c>
      <c r="K21" s="61">
        <v>1977.64</v>
      </c>
      <c r="L21" s="61">
        <v>3270.06</v>
      </c>
      <c r="M21" s="82">
        <v>3729.98</v>
      </c>
      <c r="N21" s="42">
        <f t="shared" si="0"/>
        <v>0.14064573738708161</v>
      </c>
      <c r="P21" s="340">
        <f t="shared" si="14"/>
        <v>1.0123136470938515E-3</v>
      </c>
      <c r="Q21" s="341">
        <f t="shared" si="15"/>
        <v>2.1313792950233552E-3</v>
      </c>
      <c r="R21" s="341">
        <f t="shared" si="16"/>
        <v>7.103807568871974E-3</v>
      </c>
      <c r="S21" s="341">
        <f t="shared" si="17"/>
        <v>1.0447971399027353E-2</v>
      </c>
      <c r="T21" s="341">
        <f t="shared" si="18"/>
        <v>1.1307189677214086E-2</v>
      </c>
      <c r="V21" s="81">
        <v>40.920999999999999</v>
      </c>
      <c r="W21" s="61">
        <v>56.838000000000001</v>
      </c>
      <c r="X21" s="61">
        <v>75.540000000000006</v>
      </c>
      <c r="Y21" s="61">
        <v>145.208</v>
      </c>
      <c r="Z21" s="61">
        <v>133.38499999999999</v>
      </c>
      <c r="AA21" s="61">
        <v>110.15600000000001</v>
      </c>
      <c r="AB21" s="61">
        <v>145.78299999999999</v>
      </c>
      <c r="AC21" s="61">
        <v>203.452</v>
      </c>
      <c r="AD21" s="61">
        <v>164.56299999999999</v>
      </c>
      <c r="AE21" s="61">
        <v>407.73099999999999</v>
      </c>
      <c r="AF21" s="61">
        <v>690.42499999999995</v>
      </c>
      <c r="AG21" s="82">
        <v>751.86699999999996</v>
      </c>
      <c r="AH21" s="42">
        <f t="shared" si="1"/>
        <v>8.8991563167614168E-2</v>
      </c>
      <c r="AJ21" s="340">
        <f t="shared" si="19"/>
        <v>1.069652796625417E-3</v>
      </c>
      <c r="AK21" s="341">
        <f t="shared" si="20"/>
        <v>2.0152650897034999E-3</v>
      </c>
      <c r="AL21" s="341">
        <f t="shared" si="21"/>
        <v>6.1011578255211404E-3</v>
      </c>
      <c r="AM21" s="341">
        <f t="shared" si="22"/>
        <v>9.2829166233618487E-3</v>
      </c>
      <c r="AN21" s="341">
        <f t="shared" si="23"/>
        <v>9.6568572417657025E-3</v>
      </c>
      <c r="AP21" s="52">
        <f t="shared" si="24"/>
        <v>2.3880135387488326</v>
      </c>
      <c r="AQ21" s="74">
        <f t="shared" si="25"/>
        <v>2.4573281452658886</v>
      </c>
      <c r="AR21" s="74">
        <f t="shared" si="26"/>
        <v>2.4254294429282393</v>
      </c>
      <c r="AS21" s="74">
        <f t="shared" si="27"/>
        <v>2.317247542448615</v>
      </c>
      <c r="AT21" s="74">
        <f t="shared" si="28"/>
        <v>2.3693512860593997</v>
      </c>
      <c r="AU21" s="74">
        <f t="shared" si="29"/>
        <v>2.212323264781491</v>
      </c>
      <c r="AV21" s="74">
        <f t="shared" si="30"/>
        <v>2.3776849933945492</v>
      </c>
      <c r="AW21" s="74">
        <f t="shared" si="31"/>
        <v>2.3908807803043657</v>
      </c>
      <c r="AX21" s="74">
        <f t="shared" si="32"/>
        <v>2.1498295165061987</v>
      </c>
      <c r="AY21" s="74">
        <f t="shared" si="33"/>
        <v>2.061704860338585</v>
      </c>
      <c r="AZ21" s="74">
        <f t="shared" si="34"/>
        <v>2.1113526968924119</v>
      </c>
      <c r="BA21" s="17">
        <f t="shared" si="35"/>
        <v>2.015740030777645</v>
      </c>
      <c r="BB21" s="42">
        <f t="shared" si="36"/>
        <v>-4.528502805594449E-2</v>
      </c>
      <c r="BC21" s="8"/>
    </row>
    <row r="22" spans="1:55" ht="20.100000000000001" customHeight="1">
      <c r="A22" s="47" t="s">
        <v>131</v>
      </c>
      <c r="B22" s="81">
        <v>1276.04</v>
      </c>
      <c r="C22" s="61">
        <v>1337.05</v>
      </c>
      <c r="D22" s="61">
        <v>1619.35</v>
      </c>
      <c r="E22" s="61">
        <v>1707.9899999999998</v>
      </c>
      <c r="F22" s="61">
        <v>1641.27</v>
      </c>
      <c r="G22" s="61">
        <v>1436.8</v>
      </c>
      <c r="H22" s="61">
        <v>1612.99</v>
      </c>
      <c r="I22" s="61">
        <v>1536.23</v>
      </c>
      <c r="J22" s="61">
        <v>1724.87</v>
      </c>
      <c r="K22" s="61">
        <v>1969.95</v>
      </c>
      <c r="L22" s="61">
        <v>1976.19</v>
      </c>
      <c r="M22" s="82">
        <v>2047.86</v>
      </c>
      <c r="N22" s="42">
        <f t="shared" si="0"/>
        <v>3.6266755726929015E-2</v>
      </c>
      <c r="P22" s="340">
        <f t="shared" si="14"/>
        <v>7.5382394154857504E-3</v>
      </c>
      <c r="Q22" s="341">
        <f t="shared" si="15"/>
        <v>6.1503168603180359E-3</v>
      </c>
      <c r="R22" s="341">
        <f t="shared" si="16"/>
        <v>7.0761846040226454E-3</v>
      </c>
      <c r="S22" s="341">
        <f t="shared" si="17"/>
        <v>6.3140054308006175E-3</v>
      </c>
      <c r="T22" s="341">
        <f t="shared" si="18"/>
        <v>6.2079532470360795E-3</v>
      </c>
      <c r="V22" s="81">
        <v>346.01900000000001</v>
      </c>
      <c r="W22" s="61">
        <v>358.72800000000001</v>
      </c>
      <c r="X22" s="61">
        <v>541.06899999999996</v>
      </c>
      <c r="Y22" s="61">
        <v>526.077</v>
      </c>
      <c r="Z22" s="61">
        <v>489.42700000000002</v>
      </c>
      <c r="AA22" s="61">
        <v>457.1</v>
      </c>
      <c r="AB22" s="61">
        <v>579.04499999999996</v>
      </c>
      <c r="AC22" s="61">
        <v>624.63199999999995</v>
      </c>
      <c r="AD22" s="61">
        <v>700.92</v>
      </c>
      <c r="AE22" s="61">
        <v>904.79399999999998</v>
      </c>
      <c r="AF22" s="61">
        <v>904.09299999999996</v>
      </c>
      <c r="AG22" s="82">
        <v>734.399</v>
      </c>
      <c r="AH22" s="42">
        <f t="shared" si="1"/>
        <v>-0.18769529240907734</v>
      </c>
      <c r="AJ22" s="340">
        <f t="shared" si="19"/>
        <v>9.0447494204816646E-3</v>
      </c>
      <c r="AK22" s="341">
        <f t="shared" si="20"/>
        <v>8.362482956021185E-3</v>
      </c>
      <c r="AL22" s="341">
        <f t="shared" si="21"/>
        <v>1.3539051466738056E-2</v>
      </c>
      <c r="AM22" s="341">
        <f t="shared" si="22"/>
        <v>1.2155730077510352E-2</v>
      </c>
      <c r="AN22" s="341">
        <f t="shared" si="23"/>
        <v>9.4325010959325113E-3</v>
      </c>
      <c r="AP22" s="52">
        <f t="shared" si="24"/>
        <v>2.7116626438042695</v>
      </c>
      <c r="AQ22" s="74">
        <f t="shared" si="25"/>
        <v>2.682981189933062</v>
      </c>
      <c r="AR22" s="74">
        <f t="shared" si="26"/>
        <v>3.3412727328866518</v>
      </c>
      <c r="AS22" s="74">
        <f t="shared" si="27"/>
        <v>3.0800941457502686</v>
      </c>
      <c r="AT22" s="74">
        <f t="shared" si="28"/>
        <v>2.982001742553023</v>
      </c>
      <c r="AU22" s="74">
        <f t="shared" si="29"/>
        <v>3.1813752783964366</v>
      </c>
      <c r="AV22" s="74">
        <f t="shared" si="30"/>
        <v>3.5898858641405091</v>
      </c>
      <c r="AW22" s="74">
        <f t="shared" si="31"/>
        <v>4.0660057413277952</v>
      </c>
      <c r="AX22" s="74">
        <f t="shared" si="32"/>
        <v>4.0636105909430862</v>
      </c>
      <c r="AY22" s="74">
        <f t="shared" si="33"/>
        <v>4.5929795172466301</v>
      </c>
      <c r="AZ22" s="74">
        <f t="shared" si="34"/>
        <v>4.5749295361275983</v>
      </c>
      <c r="BA22" s="17">
        <f t="shared" si="35"/>
        <v>3.5861777660582268</v>
      </c>
      <c r="BB22" s="42">
        <f t="shared" si="36"/>
        <v>-0.21612393420736492</v>
      </c>
      <c r="BC22" s="8"/>
    </row>
    <row r="23" spans="1:55" ht="20.100000000000001" customHeight="1">
      <c r="A23" s="47" t="s">
        <v>124</v>
      </c>
      <c r="B23" s="81">
        <v>6118.85</v>
      </c>
      <c r="C23" s="61">
        <v>7096.88</v>
      </c>
      <c r="D23" s="61">
        <v>5976.14</v>
      </c>
      <c r="E23" s="61">
        <v>8007.9</v>
      </c>
      <c r="F23" s="61">
        <v>7566.99</v>
      </c>
      <c r="G23" s="61">
        <v>7154.87</v>
      </c>
      <c r="H23" s="61">
        <v>5849.1</v>
      </c>
      <c r="I23" s="61">
        <v>3316.26</v>
      </c>
      <c r="J23" s="61">
        <v>3031.84</v>
      </c>
      <c r="K23" s="61">
        <v>2940.03</v>
      </c>
      <c r="L23" s="61">
        <v>2640.59</v>
      </c>
      <c r="M23" s="82">
        <v>2437.3200000000002</v>
      </c>
      <c r="N23" s="42">
        <f t="shared" si="0"/>
        <v>-7.6979008479165625E-2</v>
      </c>
      <c r="P23" s="340">
        <f t="shared" si="14"/>
        <v>3.614726516993589E-2</v>
      </c>
      <c r="Q23" s="341">
        <f t="shared" si="15"/>
        <v>3.0626891421480864E-2</v>
      </c>
      <c r="R23" s="341">
        <f t="shared" si="16"/>
        <v>1.0560773126914237E-2</v>
      </c>
      <c r="S23" s="341">
        <f t="shared" si="17"/>
        <v>8.4367897826210046E-3</v>
      </c>
      <c r="T23" s="341">
        <f t="shared" si="18"/>
        <v>7.388575687823376E-3</v>
      </c>
      <c r="V23" s="81">
        <v>1341.836</v>
      </c>
      <c r="W23" s="61">
        <v>1644.183</v>
      </c>
      <c r="X23" s="61">
        <v>1394.51</v>
      </c>
      <c r="Y23" s="61">
        <v>1883.444</v>
      </c>
      <c r="Z23" s="61">
        <v>1772.7639999999999</v>
      </c>
      <c r="AA23" s="61">
        <v>1714.9949999999999</v>
      </c>
      <c r="AB23" s="61">
        <v>1392.549</v>
      </c>
      <c r="AC23" s="61">
        <v>856.35299999999995</v>
      </c>
      <c r="AD23" s="61">
        <v>805.12300000000005</v>
      </c>
      <c r="AE23" s="61">
        <v>827.43700000000001</v>
      </c>
      <c r="AF23" s="61">
        <v>759.61699999999996</v>
      </c>
      <c r="AG23" s="82">
        <v>733.37300000000005</v>
      </c>
      <c r="AH23" s="42">
        <f t="shared" si="1"/>
        <v>-3.454898981986964E-2</v>
      </c>
      <c r="AJ23" s="340">
        <f t="shared" si="19"/>
        <v>3.507486693904506E-2</v>
      </c>
      <c r="AK23" s="341">
        <f t="shared" si="20"/>
        <v>3.1375227427612229E-2</v>
      </c>
      <c r="AL23" s="341">
        <f t="shared" si="21"/>
        <v>1.2381505766487551E-2</v>
      </c>
      <c r="AM23" s="341">
        <f t="shared" si="22"/>
        <v>1.0213218346219008E-2</v>
      </c>
      <c r="AN23" s="341">
        <f t="shared" si="23"/>
        <v>9.4193233191048938E-3</v>
      </c>
      <c r="AP23" s="52">
        <f t="shared" si="24"/>
        <v>2.1929545584546113</v>
      </c>
      <c r="AQ23" s="74">
        <f t="shared" si="25"/>
        <v>2.3167687772655028</v>
      </c>
      <c r="AR23" s="74">
        <f t="shared" si="26"/>
        <v>2.3334627368167409</v>
      </c>
      <c r="AS23" s="74">
        <f t="shared" si="27"/>
        <v>2.3519824173628541</v>
      </c>
      <c r="AT23" s="74">
        <f t="shared" si="28"/>
        <v>2.3427598027749474</v>
      </c>
      <c r="AU23" s="74">
        <f t="shared" si="29"/>
        <v>2.396961789662146</v>
      </c>
      <c r="AV23" s="74">
        <f t="shared" si="30"/>
        <v>2.3807919167051339</v>
      </c>
      <c r="AW23" s="74">
        <f t="shared" si="31"/>
        <v>2.5822854661576593</v>
      </c>
      <c r="AX23" s="74">
        <f t="shared" si="32"/>
        <v>2.655559000474959</v>
      </c>
      <c r="AY23" s="74">
        <f t="shared" si="33"/>
        <v>2.8143828464335394</v>
      </c>
      <c r="AZ23" s="74">
        <f t="shared" si="34"/>
        <v>2.8766942236394137</v>
      </c>
      <c r="BA23" s="17">
        <f t="shared" si="35"/>
        <v>3.0089319416408182</v>
      </c>
      <c r="BB23" s="42">
        <f t="shared" si="36"/>
        <v>4.5968638903201048E-2</v>
      </c>
      <c r="BC23" s="8"/>
    </row>
    <row r="24" spans="1:55" ht="20.100000000000001" customHeight="1">
      <c r="A24" s="47" t="s">
        <v>133</v>
      </c>
      <c r="B24" s="81">
        <v>4220.2299999999996</v>
      </c>
      <c r="C24" s="61">
        <v>3310.99</v>
      </c>
      <c r="D24" s="61">
        <v>4833.3</v>
      </c>
      <c r="E24" s="61">
        <v>4986.53</v>
      </c>
      <c r="F24" s="61">
        <v>5446.32</v>
      </c>
      <c r="G24" s="61">
        <v>5410.2</v>
      </c>
      <c r="H24" s="61">
        <v>3556.91</v>
      </c>
      <c r="I24" s="61">
        <v>3640.2</v>
      </c>
      <c r="J24" s="61">
        <v>3165.82</v>
      </c>
      <c r="K24" s="61">
        <v>2591.1999999999998</v>
      </c>
      <c r="L24" s="61">
        <v>3021.46</v>
      </c>
      <c r="M24" s="82">
        <v>2387.0100000000002</v>
      </c>
      <c r="N24" s="42">
        <f t="shared" si="0"/>
        <v>-0.209981267334335</v>
      </c>
      <c r="P24" s="340">
        <f t="shared" si="14"/>
        <v>2.4931118247402455E-2</v>
      </c>
      <c r="Q24" s="341">
        <f t="shared" si="15"/>
        <v>2.315871678569922E-2</v>
      </c>
      <c r="R24" s="341">
        <f t="shared" si="16"/>
        <v>9.3077537734173339E-3</v>
      </c>
      <c r="S24" s="341">
        <f t="shared" si="17"/>
        <v>9.65368453890913E-3</v>
      </c>
      <c r="T24" s="341">
        <f t="shared" si="18"/>
        <v>7.2360642232416244E-3</v>
      </c>
      <c r="V24" s="81">
        <v>1006.462</v>
      </c>
      <c r="W24" s="61">
        <v>834.50599999999997</v>
      </c>
      <c r="X24" s="61">
        <v>1201.777</v>
      </c>
      <c r="Y24" s="61">
        <v>1162.546</v>
      </c>
      <c r="Z24" s="61">
        <v>1261.548</v>
      </c>
      <c r="AA24" s="61">
        <v>1310.751</v>
      </c>
      <c r="AB24" s="61">
        <v>956.51599999999996</v>
      </c>
      <c r="AC24" s="61">
        <v>967.29399999999998</v>
      </c>
      <c r="AD24" s="61">
        <v>844.82500000000005</v>
      </c>
      <c r="AE24" s="61">
        <v>718.35400000000004</v>
      </c>
      <c r="AF24" s="61">
        <v>803.13699999999994</v>
      </c>
      <c r="AG24" s="82">
        <v>648.94799999999998</v>
      </c>
      <c r="AH24" s="42">
        <f t="shared" si="1"/>
        <v>-0.19198343495568002</v>
      </c>
      <c r="AJ24" s="340">
        <f t="shared" si="19"/>
        <v>2.6308372058288176E-2</v>
      </c>
      <c r="AK24" s="341">
        <f t="shared" si="20"/>
        <v>2.3979726311721121E-2</v>
      </c>
      <c r="AL24" s="341">
        <f t="shared" si="21"/>
        <v>1.0749222228857784E-2</v>
      </c>
      <c r="AM24" s="341">
        <f t="shared" si="22"/>
        <v>1.0798354358745651E-2</v>
      </c>
      <c r="AN24" s="341">
        <f t="shared" si="23"/>
        <v>8.3349823749803743E-3</v>
      </c>
      <c r="AP24" s="52">
        <f t="shared" si="24"/>
        <v>2.3848510626198101</v>
      </c>
      <c r="AQ24" s="74">
        <f t="shared" si="25"/>
        <v>2.5204123238064744</v>
      </c>
      <c r="AR24" s="74">
        <f t="shared" si="26"/>
        <v>2.4864523203608302</v>
      </c>
      <c r="AS24" s="74">
        <f t="shared" si="27"/>
        <v>2.3313727181025685</v>
      </c>
      <c r="AT24" s="74">
        <f t="shared" si="28"/>
        <v>2.3163310271890012</v>
      </c>
      <c r="AU24" s="74">
        <f t="shared" si="29"/>
        <v>2.4227403792835753</v>
      </c>
      <c r="AV24" s="74">
        <f t="shared" si="30"/>
        <v>2.6891768416968658</v>
      </c>
      <c r="AW24" s="74">
        <f t="shared" si="31"/>
        <v>2.6572550958738534</v>
      </c>
      <c r="AX24" s="74">
        <f t="shared" si="32"/>
        <v>2.6685819155858512</v>
      </c>
      <c r="AY24" s="74">
        <f t="shared" si="33"/>
        <v>2.7722831120716274</v>
      </c>
      <c r="AZ24" s="74">
        <f t="shared" si="34"/>
        <v>2.6581089936653139</v>
      </c>
      <c r="BA24" s="17">
        <f t="shared" si="35"/>
        <v>2.7186647730843183</v>
      </c>
      <c r="BB24" s="42">
        <f t="shared" si="36"/>
        <v>2.278152610119381E-2</v>
      </c>
      <c r="BC24" s="8"/>
    </row>
    <row r="25" spans="1:55" ht="20.100000000000001" customHeight="1">
      <c r="A25" s="47" t="s">
        <v>129</v>
      </c>
      <c r="B25" s="81">
        <v>1192.07</v>
      </c>
      <c r="C25" s="61">
        <v>1137.29</v>
      </c>
      <c r="D25" s="61">
        <v>1458.66</v>
      </c>
      <c r="E25" s="61">
        <v>1867.0799999999997</v>
      </c>
      <c r="F25" s="61">
        <v>1758.65</v>
      </c>
      <c r="G25" s="61">
        <v>1393.01</v>
      </c>
      <c r="H25" s="61">
        <v>2333.5700000000002</v>
      </c>
      <c r="I25" s="61">
        <v>1647.97</v>
      </c>
      <c r="J25" s="61">
        <v>2604.67</v>
      </c>
      <c r="K25" s="61">
        <v>1678.07</v>
      </c>
      <c r="L25" s="61">
        <v>2245.65</v>
      </c>
      <c r="M25" s="82">
        <v>2456.37</v>
      </c>
      <c r="N25" s="42">
        <f t="shared" si="0"/>
        <v>9.383474717787714E-2</v>
      </c>
      <c r="P25" s="340">
        <f t="shared" si="14"/>
        <v>7.0421844613163366E-3</v>
      </c>
      <c r="Q25" s="341">
        <f t="shared" si="15"/>
        <v>5.962870886408427E-3</v>
      </c>
      <c r="R25" s="341">
        <f t="shared" si="16"/>
        <v>6.0277332411849439E-3</v>
      </c>
      <c r="S25" s="341">
        <f t="shared" si="17"/>
        <v>7.174940818280331E-3</v>
      </c>
      <c r="T25" s="341">
        <f t="shared" si="18"/>
        <v>7.4463245131122313E-3</v>
      </c>
      <c r="V25" s="81">
        <v>248.51900000000001</v>
      </c>
      <c r="W25" s="61">
        <v>246.38300000000001</v>
      </c>
      <c r="X25" s="61">
        <v>287.59800000000001</v>
      </c>
      <c r="Y25" s="61">
        <v>427.637</v>
      </c>
      <c r="Z25" s="61">
        <v>405.68</v>
      </c>
      <c r="AA25" s="61">
        <v>326.14100000000002</v>
      </c>
      <c r="AB25" s="61">
        <v>503.23</v>
      </c>
      <c r="AC25" s="61">
        <v>416.66500000000002</v>
      </c>
      <c r="AD25" s="61">
        <v>628.87</v>
      </c>
      <c r="AE25" s="61">
        <v>418.13499999999999</v>
      </c>
      <c r="AF25" s="61">
        <v>545.36599999999999</v>
      </c>
      <c r="AG25" s="82">
        <v>572.68799999999999</v>
      </c>
      <c r="AH25" s="42">
        <f t="shared" si="1"/>
        <v>5.009846598431146E-2</v>
      </c>
      <c r="AJ25" s="340">
        <f t="shared" si="19"/>
        <v>6.49615218016549E-3</v>
      </c>
      <c r="AK25" s="341">
        <f t="shared" si="20"/>
        <v>5.9666343333181042E-3</v>
      </c>
      <c r="AL25" s="341">
        <f t="shared" si="21"/>
        <v>6.2568399934620671E-3</v>
      </c>
      <c r="AM25" s="341">
        <f t="shared" si="22"/>
        <v>7.332566328299755E-3</v>
      </c>
      <c r="AN25" s="341">
        <f t="shared" si="23"/>
        <v>7.3555113604830595E-3</v>
      </c>
      <c r="AP25" s="52">
        <f t="shared" si="24"/>
        <v>2.0847685119162467</v>
      </c>
      <c r="AQ25" s="74">
        <f t="shared" si="25"/>
        <v>2.166404347176182</v>
      </c>
      <c r="AR25" s="74">
        <f t="shared" si="26"/>
        <v>1.9716589198305292</v>
      </c>
      <c r="AS25" s="74">
        <f t="shared" si="27"/>
        <v>2.2904053388178336</v>
      </c>
      <c r="AT25" s="74">
        <f t="shared" si="28"/>
        <v>2.3067693969806387</v>
      </c>
      <c r="AU25" s="74">
        <f t="shared" si="29"/>
        <v>2.3412681890295115</v>
      </c>
      <c r="AV25" s="74">
        <f t="shared" si="30"/>
        <v>2.1564812711853514</v>
      </c>
      <c r="AW25" s="74">
        <f t="shared" si="31"/>
        <v>2.5283530646795755</v>
      </c>
      <c r="AX25" s="74">
        <f t="shared" si="32"/>
        <v>2.4143941458994806</v>
      </c>
      <c r="AY25" s="74">
        <f t="shared" si="33"/>
        <v>2.4917613687152502</v>
      </c>
      <c r="AZ25" s="74">
        <f t="shared" si="34"/>
        <v>2.4285440740988133</v>
      </c>
      <c r="BA25" s="17">
        <f t="shared" si="35"/>
        <v>2.3314402960466056</v>
      </c>
      <c r="BB25" s="42">
        <f t="shared" si="36"/>
        <v>-3.9984358977813106E-2</v>
      </c>
      <c r="BC25" s="8"/>
    </row>
    <row r="26" spans="1:55" ht="20.100000000000001" customHeight="1">
      <c r="A26" s="47" t="s">
        <v>157</v>
      </c>
      <c r="B26" s="81">
        <v>871.2</v>
      </c>
      <c r="C26" s="61">
        <v>1184.5</v>
      </c>
      <c r="D26" s="61">
        <v>922.59</v>
      </c>
      <c r="E26" s="61">
        <v>1708.9299999999998</v>
      </c>
      <c r="F26" s="61">
        <v>2154.0300000000002</v>
      </c>
      <c r="G26" s="61">
        <v>4548.83</v>
      </c>
      <c r="H26" s="61">
        <v>5173.07</v>
      </c>
      <c r="I26" s="61">
        <v>4124.55</v>
      </c>
      <c r="J26" s="61">
        <v>2867.99</v>
      </c>
      <c r="K26" s="61">
        <v>4133.2</v>
      </c>
      <c r="L26" s="61">
        <v>3503</v>
      </c>
      <c r="M26" s="82">
        <v>2324.9299999999998</v>
      </c>
      <c r="N26" s="42">
        <f t="shared" si="0"/>
        <v>-0.33630316871253219</v>
      </c>
      <c r="P26" s="340">
        <f t="shared" si="14"/>
        <v>5.1466366091746235E-3</v>
      </c>
      <c r="Q26" s="341">
        <f t="shared" si="15"/>
        <v>1.947156587118631E-2</v>
      </c>
      <c r="R26" s="341">
        <f t="shared" si="16"/>
        <v>1.4846714995480289E-2</v>
      </c>
      <c r="S26" s="341">
        <f t="shared" si="17"/>
        <v>1.1192223938029523E-2</v>
      </c>
      <c r="T26" s="341">
        <f t="shared" si="18"/>
        <v>7.0478727757911147E-3</v>
      </c>
      <c r="V26" s="81">
        <v>214.24600000000001</v>
      </c>
      <c r="W26" s="61">
        <v>289.21600000000001</v>
      </c>
      <c r="X26" s="61">
        <v>234.41800000000001</v>
      </c>
      <c r="Y26" s="61">
        <v>424.12699999999995</v>
      </c>
      <c r="Z26" s="61">
        <v>539.11800000000005</v>
      </c>
      <c r="AA26" s="61">
        <v>1107.6579999999999</v>
      </c>
      <c r="AB26" s="61">
        <v>1137.4280000000001</v>
      </c>
      <c r="AC26" s="61">
        <v>999.74800000000005</v>
      </c>
      <c r="AD26" s="61">
        <v>633.09799999999996</v>
      </c>
      <c r="AE26" s="61">
        <v>894.56200000000001</v>
      </c>
      <c r="AF26" s="61">
        <v>742.25</v>
      </c>
      <c r="AG26" s="82">
        <v>496.322</v>
      </c>
      <c r="AH26" s="42">
        <f t="shared" si="1"/>
        <v>-0.33132771977096664</v>
      </c>
      <c r="AJ26" s="340">
        <f t="shared" si="19"/>
        <v>5.600274506141323E-3</v>
      </c>
      <c r="AK26" s="341">
        <f t="shared" si="20"/>
        <v>2.0264211651937241E-2</v>
      </c>
      <c r="AL26" s="341">
        <f t="shared" si="21"/>
        <v>1.3385943052438599E-2</v>
      </c>
      <c r="AM26" s="341">
        <f t="shared" si="22"/>
        <v>9.9797151952642684E-3</v>
      </c>
      <c r="AN26" s="341">
        <f t="shared" si="23"/>
        <v>6.3746788992569657E-3</v>
      </c>
      <c r="AP26" s="52">
        <f t="shared" si="24"/>
        <v>2.4592056932966027</v>
      </c>
      <c r="AQ26" s="74">
        <f t="shared" si="25"/>
        <v>2.4416715913887717</v>
      </c>
      <c r="AR26" s="74">
        <f t="shared" si="26"/>
        <v>2.5408686415417465</v>
      </c>
      <c r="AS26" s="74">
        <f t="shared" si="27"/>
        <v>2.4818278103842757</v>
      </c>
      <c r="AT26" s="74">
        <f t="shared" si="28"/>
        <v>2.5028342223645912</v>
      </c>
      <c r="AU26" s="74">
        <f t="shared" si="29"/>
        <v>2.4350393397862744</v>
      </c>
      <c r="AV26" s="74">
        <f t="shared" si="30"/>
        <v>2.1987485187712523</v>
      </c>
      <c r="AW26" s="74">
        <f t="shared" si="31"/>
        <v>2.4238959401631694</v>
      </c>
      <c r="AX26" s="74">
        <f t="shared" si="32"/>
        <v>2.2074623691156523</v>
      </c>
      <c r="AY26" s="74">
        <f t="shared" si="33"/>
        <v>2.1643327204103362</v>
      </c>
      <c r="AZ26" s="74">
        <f t="shared" si="34"/>
        <v>2.1188980873536969</v>
      </c>
      <c r="BA26" s="17">
        <f t="shared" si="35"/>
        <v>2.1347825525929816</v>
      </c>
      <c r="BB26" s="42">
        <f t="shared" si="36"/>
        <v>7.4965687751046371E-3</v>
      </c>
      <c r="BC26" s="8"/>
    </row>
    <row r="27" spans="1:55" ht="20.100000000000001" customHeight="1">
      <c r="A27" s="47" t="s">
        <v>140</v>
      </c>
      <c r="B27" s="81">
        <v>134.35</v>
      </c>
      <c r="C27" s="61">
        <v>142.66</v>
      </c>
      <c r="D27" s="61">
        <v>117.53</v>
      </c>
      <c r="E27" s="61">
        <v>229.9</v>
      </c>
      <c r="F27" s="61">
        <v>223.76</v>
      </c>
      <c r="G27" s="61">
        <v>213.59</v>
      </c>
      <c r="H27" s="61">
        <v>439.69</v>
      </c>
      <c r="I27" s="61">
        <v>188.22</v>
      </c>
      <c r="J27" s="61">
        <v>434.19</v>
      </c>
      <c r="K27" s="61">
        <v>805.33</v>
      </c>
      <c r="L27" s="61">
        <v>1967.25</v>
      </c>
      <c r="M27" s="82">
        <v>2047.09</v>
      </c>
      <c r="N27" s="42">
        <f t="shared" si="0"/>
        <v>4.0584572372601303E-2</v>
      </c>
      <c r="P27" s="340">
        <f t="shared" si="14"/>
        <v>7.9367611161915814E-4</v>
      </c>
      <c r="Q27" s="341">
        <f t="shared" si="15"/>
        <v>9.1428603716267359E-4</v>
      </c>
      <c r="R27" s="341">
        <f t="shared" si="16"/>
        <v>2.8927961355148897E-3</v>
      </c>
      <c r="S27" s="341">
        <f t="shared" si="17"/>
        <v>6.2854417762171219E-3</v>
      </c>
      <c r="T27" s="341">
        <f t="shared" si="18"/>
        <v>6.2056190425493381E-3</v>
      </c>
      <c r="V27" s="81">
        <v>34.045000000000002</v>
      </c>
      <c r="W27" s="61">
        <v>36.884999999999998</v>
      </c>
      <c r="X27" s="61">
        <v>34.15</v>
      </c>
      <c r="Y27" s="61">
        <v>51.527000000000001</v>
      </c>
      <c r="Z27" s="61">
        <v>55.509</v>
      </c>
      <c r="AA27" s="61">
        <v>54.98</v>
      </c>
      <c r="AB27" s="61">
        <v>117.276</v>
      </c>
      <c r="AC27" s="61">
        <v>62.118000000000002</v>
      </c>
      <c r="AD27" s="61">
        <v>108.67100000000001</v>
      </c>
      <c r="AE27" s="61">
        <v>209.696</v>
      </c>
      <c r="AF27" s="61">
        <v>456.12</v>
      </c>
      <c r="AG27" s="82">
        <v>465.20800000000003</v>
      </c>
      <c r="AH27" s="42">
        <f t="shared" si="1"/>
        <v>1.9924581250548148E-2</v>
      </c>
      <c r="AJ27" s="340">
        <f t="shared" si="19"/>
        <v>8.8991787740065793E-4</v>
      </c>
      <c r="AK27" s="341">
        <f t="shared" si="20"/>
        <v>1.0058396694859872E-3</v>
      </c>
      <c r="AL27" s="341">
        <f t="shared" si="21"/>
        <v>3.1378246721011673E-3</v>
      </c>
      <c r="AM27" s="341">
        <f t="shared" si="22"/>
        <v>6.1326341459938547E-3</v>
      </c>
      <c r="AN27" s="341">
        <f t="shared" si="23"/>
        <v>5.975055752849027E-3</v>
      </c>
      <c r="AP27" s="52">
        <f t="shared" si="24"/>
        <v>2.5340528470413104</v>
      </c>
      <c r="AQ27" s="74">
        <f t="shared" si="25"/>
        <v>2.585518014860507</v>
      </c>
      <c r="AR27" s="74">
        <f t="shared" si="26"/>
        <v>2.9056411129073427</v>
      </c>
      <c r="AS27" s="74">
        <f t="shared" si="27"/>
        <v>2.2412788168769029</v>
      </c>
      <c r="AT27" s="74">
        <f t="shared" si="28"/>
        <v>2.4807382910260993</v>
      </c>
      <c r="AU27" s="74">
        <f t="shared" si="29"/>
        <v>2.5740905473102673</v>
      </c>
      <c r="AV27" s="74">
        <f t="shared" si="30"/>
        <v>2.6672428301758053</v>
      </c>
      <c r="AW27" s="74">
        <f t="shared" si="31"/>
        <v>3.3002868983104876</v>
      </c>
      <c r="AX27" s="74">
        <f t="shared" si="32"/>
        <v>2.5028443768856956</v>
      </c>
      <c r="AY27" s="74">
        <f t="shared" si="33"/>
        <v>2.6038518371350872</v>
      </c>
      <c r="AZ27" s="74">
        <f t="shared" si="34"/>
        <v>2.3185665268776208</v>
      </c>
      <c r="BA27" s="17">
        <f t="shared" si="35"/>
        <v>2.2725332056724428</v>
      </c>
      <c r="BB27" s="42">
        <f t="shared" si="36"/>
        <v>-1.9854216245919151E-2</v>
      </c>
      <c r="BC27" s="8"/>
    </row>
    <row r="28" spans="1:55" ht="20.100000000000001" customHeight="1">
      <c r="A28" s="47" t="s">
        <v>127</v>
      </c>
      <c r="B28" s="81">
        <v>7848.98</v>
      </c>
      <c r="C28" s="61">
        <v>8336.58</v>
      </c>
      <c r="D28" s="61">
        <v>9819.61</v>
      </c>
      <c r="E28" s="61">
        <v>9505.9599999999991</v>
      </c>
      <c r="F28" s="61">
        <v>10376.69</v>
      </c>
      <c r="G28" s="61">
        <v>7586.45</v>
      </c>
      <c r="H28" s="61">
        <v>4237.33</v>
      </c>
      <c r="I28" s="61">
        <v>3100.03</v>
      </c>
      <c r="J28" s="61">
        <v>4148.0600000000004</v>
      </c>
      <c r="K28" s="61">
        <v>2801.05</v>
      </c>
      <c r="L28" s="61">
        <v>1062.68</v>
      </c>
      <c r="M28" s="82">
        <v>1925.37</v>
      </c>
      <c r="N28" s="42">
        <f t="shared" si="0"/>
        <v>0.81180599992471847</v>
      </c>
      <c r="P28" s="340">
        <f t="shared" si="14"/>
        <v>4.6368053044857013E-2</v>
      </c>
      <c r="Q28" s="341">
        <f t="shared" si="15"/>
        <v>3.2474297985077789E-2</v>
      </c>
      <c r="R28" s="341">
        <f t="shared" si="16"/>
        <v>1.0061548204318704E-2</v>
      </c>
      <c r="S28" s="341">
        <f t="shared" si="17"/>
        <v>3.3953047486340892E-3</v>
      </c>
      <c r="T28" s="341">
        <f t="shared" si="18"/>
        <v>5.8366328475803302E-3</v>
      </c>
      <c r="V28" s="81">
        <v>1976.489</v>
      </c>
      <c r="W28" s="61">
        <v>2098.0349999999999</v>
      </c>
      <c r="X28" s="61">
        <v>2410.3490000000002</v>
      </c>
      <c r="Y28" s="61">
        <v>2372.2559999999999</v>
      </c>
      <c r="Z28" s="61">
        <v>2683.8809999999999</v>
      </c>
      <c r="AA28" s="61">
        <v>1853.153</v>
      </c>
      <c r="AB28" s="61">
        <v>1046.4880000000001</v>
      </c>
      <c r="AC28" s="61">
        <v>887.726</v>
      </c>
      <c r="AD28" s="61">
        <v>1091.712</v>
      </c>
      <c r="AE28" s="61">
        <v>755.41600000000005</v>
      </c>
      <c r="AF28" s="61">
        <v>289.779</v>
      </c>
      <c r="AG28" s="82">
        <v>453.86399999999998</v>
      </c>
      <c r="AH28" s="42">
        <f t="shared" si="1"/>
        <v>0.56624186017620315</v>
      </c>
      <c r="AJ28" s="340">
        <f t="shared" si="19"/>
        <v>5.1664352932464352E-2</v>
      </c>
      <c r="AK28" s="341">
        <f t="shared" si="20"/>
        <v>3.390277921111251E-2</v>
      </c>
      <c r="AL28" s="341">
        <f t="shared" si="21"/>
        <v>1.1303806283858421E-2</v>
      </c>
      <c r="AM28" s="341">
        <f t="shared" si="22"/>
        <v>3.8961426602472007E-3</v>
      </c>
      <c r="AN28" s="341">
        <f t="shared" si="23"/>
        <v>5.8293552651955049E-3</v>
      </c>
      <c r="AP28" s="52">
        <f t="shared" si="24"/>
        <v>2.5181475809595644</v>
      </c>
      <c r="AQ28" s="74">
        <f t="shared" si="25"/>
        <v>2.5166615086762194</v>
      </c>
      <c r="AR28" s="74">
        <f t="shared" si="26"/>
        <v>2.4546280351256313</v>
      </c>
      <c r="AS28" s="74">
        <f t="shared" si="27"/>
        <v>2.4955459522236576</v>
      </c>
      <c r="AT28" s="74">
        <f t="shared" si="28"/>
        <v>2.586451941804178</v>
      </c>
      <c r="AU28" s="74">
        <f t="shared" si="29"/>
        <v>2.4427143130186058</v>
      </c>
      <c r="AV28" s="74">
        <f t="shared" si="30"/>
        <v>2.4696872794896789</v>
      </c>
      <c r="AW28" s="74">
        <f t="shared" si="31"/>
        <v>2.8636045457624606</v>
      </c>
      <c r="AX28" s="74">
        <f t="shared" si="32"/>
        <v>2.6318616413455924</v>
      </c>
      <c r="AY28" s="74">
        <f t="shared" si="33"/>
        <v>2.6969029471091197</v>
      </c>
      <c r="AZ28" s="74">
        <f t="shared" si="34"/>
        <v>2.7268698008807917</v>
      </c>
      <c r="BA28" s="17">
        <f t="shared" si="35"/>
        <v>2.3572819769706603</v>
      </c>
      <c r="BB28" s="42">
        <f t="shared" si="36"/>
        <v>-0.13553555941349044</v>
      </c>
      <c r="BC28" s="8"/>
    </row>
    <row r="29" spans="1:55" ht="20.100000000000001" customHeight="1">
      <c r="A29" s="47" t="s">
        <v>134</v>
      </c>
      <c r="B29" s="81">
        <v>1569.5</v>
      </c>
      <c r="C29" s="61">
        <v>1891.7</v>
      </c>
      <c r="D29" s="61">
        <v>1442.5</v>
      </c>
      <c r="E29" s="61">
        <v>1326.08</v>
      </c>
      <c r="F29" s="61">
        <v>1508.46</v>
      </c>
      <c r="G29" s="61">
        <v>1538.23</v>
      </c>
      <c r="H29" s="61">
        <v>1376.25</v>
      </c>
      <c r="I29" s="61">
        <v>1387.69</v>
      </c>
      <c r="J29" s="61">
        <v>1613.51</v>
      </c>
      <c r="K29" s="61">
        <v>2619.02</v>
      </c>
      <c r="L29" s="61">
        <v>1337.91</v>
      </c>
      <c r="M29" s="82">
        <v>1344.02</v>
      </c>
      <c r="N29" s="42">
        <f t="shared" si="0"/>
        <v>4.5668243753315988E-3</v>
      </c>
      <c r="P29" s="340">
        <f t="shared" si="14"/>
        <v>9.2718619812896825E-3</v>
      </c>
      <c r="Q29" s="341">
        <f t="shared" si="15"/>
        <v>6.5844946436852819E-3</v>
      </c>
      <c r="R29" s="341">
        <f t="shared" si="16"/>
        <v>9.4076849674496251E-3</v>
      </c>
      <c r="S29" s="341">
        <f t="shared" si="17"/>
        <v>4.274675514966908E-3</v>
      </c>
      <c r="T29" s="341">
        <f t="shared" si="18"/>
        <v>4.0743084600907446E-3</v>
      </c>
      <c r="V29" s="81">
        <v>339.34899999999999</v>
      </c>
      <c r="W29" s="61">
        <v>423.72699999999998</v>
      </c>
      <c r="X29" s="61">
        <v>314.94299999999998</v>
      </c>
      <c r="Y29" s="61">
        <v>290.02</v>
      </c>
      <c r="Z29" s="61">
        <v>343.70699999999999</v>
      </c>
      <c r="AA29" s="61">
        <v>346.31400000000002</v>
      </c>
      <c r="AB29" s="61">
        <v>306.322</v>
      </c>
      <c r="AC29" s="61">
        <v>346.77100000000002</v>
      </c>
      <c r="AD29" s="61">
        <v>410.18</v>
      </c>
      <c r="AE29" s="61">
        <v>633.14300000000003</v>
      </c>
      <c r="AF29" s="61">
        <v>338.01400000000001</v>
      </c>
      <c r="AG29" s="82">
        <v>373.495</v>
      </c>
      <c r="AH29" s="42">
        <f t="shared" si="1"/>
        <v>0.1049690249516292</v>
      </c>
      <c r="AJ29" s="340">
        <f t="shared" si="19"/>
        <v>8.8703992297851624E-3</v>
      </c>
      <c r="AK29" s="341">
        <f t="shared" si="20"/>
        <v>6.3356922389663549E-3</v>
      </c>
      <c r="AL29" s="341">
        <f t="shared" si="21"/>
        <v>9.4741517547695213E-3</v>
      </c>
      <c r="AM29" s="341">
        <f t="shared" si="22"/>
        <v>4.5446728892045221E-3</v>
      </c>
      <c r="AN29" s="341">
        <f t="shared" si="23"/>
        <v>4.7971089242023939E-3</v>
      </c>
      <c r="AP29" s="52">
        <f t="shared" si="24"/>
        <v>2.1621471806307739</v>
      </c>
      <c r="AQ29" s="74">
        <f t="shared" si="25"/>
        <v>2.2399270497436166</v>
      </c>
      <c r="AR29" s="74">
        <f t="shared" si="26"/>
        <v>2.1833136915077986</v>
      </c>
      <c r="AS29" s="74">
        <f t="shared" si="27"/>
        <v>2.1870475386100385</v>
      </c>
      <c r="AT29" s="74">
        <f t="shared" si="28"/>
        <v>2.2785290958991289</v>
      </c>
      <c r="AU29" s="74">
        <f t="shared" si="29"/>
        <v>2.2513798326648162</v>
      </c>
      <c r="AV29" s="74">
        <f t="shared" si="30"/>
        <v>2.2257729336966396</v>
      </c>
      <c r="AW29" s="74">
        <f t="shared" si="31"/>
        <v>2.4989082576079671</v>
      </c>
      <c r="AX29" s="74">
        <f t="shared" si="32"/>
        <v>2.5421596395436037</v>
      </c>
      <c r="AY29" s="74">
        <f t="shared" si="33"/>
        <v>2.4174805843407077</v>
      </c>
      <c r="AZ29" s="74">
        <f t="shared" si="34"/>
        <v>2.5264330186634378</v>
      </c>
      <c r="BA29" s="17">
        <f t="shared" si="35"/>
        <v>2.7789393014984896</v>
      </c>
      <c r="BB29" s="42">
        <f t="shared" si="36"/>
        <v>9.9945765816754351E-2</v>
      </c>
      <c r="BC29" s="8"/>
    </row>
    <row r="30" spans="1:55" ht="20.100000000000001" customHeight="1">
      <c r="A30" s="47" t="s">
        <v>167</v>
      </c>
      <c r="B30" s="81">
        <v>756.9</v>
      </c>
      <c r="C30" s="61">
        <v>1241.5999999999999</v>
      </c>
      <c r="D30" s="61">
        <v>1514.83</v>
      </c>
      <c r="E30" s="61">
        <v>1231.23</v>
      </c>
      <c r="F30" s="61">
        <v>1274.6300000000001</v>
      </c>
      <c r="G30" s="61">
        <v>1534.55</v>
      </c>
      <c r="H30" s="61">
        <v>1265.56</v>
      </c>
      <c r="I30" s="61">
        <v>1095.99</v>
      </c>
      <c r="J30" s="61">
        <v>1163.3</v>
      </c>
      <c r="K30" s="61">
        <v>1534.46</v>
      </c>
      <c r="L30" s="61">
        <v>742.36</v>
      </c>
      <c r="M30" s="82">
        <v>1335.74</v>
      </c>
      <c r="N30" s="42">
        <f t="shared" si="0"/>
        <v>0.79931569588878704</v>
      </c>
      <c r="P30" s="340">
        <f t="shared" si="14"/>
        <v>4.4714063928882825E-3</v>
      </c>
      <c r="Q30" s="341">
        <f t="shared" si="15"/>
        <v>6.5687421617490549E-3</v>
      </c>
      <c r="R30" s="341">
        <f t="shared" si="16"/>
        <v>5.5118770666710264E-3</v>
      </c>
      <c r="S30" s="341">
        <f t="shared" si="17"/>
        <v>2.3718696439153858E-3</v>
      </c>
      <c r="T30" s="341">
        <f t="shared" si="18"/>
        <v>4.0492081832722805E-3</v>
      </c>
      <c r="V30" s="81">
        <v>176.249</v>
      </c>
      <c r="W30" s="61">
        <v>284.45499999999998</v>
      </c>
      <c r="X30" s="61">
        <v>348.83</v>
      </c>
      <c r="Y30" s="61">
        <v>284.81100000000004</v>
      </c>
      <c r="Z30" s="61">
        <v>309.39299999999997</v>
      </c>
      <c r="AA30" s="61">
        <v>349.875</v>
      </c>
      <c r="AB30" s="61">
        <v>272.10000000000002</v>
      </c>
      <c r="AC30" s="61">
        <v>257.47500000000002</v>
      </c>
      <c r="AD30" s="61">
        <v>288.43900000000002</v>
      </c>
      <c r="AE30" s="61">
        <v>368.55</v>
      </c>
      <c r="AF30" s="61">
        <v>193.244</v>
      </c>
      <c r="AG30" s="82">
        <v>330.24799999999999</v>
      </c>
      <c r="AH30" s="42">
        <f t="shared" si="1"/>
        <v>0.70896897186976049</v>
      </c>
      <c r="AJ30" s="340">
        <f t="shared" si="19"/>
        <v>4.607053487266516E-3</v>
      </c>
      <c r="AK30" s="341">
        <f t="shared" si="20"/>
        <v>6.400839475471258E-3</v>
      </c>
      <c r="AL30" s="341">
        <f t="shared" si="21"/>
        <v>5.5148657242049693E-3</v>
      </c>
      <c r="AM30" s="341">
        <f t="shared" si="22"/>
        <v>2.5982082629756125E-3</v>
      </c>
      <c r="AN30" s="341">
        <f t="shared" si="23"/>
        <v>4.2416515026974713E-3</v>
      </c>
      <c r="AP30" s="52">
        <f t="shared" si="24"/>
        <v>2.3285638789800505</v>
      </c>
      <c r="AQ30" s="74">
        <f t="shared" si="25"/>
        <v>2.2910357603092786</v>
      </c>
      <c r="AR30" s="74">
        <f t="shared" si="26"/>
        <v>2.3027666470825108</v>
      </c>
      <c r="AS30" s="74">
        <f t="shared" si="27"/>
        <v>2.3132233620038498</v>
      </c>
      <c r="AT30" s="74">
        <f t="shared" si="28"/>
        <v>2.4273161623373052</v>
      </c>
      <c r="AU30" s="74">
        <f t="shared" si="29"/>
        <v>2.2799843602359</v>
      </c>
      <c r="AV30" s="74">
        <f t="shared" si="30"/>
        <v>2.1500363475457505</v>
      </c>
      <c r="AW30" s="74">
        <f t="shared" si="31"/>
        <v>2.3492458872799937</v>
      </c>
      <c r="AX30" s="74">
        <f t="shared" si="32"/>
        <v>2.4794893836499616</v>
      </c>
      <c r="AY30" s="74">
        <f t="shared" si="33"/>
        <v>2.4018221393845391</v>
      </c>
      <c r="AZ30" s="74">
        <f t="shared" si="34"/>
        <v>2.6031036154965248</v>
      </c>
      <c r="BA30" s="17">
        <f t="shared" si="35"/>
        <v>2.4723973228322875</v>
      </c>
      <c r="BB30" s="42">
        <f t="shared" si="36"/>
        <v>-5.0211713389405714E-2</v>
      </c>
      <c r="BC30" s="8"/>
    </row>
    <row r="31" spans="1:55" ht="20.100000000000001" customHeight="1">
      <c r="A31" s="47" t="s">
        <v>160</v>
      </c>
      <c r="B31" s="81">
        <v>143.37</v>
      </c>
      <c r="C31" s="61">
        <v>321.98</v>
      </c>
      <c r="D31" s="61">
        <v>168.3</v>
      </c>
      <c r="E31" s="61">
        <v>105.86000000000001</v>
      </c>
      <c r="F31" s="61">
        <v>169.17</v>
      </c>
      <c r="G31" s="61">
        <v>203.4</v>
      </c>
      <c r="H31" s="61">
        <v>236.27</v>
      </c>
      <c r="I31" s="61">
        <v>257.88</v>
      </c>
      <c r="J31" s="61">
        <v>512.05999999999995</v>
      </c>
      <c r="K31" s="61">
        <v>573.84</v>
      </c>
      <c r="L31" s="61">
        <v>651.02</v>
      </c>
      <c r="M31" s="82">
        <v>954.02</v>
      </c>
      <c r="N31" s="42">
        <f t="shared" si="0"/>
        <v>0.46542348929372374</v>
      </c>
      <c r="P31" s="340">
        <f t="shared" si="14"/>
        <v>8.4696199570404702E-4</v>
      </c>
      <c r="Q31" s="341">
        <f t="shared" si="15"/>
        <v>8.7066707223600265E-4</v>
      </c>
      <c r="R31" s="341">
        <f t="shared" si="16"/>
        <v>2.0612694602260744E-3</v>
      </c>
      <c r="S31" s="341">
        <f t="shared" si="17"/>
        <v>2.0800347211350212E-3</v>
      </c>
      <c r="T31" s="341">
        <f t="shared" si="18"/>
        <v>2.8920490447283311E-3</v>
      </c>
      <c r="V31" s="81">
        <v>40.204000000000001</v>
      </c>
      <c r="W31" s="61">
        <v>84.995000000000005</v>
      </c>
      <c r="X31" s="61">
        <v>44.981000000000002</v>
      </c>
      <c r="Y31" s="61">
        <v>32.413000000000004</v>
      </c>
      <c r="Z31" s="61">
        <v>49.112000000000002</v>
      </c>
      <c r="AA31" s="61">
        <v>59.64</v>
      </c>
      <c r="AB31" s="61">
        <v>71.927000000000007</v>
      </c>
      <c r="AC31" s="61">
        <v>77.831999999999994</v>
      </c>
      <c r="AD31" s="61">
        <v>152.6</v>
      </c>
      <c r="AE31" s="61">
        <v>171.80799999999999</v>
      </c>
      <c r="AF31" s="61">
        <v>189.13300000000001</v>
      </c>
      <c r="AG31" s="82">
        <v>277.00799999999998</v>
      </c>
      <c r="AH31" s="42">
        <f t="shared" si="1"/>
        <v>0.46462013503724875</v>
      </c>
      <c r="AJ31" s="340">
        <f t="shared" si="19"/>
        <v>1.050910804612015E-3</v>
      </c>
      <c r="AK31" s="341">
        <f t="shared" si="20"/>
        <v>1.0910927225926568E-3</v>
      </c>
      <c r="AL31" s="341">
        <f t="shared" si="21"/>
        <v>2.5708806141478964E-3</v>
      </c>
      <c r="AM31" s="341">
        <f t="shared" si="22"/>
        <v>2.5429349599540817E-3</v>
      </c>
      <c r="AN31" s="341">
        <f t="shared" si="23"/>
        <v>3.5578456174124328E-3</v>
      </c>
      <c r="AP31" s="52">
        <f t="shared" si="24"/>
        <v>2.8042128757759643</v>
      </c>
      <c r="AQ31" s="74">
        <f t="shared" si="25"/>
        <v>2.6397602335548793</v>
      </c>
      <c r="AR31" s="74">
        <f t="shared" si="26"/>
        <v>2.6726678550207961</v>
      </c>
      <c r="AS31" s="74">
        <f t="shared" si="27"/>
        <v>3.0618741734366144</v>
      </c>
      <c r="AT31" s="74">
        <f t="shared" si="28"/>
        <v>2.9031152095525217</v>
      </c>
      <c r="AU31" s="74">
        <f t="shared" si="29"/>
        <v>2.9321533923303833</v>
      </c>
      <c r="AV31" s="74">
        <f t="shared" si="30"/>
        <v>3.0442713844330638</v>
      </c>
      <c r="AW31" s="74">
        <f t="shared" si="31"/>
        <v>3.0181479758026986</v>
      </c>
      <c r="AX31" s="74">
        <f t="shared" si="32"/>
        <v>2.9801195172440731</v>
      </c>
      <c r="AY31" s="74">
        <f t="shared" si="33"/>
        <v>2.9940052976439424</v>
      </c>
      <c r="AZ31" s="74">
        <f t="shared" si="34"/>
        <v>2.9051795643759029</v>
      </c>
      <c r="BA31" s="17">
        <f t="shared" si="35"/>
        <v>2.9035869268988068</v>
      </c>
      <c r="BB31" s="42">
        <f t="shared" si="36"/>
        <v>-5.4820620956631686E-4</v>
      </c>
      <c r="BC31" s="8"/>
    </row>
    <row r="32" spans="1:55" ht="20.100000000000001" customHeight="1" thickBot="1">
      <c r="A32" s="47" t="s">
        <v>33</v>
      </c>
      <c r="B32" s="81">
        <f t="shared" ref="B32:K32" si="37">B33-SUM(B7:B31)</f>
        <v>5185.4199999999546</v>
      </c>
      <c r="C32" s="61">
        <f t="shared" si="37"/>
        <v>6821.8499999999476</v>
      </c>
      <c r="D32" s="61">
        <f t="shared" si="37"/>
        <v>7037.1100000001024</v>
      </c>
      <c r="E32" s="61">
        <f t="shared" si="37"/>
        <v>7811.7800000000279</v>
      </c>
      <c r="F32" s="61">
        <f t="shared" si="37"/>
        <v>8833.2099999999919</v>
      </c>
      <c r="G32" s="61">
        <f t="shared" si="37"/>
        <v>8787.5299999999115</v>
      </c>
      <c r="H32" s="61">
        <f t="shared" si="37"/>
        <v>9083.0899999999674</v>
      </c>
      <c r="I32" s="61">
        <f t="shared" si="37"/>
        <v>9683.8000000000466</v>
      </c>
      <c r="J32" s="61">
        <f t="shared" si="37"/>
        <v>9529.6699999999546</v>
      </c>
      <c r="K32" s="61">
        <f t="shared" si="37"/>
        <v>11017.769999999844</v>
      </c>
      <c r="L32" s="61">
        <f t="shared" ref="L32:M32" si="38">L33-SUM(L7:L31)</f>
        <v>10306.259999999951</v>
      </c>
      <c r="M32" s="82">
        <f t="shared" si="38"/>
        <v>13140.739999999758</v>
      </c>
      <c r="N32" s="42">
        <f t="shared" si="0"/>
        <v>0.27502508184344471</v>
      </c>
      <c r="P32" s="340">
        <f t="shared" si="14"/>
        <v>3.0633003220782874E-2</v>
      </c>
      <c r="Q32" s="349">
        <f t="shared" si="15"/>
        <v>3.7615599888328237E-2</v>
      </c>
      <c r="R32" s="341">
        <f t="shared" si="16"/>
        <v>3.9576524502988139E-2</v>
      </c>
      <c r="S32" s="341">
        <f t="shared" si="17"/>
        <v>3.2928909472896263E-2</v>
      </c>
      <c r="T32" s="341">
        <f t="shared" si="18"/>
        <v>3.983529125597228E-2</v>
      </c>
      <c r="V32" s="81">
        <f t="shared" ref="V32:AG32" si="39">V33-SUM(V7:V31)</f>
        <v>1323.185999999987</v>
      </c>
      <c r="W32" s="61">
        <f t="shared" si="39"/>
        <v>1747.3100000000049</v>
      </c>
      <c r="X32" s="61">
        <f t="shared" si="39"/>
        <v>1823.4170000000086</v>
      </c>
      <c r="Y32" s="61">
        <f t="shared" si="39"/>
        <v>2067.2069999999803</v>
      </c>
      <c r="Z32" s="61">
        <f t="shared" si="39"/>
        <v>2297.8100000000122</v>
      </c>
      <c r="AA32" s="61">
        <f t="shared" si="39"/>
        <v>2396.5340000000215</v>
      </c>
      <c r="AB32" s="61">
        <f t="shared" si="39"/>
        <v>2462.8879999999917</v>
      </c>
      <c r="AC32" s="61">
        <f t="shared" si="39"/>
        <v>2625.9839999999822</v>
      </c>
      <c r="AD32" s="61">
        <f t="shared" si="39"/>
        <v>2647.3700000000244</v>
      </c>
      <c r="AE32" s="61">
        <f t="shared" si="39"/>
        <v>3042.7019999999975</v>
      </c>
      <c r="AF32" s="61">
        <f t="shared" si="39"/>
        <v>2726.0890000000218</v>
      </c>
      <c r="AG32" s="82">
        <f t="shared" si="39"/>
        <v>3539.7449999999371</v>
      </c>
      <c r="AH32" s="42">
        <f t="shared" si="1"/>
        <v>0.29847007929671732</v>
      </c>
      <c r="AJ32" s="340">
        <f t="shared" si="19"/>
        <v>3.4587366031025267E-2</v>
      </c>
      <c r="AK32" s="349">
        <f t="shared" si="20"/>
        <v>4.3843742569515322E-2</v>
      </c>
      <c r="AL32" s="341">
        <f t="shared" si="21"/>
        <v>4.5530031118626767E-2</v>
      </c>
      <c r="AM32" s="341">
        <f t="shared" si="22"/>
        <v>3.6652868732829899E-2</v>
      </c>
      <c r="AN32" s="341">
        <f t="shared" si="23"/>
        <v>4.5463908027953519E-2</v>
      </c>
      <c r="AP32" s="52">
        <f t="shared" si="24"/>
        <v>2.5517431567741831</v>
      </c>
      <c r="AQ32" s="74">
        <f t="shared" si="25"/>
        <v>2.5613433306214861</v>
      </c>
      <c r="AR32" s="74">
        <f t="shared" si="26"/>
        <v>2.5911446602369184</v>
      </c>
      <c r="AS32" s="74">
        <f t="shared" si="27"/>
        <v>2.6462688401362722</v>
      </c>
      <c r="AT32" s="74">
        <f t="shared" si="28"/>
        <v>2.601330660088478</v>
      </c>
      <c r="AU32" s="74">
        <f t="shared" si="29"/>
        <v>2.7271986553673737</v>
      </c>
      <c r="AV32" s="74">
        <f t="shared" si="30"/>
        <v>2.7115089688641207</v>
      </c>
      <c r="AW32" s="74">
        <f t="shared" si="31"/>
        <v>2.7117288667671469</v>
      </c>
      <c r="AX32" s="74">
        <f t="shared" si="32"/>
        <v>2.7780290398303791</v>
      </c>
      <c r="AY32" s="74">
        <f t="shared" si="33"/>
        <v>2.7616314372146453</v>
      </c>
      <c r="AZ32" s="74">
        <f t="shared" si="34"/>
        <v>2.6450807567439933</v>
      </c>
      <c r="BA32" s="17">
        <f t="shared" si="35"/>
        <v>2.693718161990879</v>
      </c>
      <c r="BB32" s="42">
        <f t="shared" si="36"/>
        <v>1.838787156984828E-2</v>
      </c>
      <c r="BC32" s="8"/>
    </row>
    <row r="33" spans="1:55" s="6" customFormat="1" ht="26.25" customHeight="1" thickBot="1">
      <c r="A33" s="56" t="s">
        <v>34</v>
      </c>
      <c r="B33" s="84">
        <v>169275.60000000003</v>
      </c>
      <c r="C33" s="69">
        <v>176878.02999999994</v>
      </c>
      <c r="D33" s="69">
        <v>186204.2600000001</v>
      </c>
      <c r="E33" s="69">
        <v>194775.03999999998</v>
      </c>
      <c r="F33" s="69">
        <v>226476.24999999997</v>
      </c>
      <c r="G33" s="69">
        <v>233613.97999999992</v>
      </c>
      <c r="H33" s="69">
        <v>255919.03999999995</v>
      </c>
      <c r="I33" s="69">
        <v>253899.37000000005</v>
      </c>
      <c r="J33" s="69">
        <v>267595.98999999993</v>
      </c>
      <c r="K33" s="69">
        <v>278391.54999999993</v>
      </c>
      <c r="L33" s="69">
        <v>312985.15999999997</v>
      </c>
      <c r="M33" s="85">
        <v>329876.83999999979</v>
      </c>
      <c r="N33" s="86">
        <f t="shared" si="0"/>
        <v>5.3969587567665574E-2</v>
      </c>
      <c r="O33"/>
      <c r="P33" s="334">
        <f>SUM(P7:P32)</f>
        <v>0.99999999999999956</v>
      </c>
      <c r="Q33" s="338">
        <f t="shared" ref="Q33:T33" si="40">SUM(Q7:Q32)</f>
        <v>1.0000000000000002</v>
      </c>
      <c r="R33" s="338">
        <f t="shared" si="40"/>
        <v>0.99999999999999956</v>
      </c>
      <c r="S33" s="338">
        <f t="shared" si="40"/>
        <v>0.99999999999999989</v>
      </c>
      <c r="T33" s="335">
        <f t="shared" si="40"/>
        <v>0.99999999999999978</v>
      </c>
      <c r="V33" s="99">
        <v>38256.338999999993</v>
      </c>
      <c r="W33" s="69">
        <v>39549.970000000016</v>
      </c>
      <c r="X33" s="69">
        <v>42288.655000000013</v>
      </c>
      <c r="Y33" s="69">
        <v>44201.20199999999</v>
      </c>
      <c r="Z33" s="69">
        <v>50741.710000000028</v>
      </c>
      <c r="AA33" s="69">
        <v>54660.799000000021</v>
      </c>
      <c r="AB33" s="69">
        <v>59521.392000000007</v>
      </c>
      <c r="AC33" s="69">
        <v>60045.068999999989</v>
      </c>
      <c r="AD33" s="69">
        <v>63132.085000000028</v>
      </c>
      <c r="AE33" s="69">
        <v>66828.463000000003</v>
      </c>
      <c r="AF33" s="69">
        <v>74375.87000000001</v>
      </c>
      <c r="AG33" s="85">
        <v>77858.352999999959</v>
      </c>
      <c r="AH33" s="86">
        <f t="shared" si="1"/>
        <v>4.6822753132164351E-2</v>
      </c>
      <c r="AI33"/>
      <c r="AJ33" s="334">
        <f>SUM(AJ7:AJ32)</f>
        <v>0.99999999999999989</v>
      </c>
      <c r="AK33" s="338">
        <f t="shared" ref="AK33:AN33" si="41">SUM(AK7:AK32)</f>
        <v>0.99999999999999978</v>
      </c>
      <c r="AL33" s="338">
        <f t="shared" si="41"/>
        <v>1</v>
      </c>
      <c r="AM33" s="338">
        <f t="shared" si="41"/>
        <v>1.0000000000000002</v>
      </c>
      <c r="AN33" s="335">
        <f t="shared" si="41"/>
        <v>0.99999999999999978</v>
      </c>
      <c r="AP33" s="72">
        <f t="shared" ref="AP33" si="42">(V33/B33)*10</f>
        <v>2.2600031546188575</v>
      </c>
      <c r="AQ33" s="77">
        <f t="shared" ref="AQ33" si="43">(W33/C33)*10</f>
        <v>2.2360024023334062</v>
      </c>
      <c r="AR33" s="77">
        <f t="shared" ref="AR33" si="44">(X33/D33)*10</f>
        <v>2.2710895550939592</v>
      </c>
      <c r="AS33" s="77">
        <f t="shared" ref="AS33" si="45">(Y33/E33)*10</f>
        <v>2.2693463187069551</v>
      </c>
      <c r="AT33" s="77">
        <f t="shared" ref="AT33" si="46">(Z33/F33)*10</f>
        <v>2.2404870267853707</v>
      </c>
      <c r="AU33" s="77">
        <f t="shared" ref="AU33" si="47">(AA33/G33)*10</f>
        <v>2.3397914371391657</v>
      </c>
      <c r="AV33" s="77">
        <f t="shared" ref="AV33" si="48">(AB33/H33)*10</f>
        <v>2.3257899060577918</v>
      </c>
      <c r="AW33" s="77">
        <f t="shared" ref="AW33" si="49">(AC33/I33)*10</f>
        <v>2.3649160295277607</v>
      </c>
      <c r="AX33" s="77">
        <f t="shared" ref="AX33:AY33" si="50">(AD33/J33)*10</f>
        <v>2.3592313547000479</v>
      </c>
      <c r="AY33" s="77">
        <f t="shared" si="50"/>
        <v>2.4005205258564786</v>
      </c>
      <c r="AZ33" s="77">
        <f t="shared" ref="AZ33" si="51">(AF33/L33)*10</f>
        <v>2.3763385458914414</v>
      </c>
      <c r="BA33" s="87">
        <f t="shared" si="13"/>
        <v>2.3602248948425726</v>
      </c>
      <c r="BB33" s="86">
        <f t="shared" si="36"/>
        <v>-6.780873489902554E-3</v>
      </c>
      <c r="BC33" s="13"/>
    </row>
    <row r="35" spans="1:55" ht="15.75" thickBot="1"/>
    <row r="36" spans="1:55" ht="15" customHeight="1">
      <c r="A36" s="507" t="s">
        <v>20</v>
      </c>
      <c r="B36" s="533" t="s">
        <v>19</v>
      </c>
      <c r="C36" s="530"/>
      <c r="D36" s="530"/>
      <c r="E36" s="530"/>
      <c r="F36" s="530"/>
      <c r="G36" s="530"/>
      <c r="H36" s="530"/>
      <c r="I36" s="530"/>
      <c r="J36" s="530"/>
      <c r="K36" s="530"/>
      <c r="L36" s="530"/>
      <c r="M36" s="531"/>
      <c r="N36" s="519" t="s">
        <v>196</v>
      </c>
      <c r="P36" s="489" t="s">
        <v>112</v>
      </c>
      <c r="Q36" s="495"/>
      <c r="R36" s="495"/>
      <c r="S36" s="495"/>
      <c r="T36" s="522"/>
      <c r="V36" s="529" t="s">
        <v>35</v>
      </c>
      <c r="W36" s="530"/>
      <c r="X36" s="530"/>
      <c r="Y36" s="530"/>
      <c r="Z36" s="530"/>
      <c r="AA36" s="530"/>
      <c r="AB36" s="530"/>
      <c r="AC36" s="530"/>
      <c r="AD36" s="530"/>
      <c r="AE36" s="530"/>
      <c r="AF36" s="530"/>
      <c r="AG36" s="531"/>
      <c r="AH36" s="519" t="s">
        <v>205</v>
      </c>
      <c r="AJ36" s="489" t="s">
        <v>112</v>
      </c>
      <c r="AK36" s="495"/>
      <c r="AL36" s="495"/>
      <c r="AM36" s="495"/>
      <c r="AN36" s="522"/>
      <c r="AP36" s="529" t="s">
        <v>41</v>
      </c>
      <c r="AQ36" s="530"/>
      <c r="AR36" s="530"/>
      <c r="AS36" s="530"/>
      <c r="AT36" s="530"/>
      <c r="AU36" s="530"/>
      <c r="AV36" s="530"/>
      <c r="AW36" s="530"/>
      <c r="AX36" s="530"/>
      <c r="AY36" s="530"/>
      <c r="AZ36" s="530"/>
      <c r="BA36" s="530"/>
      <c r="BB36" s="519" t="s">
        <v>196</v>
      </c>
    </row>
    <row r="37" spans="1:55" ht="15.75" thickBot="1">
      <c r="A37" s="517"/>
      <c r="B37" s="526" t="s">
        <v>69</v>
      </c>
      <c r="C37" s="527"/>
      <c r="D37" s="527"/>
      <c r="E37" s="527"/>
      <c r="F37" s="527"/>
      <c r="G37" s="527"/>
      <c r="H37" s="527"/>
      <c r="I37" s="527"/>
      <c r="J37" s="527"/>
      <c r="K37" s="527"/>
      <c r="L37" s="527"/>
      <c r="M37" s="528"/>
      <c r="N37" s="520"/>
      <c r="P37" s="523"/>
      <c r="Q37" s="524"/>
      <c r="R37" s="524"/>
      <c r="S37" s="524"/>
      <c r="T37" s="525"/>
      <c r="V37" s="532" t="str">
        <f>B37</f>
        <v>jan-dez</v>
      </c>
      <c r="W37" s="527"/>
      <c r="X37" s="527"/>
      <c r="Y37" s="527"/>
      <c r="Z37" s="527"/>
      <c r="AA37" s="527"/>
      <c r="AB37" s="527"/>
      <c r="AC37" s="527"/>
      <c r="AD37" s="527"/>
      <c r="AE37" s="527"/>
      <c r="AF37" s="527"/>
      <c r="AG37" s="528"/>
      <c r="AH37" s="520"/>
      <c r="AJ37" s="523"/>
      <c r="AK37" s="524"/>
      <c r="AL37" s="524"/>
      <c r="AM37" s="524"/>
      <c r="AN37" s="525"/>
      <c r="AP37" s="532" t="str">
        <f>B37</f>
        <v>jan-dez</v>
      </c>
      <c r="AQ37" s="527"/>
      <c r="AR37" s="527"/>
      <c r="AS37" s="527"/>
      <c r="AT37" s="527"/>
      <c r="AU37" s="527"/>
      <c r="AV37" s="527"/>
      <c r="AW37" s="527"/>
      <c r="AX37" s="527"/>
      <c r="AY37" s="527"/>
      <c r="AZ37" s="527"/>
      <c r="BA37" s="528"/>
      <c r="BB37" s="520"/>
    </row>
    <row r="38" spans="1:55" ht="24.75" customHeight="1" thickBot="1">
      <c r="A38" s="508"/>
      <c r="B38" s="31">
        <v>2010</v>
      </c>
      <c r="C38" s="78">
        <v>2011</v>
      </c>
      <c r="D38" s="78">
        <v>2012</v>
      </c>
      <c r="E38" s="78">
        <v>2013</v>
      </c>
      <c r="F38" s="78">
        <v>2014</v>
      </c>
      <c r="G38" s="78">
        <v>2015</v>
      </c>
      <c r="H38" s="78">
        <v>2016</v>
      </c>
      <c r="I38" s="78">
        <v>2017</v>
      </c>
      <c r="J38" s="78">
        <v>2018</v>
      </c>
      <c r="K38" s="78">
        <v>2019</v>
      </c>
      <c r="L38" s="78">
        <v>2020</v>
      </c>
      <c r="M38" s="30">
        <v>2021</v>
      </c>
      <c r="N38" s="521"/>
      <c r="P38" s="433">
        <v>2010</v>
      </c>
      <c r="Q38" s="339">
        <v>2015</v>
      </c>
      <c r="R38" s="386">
        <v>2019</v>
      </c>
      <c r="S38" s="386">
        <v>2020</v>
      </c>
      <c r="T38" s="288">
        <v>2021</v>
      </c>
      <c r="V38" s="51">
        <v>2010</v>
      </c>
      <c r="W38" s="78">
        <v>2011</v>
      </c>
      <c r="X38" s="78">
        <v>2012</v>
      </c>
      <c r="Y38" s="78">
        <v>2013</v>
      </c>
      <c r="Z38" s="78">
        <v>2014</v>
      </c>
      <c r="AA38" s="78">
        <v>2015</v>
      </c>
      <c r="AB38" s="78">
        <v>2016</v>
      </c>
      <c r="AC38" s="78">
        <v>2017</v>
      </c>
      <c r="AD38" s="78">
        <v>2018</v>
      </c>
      <c r="AE38" s="78">
        <v>2019</v>
      </c>
      <c r="AF38" s="78">
        <v>2020</v>
      </c>
      <c r="AG38" s="30">
        <v>2021</v>
      </c>
      <c r="AH38" s="521"/>
      <c r="AJ38" s="433">
        <v>2010</v>
      </c>
      <c r="AK38" s="339">
        <v>2015</v>
      </c>
      <c r="AL38" s="386">
        <v>2019</v>
      </c>
      <c r="AM38" s="386">
        <v>2020</v>
      </c>
      <c r="AN38" s="288">
        <v>2021</v>
      </c>
      <c r="AP38" s="51">
        <v>2010</v>
      </c>
      <c r="AQ38" s="70">
        <v>2011</v>
      </c>
      <c r="AR38" s="70">
        <v>2012</v>
      </c>
      <c r="AS38" s="70">
        <v>2013</v>
      </c>
      <c r="AT38" s="70">
        <v>2014</v>
      </c>
      <c r="AU38" s="70">
        <v>2015</v>
      </c>
      <c r="AV38" s="70">
        <v>2016</v>
      </c>
      <c r="AW38" s="70">
        <v>2017</v>
      </c>
      <c r="AX38" s="70">
        <v>2018</v>
      </c>
      <c r="AY38" s="70">
        <v>2019</v>
      </c>
      <c r="AZ38" s="70">
        <v>2020</v>
      </c>
      <c r="BA38" s="29">
        <v>20221</v>
      </c>
      <c r="BB38" s="521"/>
    </row>
    <row r="39" spans="1:55" ht="20.100000000000001" customHeight="1">
      <c r="A39" s="88" t="s">
        <v>122</v>
      </c>
      <c r="B39" s="89">
        <v>31859.32</v>
      </c>
      <c r="C39" s="60">
        <v>30347.56</v>
      </c>
      <c r="D39" s="60">
        <v>32111.31</v>
      </c>
      <c r="E39" s="60">
        <v>34396.11</v>
      </c>
      <c r="F39" s="60">
        <v>49839.31</v>
      </c>
      <c r="G39" s="60">
        <v>48738.400000000001</v>
      </c>
      <c r="H39" s="60">
        <v>61571.69</v>
      </c>
      <c r="I39" s="60">
        <v>58072.5</v>
      </c>
      <c r="J39" s="60">
        <v>58869.64</v>
      </c>
      <c r="K39" s="60">
        <v>54660.84</v>
      </c>
      <c r="L39" s="60">
        <v>59115.87</v>
      </c>
      <c r="M39" s="80">
        <v>64153.47</v>
      </c>
      <c r="N39" s="42">
        <f>(M39-L39)/L39</f>
        <v>8.521569588673901E-2</v>
      </c>
      <c r="P39" s="340">
        <f t="shared" ref="P39:P63" si="52">B39/$B$64</f>
        <v>0.36155139955493959</v>
      </c>
      <c r="Q39" s="341">
        <f t="shared" ref="Q39:Q63" si="53">G39/$G$64</f>
        <v>0.41033581793625451</v>
      </c>
      <c r="R39" s="341">
        <f>K39/$K$64</f>
        <v>0.38251316102171007</v>
      </c>
      <c r="S39" s="341">
        <f>L39/$L$64</f>
        <v>0.41077248271362249</v>
      </c>
      <c r="T39" s="341">
        <f>M39/$M$64</f>
        <v>0.39433235828175806</v>
      </c>
      <c r="V39" s="97">
        <v>7143.7020000000002</v>
      </c>
      <c r="W39" s="60">
        <v>6601.7960000000003</v>
      </c>
      <c r="X39" s="60">
        <v>6928.4120000000003</v>
      </c>
      <c r="Y39" s="60">
        <v>7239.4719999999988</v>
      </c>
      <c r="Z39" s="60">
        <v>10057.393</v>
      </c>
      <c r="AA39" s="60">
        <v>9701.5540000000001</v>
      </c>
      <c r="AB39" s="60">
        <v>12061.276</v>
      </c>
      <c r="AC39" s="60">
        <v>11492.865</v>
      </c>
      <c r="AD39" s="60">
        <v>11425.73</v>
      </c>
      <c r="AE39" s="60">
        <v>10657.86</v>
      </c>
      <c r="AF39" s="60">
        <v>11598.407999999999</v>
      </c>
      <c r="AG39" s="80">
        <v>12666.268</v>
      </c>
      <c r="AH39" s="42">
        <f t="shared" ref="AH39:AH64" si="54">(AG39-AF39)/AF39</f>
        <v>9.2069532301329679E-2</v>
      </c>
      <c r="AJ39" s="340">
        <f t="shared" ref="AJ39:AJ63" si="55">V39/$V$64</f>
        <v>0.36680886237731936</v>
      </c>
      <c r="AK39" s="341">
        <f t="shared" ref="AK39:AK63" si="56">AA39/$AA$64</f>
        <v>0.37952354812855232</v>
      </c>
      <c r="AL39" s="341">
        <f>AE39/$AE$64</f>
        <v>0.33992960003143546</v>
      </c>
      <c r="AM39" s="341">
        <f>AF39/$AF$64</f>
        <v>0.36616678566089783</v>
      </c>
      <c r="AN39" s="341">
        <f>AG39/$AG$64</f>
        <v>0.36170965392806065</v>
      </c>
      <c r="AP39" s="100">
        <f t="shared" ref="AP39" si="57">(V39/B39)*10</f>
        <v>2.2422644300003896</v>
      </c>
      <c r="AQ39" s="73">
        <f t="shared" ref="AQ39" si="58">(W39/C39)*10</f>
        <v>2.1753959791166078</v>
      </c>
      <c r="AR39" s="73">
        <f t="shared" ref="AR39" si="59">(X39/D39)*10</f>
        <v>2.1576235911895218</v>
      </c>
      <c r="AS39" s="73">
        <f t="shared" ref="AS39" si="60">(Y39/E39)*10</f>
        <v>2.104735680866237</v>
      </c>
      <c r="AT39" s="73">
        <f t="shared" ref="AT39" si="61">(Z39/F39)*10</f>
        <v>2.0179639324862246</v>
      </c>
      <c r="AU39" s="73">
        <f t="shared" ref="AU39" si="62">(AA39/G39)*10</f>
        <v>1.9905360044646518</v>
      </c>
      <c r="AV39" s="73">
        <f t="shared" ref="AV39" si="63">(AB39/H39)*10</f>
        <v>1.9588996176651963</v>
      </c>
      <c r="AW39" s="73">
        <f t="shared" ref="AW39" si="64">(AC39/I39)*10</f>
        <v>1.9790546299883767</v>
      </c>
      <c r="AX39" s="73">
        <f t="shared" ref="AX39" si="65">(AD39/J39)*10</f>
        <v>1.9408527043820889</v>
      </c>
      <c r="AY39" s="73">
        <f t="shared" ref="AY39" si="66">(AE39/K39)*10</f>
        <v>1.9498163584752817</v>
      </c>
      <c r="AZ39" s="73">
        <f t="shared" ref="AZ39" si="67">(AF39/L39)*10</f>
        <v>1.9619787376892193</v>
      </c>
      <c r="BA39" s="101">
        <f t="shared" ref="BA39" si="68">(AG39/M39)*10</f>
        <v>1.974369897684412</v>
      </c>
      <c r="BB39" s="42">
        <f>(BA39-AZ39)/AZ39</f>
        <v>6.3156443834792826E-3</v>
      </c>
    </row>
    <row r="40" spans="1:55" ht="20.100000000000001" customHeight="1">
      <c r="A40" s="88" t="s">
        <v>128</v>
      </c>
      <c r="B40" s="90">
        <v>1341.92</v>
      </c>
      <c r="C40" s="61">
        <v>2149.9</v>
      </c>
      <c r="D40" s="61">
        <v>1789.74</v>
      </c>
      <c r="E40" s="61">
        <v>3844.2599999999998</v>
      </c>
      <c r="F40" s="61">
        <v>5393.43</v>
      </c>
      <c r="G40" s="61">
        <v>6591.68</v>
      </c>
      <c r="H40" s="61">
        <v>8382.6200000000008</v>
      </c>
      <c r="I40" s="61">
        <v>9906.41</v>
      </c>
      <c r="J40" s="61">
        <v>8383.2800000000007</v>
      </c>
      <c r="K40" s="61">
        <v>11624.62</v>
      </c>
      <c r="L40" s="61">
        <v>19115.830000000002</v>
      </c>
      <c r="M40" s="82">
        <v>26851.03</v>
      </c>
      <c r="N40" s="42">
        <f t="shared" ref="N40:N64" si="69">(M40-L40)/L40</f>
        <v>0.40464892186214235</v>
      </c>
      <c r="P40" s="340">
        <f t="shared" si="52"/>
        <v>1.5228606702552489E-2</v>
      </c>
      <c r="Q40" s="341">
        <f t="shared" si="53"/>
        <v>5.5496331524507371E-2</v>
      </c>
      <c r="R40" s="341">
        <f t="shared" ref="R40:R63" si="70">K40/$K$64</f>
        <v>8.1348368262840295E-2</v>
      </c>
      <c r="S40" s="341">
        <f t="shared" ref="S40:S63" si="71">L40/$L$64</f>
        <v>0.13282823966274279</v>
      </c>
      <c r="T40" s="341">
        <f t="shared" ref="T40:T63" si="72">M40/$M$64</f>
        <v>0.16504531995220575</v>
      </c>
      <c r="V40" s="97">
        <v>273.88099999999997</v>
      </c>
      <c r="W40" s="61">
        <v>498.964</v>
      </c>
      <c r="X40" s="61">
        <v>383.351</v>
      </c>
      <c r="Y40" s="61">
        <v>791.74099999999987</v>
      </c>
      <c r="Z40" s="61">
        <v>1021.495</v>
      </c>
      <c r="AA40" s="61">
        <v>1432.366</v>
      </c>
      <c r="AB40" s="61">
        <v>1688.49</v>
      </c>
      <c r="AC40" s="61">
        <v>2041.096</v>
      </c>
      <c r="AD40" s="61">
        <v>1721.586</v>
      </c>
      <c r="AE40" s="61">
        <v>2451.0120000000002</v>
      </c>
      <c r="AF40" s="61">
        <v>3879.4690000000001</v>
      </c>
      <c r="AG40" s="82">
        <v>5623.9579999999996</v>
      </c>
      <c r="AH40" s="42">
        <f t="shared" si="54"/>
        <v>0.44967210718786504</v>
      </c>
      <c r="AJ40" s="340">
        <f t="shared" si="55"/>
        <v>1.4063013551903843E-2</v>
      </c>
      <c r="AK40" s="341">
        <f t="shared" si="56"/>
        <v>5.6033974200288113E-2</v>
      </c>
      <c r="AL40" s="341">
        <f t="shared" ref="AL40:AL63" si="73">AE40/$AE$64</f>
        <v>7.8174373545181558E-2</v>
      </c>
      <c r="AM40" s="341">
        <f t="shared" ref="AM40:AM63" si="74">AF40/$AF$64</f>
        <v>0.12247652382991681</v>
      </c>
      <c r="AN40" s="341">
        <f t="shared" ref="AN40:AN63" si="75">AG40/$AG$64</f>
        <v>0.16060294175726805</v>
      </c>
      <c r="AP40" s="102">
        <f t="shared" ref="AP40:AP63" si="76">(V40/B40)*10</f>
        <v>2.0409636938118512</v>
      </c>
      <c r="AQ40" s="74">
        <f t="shared" ref="AQ40:AQ63" si="77">(W40/C40)*10</f>
        <v>2.3208707381738685</v>
      </c>
      <c r="AR40" s="74">
        <f t="shared" ref="AR40:AR63" si="78">(X40/D40)*10</f>
        <v>2.141936817638316</v>
      </c>
      <c r="AS40" s="74">
        <f t="shared" ref="AS40:AS63" si="79">(Y40/E40)*10</f>
        <v>2.0595407178494689</v>
      </c>
      <c r="AT40" s="74">
        <f t="shared" ref="AT40:AT63" si="80">(Z40/F40)*10</f>
        <v>1.8939617275092102</v>
      </c>
      <c r="AU40" s="74">
        <f t="shared" ref="AU40:AU63" si="81">(AA40/G40)*10</f>
        <v>2.1729908005242971</v>
      </c>
      <c r="AV40" s="74">
        <f t="shared" ref="AV40:AV63" si="82">(AB40/H40)*10</f>
        <v>2.0142747732809072</v>
      </c>
      <c r="AW40" s="74">
        <f t="shared" ref="AW40:AW63" si="83">(AC40/I40)*10</f>
        <v>2.060379087883502</v>
      </c>
      <c r="AX40" s="74">
        <f t="shared" ref="AX40:AX63" si="84">(AD40/J40)*10</f>
        <v>2.0535947743603931</v>
      </c>
      <c r="AY40" s="74">
        <f t="shared" ref="AY40:AY64" si="85">(AE40/K40)*10</f>
        <v>2.1084663412653488</v>
      </c>
      <c r="AZ40" s="74">
        <f t="shared" ref="AZ40:AZ64" si="86">(AF40/L40)*10</f>
        <v>2.0294535994513447</v>
      </c>
      <c r="BA40" s="103">
        <f t="shared" ref="BA40:BA63" si="87">(AG40/M40)*10</f>
        <v>2.0945036372906363</v>
      </c>
      <c r="BB40" s="42">
        <f t="shared" ref="BB40:BB64" si="88">(BA40-AZ40)/AZ40</f>
        <v>3.2052981086573042E-2</v>
      </c>
    </row>
    <row r="41" spans="1:55" ht="20.100000000000001" customHeight="1">
      <c r="A41" s="88" t="s">
        <v>117</v>
      </c>
      <c r="B41" s="90">
        <v>25234.21</v>
      </c>
      <c r="C41" s="61">
        <v>26996.11</v>
      </c>
      <c r="D41" s="61">
        <v>25422.080000000002</v>
      </c>
      <c r="E41" s="61">
        <v>22332.129999999997</v>
      </c>
      <c r="F41" s="61">
        <v>24897.46</v>
      </c>
      <c r="G41" s="61">
        <v>27012.66</v>
      </c>
      <c r="H41" s="61">
        <v>30534.69</v>
      </c>
      <c r="I41" s="61">
        <v>26275.74</v>
      </c>
      <c r="J41" s="61">
        <v>28951.65</v>
      </c>
      <c r="K41" s="61">
        <v>27404.92</v>
      </c>
      <c r="L41" s="61">
        <v>28572.12</v>
      </c>
      <c r="M41" s="82">
        <v>24023.35</v>
      </c>
      <c r="N41" s="42">
        <f t="shared" si="69"/>
        <v>-0.15920309728504572</v>
      </c>
      <c r="P41" s="340">
        <f t="shared" si="52"/>
        <v>0.28636718995142557</v>
      </c>
      <c r="Q41" s="341">
        <f t="shared" si="53"/>
        <v>0.2274235907566507</v>
      </c>
      <c r="R41" s="341">
        <f t="shared" si="70"/>
        <v>0.19177792688050682</v>
      </c>
      <c r="S41" s="341">
        <f t="shared" si="71"/>
        <v>0.1985362081077644</v>
      </c>
      <c r="T41" s="341">
        <f t="shared" si="72"/>
        <v>0.14766440941274217</v>
      </c>
      <c r="V41" s="97">
        <v>5747.335</v>
      </c>
      <c r="W41" s="61">
        <v>6185.3270000000002</v>
      </c>
      <c r="X41" s="61">
        <v>5691.6790000000001</v>
      </c>
      <c r="Y41" s="61">
        <v>5015.7510000000002</v>
      </c>
      <c r="Z41" s="61">
        <v>5571.8680000000004</v>
      </c>
      <c r="AA41" s="61">
        <v>6105.1009999999997</v>
      </c>
      <c r="AB41" s="61">
        <v>6844.6379999999999</v>
      </c>
      <c r="AC41" s="61">
        <v>6014.6220000000003</v>
      </c>
      <c r="AD41" s="61">
        <v>6588.8140000000003</v>
      </c>
      <c r="AE41" s="61">
        <v>6350.4179999999997</v>
      </c>
      <c r="AF41" s="61">
        <v>6678.9949999999999</v>
      </c>
      <c r="AG41" s="82">
        <v>5616.0529999999999</v>
      </c>
      <c r="AH41" s="42">
        <f t="shared" si="54"/>
        <v>-0.15914699741503027</v>
      </c>
      <c r="AJ41" s="340">
        <f t="shared" si="55"/>
        <v>0.29510937229063455</v>
      </c>
      <c r="AK41" s="341">
        <f t="shared" si="56"/>
        <v>0.23883076806078415</v>
      </c>
      <c r="AL41" s="341">
        <f t="shared" si="73"/>
        <v>0.2025448871323538</v>
      </c>
      <c r="AM41" s="341">
        <f t="shared" si="74"/>
        <v>0.21085877739386374</v>
      </c>
      <c r="AN41" s="341">
        <f t="shared" si="75"/>
        <v>0.16037719927224395</v>
      </c>
      <c r="AP41" s="102">
        <f t="shared" si="76"/>
        <v>2.2775965643465756</v>
      </c>
      <c r="AQ41" s="74">
        <f t="shared" si="77"/>
        <v>2.2911919532110367</v>
      </c>
      <c r="AR41" s="74">
        <f t="shared" si="78"/>
        <v>2.238872271663058</v>
      </c>
      <c r="AS41" s="74">
        <f t="shared" si="79"/>
        <v>2.2459796714419991</v>
      </c>
      <c r="AT41" s="74">
        <f t="shared" si="80"/>
        <v>2.2379262784235823</v>
      </c>
      <c r="AU41" s="74">
        <f t="shared" si="81"/>
        <v>2.2600887879979239</v>
      </c>
      <c r="AV41" s="74">
        <f t="shared" si="82"/>
        <v>2.2415940689098206</v>
      </c>
      <c r="AW41" s="74">
        <f t="shared" si="83"/>
        <v>2.2890400042015941</v>
      </c>
      <c r="AX41" s="74">
        <f t="shared" si="84"/>
        <v>2.2757991340735328</v>
      </c>
      <c r="AY41" s="74">
        <f t="shared" si="85"/>
        <v>2.3172547119276392</v>
      </c>
      <c r="AZ41" s="74">
        <f t="shared" si="86"/>
        <v>2.3375916802813372</v>
      </c>
      <c r="BA41" s="103">
        <f t="shared" si="87"/>
        <v>2.3377476496824965</v>
      </c>
      <c r="BB41" s="42">
        <f t="shared" si="88"/>
        <v>6.6722260553425246E-5</v>
      </c>
    </row>
    <row r="42" spans="1:55" ht="20.100000000000001" customHeight="1">
      <c r="A42" s="88" t="s">
        <v>130</v>
      </c>
      <c r="B42" s="90">
        <v>2073.8000000000002</v>
      </c>
      <c r="C42" s="61">
        <v>1483.98</v>
      </c>
      <c r="D42" s="61">
        <v>912.87</v>
      </c>
      <c r="E42" s="61">
        <v>1185.07</v>
      </c>
      <c r="F42" s="61">
        <v>1143.23</v>
      </c>
      <c r="G42" s="61">
        <v>1226.55</v>
      </c>
      <c r="H42" s="61">
        <v>1571.58</v>
      </c>
      <c r="I42" s="61">
        <v>3565.65</v>
      </c>
      <c r="J42" s="61">
        <v>3699.23</v>
      </c>
      <c r="K42" s="61">
        <v>5015.2</v>
      </c>
      <c r="L42" s="61">
        <v>7117.1</v>
      </c>
      <c r="M42" s="82">
        <v>11248.89</v>
      </c>
      <c r="N42" s="42">
        <f t="shared" si="69"/>
        <v>0.58054404181478392</v>
      </c>
      <c r="P42" s="340">
        <f t="shared" si="52"/>
        <v>2.353425284648366E-2</v>
      </c>
      <c r="Q42" s="341">
        <f t="shared" si="53"/>
        <v>1.0326506358224991E-2</v>
      </c>
      <c r="R42" s="341">
        <f t="shared" si="70"/>
        <v>3.5096057893659889E-2</v>
      </c>
      <c r="S42" s="341">
        <f t="shared" si="71"/>
        <v>4.9453874851560546E-2</v>
      </c>
      <c r="T42" s="341">
        <f t="shared" si="72"/>
        <v>6.9143591480742742E-2</v>
      </c>
      <c r="V42" s="97">
        <v>531.86199999999997</v>
      </c>
      <c r="W42" s="61">
        <v>372.73899999999998</v>
      </c>
      <c r="X42" s="61">
        <v>224.17099999999999</v>
      </c>
      <c r="Y42" s="61">
        <v>298.24100000000004</v>
      </c>
      <c r="Z42" s="61">
        <v>286.69400000000002</v>
      </c>
      <c r="AA42" s="61">
        <v>321.60700000000003</v>
      </c>
      <c r="AB42" s="61">
        <v>407.82799999999997</v>
      </c>
      <c r="AC42" s="61">
        <v>882.61099999999999</v>
      </c>
      <c r="AD42" s="61">
        <v>1003.671</v>
      </c>
      <c r="AE42" s="61">
        <v>1251.2550000000001</v>
      </c>
      <c r="AF42" s="61">
        <v>1769.9760000000001</v>
      </c>
      <c r="AG42" s="82">
        <v>2504.8809999999999</v>
      </c>
      <c r="AH42" s="42">
        <f t="shared" si="54"/>
        <v>0.41520619488625815</v>
      </c>
      <c r="AJ42" s="340">
        <f t="shared" si="55"/>
        <v>2.7309607142308821E-2</v>
      </c>
      <c r="AK42" s="341">
        <f t="shared" si="56"/>
        <v>1.2581224589687315E-2</v>
      </c>
      <c r="AL42" s="341">
        <f t="shared" si="73"/>
        <v>3.9908444254975556E-2</v>
      </c>
      <c r="AM42" s="341">
        <f t="shared" si="74"/>
        <v>5.5878912228034518E-2</v>
      </c>
      <c r="AN42" s="341">
        <f t="shared" si="75"/>
        <v>7.1531696600843631E-2</v>
      </c>
      <c r="AP42" s="102">
        <f t="shared" si="76"/>
        <v>2.5646735461471692</v>
      </c>
      <c r="AQ42" s="74">
        <f t="shared" si="77"/>
        <v>2.5117521799485165</v>
      </c>
      <c r="AR42" s="74">
        <f t="shared" si="78"/>
        <v>2.455672768302168</v>
      </c>
      <c r="AS42" s="74">
        <f t="shared" si="79"/>
        <v>2.5166530247158403</v>
      </c>
      <c r="AT42" s="74">
        <f t="shared" si="80"/>
        <v>2.5077543451448965</v>
      </c>
      <c r="AU42" s="74">
        <f t="shared" si="81"/>
        <v>2.6220455749867515</v>
      </c>
      <c r="AV42" s="74">
        <f t="shared" si="82"/>
        <v>2.5950190254393668</v>
      </c>
      <c r="AW42" s="74">
        <f t="shared" si="83"/>
        <v>2.4753158610632</v>
      </c>
      <c r="AX42" s="74">
        <f t="shared" si="84"/>
        <v>2.7131889609459265</v>
      </c>
      <c r="AY42" s="74">
        <f t="shared" si="85"/>
        <v>2.4949254267028236</v>
      </c>
      <c r="AZ42" s="74">
        <f t="shared" si="86"/>
        <v>2.486934285031825</v>
      </c>
      <c r="BA42" s="103">
        <f t="shared" si="87"/>
        <v>2.2267805979078825</v>
      </c>
      <c r="BB42" s="42">
        <f t="shared" si="88"/>
        <v>-0.10460818715224449</v>
      </c>
    </row>
    <row r="43" spans="1:55" ht="20.100000000000001" customHeight="1">
      <c r="A43" s="88" t="s">
        <v>126</v>
      </c>
      <c r="B43" s="90">
        <v>3462.16</v>
      </c>
      <c r="C43" s="61">
        <v>3263.99</v>
      </c>
      <c r="D43" s="61">
        <v>3228.36</v>
      </c>
      <c r="E43" s="61">
        <v>2747.6400000000003</v>
      </c>
      <c r="F43" s="61">
        <v>4032.34</v>
      </c>
      <c r="G43" s="61">
        <v>3948.87</v>
      </c>
      <c r="H43" s="61">
        <v>4653.6099999999997</v>
      </c>
      <c r="I43" s="61">
        <v>4336.3</v>
      </c>
      <c r="J43" s="61">
        <v>5126.7299999999996</v>
      </c>
      <c r="K43" s="61">
        <v>5717.7</v>
      </c>
      <c r="L43" s="61">
        <v>6653.02</v>
      </c>
      <c r="M43" s="82">
        <v>6711.68</v>
      </c>
      <c r="N43" s="42">
        <f t="shared" si="69"/>
        <v>8.8170484982759492E-3</v>
      </c>
      <c r="P43" s="340">
        <f t="shared" si="52"/>
        <v>3.9289877922163111E-2</v>
      </c>
      <c r="Q43" s="341">
        <f t="shared" si="53"/>
        <v>3.3246122182384673E-2</v>
      </c>
      <c r="R43" s="341">
        <f t="shared" si="70"/>
        <v>4.0012109231651612E-2</v>
      </c>
      <c r="S43" s="341">
        <f t="shared" si="71"/>
        <v>4.6229168968390126E-2</v>
      </c>
      <c r="T43" s="341">
        <f t="shared" si="72"/>
        <v>4.1254706915035307E-2</v>
      </c>
      <c r="V43" s="97">
        <v>698.89200000000005</v>
      </c>
      <c r="W43" s="61">
        <v>688.82600000000002</v>
      </c>
      <c r="X43" s="61">
        <v>686.58500000000004</v>
      </c>
      <c r="Y43" s="61">
        <v>585.58400000000006</v>
      </c>
      <c r="Z43" s="61">
        <v>920.18799999999999</v>
      </c>
      <c r="AA43" s="61">
        <v>975.82299999999998</v>
      </c>
      <c r="AB43" s="61">
        <v>1224.3</v>
      </c>
      <c r="AC43" s="61">
        <v>1197.9549999999999</v>
      </c>
      <c r="AD43" s="61">
        <v>1402.827</v>
      </c>
      <c r="AE43" s="61">
        <v>1620.172</v>
      </c>
      <c r="AF43" s="61">
        <v>2069.212</v>
      </c>
      <c r="AG43" s="82">
        <v>2108.9569999999999</v>
      </c>
      <c r="AH43" s="42">
        <f t="shared" si="54"/>
        <v>1.9207795044683625E-2</v>
      </c>
      <c r="AJ43" s="340">
        <f t="shared" si="55"/>
        <v>3.5886124511438112E-2</v>
      </c>
      <c r="AK43" s="341">
        <f t="shared" si="56"/>
        <v>3.8174070597911253E-2</v>
      </c>
      <c r="AL43" s="341">
        <f t="shared" si="73"/>
        <v>5.1674953503060735E-2</v>
      </c>
      <c r="AM43" s="341">
        <f t="shared" si="74"/>
        <v>6.532592291036475E-2</v>
      </c>
      <c r="AN43" s="341">
        <f t="shared" si="75"/>
        <v>6.0225324982793746E-2</v>
      </c>
      <c r="AP43" s="102">
        <f t="shared" si="76"/>
        <v>2.0186588719181091</v>
      </c>
      <c r="AQ43" s="74">
        <f t="shared" si="77"/>
        <v>2.11038024013554</v>
      </c>
      <c r="AR43" s="74">
        <f t="shared" si="78"/>
        <v>2.1267299805473989</v>
      </c>
      <c r="AS43" s="74">
        <f t="shared" si="79"/>
        <v>2.1312253424757248</v>
      </c>
      <c r="AT43" s="74">
        <f t="shared" si="80"/>
        <v>2.2820198693562546</v>
      </c>
      <c r="AU43" s="74">
        <f t="shared" si="81"/>
        <v>2.4711449098096416</v>
      </c>
      <c r="AV43" s="74">
        <f t="shared" si="82"/>
        <v>2.6308607726044944</v>
      </c>
      <c r="AW43" s="74">
        <f t="shared" si="83"/>
        <v>2.762620206166547</v>
      </c>
      <c r="AX43" s="74">
        <f t="shared" si="84"/>
        <v>2.7362997466221159</v>
      </c>
      <c r="AY43" s="74">
        <f t="shared" si="85"/>
        <v>2.8336079192682373</v>
      </c>
      <c r="AZ43" s="74">
        <f t="shared" si="86"/>
        <v>3.1101845477692835</v>
      </c>
      <c r="BA43" s="103">
        <f t="shared" si="87"/>
        <v>3.1422192357204155</v>
      </c>
      <c r="BB43" s="42">
        <f t="shared" si="88"/>
        <v>1.0299931550398893E-2</v>
      </c>
    </row>
    <row r="44" spans="1:55" ht="20.100000000000001" customHeight="1">
      <c r="A44" s="88" t="s">
        <v>146</v>
      </c>
      <c r="B44" s="90">
        <v>29.26</v>
      </c>
      <c r="C44" s="61">
        <v>155.52000000000001</v>
      </c>
      <c r="D44" s="61">
        <v>327.97</v>
      </c>
      <c r="E44" s="61">
        <v>327.20999999999998</v>
      </c>
      <c r="F44" s="61">
        <v>550.70000000000005</v>
      </c>
      <c r="G44" s="61">
        <v>394.97</v>
      </c>
      <c r="H44" s="61">
        <v>1035.78</v>
      </c>
      <c r="I44" s="61">
        <v>748.66</v>
      </c>
      <c r="J44" s="61">
        <v>1007</v>
      </c>
      <c r="K44" s="61">
        <v>1622.94</v>
      </c>
      <c r="L44" s="61">
        <v>1459.05</v>
      </c>
      <c r="M44" s="82">
        <v>9331.65</v>
      </c>
      <c r="N44" s="42">
        <f t="shared" si="69"/>
        <v>5.395702683252801</v>
      </c>
      <c r="P44" s="340">
        <f t="shared" si="52"/>
        <v>3.3205335051022849E-4</v>
      </c>
      <c r="Q44" s="341">
        <f t="shared" si="53"/>
        <v>3.3253110075481028E-3</v>
      </c>
      <c r="R44" s="341">
        <f t="shared" si="70"/>
        <v>1.1357233250505739E-2</v>
      </c>
      <c r="S44" s="341">
        <f t="shared" si="71"/>
        <v>1.0138353557231092E-2</v>
      </c>
      <c r="T44" s="341">
        <f t="shared" si="72"/>
        <v>5.735888567149941E-2</v>
      </c>
      <c r="V44" s="97">
        <v>8.7230000000000008</v>
      </c>
      <c r="W44" s="61">
        <v>42.476999999999997</v>
      </c>
      <c r="X44" s="61">
        <v>83.248999999999995</v>
      </c>
      <c r="Y44" s="61">
        <v>87.302999999999997</v>
      </c>
      <c r="Z44" s="61">
        <v>151.81200000000001</v>
      </c>
      <c r="AA44" s="61">
        <v>104.863</v>
      </c>
      <c r="AB44" s="61">
        <v>262.70800000000003</v>
      </c>
      <c r="AC44" s="61">
        <v>208.17599999999999</v>
      </c>
      <c r="AD44" s="61">
        <v>258.87400000000002</v>
      </c>
      <c r="AE44" s="61">
        <v>403.95299999999997</v>
      </c>
      <c r="AF44" s="61">
        <v>373.452</v>
      </c>
      <c r="AG44" s="82">
        <v>1315.81</v>
      </c>
      <c r="AH44" s="42">
        <f t="shared" si="54"/>
        <v>2.5233711427439136</v>
      </c>
      <c r="AJ44" s="340">
        <f t="shared" si="55"/>
        <v>4.4790134114179971E-4</v>
      </c>
      <c r="AK44" s="341">
        <f t="shared" si="56"/>
        <v>4.1022271099459299E-3</v>
      </c>
      <c r="AL44" s="341">
        <f t="shared" si="73"/>
        <v>1.2883973116694951E-2</v>
      </c>
      <c r="AM44" s="341">
        <f t="shared" si="74"/>
        <v>1.1790042084968352E-2</v>
      </c>
      <c r="AN44" s="341">
        <f t="shared" si="75"/>
        <v>3.757548630228584E-2</v>
      </c>
      <c r="AP44" s="102">
        <f t="shared" si="76"/>
        <v>2.9812030075187974</v>
      </c>
      <c r="AQ44" s="74">
        <f t="shared" si="77"/>
        <v>2.7312885802469133</v>
      </c>
      <c r="AR44" s="74">
        <f t="shared" si="78"/>
        <v>2.5383114309235602</v>
      </c>
      <c r="AS44" s="74">
        <f t="shared" si="79"/>
        <v>2.6681030530851748</v>
      </c>
      <c r="AT44" s="74">
        <f t="shared" si="80"/>
        <v>2.7567096422734698</v>
      </c>
      <c r="AU44" s="74">
        <f t="shared" si="81"/>
        <v>2.6549611362888319</v>
      </c>
      <c r="AV44" s="74">
        <f t="shared" si="82"/>
        <v>2.5363301087103443</v>
      </c>
      <c r="AW44" s="74">
        <f t="shared" si="83"/>
        <v>2.7806480912563778</v>
      </c>
      <c r="AX44" s="74">
        <f t="shared" si="84"/>
        <v>2.5707447864945383</v>
      </c>
      <c r="AY44" s="74">
        <f t="shared" si="85"/>
        <v>2.4890199267995117</v>
      </c>
      <c r="AZ44" s="74">
        <f t="shared" si="86"/>
        <v>2.5595558753983756</v>
      </c>
      <c r="BA44" s="103">
        <f t="shared" si="87"/>
        <v>1.4100507412944121</v>
      </c>
      <c r="BB44" s="42">
        <f t="shared" si="88"/>
        <v>-0.44910335623169456</v>
      </c>
    </row>
    <row r="45" spans="1:55" ht="20.100000000000001" customHeight="1">
      <c r="A45" s="88" t="s">
        <v>123</v>
      </c>
      <c r="B45" s="90">
        <v>3645.39</v>
      </c>
      <c r="C45" s="61">
        <v>4056.55</v>
      </c>
      <c r="D45" s="61">
        <v>4765.88</v>
      </c>
      <c r="E45" s="61">
        <v>3907.2799999999997</v>
      </c>
      <c r="F45" s="61">
        <v>5163.96</v>
      </c>
      <c r="G45" s="61">
        <v>4432.54</v>
      </c>
      <c r="H45" s="61">
        <v>6499.9</v>
      </c>
      <c r="I45" s="61">
        <v>5470.09</v>
      </c>
      <c r="J45" s="61">
        <v>5118.3</v>
      </c>
      <c r="K45" s="61">
        <v>5135.63</v>
      </c>
      <c r="L45" s="61">
        <v>6917.9</v>
      </c>
      <c r="M45" s="82">
        <v>5441.99</v>
      </c>
      <c r="N45" s="42">
        <f t="shared" si="69"/>
        <v>-0.21334653579843593</v>
      </c>
      <c r="P45" s="340">
        <f t="shared" si="52"/>
        <v>4.1369240034739636E-2</v>
      </c>
      <c r="Q45" s="341">
        <f t="shared" si="53"/>
        <v>3.7318211644928136E-2</v>
      </c>
      <c r="R45" s="341">
        <f t="shared" si="70"/>
        <v>3.5938819548655396E-2</v>
      </c>
      <c r="S45" s="341">
        <f t="shared" si="71"/>
        <v>4.8069713905328104E-2</v>
      </c>
      <c r="T45" s="341">
        <f t="shared" si="72"/>
        <v>3.3450298954144558E-2</v>
      </c>
      <c r="V45" s="97">
        <v>724.45299999999997</v>
      </c>
      <c r="W45" s="61">
        <v>823.09500000000003</v>
      </c>
      <c r="X45" s="61">
        <v>977.55499999999995</v>
      </c>
      <c r="Y45" s="61">
        <v>800.60599999999999</v>
      </c>
      <c r="Z45" s="61">
        <v>1117.4159999999999</v>
      </c>
      <c r="AA45" s="61">
        <v>903.98199999999997</v>
      </c>
      <c r="AB45" s="61">
        <v>1373.296</v>
      </c>
      <c r="AC45" s="61">
        <v>1142.25</v>
      </c>
      <c r="AD45" s="61">
        <v>1110.174</v>
      </c>
      <c r="AE45" s="61">
        <v>1104.0409999999999</v>
      </c>
      <c r="AF45" s="61">
        <v>1442.329</v>
      </c>
      <c r="AG45" s="82">
        <v>1223.682</v>
      </c>
      <c r="AH45" s="42">
        <f t="shared" si="54"/>
        <v>-0.15159301379920942</v>
      </c>
      <c r="AJ45" s="340">
        <f t="shared" si="55"/>
        <v>3.719860945709047E-2</v>
      </c>
      <c r="AK45" s="341">
        <f t="shared" si="56"/>
        <v>3.5363659892461041E-2</v>
      </c>
      <c r="AL45" s="341">
        <f t="shared" si="73"/>
        <v>3.5213093017576323E-2</v>
      </c>
      <c r="AM45" s="341">
        <f t="shared" si="74"/>
        <v>4.5534953917425312E-2</v>
      </c>
      <c r="AN45" s="341">
        <f t="shared" si="75"/>
        <v>3.4944593998642463E-2</v>
      </c>
      <c r="AP45" s="102">
        <f t="shared" si="76"/>
        <v>1.9873127429438278</v>
      </c>
      <c r="AQ45" s="74">
        <f t="shared" si="77"/>
        <v>2.0290517804538339</v>
      </c>
      <c r="AR45" s="74">
        <f t="shared" si="78"/>
        <v>2.0511531973108847</v>
      </c>
      <c r="AS45" s="74">
        <f t="shared" si="79"/>
        <v>2.0490110767592804</v>
      </c>
      <c r="AT45" s="74">
        <f t="shared" si="80"/>
        <v>2.1638742360514023</v>
      </c>
      <c r="AU45" s="74">
        <f t="shared" si="81"/>
        <v>2.039422092073619</v>
      </c>
      <c r="AV45" s="74">
        <f t="shared" si="82"/>
        <v>2.1127955814704844</v>
      </c>
      <c r="AW45" s="74">
        <f t="shared" si="83"/>
        <v>2.0881740519808631</v>
      </c>
      <c r="AX45" s="74">
        <f t="shared" si="84"/>
        <v>2.1690287790868061</v>
      </c>
      <c r="AY45" s="74">
        <f t="shared" si="85"/>
        <v>2.1497674092565076</v>
      </c>
      <c r="AZ45" s="74">
        <f t="shared" si="86"/>
        <v>2.0849231703262552</v>
      </c>
      <c r="BA45" s="103">
        <f t="shared" si="87"/>
        <v>2.2485928860582254</v>
      </c>
      <c r="BB45" s="42">
        <f t="shared" si="88"/>
        <v>7.8501557305039049E-2</v>
      </c>
    </row>
    <row r="46" spans="1:55" ht="20.100000000000001" customHeight="1">
      <c r="A46" s="88" t="s">
        <v>124</v>
      </c>
      <c r="B46" s="90">
        <v>6118.85</v>
      </c>
      <c r="C46" s="61">
        <v>7096.88</v>
      </c>
      <c r="D46" s="61">
        <v>5976.14</v>
      </c>
      <c r="E46" s="61">
        <v>8007.9</v>
      </c>
      <c r="F46" s="61">
        <v>7566.99</v>
      </c>
      <c r="G46" s="61">
        <v>7154.87</v>
      </c>
      <c r="H46" s="61">
        <v>5849.1</v>
      </c>
      <c r="I46" s="61">
        <v>3316.26</v>
      </c>
      <c r="J46" s="61">
        <v>3031.84</v>
      </c>
      <c r="K46" s="61">
        <v>2940.03</v>
      </c>
      <c r="L46" s="61">
        <v>2640.59</v>
      </c>
      <c r="M46" s="82">
        <v>2437.3200000000002</v>
      </c>
      <c r="N46" s="42">
        <f t="shared" si="69"/>
        <v>-7.6979008479165625E-2</v>
      </c>
      <c r="P46" s="340">
        <f t="shared" si="52"/>
        <v>6.9438983040653171E-2</v>
      </c>
      <c r="Q46" s="341">
        <f t="shared" si="53"/>
        <v>6.0237911660570909E-2</v>
      </c>
      <c r="R46" s="341">
        <f t="shared" si="70"/>
        <v>2.0574147210300067E-2</v>
      </c>
      <c r="S46" s="341">
        <f t="shared" si="71"/>
        <v>1.8348401370541691E-2</v>
      </c>
      <c r="T46" s="341">
        <f t="shared" si="72"/>
        <v>1.4981483363055726E-2</v>
      </c>
      <c r="V46" s="97">
        <v>1341.836</v>
      </c>
      <c r="W46" s="61">
        <v>1644.183</v>
      </c>
      <c r="X46" s="61">
        <v>1394.51</v>
      </c>
      <c r="Y46" s="61">
        <v>1883.444</v>
      </c>
      <c r="Z46" s="61">
        <v>1772.7639999999999</v>
      </c>
      <c r="AA46" s="61">
        <v>1714.9949999999999</v>
      </c>
      <c r="AB46" s="61">
        <v>1392.549</v>
      </c>
      <c r="AC46" s="61">
        <v>856.35299999999995</v>
      </c>
      <c r="AD46" s="61">
        <v>805.12300000000005</v>
      </c>
      <c r="AE46" s="61">
        <v>827.43700000000001</v>
      </c>
      <c r="AF46" s="61">
        <v>759.61699999999996</v>
      </c>
      <c r="AG46" s="82">
        <v>733.37300000000005</v>
      </c>
      <c r="AH46" s="42">
        <f t="shared" si="54"/>
        <v>-3.454898981986964E-2</v>
      </c>
      <c r="AJ46" s="340">
        <f t="shared" si="55"/>
        <v>6.8899477701748008E-2</v>
      </c>
      <c r="AK46" s="341">
        <f t="shared" si="56"/>
        <v>6.7090384429414771E-2</v>
      </c>
      <c r="AL46" s="341">
        <f t="shared" si="73"/>
        <v>2.6390882265408897E-2</v>
      </c>
      <c r="AM46" s="341">
        <f t="shared" si="74"/>
        <v>2.398143910986527E-2</v>
      </c>
      <c r="AN46" s="341">
        <f t="shared" si="75"/>
        <v>2.0942877099251623E-2</v>
      </c>
      <c r="AP46" s="102">
        <f t="shared" si="76"/>
        <v>2.1929545584546113</v>
      </c>
      <c r="AQ46" s="74">
        <f t="shared" si="77"/>
        <v>2.3167687772655028</v>
      </c>
      <c r="AR46" s="74">
        <f t="shared" si="78"/>
        <v>2.3334627368167409</v>
      </c>
      <c r="AS46" s="74">
        <f t="shared" si="79"/>
        <v>2.3519824173628541</v>
      </c>
      <c r="AT46" s="74">
        <f t="shared" si="80"/>
        <v>2.3427598027749474</v>
      </c>
      <c r="AU46" s="74">
        <f t="shared" si="81"/>
        <v>2.396961789662146</v>
      </c>
      <c r="AV46" s="74">
        <f t="shared" si="82"/>
        <v>2.3807919167051339</v>
      </c>
      <c r="AW46" s="74">
        <f t="shared" si="83"/>
        <v>2.5822854661576593</v>
      </c>
      <c r="AX46" s="74">
        <f t="shared" si="84"/>
        <v>2.655559000474959</v>
      </c>
      <c r="AY46" s="74">
        <f t="shared" si="85"/>
        <v>2.8143828464335394</v>
      </c>
      <c r="AZ46" s="74">
        <f t="shared" si="86"/>
        <v>2.8766942236394137</v>
      </c>
      <c r="BA46" s="103">
        <f t="shared" si="87"/>
        <v>3.0089319416408182</v>
      </c>
      <c r="BB46" s="42">
        <f t="shared" si="88"/>
        <v>4.5968638903201048E-2</v>
      </c>
    </row>
    <row r="47" spans="1:55" ht="20.100000000000001" customHeight="1">
      <c r="A47" s="88" t="s">
        <v>133</v>
      </c>
      <c r="B47" s="90">
        <v>4220.2299999999996</v>
      </c>
      <c r="C47" s="61">
        <v>3310.99</v>
      </c>
      <c r="D47" s="61">
        <v>4833.3</v>
      </c>
      <c r="E47" s="61">
        <v>4986.53</v>
      </c>
      <c r="F47" s="61">
        <v>5446.32</v>
      </c>
      <c r="G47" s="61">
        <v>5410.2</v>
      </c>
      <c r="H47" s="61">
        <v>3556.91</v>
      </c>
      <c r="I47" s="61">
        <v>3640.2</v>
      </c>
      <c r="J47" s="61">
        <v>3165.82</v>
      </c>
      <c r="K47" s="61">
        <v>2591.1999999999998</v>
      </c>
      <c r="L47" s="61">
        <v>3021.46</v>
      </c>
      <c r="M47" s="82">
        <v>2387.0100000000002</v>
      </c>
      <c r="N47" s="42">
        <f t="shared" si="69"/>
        <v>-0.209981267334335</v>
      </c>
      <c r="P47" s="340">
        <f t="shared" si="52"/>
        <v>4.789273791605541E-2</v>
      </c>
      <c r="Q47" s="341">
        <f t="shared" si="53"/>
        <v>4.5549276180562433E-2</v>
      </c>
      <c r="R47" s="341">
        <f t="shared" si="70"/>
        <v>1.8133056550895577E-2</v>
      </c>
      <c r="S47" s="341">
        <f t="shared" si="71"/>
        <v>2.0994914320298454E-2</v>
      </c>
      <c r="T47" s="341">
        <f t="shared" si="72"/>
        <v>1.467224271020943E-2</v>
      </c>
      <c r="V47" s="97">
        <v>1006.462</v>
      </c>
      <c r="W47" s="61">
        <v>834.50599999999997</v>
      </c>
      <c r="X47" s="61">
        <v>1201.777</v>
      </c>
      <c r="Y47" s="61">
        <v>1162.546</v>
      </c>
      <c r="Z47" s="61">
        <v>1261.548</v>
      </c>
      <c r="AA47" s="61">
        <v>1310.751</v>
      </c>
      <c r="AB47" s="61">
        <v>956.51599999999996</v>
      </c>
      <c r="AC47" s="61">
        <v>967.29399999999998</v>
      </c>
      <c r="AD47" s="61">
        <v>844.82500000000005</v>
      </c>
      <c r="AE47" s="61">
        <v>718.35400000000004</v>
      </c>
      <c r="AF47" s="61">
        <v>803.13699999999994</v>
      </c>
      <c r="AG47" s="82">
        <v>648.94799999999998</v>
      </c>
      <c r="AH47" s="42">
        <f t="shared" si="54"/>
        <v>-0.19198343495568002</v>
      </c>
      <c r="AJ47" s="340">
        <f t="shared" si="55"/>
        <v>5.1678972785539144E-2</v>
      </c>
      <c r="AK47" s="341">
        <f t="shared" si="56"/>
        <v>5.1276410999005734E-2</v>
      </c>
      <c r="AL47" s="341">
        <f t="shared" si="73"/>
        <v>2.2911709095539048E-2</v>
      </c>
      <c r="AM47" s="341">
        <f t="shared" si="74"/>
        <v>2.5355384440290122E-2</v>
      </c>
      <c r="AN47" s="341">
        <f t="shared" si="75"/>
        <v>1.8531958781963804E-2</v>
      </c>
      <c r="AP47" s="102">
        <f t="shared" si="76"/>
        <v>2.3848510626198101</v>
      </c>
      <c r="AQ47" s="74">
        <f t="shared" si="77"/>
        <v>2.5204123238064744</v>
      </c>
      <c r="AR47" s="74">
        <f t="shared" si="78"/>
        <v>2.4864523203608302</v>
      </c>
      <c r="AS47" s="74">
        <f t="shared" si="79"/>
        <v>2.3313727181025685</v>
      </c>
      <c r="AT47" s="74">
        <f t="shared" si="80"/>
        <v>2.3163310271890012</v>
      </c>
      <c r="AU47" s="74">
        <f t="shared" si="81"/>
        <v>2.4227403792835753</v>
      </c>
      <c r="AV47" s="74">
        <f t="shared" si="82"/>
        <v>2.6891768416968658</v>
      </c>
      <c r="AW47" s="74">
        <f t="shared" si="83"/>
        <v>2.6572550958738534</v>
      </c>
      <c r="AX47" s="74">
        <f t="shared" si="84"/>
        <v>2.6685819155858512</v>
      </c>
      <c r="AY47" s="74">
        <f t="shared" si="85"/>
        <v>2.7722831120716274</v>
      </c>
      <c r="AZ47" s="74">
        <f t="shared" si="86"/>
        <v>2.6581089936653139</v>
      </c>
      <c r="BA47" s="103">
        <f t="shared" si="87"/>
        <v>2.7186647730843183</v>
      </c>
      <c r="BB47" s="42">
        <f t="shared" si="88"/>
        <v>2.278152610119381E-2</v>
      </c>
    </row>
    <row r="48" spans="1:55" ht="20.100000000000001" customHeight="1">
      <c r="A48" s="88" t="s">
        <v>129</v>
      </c>
      <c r="B48" s="90">
        <v>1192.07</v>
      </c>
      <c r="C48" s="61">
        <v>1137.29</v>
      </c>
      <c r="D48" s="61">
        <v>1458.66</v>
      </c>
      <c r="E48" s="61">
        <v>1867.0799999999997</v>
      </c>
      <c r="F48" s="61">
        <v>1758.65</v>
      </c>
      <c r="G48" s="61">
        <v>1393.01</v>
      </c>
      <c r="H48" s="61">
        <v>2333.5700000000002</v>
      </c>
      <c r="I48" s="61">
        <v>1647.97</v>
      </c>
      <c r="J48" s="61">
        <v>2604.67</v>
      </c>
      <c r="K48" s="61">
        <v>1678.07</v>
      </c>
      <c r="L48" s="61">
        <v>2245.65</v>
      </c>
      <c r="M48" s="82">
        <v>2456.37</v>
      </c>
      <c r="N48" s="42">
        <f t="shared" si="69"/>
        <v>9.383474717787714E-2</v>
      </c>
      <c r="P48" s="340">
        <f t="shared" si="52"/>
        <v>1.352805323112536E-2</v>
      </c>
      <c r="Q48" s="341">
        <f t="shared" si="53"/>
        <v>1.1727957785716845E-2</v>
      </c>
      <c r="R48" s="341">
        <f t="shared" si="70"/>
        <v>1.1743029564048064E-2</v>
      </c>
      <c r="S48" s="341">
        <f t="shared" si="71"/>
        <v>1.5604121631058569E-2</v>
      </c>
      <c r="T48" s="341">
        <f t="shared" si="72"/>
        <v>1.5098578064640338E-2</v>
      </c>
      <c r="V48" s="97">
        <v>248.51900000000001</v>
      </c>
      <c r="W48" s="61">
        <v>246.38300000000001</v>
      </c>
      <c r="X48" s="61">
        <v>287.59800000000001</v>
      </c>
      <c r="Y48" s="61">
        <v>427.637</v>
      </c>
      <c r="Z48" s="61">
        <v>405.68</v>
      </c>
      <c r="AA48" s="61">
        <v>326.14100000000002</v>
      </c>
      <c r="AB48" s="61">
        <v>503.23</v>
      </c>
      <c r="AC48" s="61">
        <v>416.66500000000002</v>
      </c>
      <c r="AD48" s="61">
        <v>628.87</v>
      </c>
      <c r="AE48" s="61">
        <v>418.13499999999999</v>
      </c>
      <c r="AF48" s="61">
        <v>545.36599999999999</v>
      </c>
      <c r="AG48" s="82">
        <v>572.68799999999999</v>
      </c>
      <c r="AH48" s="42">
        <f t="shared" si="54"/>
        <v>5.009846598431146E-2</v>
      </c>
      <c r="AJ48" s="340">
        <f t="shared" si="55"/>
        <v>1.2760746692562068E-2</v>
      </c>
      <c r="AK48" s="341">
        <f t="shared" si="56"/>
        <v>1.2758594088142393E-2</v>
      </c>
      <c r="AL48" s="341">
        <f t="shared" si="73"/>
        <v>1.3336304221405072E-2</v>
      </c>
      <c r="AM48" s="341">
        <f t="shared" si="74"/>
        <v>1.7217441844496348E-2</v>
      </c>
      <c r="AN48" s="341">
        <f t="shared" si="75"/>
        <v>1.6354207749966539E-2</v>
      </c>
      <c r="AP48" s="102">
        <f t="shared" si="76"/>
        <v>2.0847685119162467</v>
      </c>
      <c r="AQ48" s="74">
        <f t="shared" si="77"/>
        <v>2.166404347176182</v>
      </c>
      <c r="AR48" s="74">
        <f t="shared" si="78"/>
        <v>1.9716589198305292</v>
      </c>
      <c r="AS48" s="74">
        <f t="shared" si="79"/>
        <v>2.2904053388178336</v>
      </c>
      <c r="AT48" s="74">
        <f t="shared" si="80"/>
        <v>2.3067693969806387</v>
      </c>
      <c r="AU48" s="74">
        <f t="shared" si="81"/>
        <v>2.3412681890295115</v>
      </c>
      <c r="AV48" s="74">
        <f t="shared" si="82"/>
        <v>2.1564812711853514</v>
      </c>
      <c r="AW48" s="74">
        <f t="shared" si="83"/>
        <v>2.5283530646795755</v>
      </c>
      <c r="AX48" s="74">
        <f t="shared" si="84"/>
        <v>2.4143941458994806</v>
      </c>
      <c r="AY48" s="74">
        <f t="shared" si="85"/>
        <v>2.4917613687152502</v>
      </c>
      <c r="AZ48" s="74">
        <f t="shared" si="86"/>
        <v>2.4285440740988133</v>
      </c>
      <c r="BA48" s="103">
        <f t="shared" si="87"/>
        <v>2.3314402960466056</v>
      </c>
      <c r="BB48" s="42">
        <f t="shared" si="88"/>
        <v>-3.9984358977813106E-2</v>
      </c>
    </row>
    <row r="49" spans="1:54" ht="20.100000000000001" customHeight="1">
      <c r="A49" s="88" t="s">
        <v>140</v>
      </c>
      <c r="B49" s="90">
        <v>134.35</v>
      </c>
      <c r="C49" s="61">
        <v>142.66</v>
      </c>
      <c r="D49" s="61">
        <v>117.53</v>
      </c>
      <c r="E49" s="61">
        <v>229.9</v>
      </c>
      <c r="F49" s="61">
        <v>223.76</v>
      </c>
      <c r="G49" s="61">
        <v>213.59</v>
      </c>
      <c r="H49" s="61">
        <v>439.69</v>
      </c>
      <c r="I49" s="61">
        <v>188.22</v>
      </c>
      <c r="J49" s="61">
        <v>434.19</v>
      </c>
      <c r="K49" s="61">
        <v>805.33</v>
      </c>
      <c r="L49" s="61">
        <v>1967.25</v>
      </c>
      <c r="M49" s="82">
        <v>2047.09</v>
      </c>
      <c r="N49" s="42">
        <f t="shared" si="69"/>
        <v>4.0584572372601303E-2</v>
      </c>
      <c r="P49" s="340">
        <f t="shared" si="52"/>
        <v>1.5246537129545179E-3</v>
      </c>
      <c r="Q49" s="341">
        <f t="shared" si="53"/>
        <v>1.7982458872881463E-3</v>
      </c>
      <c r="R49" s="341">
        <f t="shared" si="70"/>
        <v>5.6356492868681451E-3</v>
      </c>
      <c r="S49" s="341">
        <f t="shared" si="71"/>
        <v>1.3669631633914443E-2</v>
      </c>
      <c r="T49" s="341">
        <f t="shared" si="72"/>
        <v>1.2582855258102236E-2</v>
      </c>
      <c r="V49" s="97">
        <v>34.045000000000002</v>
      </c>
      <c r="W49" s="61">
        <v>36.884999999999998</v>
      </c>
      <c r="X49" s="61">
        <v>34.15</v>
      </c>
      <c r="Y49" s="61">
        <v>51.527000000000001</v>
      </c>
      <c r="Z49" s="61">
        <v>55.509</v>
      </c>
      <c r="AA49" s="61">
        <v>54.98</v>
      </c>
      <c r="AB49" s="61">
        <v>117.276</v>
      </c>
      <c r="AC49" s="61">
        <v>62.118000000000002</v>
      </c>
      <c r="AD49" s="61">
        <v>108.67100000000001</v>
      </c>
      <c r="AE49" s="61">
        <v>209.696</v>
      </c>
      <c r="AF49" s="61">
        <v>456.12</v>
      </c>
      <c r="AG49" s="82">
        <v>465.20800000000003</v>
      </c>
      <c r="AH49" s="42">
        <f t="shared" si="54"/>
        <v>1.9924581250548148E-2</v>
      </c>
      <c r="AJ49" s="340">
        <f t="shared" si="55"/>
        <v>1.7481143137879824E-3</v>
      </c>
      <c r="AK49" s="341">
        <f t="shared" si="56"/>
        <v>2.1508105480944396E-3</v>
      </c>
      <c r="AL49" s="341">
        <f t="shared" si="73"/>
        <v>6.6881979504508308E-3</v>
      </c>
      <c r="AM49" s="341">
        <f t="shared" si="74"/>
        <v>1.4399906804075931E-2</v>
      </c>
      <c r="AN49" s="341">
        <f t="shared" si="75"/>
        <v>1.3284909547513541E-2</v>
      </c>
      <c r="AP49" s="102">
        <f t="shared" si="76"/>
        <v>2.5340528470413104</v>
      </c>
      <c r="AQ49" s="74">
        <f t="shared" si="77"/>
        <v>2.585518014860507</v>
      </c>
      <c r="AR49" s="74">
        <f t="shared" si="78"/>
        <v>2.9056411129073427</v>
      </c>
      <c r="AS49" s="74">
        <f t="shared" si="79"/>
        <v>2.2412788168769029</v>
      </c>
      <c r="AT49" s="74">
        <f t="shared" si="80"/>
        <v>2.4807382910260993</v>
      </c>
      <c r="AU49" s="74">
        <f t="shared" si="81"/>
        <v>2.5740905473102673</v>
      </c>
      <c r="AV49" s="74">
        <f t="shared" si="82"/>
        <v>2.6672428301758053</v>
      </c>
      <c r="AW49" s="74">
        <f t="shared" si="83"/>
        <v>3.3002868983104876</v>
      </c>
      <c r="AX49" s="74">
        <f t="shared" si="84"/>
        <v>2.5028443768856956</v>
      </c>
      <c r="AY49" s="74">
        <f t="shared" si="85"/>
        <v>2.6038518371350872</v>
      </c>
      <c r="AZ49" s="74">
        <f t="shared" si="86"/>
        <v>2.3185665268776208</v>
      </c>
      <c r="BA49" s="103">
        <f t="shared" si="87"/>
        <v>2.2725332056724428</v>
      </c>
      <c r="BB49" s="42">
        <f t="shared" si="88"/>
        <v>-1.9854216245919151E-2</v>
      </c>
    </row>
    <row r="50" spans="1:54" ht="20.100000000000001" customHeight="1">
      <c r="A50" s="88" t="s">
        <v>134</v>
      </c>
      <c r="B50" s="90">
        <v>1569.5</v>
      </c>
      <c r="C50" s="61">
        <v>1891.7</v>
      </c>
      <c r="D50" s="61">
        <v>1442.5</v>
      </c>
      <c r="E50" s="61">
        <v>1326.08</v>
      </c>
      <c r="F50" s="61">
        <v>1508.46</v>
      </c>
      <c r="G50" s="61">
        <v>1538.23</v>
      </c>
      <c r="H50" s="61">
        <v>1376.25</v>
      </c>
      <c r="I50" s="61">
        <v>1387.69</v>
      </c>
      <c r="J50" s="61">
        <v>1613.51</v>
      </c>
      <c r="K50" s="61">
        <v>2619.02</v>
      </c>
      <c r="L50" s="61">
        <v>1337.91</v>
      </c>
      <c r="M50" s="82">
        <v>1344.02</v>
      </c>
      <c r="N50" s="42">
        <f t="shared" si="69"/>
        <v>4.5668243753315988E-3</v>
      </c>
      <c r="P50" s="340">
        <f t="shared" si="52"/>
        <v>1.7811269091790965E-2</v>
      </c>
      <c r="Q50" s="341">
        <f t="shared" si="53"/>
        <v>1.2950586503128636E-2</v>
      </c>
      <c r="R50" s="341">
        <f t="shared" si="70"/>
        <v>1.83277391818179E-2</v>
      </c>
      <c r="S50" s="341">
        <f t="shared" si="71"/>
        <v>9.2966002589048025E-3</v>
      </c>
      <c r="T50" s="341">
        <f t="shared" si="72"/>
        <v>8.2612924316930701E-3</v>
      </c>
      <c r="V50" s="97">
        <v>339.34899999999999</v>
      </c>
      <c r="W50" s="61">
        <v>423.72699999999998</v>
      </c>
      <c r="X50" s="61">
        <v>314.94299999999998</v>
      </c>
      <c r="Y50" s="61">
        <v>290.02</v>
      </c>
      <c r="Z50" s="61">
        <v>343.70699999999999</v>
      </c>
      <c r="AA50" s="61">
        <v>346.31400000000002</v>
      </c>
      <c r="AB50" s="61">
        <v>306.322</v>
      </c>
      <c r="AC50" s="61">
        <v>346.77100000000002</v>
      </c>
      <c r="AD50" s="61">
        <v>410.18</v>
      </c>
      <c r="AE50" s="61">
        <v>633.14300000000003</v>
      </c>
      <c r="AF50" s="61">
        <v>338.01400000000001</v>
      </c>
      <c r="AG50" s="82">
        <v>373.495</v>
      </c>
      <c r="AH50" s="42">
        <f t="shared" si="54"/>
        <v>0.1049690249516292</v>
      </c>
      <c r="AJ50" s="340">
        <f t="shared" si="55"/>
        <v>1.742460990658358E-2</v>
      </c>
      <c r="AK50" s="341">
        <f t="shared" si="56"/>
        <v>1.3547759260690758E-2</v>
      </c>
      <c r="AL50" s="341">
        <f t="shared" si="73"/>
        <v>2.0193926994040375E-2</v>
      </c>
      <c r="AM50" s="341">
        <f t="shared" si="74"/>
        <v>1.0671249010069548E-2</v>
      </c>
      <c r="AN50" s="341">
        <f t="shared" si="75"/>
        <v>1.0665868367372379E-2</v>
      </c>
      <c r="AP50" s="102">
        <f t="shared" si="76"/>
        <v>2.1621471806307739</v>
      </c>
      <c r="AQ50" s="74">
        <f t="shared" si="77"/>
        <v>2.2399270497436166</v>
      </c>
      <c r="AR50" s="74">
        <f t="shared" si="78"/>
        <v>2.1833136915077986</v>
      </c>
      <c r="AS50" s="74">
        <f t="shared" si="79"/>
        <v>2.1870475386100385</v>
      </c>
      <c r="AT50" s="74">
        <f t="shared" si="80"/>
        <v>2.2785290958991289</v>
      </c>
      <c r="AU50" s="74">
        <f t="shared" si="81"/>
        <v>2.2513798326648162</v>
      </c>
      <c r="AV50" s="74">
        <f t="shared" si="82"/>
        <v>2.2257729336966396</v>
      </c>
      <c r="AW50" s="74">
        <f t="shared" si="83"/>
        <v>2.4989082576079671</v>
      </c>
      <c r="AX50" s="74">
        <f t="shared" si="84"/>
        <v>2.5421596395436037</v>
      </c>
      <c r="AY50" s="74">
        <f t="shared" si="85"/>
        <v>2.4174805843407077</v>
      </c>
      <c r="AZ50" s="74">
        <f t="shared" si="86"/>
        <v>2.5264330186634378</v>
      </c>
      <c r="BA50" s="103">
        <f t="shared" si="87"/>
        <v>2.7789393014984896</v>
      </c>
      <c r="BB50" s="42">
        <f t="shared" si="88"/>
        <v>9.9945765816754351E-2</v>
      </c>
    </row>
    <row r="51" spans="1:54" ht="20.100000000000001" customHeight="1">
      <c r="A51" s="88" t="s">
        <v>145</v>
      </c>
      <c r="B51" s="90">
        <v>83.93</v>
      </c>
      <c r="C51" s="61">
        <v>16.88</v>
      </c>
      <c r="D51" s="61">
        <v>109.17</v>
      </c>
      <c r="E51" s="61">
        <v>118.02000000000001</v>
      </c>
      <c r="F51" s="61">
        <v>197.17</v>
      </c>
      <c r="G51" s="61">
        <v>173.88</v>
      </c>
      <c r="H51" s="61">
        <v>185.76</v>
      </c>
      <c r="I51" s="61">
        <v>354.44</v>
      </c>
      <c r="J51" s="61">
        <v>441.54</v>
      </c>
      <c r="K51" s="61">
        <v>793.81</v>
      </c>
      <c r="L51" s="61">
        <v>745.93</v>
      </c>
      <c r="M51" s="82">
        <v>1075.8699999999999</v>
      </c>
      <c r="N51" s="42">
        <f t="shared" si="69"/>
        <v>0.44232032496346835</v>
      </c>
      <c r="P51" s="340">
        <f t="shared" si="52"/>
        <v>9.5246882120039224E-4</v>
      </c>
      <c r="Q51" s="341">
        <f t="shared" si="53"/>
        <v>1.4639215079435503E-3</v>
      </c>
      <c r="R51" s="341">
        <f t="shared" si="70"/>
        <v>5.5550330428629276E-3</v>
      </c>
      <c r="S51" s="341">
        <f t="shared" si="71"/>
        <v>5.1831685473050192E-3</v>
      </c>
      <c r="T51" s="341">
        <f t="shared" si="72"/>
        <v>6.6130538894403528E-3</v>
      </c>
      <c r="V51" s="97">
        <v>26.047000000000001</v>
      </c>
      <c r="W51" s="61">
        <v>3.887</v>
      </c>
      <c r="X51" s="61">
        <v>24.212</v>
      </c>
      <c r="Y51" s="61">
        <v>29.958000000000002</v>
      </c>
      <c r="Z51" s="61">
        <v>51.771999999999998</v>
      </c>
      <c r="AA51" s="61">
        <v>43.192</v>
      </c>
      <c r="AB51" s="61">
        <v>45.045999999999999</v>
      </c>
      <c r="AC51" s="61">
        <v>78.177000000000007</v>
      </c>
      <c r="AD51" s="61">
        <v>104.538</v>
      </c>
      <c r="AE51" s="61">
        <v>184.01599999999999</v>
      </c>
      <c r="AF51" s="61">
        <v>183.84299999999999</v>
      </c>
      <c r="AG51" s="82">
        <v>245.97900000000001</v>
      </c>
      <c r="AH51" s="42">
        <f t="shared" si="54"/>
        <v>0.337984040730406</v>
      </c>
      <c r="AJ51" s="340">
        <f t="shared" si="55"/>
        <v>1.3374396690038353E-3</v>
      </c>
      <c r="AK51" s="341">
        <f t="shared" si="56"/>
        <v>1.6896655000599317E-3</v>
      </c>
      <c r="AL51" s="341">
        <f t="shared" si="73"/>
        <v>5.8691412046493968E-3</v>
      </c>
      <c r="AM51" s="341">
        <f t="shared" si="74"/>
        <v>5.8040034784305255E-3</v>
      </c>
      <c r="AN51" s="341">
        <f t="shared" si="75"/>
        <v>7.0244036336172926E-3</v>
      </c>
      <c r="AP51" s="102">
        <f t="shared" si="76"/>
        <v>3.1034195162635525</v>
      </c>
      <c r="AQ51" s="74">
        <f t="shared" si="77"/>
        <v>2.3027251184834125</v>
      </c>
      <c r="AR51" s="74">
        <f t="shared" si="78"/>
        <v>2.2178254099111476</v>
      </c>
      <c r="AS51" s="74">
        <f t="shared" si="79"/>
        <v>2.5383833248601935</v>
      </c>
      <c r="AT51" s="74">
        <f t="shared" si="80"/>
        <v>2.6257544251153826</v>
      </c>
      <c r="AU51" s="74">
        <f t="shared" si="81"/>
        <v>2.4840119622728318</v>
      </c>
      <c r="AV51" s="74">
        <f t="shared" si="82"/>
        <v>2.4249569336778638</v>
      </c>
      <c r="AW51" s="74">
        <f t="shared" si="83"/>
        <v>2.2056483466877328</v>
      </c>
      <c r="AX51" s="74">
        <f t="shared" si="84"/>
        <v>2.3675771164560402</v>
      </c>
      <c r="AY51" s="74">
        <f t="shared" si="85"/>
        <v>2.3181365818016904</v>
      </c>
      <c r="AZ51" s="74">
        <f t="shared" si="86"/>
        <v>2.4646146421245962</v>
      </c>
      <c r="BA51" s="103">
        <f t="shared" si="87"/>
        <v>2.2863264149014291</v>
      </c>
      <c r="BB51" s="42">
        <f t="shared" si="88"/>
        <v>-7.2339190141902099E-2</v>
      </c>
    </row>
    <row r="52" spans="1:54" ht="20.100000000000001" customHeight="1">
      <c r="A52" s="88" t="s">
        <v>143</v>
      </c>
      <c r="B52" s="90">
        <v>161.96</v>
      </c>
      <c r="C52" s="61">
        <v>389.85</v>
      </c>
      <c r="D52" s="61">
        <v>532.33000000000004</v>
      </c>
      <c r="E52" s="61">
        <v>387.18</v>
      </c>
      <c r="F52" s="61">
        <v>385.5</v>
      </c>
      <c r="G52" s="61">
        <v>337.48</v>
      </c>
      <c r="H52" s="61">
        <v>820.82</v>
      </c>
      <c r="I52" s="61">
        <v>1371.47</v>
      </c>
      <c r="J52" s="61">
        <v>1327.72</v>
      </c>
      <c r="K52" s="61">
        <v>554.23</v>
      </c>
      <c r="L52" s="61">
        <v>1147.98</v>
      </c>
      <c r="M52" s="82">
        <v>914.33</v>
      </c>
      <c r="N52" s="42">
        <f t="shared" si="69"/>
        <v>-0.20353142040802102</v>
      </c>
      <c r="P52" s="340">
        <f t="shared" si="52"/>
        <v>1.8379822504660495E-3</v>
      </c>
      <c r="Q52" s="341">
        <f t="shared" si="53"/>
        <v>2.8412941712720806E-3</v>
      </c>
      <c r="R52" s="341">
        <f t="shared" si="70"/>
        <v>3.878467093316941E-3</v>
      </c>
      <c r="S52" s="341">
        <f t="shared" si="71"/>
        <v>7.9768528265858948E-3</v>
      </c>
      <c r="T52" s="341">
        <f t="shared" si="72"/>
        <v>5.6201154068168079E-3</v>
      </c>
      <c r="V52" s="97">
        <v>40.244</v>
      </c>
      <c r="W52" s="61">
        <v>93.209000000000003</v>
      </c>
      <c r="X52" s="61">
        <v>118.292</v>
      </c>
      <c r="Y52" s="61">
        <v>79.236999999999995</v>
      </c>
      <c r="Z52" s="61">
        <v>85.665000000000006</v>
      </c>
      <c r="AA52" s="61">
        <v>71.236999999999995</v>
      </c>
      <c r="AB52" s="61">
        <v>191.93299999999999</v>
      </c>
      <c r="AC52" s="61">
        <v>326.44499999999999</v>
      </c>
      <c r="AD52" s="61">
        <v>297.70600000000002</v>
      </c>
      <c r="AE52" s="61">
        <v>135.333</v>
      </c>
      <c r="AF52" s="61">
        <v>275.41399999999999</v>
      </c>
      <c r="AG52" s="82">
        <v>245.91900000000001</v>
      </c>
      <c r="AH52" s="42">
        <f t="shared" si="54"/>
        <v>-0.10709332132716556</v>
      </c>
      <c r="AJ52" s="340">
        <f t="shared" si="55"/>
        <v>2.0664154044377605E-3</v>
      </c>
      <c r="AK52" s="341">
        <f t="shared" si="56"/>
        <v>2.7867823029211277E-3</v>
      </c>
      <c r="AL52" s="341">
        <f t="shared" si="73"/>
        <v>4.3164099135336977E-3</v>
      </c>
      <c r="AM52" s="341">
        <f t="shared" si="74"/>
        <v>8.694939780184532E-3</v>
      </c>
      <c r="AN52" s="341">
        <f t="shared" si="75"/>
        <v>7.0226902181711893E-3</v>
      </c>
      <c r="AP52" s="102">
        <f t="shared" si="76"/>
        <v>2.4848110644603603</v>
      </c>
      <c r="AQ52" s="74">
        <f t="shared" si="77"/>
        <v>2.3908939335641914</v>
      </c>
      <c r="AR52" s="74">
        <f t="shared" si="78"/>
        <v>2.2221554299025041</v>
      </c>
      <c r="AS52" s="74">
        <f t="shared" si="79"/>
        <v>2.0465158324293609</v>
      </c>
      <c r="AT52" s="74">
        <f t="shared" si="80"/>
        <v>2.2221789883268483</v>
      </c>
      <c r="AU52" s="74">
        <f t="shared" si="81"/>
        <v>2.1108510133933862</v>
      </c>
      <c r="AV52" s="74">
        <f t="shared" si="82"/>
        <v>2.3383080334299846</v>
      </c>
      <c r="AW52" s="74">
        <f t="shared" si="83"/>
        <v>2.3802562214266443</v>
      </c>
      <c r="AX52" s="74">
        <f t="shared" si="84"/>
        <v>2.2422348085439703</v>
      </c>
      <c r="AY52" s="74">
        <f t="shared" si="85"/>
        <v>2.4418201829565342</v>
      </c>
      <c r="AZ52" s="74">
        <f t="shared" si="86"/>
        <v>2.3991184515409674</v>
      </c>
      <c r="BA52" s="103">
        <f t="shared" si="87"/>
        <v>2.6896087845744971</v>
      </c>
      <c r="BB52" s="42">
        <f t="shared" si="88"/>
        <v>0.12108211366010135</v>
      </c>
    </row>
    <row r="53" spans="1:54" ht="20.100000000000001" customHeight="1">
      <c r="A53" s="88" t="s">
        <v>142</v>
      </c>
      <c r="B53" s="90">
        <v>204.59</v>
      </c>
      <c r="C53" s="61">
        <v>37.020000000000003</v>
      </c>
      <c r="D53" s="61">
        <v>63.72</v>
      </c>
      <c r="E53" s="61">
        <v>208.79000000000002</v>
      </c>
      <c r="F53" s="61">
        <v>258.75</v>
      </c>
      <c r="G53" s="61">
        <v>156.44</v>
      </c>
      <c r="H53" s="61">
        <v>220.82</v>
      </c>
      <c r="I53" s="61">
        <v>218.89</v>
      </c>
      <c r="J53" s="61">
        <v>718.09</v>
      </c>
      <c r="K53" s="61">
        <v>973.03</v>
      </c>
      <c r="L53" s="61">
        <v>788.56</v>
      </c>
      <c r="M53" s="82">
        <v>799.13</v>
      </c>
      <c r="N53" s="42">
        <f t="shared" si="69"/>
        <v>1.340417977072138E-2</v>
      </c>
      <c r="P53" s="340">
        <f t="shared" si="52"/>
        <v>2.321763328123296E-3</v>
      </c>
      <c r="Q53" s="341">
        <f t="shared" si="53"/>
        <v>1.3170915614371349E-3</v>
      </c>
      <c r="R53" s="341">
        <f t="shared" si="70"/>
        <v>6.8092034639232503E-3</v>
      </c>
      <c r="S53" s="341">
        <f t="shared" si="71"/>
        <v>5.4793873281177132E-3</v>
      </c>
      <c r="T53" s="341">
        <f t="shared" si="72"/>
        <v>4.9120151641633934E-3</v>
      </c>
      <c r="V53" s="97">
        <v>44.759</v>
      </c>
      <c r="W53" s="61">
        <v>9.4689999999999994</v>
      </c>
      <c r="X53" s="61">
        <v>16.451000000000001</v>
      </c>
      <c r="Y53" s="61">
        <v>41.574999999999996</v>
      </c>
      <c r="Z53" s="61">
        <v>53.246000000000002</v>
      </c>
      <c r="AA53" s="61">
        <v>33.908000000000001</v>
      </c>
      <c r="AB53" s="61">
        <v>49.89</v>
      </c>
      <c r="AC53" s="61">
        <v>50.253</v>
      </c>
      <c r="AD53" s="61">
        <v>161.07499999999999</v>
      </c>
      <c r="AE53" s="61">
        <v>225.62299999999999</v>
      </c>
      <c r="AF53" s="61">
        <v>185.411</v>
      </c>
      <c r="AG53" s="82">
        <v>190.53800000000001</v>
      </c>
      <c r="AH53" s="42">
        <f t="shared" si="54"/>
        <v>2.7652081052364798E-2</v>
      </c>
      <c r="AJ53" s="340">
        <f t="shared" si="55"/>
        <v>2.298247865203005E-3</v>
      </c>
      <c r="AK53" s="341">
        <f t="shared" si="56"/>
        <v>1.3264766108546065E-3</v>
      </c>
      <c r="AL53" s="341">
        <f t="shared" si="73"/>
        <v>7.1961853644064155E-3</v>
      </c>
      <c r="AM53" s="341">
        <f t="shared" si="74"/>
        <v>5.8535059204825983E-3</v>
      </c>
      <c r="AN53" s="341">
        <f t="shared" si="75"/>
        <v>5.4411792044937648E-3</v>
      </c>
      <c r="AP53" s="102">
        <f t="shared" si="76"/>
        <v>2.1877413363311988</v>
      </c>
      <c r="AQ53" s="74">
        <f t="shared" si="77"/>
        <v>2.5578065910318744</v>
      </c>
      <c r="AR53" s="74">
        <f t="shared" si="78"/>
        <v>2.5817639673571877</v>
      </c>
      <c r="AS53" s="74">
        <f t="shared" si="79"/>
        <v>1.9912352124143873</v>
      </c>
      <c r="AT53" s="74">
        <f t="shared" si="80"/>
        <v>2.0578164251207731</v>
      </c>
      <c r="AU53" s="74">
        <f t="shared" si="81"/>
        <v>2.1674763487599078</v>
      </c>
      <c r="AV53" s="74">
        <f t="shared" si="82"/>
        <v>2.2593062222624765</v>
      </c>
      <c r="AW53" s="74">
        <f t="shared" si="83"/>
        <v>2.2958106811640553</v>
      </c>
      <c r="AX53" s="74">
        <f t="shared" si="84"/>
        <v>2.2431032321853803</v>
      </c>
      <c r="AY53" s="74">
        <f t="shared" si="85"/>
        <v>2.3187671500364839</v>
      </c>
      <c r="AZ53" s="74">
        <f t="shared" si="86"/>
        <v>2.3512605255148626</v>
      </c>
      <c r="BA53" s="103">
        <f t="shared" si="87"/>
        <v>2.3843179457660209</v>
      </c>
      <c r="BB53" s="42">
        <f t="shared" si="88"/>
        <v>1.4059445940776608E-2</v>
      </c>
    </row>
    <row r="54" spans="1:54" ht="20.100000000000001" customHeight="1">
      <c r="A54" s="88" t="s">
        <v>144</v>
      </c>
      <c r="B54" s="90">
        <v>233.71</v>
      </c>
      <c r="C54" s="61">
        <v>260.79000000000002</v>
      </c>
      <c r="D54" s="61">
        <v>361.26</v>
      </c>
      <c r="E54" s="61">
        <v>124.78000000000002</v>
      </c>
      <c r="F54" s="61">
        <v>305.33999999999997</v>
      </c>
      <c r="G54" s="61">
        <v>165.13</v>
      </c>
      <c r="H54" s="61">
        <v>505.09</v>
      </c>
      <c r="I54" s="61">
        <v>258.27999999999997</v>
      </c>
      <c r="J54" s="61">
        <v>412.9</v>
      </c>
      <c r="K54" s="61">
        <v>504.27</v>
      </c>
      <c r="L54" s="61">
        <v>412.09</v>
      </c>
      <c r="M54" s="82">
        <v>561.53</v>
      </c>
      <c r="N54" s="42">
        <f t="shared" si="69"/>
        <v>0.3626392292945716</v>
      </c>
      <c r="P54" s="340">
        <f t="shared" si="52"/>
        <v>2.652227906621514E-3</v>
      </c>
      <c r="Q54" s="341">
        <f t="shared" si="53"/>
        <v>1.3902539602410769E-3</v>
      </c>
      <c r="R54" s="341">
        <f t="shared" si="70"/>
        <v>3.5288501184470955E-3</v>
      </c>
      <c r="S54" s="341">
        <f t="shared" si="71"/>
        <v>2.8634482145227106E-3</v>
      </c>
      <c r="T54" s="341">
        <f t="shared" si="72"/>
        <v>3.4515584136907262E-3</v>
      </c>
      <c r="V54" s="97">
        <v>48.280999999999999</v>
      </c>
      <c r="W54" s="61">
        <v>55.956000000000003</v>
      </c>
      <c r="X54" s="61">
        <v>76.474999999999994</v>
      </c>
      <c r="Y54" s="61">
        <v>27.321000000000002</v>
      </c>
      <c r="Z54" s="61">
        <v>68.602999999999994</v>
      </c>
      <c r="AA54" s="61">
        <v>38.514000000000003</v>
      </c>
      <c r="AB54" s="61">
        <v>112.45699999999999</v>
      </c>
      <c r="AC54" s="61">
        <v>59.308</v>
      </c>
      <c r="AD54" s="61">
        <v>98.025000000000006</v>
      </c>
      <c r="AE54" s="61">
        <v>127.41800000000001</v>
      </c>
      <c r="AF54" s="61">
        <v>108.739</v>
      </c>
      <c r="AG54" s="82">
        <v>138.24299999999999</v>
      </c>
      <c r="AH54" s="42">
        <f t="shared" si="54"/>
        <v>0.27132859415665023</v>
      </c>
      <c r="AJ54" s="340">
        <f t="shared" si="55"/>
        <v>2.4790925887501125E-3</v>
      </c>
      <c r="AK54" s="341">
        <f t="shared" si="56"/>
        <v>1.506662740074741E-3</v>
      </c>
      <c r="AL54" s="341">
        <f t="shared" si="73"/>
        <v>4.0639631011108648E-3</v>
      </c>
      <c r="AM54" s="341">
        <f t="shared" si="74"/>
        <v>3.4329375295282225E-3</v>
      </c>
      <c r="AN54" s="341">
        <f t="shared" si="75"/>
        <v>3.9477948585942514E-3</v>
      </c>
      <c r="AP54" s="102">
        <f t="shared" si="76"/>
        <v>2.0658508407855889</v>
      </c>
      <c r="AQ54" s="74">
        <f t="shared" si="77"/>
        <v>2.1456344184976417</v>
      </c>
      <c r="AR54" s="74">
        <f t="shared" si="78"/>
        <v>2.1168964180922325</v>
      </c>
      <c r="AS54" s="74">
        <f t="shared" si="79"/>
        <v>2.1895335790992148</v>
      </c>
      <c r="AT54" s="74">
        <f t="shared" si="80"/>
        <v>2.2467740879020108</v>
      </c>
      <c r="AU54" s="74">
        <f t="shared" si="81"/>
        <v>2.3323442136498516</v>
      </c>
      <c r="AV54" s="74">
        <f t="shared" si="82"/>
        <v>2.226474489694906</v>
      </c>
      <c r="AW54" s="74">
        <f t="shared" si="83"/>
        <v>2.296267616540189</v>
      </c>
      <c r="AX54" s="74">
        <f t="shared" si="84"/>
        <v>2.3740615161055949</v>
      </c>
      <c r="AY54" s="74">
        <f t="shared" si="85"/>
        <v>2.5267812878021694</v>
      </c>
      <c r="AZ54" s="74">
        <f t="shared" si="86"/>
        <v>2.6387196971535349</v>
      </c>
      <c r="BA54" s="103">
        <f t="shared" si="87"/>
        <v>2.4618987409399322</v>
      </c>
      <c r="BB54" s="42">
        <f t="shared" si="88"/>
        <v>-6.7010132377586268E-2</v>
      </c>
    </row>
    <row r="55" spans="1:54" ht="20.100000000000001" customHeight="1">
      <c r="A55" s="88" t="s">
        <v>234</v>
      </c>
      <c r="B55" s="90"/>
      <c r="C55" s="61"/>
      <c r="D55" s="61"/>
      <c r="E55" s="61"/>
      <c r="F55" s="61"/>
      <c r="G55" s="61"/>
      <c r="H55" s="61"/>
      <c r="I55" s="61"/>
      <c r="J55" s="61"/>
      <c r="K55" s="61"/>
      <c r="L55" s="61"/>
      <c r="M55" s="82">
        <v>216.04</v>
      </c>
      <c r="N55" s="42"/>
      <c r="P55" s="340">
        <f t="shared" si="52"/>
        <v>0</v>
      </c>
      <c r="Q55" s="341">
        <f t="shared" si="53"/>
        <v>0</v>
      </c>
      <c r="R55" s="341">
        <f t="shared" si="70"/>
        <v>0</v>
      </c>
      <c r="S55" s="341">
        <f t="shared" si="71"/>
        <v>0</v>
      </c>
      <c r="T55" s="341">
        <f t="shared" si="72"/>
        <v>1.3279338231149617E-3</v>
      </c>
      <c r="V55" s="97"/>
      <c r="W55" s="61"/>
      <c r="X55" s="61"/>
      <c r="Y55" s="61"/>
      <c r="Z55" s="61"/>
      <c r="AA55" s="61"/>
      <c r="AB55" s="61"/>
      <c r="AC55" s="61"/>
      <c r="AD55" s="61"/>
      <c r="AE55" s="61"/>
      <c r="AF55" s="61"/>
      <c r="AG55" s="82">
        <v>96.85</v>
      </c>
      <c r="AH55" s="42"/>
      <c r="AJ55" s="340">
        <f t="shared" si="55"/>
        <v>0</v>
      </c>
      <c r="AK55" s="341">
        <f t="shared" si="56"/>
        <v>0</v>
      </c>
      <c r="AL55" s="341">
        <f t="shared" si="73"/>
        <v>0</v>
      </c>
      <c r="AM55" s="341">
        <f t="shared" si="74"/>
        <v>0</v>
      </c>
      <c r="AN55" s="341">
        <f t="shared" si="75"/>
        <v>2.765738099251703E-3</v>
      </c>
      <c r="AP55" s="102"/>
      <c r="AQ55" s="74"/>
      <c r="AR55" s="74"/>
      <c r="AS55" s="74"/>
      <c r="AT55" s="74"/>
      <c r="AU55" s="74"/>
      <c r="AV55" s="74"/>
      <c r="AW55" s="74"/>
      <c r="AX55" s="74"/>
      <c r="AY55" s="74"/>
      <c r="AZ55" s="74"/>
      <c r="BA55" s="103">
        <f t="shared" si="87"/>
        <v>4.4829661173856694</v>
      </c>
      <c r="BB55" s="42"/>
    </row>
    <row r="56" spans="1:54" ht="20.100000000000001" customHeight="1">
      <c r="A56" s="88" t="s">
        <v>148</v>
      </c>
      <c r="B56" s="90"/>
      <c r="C56" s="61">
        <v>0.77</v>
      </c>
      <c r="D56" s="61">
        <v>0.45</v>
      </c>
      <c r="E56" s="61"/>
      <c r="F56" s="61">
        <v>13.32</v>
      </c>
      <c r="G56" s="61">
        <v>15.89</v>
      </c>
      <c r="H56" s="61">
        <v>18.989999999999998</v>
      </c>
      <c r="I56" s="61">
        <v>16.11</v>
      </c>
      <c r="J56" s="61">
        <v>71.7</v>
      </c>
      <c r="K56" s="61">
        <v>174.95</v>
      </c>
      <c r="L56" s="61">
        <v>101.21</v>
      </c>
      <c r="M56" s="82">
        <v>197.63</v>
      </c>
      <c r="N56" s="42">
        <f t="shared" si="69"/>
        <v>0.95267266080426838</v>
      </c>
      <c r="P56" s="340">
        <f t="shared" si="52"/>
        <v>0</v>
      </c>
      <c r="Q56" s="341">
        <f t="shared" si="53"/>
        <v>1.3378026662769159E-4</v>
      </c>
      <c r="R56" s="341">
        <f t="shared" si="70"/>
        <v>1.2242892264507491E-3</v>
      </c>
      <c r="S56" s="341">
        <f t="shared" si="71"/>
        <v>7.0326771771177059E-4</v>
      </c>
      <c r="T56" s="341">
        <f t="shared" si="72"/>
        <v>1.2147730117673112E-3</v>
      </c>
      <c r="V56" s="97"/>
      <c r="W56" s="61">
        <v>0.186</v>
      </c>
      <c r="X56" s="61">
        <v>0.11</v>
      </c>
      <c r="Y56" s="61"/>
      <c r="Z56" s="61">
        <v>3.1059999999999999</v>
      </c>
      <c r="AA56" s="61">
        <v>2.952</v>
      </c>
      <c r="AB56" s="61">
        <v>3.5649999999999999</v>
      </c>
      <c r="AC56" s="61">
        <v>3.573</v>
      </c>
      <c r="AD56" s="61">
        <v>28.303999999999998</v>
      </c>
      <c r="AE56" s="61">
        <v>80.75</v>
      </c>
      <c r="AF56" s="61">
        <v>41.417000000000002</v>
      </c>
      <c r="AG56" s="82">
        <v>76.216999999999999</v>
      </c>
      <c r="AH56" s="42">
        <f t="shared" si="54"/>
        <v>0.84023468623994968</v>
      </c>
      <c r="AJ56" s="340">
        <f t="shared" si="55"/>
        <v>0</v>
      </c>
      <c r="AK56" s="341">
        <f t="shared" si="56"/>
        <v>1.154818613673115E-4</v>
      </c>
      <c r="AL56" s="341">
        <f t="shared" si="73"/>
        <v>2.5754996971754569E-3</v>
      </c>
      <c r="AM56" s="341">
        <f t="shared" si="74"/>
        <v>1.3075527056573115E-3</v>
      </c>
      <c r="AN56" s="341">
        <f t="shared" si="75"/>
        <v>2.1765230842608887E-3</v>
      </c>
      <c r="AP56" s="102"/>
      <c r="AQ56" s="74">
        <f t="shared" si="77"/>
        <v>2.4155844155844157</v>
      </c>
      <c r="AR56" s="74">
        <f t="shared" si="78"/>
        <v>2.4444444444444442</v>
      </c>
      <c r="AS56" s="74"/>
      <c r="AT56" s="74">
        <f t="shared" si="80"/>
        <v>2.3318318318318316</v>
      </c>
      <c r="AU56" s="74">
        <f t="shared" si="81"/>
        <v>1.8577721837633732</v>
      </c>
      <c r="AV56" s="74">
        <f t="shared" si="82"/>
        <v>1.8773038441284888</v>
      </c>
      <c r="AW56" s="74">
        <f t="shared" si="83"/>
        <v>2.2178770949720672</v>
      </c>
      <c r="AX56" s="74">
        <f t="shared" si="84"/>
        <v>3.9475592747559274</v>
      </c>
      <c r="AY56" s="74">
        <f t="shared" si="85"/>
        <v>4.6156044584166906</v>
      </c>
      <c r="AZ56" s="74">
        <f t="shared" si="86"/>
        <v>4.092184566742417</v>
      </c>
      <c r="BA56" s="103">
        <f t="shared" si="87"/>
        <v>3.8565501189090723</v>
      </c>
      <c r="BB56" s="42">
        <f t="shared" si="88"/>
        <v>-5.7581578736298669E-2</v>
      </c>
    </row>
    <row r="57" spans="1:54" ht="20.100000000000001" customHeight="1">
      <c r="A57" s="88" t="s">
        <v>147</v>
      </c>
      <c r="B57" s="90">
        <v>55.5</v>
      </c>
      <c r="C57" s="61">
        <v>44.68</v>
      </c>
      <c r="D57" s="61">
        <v>45.72</v>
      </c>
      <c r="E57" s="61">
        <v>11.34</v>
      </c>
      <c r="F57" s="61">
        <v>59.22</v>
      </c>
      <c r="G57" s="61">
        <v>20.12</v>
      </c>
      <c r="H57" s="61">
        <v>23.96</v>
      </c>
      <c r="I57" s="61">
        <v>16.2</v>
      </c>
      <c r="J57" s="61">
        <v>74.180000000000007</v>
      </c>
      <c r="K57" s="61">
        <v>72.91</v>
      </c>
      <c r="L57" s="61">
        <v>223.64</v>
      </c>
      <c r="M57" s="82">
        <v>184.46</v>
      </c>
      <c r="N57" s="42">
        <f t="shared" si="69"/>
        <v>-0.17519227329636908</v>
      </c>
      <c r="P57" s="340">
        <f t="shared" si="52"/>
        <v>6.2983461904708412E-4</v>
      </c>
      <c r="Q57" s="341">
        <f t="shared" si="53"/>
        <v>1.6939326397414443E-4</v>
      </c>
      <c r="R57" s="341">
        <f t="shared" si="70"/>
        <v>5.1021964847398763E-4</v>
      </c>
      <c r="S57" s="341">
        <f t="shared" si="71"/>
        <v>1.5539847089127592E-3</v>
      </c>
      <c r="T57" s="341">
        <f t="shared" si="72"/>
        <v>1.1338209267347985E-3</v>
      </c>
      <c r="V57" s="97">
        <v>9.9359999999999999</v>
      </c>
      <c r="W57" s="61">
        <v>9.3859999999999992</v>
      </c>
      <c r="X57" s="61">
        <v>9.1989999999999998</v>
      </c>
      <c r="Y57" s="61">
        <v>2.2570000000000001</v>
      </c>
      <c r="Z57" s="61">
        <v>14.662000000000001</v>
      </c>
      <c r="AA57" s="61">
        <v>4.3479999999999999</v>
      </c>
      <c r="AB57" s="61">
        <v>7.5789999999999997</v>
      </c>
      <c r="AC57" s="61">
        <v>6.968</v>
      </c>
      <c r="AD57" s="61">
        <v>16.914000000000001</v>
      </c>
      <c r="AE57" s="61">
        <v>18.045999999999999</v>
      </c>
      <c r="AF57" s="61">
        <v>64.728999999999999</v>
      </c>
      <c r="AG57" s="82">
        <v>57.435000000000002</v>
      </c>
      <c r="AH57" s="42">
        <f t="shared" si="54"/>
        <v>-0.11268519519844269</v>
      </c>
      <c r="AJ57" s="340">
        <f t="shared" si="55"/>
        <v>5.1018545518570697E-4</v>
      </c>
      <c r="AK57" s="341">
        <f t="shared" si="56"/>
        <v>1.7009320231201573E-4</v>
      </c>
      <c r="AL57" s="341">
        <f t="shared" si="73"/>
        <v>5.7557235337744015E-4</v>
      </c>
      <c r="AM57" s="341">
        <f t="shared" si="74"/>
        <v>2.0435226859620956E-3</v>
      </c>
      <c r="AN57" s="341">
        <f t="shared" si="75"/>
        <v>1.6401669357823602E-3</v>
      </c>
      <c r="AP57" s="102">
        <f t="shared" si="76"/>
        <v>1.7902702702702702</v>
      </c>
      <c r="AQ57" s="74">
        <f t="shared" si="77"/>
        <v>2.1007162041181733</v>
      </c>
      <c r="AR57" s="74">
        <f t="shared" si="78"/>
        <v>2.0120297462817147</v>
      </c>
      <c r="AS57" s="74">
        <f t="shared" si="79"/>
        <v>1.9902998236331571</v>
      </c>
      <c r="AT57" s="74">
        <f t="shared" si="80"/>
        <v>2.4758527524484975</v>
      </c>
      <c r="AU57" s="74">
        <f t="shared" si="81"/>
        <v>2.1610337972166995</v>
      </c>
      <c r="AV57" s="74">
        <f t="shared" si="82"/>
        <v>3.1631886477462432</v>
      </c>
      <c r="AW57" s="74">
        <f t="shared" si="83"/>
        <v>4.3012345679012345</v>
      </c>
      <c r="AX57" s="74">
        <f t="shared" si="84"/>
        <v>2.2801294149366407</v>
      </c>
      <c r="AY57" s="74">
        <f t="shared" si="85"/>
        <v>2.4751062954327252</v>
      </c>
      <c r="AZ57" s="74">
        <f t="shared" si="86"/>
        <v>2.8943391164371315</v>
      </c>
      <c r="BA57" s="103">
        <f t="shared" si="87"/>
        <v>3.1136831833459828</v>
      </c>
      <c r="BB57" s="42">
        <f t="shared" si="88"/>
        <v>7.5783817336117512E-2</v>
      </c>
    </row>
    <row r="58" spans="1:54" ht="20.100000000000001" customHeight="1">
      <c r="A58" s="88" t="s">
        <v>241</v>
      </c>
      <c r="B58" s="90">
        <v>18.899999999999999</v>
      </c>
      <c r="C58" s="61">
        <v>37.799999999999997</v>
      </c>
      <c r="D58" s="61">
        <v>56.7</v>
      </c>
      <c r="E58" s="61">
        <v>49.319999999999993</v>
      </c>
      <c r="F58" s="61">
        <v>90.45</v>
      </c>
      <c r="G58" s="61">
        <v>161.65</v>
      </c>
      <c r="H58" s="61">
        <v>214.48</v>
      </c>
      <c r="I58" s="61">
        <v>136.06</v>
      </c>
      <c r="J58" s="61">
        <v>241.25</v>
      </c>
      <c r="K58" s="61">
        <v>29.08</v>
      </c>
      <c r="L58" s="61">
        <v>93.9</v>
      </c>
      <c r="M58" s="82">
        <v>120.98</v>
      </c>
      <c r="N58" s="42">
        <f t="shared" si="69"/>
        <v>0.28839190628328004</v>
      </c>
      <c r="P58" s="340">
        <f t="shared" si="52"/>
        <v>2.1448422162143944E-4</v>
      </c>
      <c r="Q58" s="341">
        <f t="shared" si="53"/>
        <v>1.3609553241262647E-3</v>
      </c>
      <c r="R58" s="341">
        <f t="shared" si="70"/>
        <v>2.0350003261039034E-4</v>
      </c>
      <c r="S58" s="341">
        <f t="shared" si="71"/>
        <v>6.5247345808848195E-4</v>
      </c>
      <c r="T58" s="341">
        <f t="shared" si="72"/>
        <v>7.4362818885599007E-4</v>
      </c>
      <c r="V58" s="97">
        <v>4.0750000000000002</v>
      </c>
      <c r="W58" s="61">
        <v>8.15</v>
      </c>
      <c r="X58" s="61">
        <v>12.225</v>
      </c>
      <c r="Y58" s="61">
        <v>10.673</v>
      </c>
      <c r="Z58" s="61">
        <v>21.007999999999999</v>
      </c>
      <c r="AA58" s="61">
        <v>39.066000000000003</v>
      </c>
      <c r="AB58" s="61">
        <v>51.381999999999998</v>
      </c>
      <c r="AC58" s="61">
        <v>31.734000000000002</v>
      </c>
      <c r="AD58" s="61">
        <v>58.253</v>
      </c>
      <c r="AE58" s="61">
        <v>9.8510000000000009</v>
      </c>
      <c r="AF58" s="61">
        <v>29.466000000000001</v>
      </c>
      <c r="AG58" s="82">
        <v>41.442</v>
      </c>
      <c r="AH58" s="42">
        <f t="shared" si="54"/>
        <v>0.40643453471798002</v>
      </c>
      <c r="AJ58" s="340">
        <f t="shared" si="55"/>
        <v>2.0923970711370329E-4</v>
      </c>
      <c r="AK58" s="341">
        <f t="shared" si="56"/>
        <v>1.5282569092735067E-3</v>
      </c>
      <c r="AL58" s="341">
        <f t="shared" si="73"/>
        <v>3.1419501568885979E-4</v>
      </c>
      <c r="AM58" s="341">
        <f t="shared" si="74"/>
        <v>9.3025443718517374E-4</v>
      </c>
      <c r="AN58" s="341">
        <f t="shared" si="75"/>
        <v>1.1834560486235321E-3</v>
      </c>
      <c r="AP58" s="102">
        <f t="shared" si="76"/>
        <v>2.1560846560846563</v>
      </c>
      <c r="AQ58" s="74">
        <f t="shared" si="77"/>
        <v>2.1560846560846563</v>
      </c>
      <c r="AR58" s="74">
        <f t="shared" si="78"/>
        <v>2.1560846560846558</v>
      </c>
      <c r="AS58" s="74">
        <f t="shared" si="79"/>
        <v>2.1640308191403084</v>
      </c>
      <c r="AT58" s="74">
        <f t="shared" si="80"/>
        <v>2.3226091763405194</v>
      </c>
      <c r="AU58" s="74">
        <f t="shared" si="81"/>
        <v>2.41670275286112</v>
      </c>
      <c r="AV58" s="74">
        <f t="shared" si="82"/>
        <v>2.3956546064901159</v>
      </c>
      <c r="AW58" s="74">
        <f t="shared" si="83"/>
        <v>2.3323533735116859</v>
      </c>
      <c r="AX58" s="74">
        <f t="shared" si="84"/>
        <v>2.4146321243523317</v>
      </c>
      <c r="AY58" s="74">
        <f t="shared" si="85"/>
        <v>3.3875515818431916</v>
      </c>
      <c r="AZ58" s="74">
        <f t="shared" si="86"/>
        <v>3.1380191693290733</v>
      </c>
      <c r="BA58" s="103">
        <f t="shared" si="87"/>
        <v>3.4255248801454785</v>
      </c>
      <c r="BB58" s="42">
        <f t="shared" si="88"/>
        <v>9.162012572341155E-2</v>
      </c>
    </row>
    <row r="59" spans="1:54" ht="20.100000000000001" customHeight="1">
      <c r="A59" s="88" t="s">
        <v>136</v>
      </c>
      <c r="B59" s="90">
        <v>85.14</v>
      </c>
      <c r="C59" s="61">
        <v>121.5</v>
      </c>
      <c r="D59" s="61">
        <v>76.5</v>
      </c>
      <c r="E59" s="61">
        <v>47.87</v>
      </c>
      <c r="F59" s="61">
        <v>50.61</v>
      </c>
      <c r="G59" s="61">
        <v>1.94</v>
      </c>
      <c r="H59" s="61">
        <v>30.84</v>
      </c>
      <c r="I59" s="61">
        <v>15.98</v>
      </c>
      <c r="J59" s="61">
        <v>288.19</v>
      </c>
      <c r="K59" s="61">
        <v>527.99</v>
      </c>
      <c r="L59" s="61">
        <v>48.66</v>
      </c>
      <c r="M59" s="82">
        <v>58.37</v>
      </c>
      <c r="N59" s="42">
        <f t="shared" si="69"/>
        <v>0.19954788327168108</v>
      </c>
      <c r="P59" s="340">
        <f t="shared" si="52"/>
        <v>9.6620035073277004E-4</v>
      </c>
      <c r="Q59" s="341">
        <f t="shared" si="53"/>
        <v>1.6333147719176946E-5</v>
      </c>
      <c r="R59" s="341">
        <f t="shared" si="70"/>
        <v>3.6948412041939477E-3</v>
      </c>
      <c r="S59" s="341">
        <f t="shared" si="71"/>
        <v>3.3811883355256155E-4</v>
      </c>
      <c r="T59" s="341">
        <f t="shared" si="72"/>
        <v>3.5878308301805369E-4</v>
      </c>
      <c r="V59" s="97">
        <v>17.375</v>
      </c>
      <c r="W59" s="61">
        <v>26.006</v>
      </c>
      <c r="X59" s="61">
        <v>20.248999999999999</v>
      </c>
      <c r="Y59" s="61">
        <v>10.909000000000001</v>
      </c>
      <c r="Z59" s="61">
        <v>11.116</v>
      </c>
      <c r="AA59" s="61">
        <v>0.56499999999999995</v>
      </c>
      <c r="AB59" s="61">
        <v>7.4729999999999999</v>
      </c>
      <c r="AC59" s="61">
        <v>4.3410000000000002</v>
      </c>
      <c r="AD59" s="61">
        <v>68.78</v>
      </c>
      <c r="AE59" s="61">
        <v>120.054</v>
      </c>
      <c r="AF59" s="61">
        <v>21.779</v>
      </c>
      <c r="AG59" s="82">
        <v>27.832999999999998</v>
      </c>
      <c r="AH59" s="42">
        <f t="shared" si="54"/>
        <v>0.27797419532577244</v>
      </c>
      <c r="AJ59" s="340">
        <f t="shared" si="55"/>
        <v>8.9215703339891891E-4</v>
      </c>
      <c r="AK59" s="341">
        <f t="shared" si="56"/>
        <v>2.2102727531345189E-5</v>
      </c>
      <c r="AL59" s="341">
        <f t="shared" si="73"/>
        <v>3.8290902866217002E-3</v>
      </c>
      <c r="AM59" s="341">
        <f t="shared" si="74"/>
        <v>6.875725034770887E-4</v>
      </c>
      <c r="AN59" s="341">
        <f t="shared" si="75"/>
        <v>7.9482486852320764E-4</v>
      </c>
      <c r="AP59" s="102">
        <f t="shared" si="76"/>
        <v>2.0407564012215174</v>
      </c>
      <c r="AQ59" s="74">
        <f t="shared" si="77"/>
        <v>2.140411522633745</v>
      </c>
      <c r="AR59" s="74">
        <f t="shared" si="78"/>
        <v>2.6469281045751631</v>
      </c>
      <c r="AS59" s="74">
        <f t="shared" si="79"/>
        <v>2.2788803008147069</v>
      </c>
      <c r="AT59" s="74">
        <f t="shared" si="80"/>
        <v>2.1964038727524207</v>
      </c>
      <c r="AU59" s="74">
        <f t="shared" si="81"/>
        <v>2.912371134020618</v>
      </c>
      <c r="AV59" s="74">
        <f t="shared" si="82"/>
        <v>2.4231517509727625</v>
      </c>
      <c r="AW59" s="74">
        <f t="shared" si="83"/>
        <v>2.7165206508135169</v>
      </c>
      <c r="AX59" s="74">
        <f t="shared" si="84"/>
        <v>2.3866199382351923</v>
      </c>
      <c r="AY59" s="74">
        <f t="shared" si="85"/>
        <v>2.2737930642625805</v>
      </c>
      <c r="AZ59" s="74">
        <f t="shared" si="86"/>
        <v>4.4757501027538025</v>
      </c>
      <c r="BA59" s="103">
        <f t="shared" si="87"/>
        <v>4.7683741648106901</v>
      </c>
      <c r="BB59" s="42">
        <f t="shared" si="88"/>
        <v>6.5379892831113229E-2</v>
      </c>
    </row>
    <row r="60" spans="1:54" ht="20.100000000000001" customHeight="1">
      <c r="A60" s="88" t="s">
        <v>149</v>
      </c>
      <c r="B60" s="90"/>
      <c r="C60" s="61">
        <v>10.59</v>
      </c>
      <c r="D60" s="61">
        <v>0.18</v>
      </c>
      <c r="E60" s="61">
        <v>9.85</v>
      </c>
      <c r="F60" s="61">
        <v>3.14</v>
      </c>
      <c r="G60" s="61">
        <v>5.86</v>
      </c>
      <c r="H60" s="61">
        <v>6.75</v>
      </c>
      <c r="I60" s="61">
        <v>15.48</v>
      </c>
      <c r="J60" s="61">
        <v>24.01</v>
      </c>
      <c r="K60" s="61">
        <v>14.04</v>
      </c>
      <c r="L60" s="61">
        <v>66.14</v>
      </c>
      <c r="M60" s="82">
        <v>41.55</v>
      </c>
      <c r="N60" s="42">
        <f t="shared" si="69"/>
        <v>-0.37178711823404903</v>
      </c>
      <c r="P60" s="340">
        <f t="shared" si="52"/>
        <v>0</v>
      </c>
      <c r="Q60" s="341">
        <f t="shared" si="53"/>
        <v>4.9336209089885004E-5</v>
      </c>
      <c r="R60" s="341">
        <f t="shared" si="70"/>
        <v>9.8251047381357645E-5</v>
      </c>
      <c r="S60" s="341">
        <f t="shared" si="71"/>
        <v>4.5958034630428328E-4</v>
      </c>
      <c r="T60" s="341">
        <f t="shared" si="72"/>
        <v>2.5539553022785902E-4</v>
      </c>
      <c r="V60" s="97"/>
      <c r="W60" s="61">
        <v>2.6030000000000002</v>
      </c>
      <c r="X60" s="61">
        <v>4.8000000000000001E-2</v>
      </c>
      <c r="Y60" s="61">
        <v>2.7829999999999999</v>
      </c>
      <c r="Z60" s="61">
        <v>0.85599999999999998</v>
      </c>
      <c r="AA60" s="61">
        <v>1.389</v>
      </c>
      <c r="AB60" s="61">
        <v>1.675</v>
      </c>
      <c r="AC60" s="61">
        <v>4.1849999999999996</v>
      </c>
      <c r="AD60" s="61">
        <v>7.7519999999999998</v>
      </c>
      <c r="AE60" s="61">
        <v>4.0220000000000002</v>
      </c>
      <c r="AF60" s="61">
        <v>18.916</v>
      </c>
      <c r="AG60" s="82">
        <v>12.932</v>
      </c>
      <c r="AH60" s="42">
        <f t="shared" si="54"/>
        <v>-0.3163459505180799</v>
      </c>
      <c r="AJ60" s="340">
        <f t="shared" si="55"/>
        <v>0</v>
      </c>
      <c r="AK60" s="341">
        <f t="shared" si="56"/>
        <v>5.4337501842545965E-5</v>
      </c>
      <c r="AL60" s="341">
        <f t="shared" si="73"/>
        <v>1.2828061649584752E-4</v>
      </c>
      <c r="AM60" s="341">
        <f t="shared" si="74"/>
        <v>5.9718634812308232E-4</v>
      </c>
      <c r="AN60" s="341">
        <f t="shared" si="75"/>
        <v>3.6929814248345928E-4</v>
      </c>
      <c r="AP60" s="102"/>
      <c r="AQ60" s="74">
        <f t="shared" si="77"/>
        <v>2.4579792256846082</v>
      </c>
      <c r="AR60" s="74">
        <f t="shared" si="78"/>
        <v>2.6666666666666665</v>
      </c>
      <c r="AS60" s="74">
        <f t="shared" si="79"/>
        <v>2.825380710659898</v>
      </c>
      <c r="AT60" s="74">
        <f t="shared" si="80"/>
        <v>2.7261146496815285</v>
      </c>
      <c r="AU60" s="74">
        <f t="shared" si="81"/>
        <v>2.3703071672354947</v>
      </c>
      <c r="AV60" s="74">
        <f t="shared" si="82"/>
        <v>2.4814814814814814</v>
      </c>
      <c r="AW60" s="74">
        <f t="shared" si="83"/>
        <v>2.7034883720930232</v>
      </c>
      <c r="AX60" s="74">
        <f t="shared" si="84"/>
        <v>3.228654727197001</v>
      </c>
      <c r="AY60" s="74">
        <f t="shared" si="85"/>
        <v>2.8646723646723649</v>
      </c>
      <c r="AZ60" s="74">
        <f t="shared" si="86"/>
        <v>2.8599939522225579</v>
      </c>
      <c r="BA60" s="103">
        <f t="shared" si="87"/>
        <v>3.1123947051744887</v>
      </c>
      <c r="BB60" s="42">
        <f t="shared" si="88"/>
        <v>8.8252198140413948E-2</v>
      </c>
    </row>
    <row r="61" spans="1:54" ht="20.100000000000001" customHeight="1">
      <c r="A61" s="88" t="s">
        <v>150</v>
      </c>
      <c r="B61" s="90">
        <v>19.53</v>
      </c>
      <c r="C61" s="61">
        <v>90.63</v>
      </c>
      <c r="D61" s="61">
        <v>0.22</v>
      </c>
      <c r="E61" s="61">
        <v>13.5</v>
      </c>
      <c r="F61" s="61"/>
      <c r="G61" s="61"/>
      <c r="H61" s="61"/>
      <c r="I61" s="61"/>
      <c r="J61" s="61">
        <v>17.14</v>
      </c>
      <c r="K61" s="61">
        <v>4.72</v>
      </c>
      <c r="L61" s="61">
        <v>8.91</v>
      </c>
      <c r="M61" s="82">
        <v>22.23</v>
      </c>
      <c r="N61" s="42">
        <f t="shared" si="69"/>
        <v>1.494949494949495</v>
      </c>
      <c r="P61" s="340">
        <f t="shared" si="52"/>
        <v>2.2163369567548743E-4</v>
      </c>
      <c r="Q61" s="341">
        <f t="shared" si="53"/>
        <v>0</v>
      </c>
      <c r="R61" s="341">
        <f t="shared" si="70"/>
        <v>3.3030266641026215E-5</v>
      </c>
      <c r="S61" s="341">
        <f t="shared" si="71"/>
        <v>6.1912018227565222E-5</v>
      </c>
      <c r="T61" s="341">
        <f t="shared" si="72"/>
        <v>1.3664121869952603E-4</v>
      </c>
      <c r="V61" s="97">
        <v>3.5129999999999999</v>
      </c>
      <c r="W61" s="61">
        <v>19.84</v>
      </c>
      <c r="X61" s="61">
        <v>0.06</v>
      </c>
      <c r="Y61" s="61">
        <v>3.234</v>
      </c>
      <c r="Z61" s="61"/>
      <c r="AA61" s="61"/>
      <c r="AB61" s="61"/>
      <c r="AC61" s="61"/>
      <c r="AD61" s="61">
        <v>5.891</v>
      </c>
      <c r="AE61" s="61">
        <v>2.3410000000000002</v>
      </c>
      <c r="AF61" s="61">
        <v>5.7610000000000001</v>
      </c>
      <c r="AG61" s="82">
        <v>11.808999999999999</v>
      </c>
      <c r="AH61" s="42">
        <f t="shared" si="54"/>
        <v>1.0498177399756985</v>
      </c>
      <c r="AJ61" s="340">
        <f t="shared" si="55"/>
        <v>1.8038259904059868E-4</v>
      </c>
      <c r="AK61" s="341">
        <f t="shared" si="56"/>
        <v>0</v>
      </c>
      <c r="AL61" s="341">
        <f t="shared" si="73"/>
        <v>7.4665570168269278E-5</v>
      </c>
      <c r="AM61" s="341">
        <f t="shared" si="74"/>
        <v>1.8187727593238937E-4</v>
      </c>
      <c r="AN61" s="341">
        <f t="shared" si="75"/>
        <v>3.3722871671722628E-4</v>
      </c>
      <c r="AP61" s="102">
        <f t="shared" si="76"/>
        <v>1.7987711213517663</v>
      </c>
      <c r="AQ61" s="74">
        <f t="shared" si="77"/>
        <v>2.1891206002427452</v>
      </c>
      <c r="AR61" s="74">
        <f t="shared" si="78"/>
        <v>2.7272727272727271</v>
      </c>
      <c r="AS61" s="74">
        <f t="shared" si="79"/>
        <v>2.3955555555555557</v>
      </c>
      <c r="AT61" s="74"/>
      <c r="AU61" s="74"/>
      <c r="AV61" s="74"/>
      <c r="AW61" s="74"/>
      <c r="AX61" s="74">
        <f t="shared" si="84"/>
        <v>3.4369894982497087</v>
      </c>
      <c r="AY61" s="74">
        <f t="shared" si="85"/>
        <v>4.9597457627118651</v>
      </c>
      <c r="AZ61" s="74">
        <f t="shared" si="86"/>
        <v>6.4657687991021326</v>
      </c>
      <c r="BA61" s="103">
        <f t="shared" si="87"/>
        <v>5.3121907332433649</v>
      </c>
      <c r="BB61" s="42">
        <f t="shared" si="88"/>
        <v>-0.17841313256034752</v>
      </c>
    </row>
    <row r="62" spans="1:54" ht="20.100000000000001" customHeight="1">
      <c r="A62" s="88" t="s">
        <v>240</v>
      </c>
      <c r="B62" s="90">
        <v>44.23</v>
      </c>
      <c r="C62" s="61">
        <v>47.31</v>
      </c>
      <c r="D62" s="61">
        <v>81.28</v>
      </c>
      <c r="E62" s="61">
        <v>36.5</v>
      </c>
      <c r="F62" s="61">
        <v>40.51</v>
      </c>
      <c r="G62" s="61">
        <v>25.66</v>
      </c>
      <c r="H62" s="61">
        <v>23.06</v>
      </c>
      <c r="I62" s="61">
        <v>59.34</v>
      </c>
      <c r="J62" s="61">
        <v>38.72</v>
      </c>
      <c r="K62" s="61">
        <v>104.94</v>
      </c>
      <c r="L62" s="61">
        <v>97.92</v>
      </c>
      <c r="M62" s="82">
        <v>38.33</v>
      </c>
      <c r="N62" s="42">
        <f t="shared" si="69"/>
        <v>-0.60855800653594772</v>
      </c>
      <c r="P62" s="340">
        <f t="shared" si="52"/>
        <v>5.0193847208022566E-4</v>
      </c>
      <c r="Q62" s="341">
        <f t="shared" si="53"/>
        <v>2.160353456051961E-4</v>
      </c>
      <c r="R62" s="341">
        <f t="shared" si="70"/>
        <v>7.3436359773501928E-4</v>
      </c>
      <c r="S62" s="341">
        <f t="shared" si="71"/>
        <v>6.8040682658172694E-4</v>
      </c>
      <c r="T62" s="341">
        <f t="shared" si="72"/>
        <v>2.3560314497313685E-4</v>
      </c>
      <c r="V62" s="97">
        <v>9.1379999999999999</v>
      </c>
      <c r="W62" s="61">
        <v>9.1560000000000006</v>
      </c>
      <c r="X62" s="61">
        <v>16.579999999999998</v>
      </c>
      <c r="Y62" s="61">
        <v>7.9659999999999993</v>
      </c>
      <c r="Z62" s="61">
        <v>8.9090000000000007</v>
      </c>
      <c r="AA62" s="61">
        <v>5.0250000000000004</v>
      </c>
      <c r="AB62" s="61">
        <v>3.944</v>
      </c>
      <c r="AC62" s="61">
        <v>12.63</v>
      </c>
      <c r="AD62" s="61">
        <v>8.8030000000000008</v>
      </c>
      <c r="AE62" s="61">
        <v>26.658999999999999</v>
      </c>
      <c r="AF62" s="61">
        <v>20.260999999999999</v>
      </c>
      <c r="AG62" s="82">
        <v>11.657</v>
      </c>
      <c r="AH62" s="42">
        <f t="shared" si="54"/>
        <v>-0.42465821035486895</v>
      </c>
      <c r="AJ62" s="340">
        <f t="shared" si="55"/>
        <v>4.69210415608594E-4</v>
      </c>
      <c r="AK62" s="341">
        <f t="shared" si="56"/>
        <v>1.9657735547789308E-4</v>
      </c>
      <c r="AL62" s="341">
        <f t="shared" si="73"/>
        <v>8.5028168949845815E-4</v>
      </c>
      <c r="AM62" s="341">
        <f t="shared" si="74"/>
        <v>6.3964858317412622E-4</v>
      </c>
      <c r="AN62" s="341">
        <f t="shared" si="75"/>
        <v>3.3288806425376462E-4</v>
      </c>
      <c r="AP62" s="102">
        <f t="shared" si="76"/>
        <v>2.0660185394528603</v>
      </c>
      <c r="AQ62" s="74">
        <f t="shared" si="77"/>
        <v>1.9353202282815474</v>
      </c>
      <c r="AR62" s="74">
        <f t="shared" si="78"/>
        <v>2.0398622047244093</v>
      </c>
      <c r="AS62" s="74">
        <f t="shared" si="79"/>
        <v>2.1824657534246574</v>
      </c>
      <c r="AT62" s="74">
        <f t="shared" si="80"/>
        <v>2.1992100715872627</v>
      </c>
      <c r="AU62" s="74">
        <f t="shared" si="81"/>
        <v>1.9583008573655496</v>
      </c>
      <c r="AV62" s="74">
        <f t="shared" si="82"/>
        <v>1.7103209019947962</v>
      </c>
      <c r="AW62" s="74">
        <f t="shared" si="83"/>
        <v>2.1284125379170877</v>
      </c>
      <c r="AX62" s="74">
        <f t="shared" si="84"/>
        <v>2.2735020661157028</v>
      </c>
      <c r="AY62" s="74">
        <f t="shared" si="85"/>
        <v>2.5404040404040402</v>
      </c>
      <c r="AZ62" s="74">
        <f t="shared" si="86"/>
        <v>2.0691380718954249</v>
      </c>
      <c r="BA62" s="103">
        <f t="shared" si="87"/>
        <v>3.0412209757370205</v>
      </c>
      <c r="BB62" s="42">
        <f t="shared" si="88"/>
        <v>0.46980088813073911</v>
      </c>
    </row>
    <row r="63" spans="1:54" ht="20.100000000000001" customHeight="1" thickBot="1">
      <c r="A63" s="47" t="s">
        <v>33</v>
      </c>
      <c r="B63" s="91">
        <f t="shared" ref="B63:M63" si="89">B64-SUM(B39:B62)</f>
        <v>6329.8199999999779</v>
      </c>
      <c r="C63" s="92">
        <f t="shared" si="89"/>
        <v>8516.4099999999889</v>
      </c>
      <c r="D63" s="92">
        <f t="shared" si="89"/>
        <v>7215.8800000000192</v>
      </c>
      <c r="E63" s="92">
        <f t="shared" si="89"/>
        <v>7066.3499999999913</v>
      </c>
      <c r="F63" s="92">
        <f t="shared" si="89"/>
        <v>9228.9800000000105</v>
      </c>
      <c r="G63" s="92">
        <f t="shared" si="89"/>
        <v>9657.2400000000489</v>
      </c>
      <c r="H63" s="92">
        <f t="shared" si="89"/>
        <v>12375.649999999965</v>
      </c>
      <c r="I63" s="92">
        <f t="shared" si="89"/>
        <v>15047.690000000017</v>
      </c>
      <c r="J63" s="92">
        <f t="shared" si="89"/>
        <v>16580.060000000041</v>
      </c>
      <c r="K63" s="92">
        <f t="shared" si="89"/>
        <v>17329.770000000019</v>
      </c>
      <c r="L63" s="92">
        <f t="shared" si="89"/>
        <v>15.209999999991851</v>
      </c>
      <c r="M63" s="93">
        <f t="shared" si="89"/>
        <v>24.509999999951106</v>
      </c>
      <c r="N63" s="42">
        <f t="shared" si="69"/>
        <v>0.61143984220672176</v>
      </c>
      <c r="P63" s="340">
        <f t="shared" si="52"/>
        <v>7.1833148979037836E-2</v>
      </c>
      <c r="Q63" s="349">
        <f t="shared" si="53"/>
        <v>8.1305735814198546E-2</v>
      </c>
      <c r="R63" s="341">
        <f t="shared" si="70"/>
        <v>0.12127265337450371</v>
      </c>
      <c r="S63" s="341">
        <f t="shared" si="71"/>
        <v>1.0568819273184765E-4</v>
      </c>
      <c r="T63" s="341">
        <f t="shared" si="72"/>
        <v>1.5065570266840764E-4</v>
      </c>
      <c r="V63" s="98">
        <f t="shared" ref="V63:AG63" si="90">V64-SUM(V39:V62)</f>
        <v>1172.8440000000119</v>
      </c>
      <c r="W63" s="92">
        <f t="shared" si="90"/>
        <v>1560.487000000001</v>
      </c>
      <c r="X63" s="92">
        <f t="shared" si="90"/>
        <v>1348.8399999999892</v>
      </c>
      <c r="Y63" s="92">
        <f t="shared" si="90"/>
        <v>1452.073000000004</v>
      </c>
      <c r="Z63" s="92">
        <f t="shared" si="90"/>
        <v>1884.7949999999946</v>
      </c>
      <c r="AA63" s="92">
        <f t="shared" si="90"/>
        <v>2023.7829999999994</v>
      </c>
      <c r="AB63" s="92">
        <f t="shared" si="90"/>
        <v>2756.5509999999995</v>
      </c>
      <c r="AC63" s="92">
        <f t="shared" si="90"/>
        <v>3178.1930000000029</v>
      </c>
      <c r="AD63" s="92">
        <f t="shared" si="90"/>
        <v>3589.5670000000064</v>
      </c>
      <c r="AE63" s="92">
        <f t="shared" si="90"/>
        <v>3773.5499999999993</v>
      </c>
      <c r="AF63" s="92">
        <f t="shared" si="90"/>
        <v>5.3740000000070722</v>
      </c>
      <c r="AG63" s="93">
        <f t="shared" si="90"/>
        <v>7.6019999999916763</v>
      </c>
      <c r="AH63" s="42">
        <f t="shared" si="54"/>
        <v>0.41458876069625455</v>
      </c>
      <c r="AJ63" s="340">
        <f t="shared" si="55"/>
        <v>6.0222217190200412E-2</v>
      </c>
      <c r="AK63" s="349">
        <f t="shared" si="56"/>
        <v>7.9170131383306808E-2</v>
      </c>
      <c r="AL63" s="341">
        <f t="shared" si="73"/>
        <v>0.12035637005915099</v>
      </c>
      <c r="AM63" s="341">
        <f t="shared" si="74"/>
        <v>1.696595175945056E-4</v>
      </c>
      <c r="AN63" s="341">
        <f t="shared" si="75"/>
        <v>2.1708973702104725E-4</v>
      </c>
      <c r="AP63" s="102">
        <f t="shared" si="76"/>
        <v>1.8528868119472843</v>
      </c>
      <c r="AQ63" s="74">
        <f t="shared" si="77"/>
        <v>1.8323295848837751</v>
      </c>
      <c r="AR63" s="74">
        <f t="shared" si="78"/>
        <v>1.8692661186161432</v>
      </c>
      <c r="AS63" s="74">
        <f t="shared" si="79"/>
        <v>2.0549123663560476</v>
      </c>
      <c r="AT63" s="74">
        <f t="shared" si="80"/>
        <v>2.0422571075026625</v>
      </c>
      <c r="AU63" s="74">
        <f t="shared" si="81"/>
        <v>2.0956122039008962</v>
      </c>
      <c r="AV63" s="74">
        <f t="shared" si="82"/>
        <v>2.2273989649028594</v>
      </c>
      <c r="AW63" s="74">
        <f t="shared" si="83"/>
        <v>2.1120803259503615</v>
      </c>
      <c r="AX63" s="74">
        <f t="shared" si="84"/>
        <v>2.1649903558853207</v>
      </c>
      <c r="AY63" s="74">
        <f t="shared" si="85"/>
        <v>2.1774957197931624</v>
      </c>
      <c r="AZ63" s="74">
        <f t="shared" si="86"/>
        <v>3.5332018409006913</v>
      </c>
      <c r="BA63" s="103">
        <f t="shared" si="87"/>
        <v>3.1015911872732933</v>
      </c>
      <c r="BB63" s="42">
        <f t="shared" si="88"/>
        <v>-0.12215850468292831</v>
      </c>
    </row>
    <row r="64" spans="1:54" s="6" customFormat="1" ht="26.25" customHeight="1" thickBot="1">
      <c r="A64" s="56" t="s">
        <v>34</v>
      </c>
      <c r="B64" s="84">
        <v>88118.37</v>
      </c>
      <c r="C64" s="69">
        <v>91607.360000000001</v>
      </c>
      <c r="D64" s="69">
        <v>90929.750000000015</v>
      </c>
      <c r="E64" s="69">
        <v>93230.689999999973</v>
      </c>
      <c r="F64" s="69">
        <v>118157.59999999999</v>
      </c>
      <c r="G64" s="69">
        <v>118776.86000000003</v>
      </c>
      <c r="H64" s="69">
        <v>142231.60999999999</v>
      </c>
      <c r="I64" s="69">
        <v>136065.63</v>
      </c>
      <c r="J64" s="69">
        <v>142241.36000000002</v>
      </c>
      <c r="K64" s="69">
        <v>142899.24000000002</v>
      </c>
      <c r="L64" s="69">
        <v>143913.90000000002</v>
      </c>
      <c r="M64" s="108">
        <v>162688.82999999993</v>
      </c>
      <c r="N64" s="157">
        <f t="shared" si="69"/>
        <v>0.13045946222011845</v>
      </c>
      <c r="O64"/>
      <c r="P64" s="334">
        <f>SUM(P39:P63)</f>
        <v>1</v>
      </c>
      <c r="Q64" s="338">
        <f>SUM(Q39:Q63)</f>
        <v>1.0000000000000002</v>
      </c>
      <c r="R64" s="338">
        <f>SUM(R39:R63)</f>
        <v>1</v>
      </c>
      <c r="S64" s="338">
        <f>SUM(S39:S63)</f>
        <v>1</v>
      </c>
      <c r="T64" s="335">
        <f>SUM(T39:T63)</f>
        <v>0.99999999999999989</v>
      </c>
      <c r="V64" s="99">
        <v>19475.271000000004</v>
      </c>
      <c r="W64" s="95">
        <v>20197.242999999999</v>
      </c>
      <c r="X64" s="95">
        <v>19850.720999999994</v>
      </c>
      <c r="Y64" s="95">
        <v>20301.858</v>
      </c>
      <c r="Z64" s="95">
        <v>25169.811999999994</v>
      </c>
      <c r="AA64" s="95">
        <v>25562.455999999998</v>
      </c>
      <c r="AB64" s="95">
        <v>30369.923999999995</v>
      </c>
      <c r="AC64" s="95">
        <v>29384.583000000006</v>
      </c>
      <c r="AD64" s="95">
        <v>30754.953000000001</v>
      </c>
      <c r="AE64" s="95">
        <v>31353.138999999999</v>
      </c>
      <c r="AF64" s="95">
        <v>31675.205000000002</v>
      </c>
      <c r="AG64" s="96">
        <v>35017.776999999995</v>
      </c>
      <c r="AH64" s="139">
        <f t="shared" si="54"/>
        <v>0.10552645199928438</v>
      </c>
      <c r="AI64"/>
      <c r="AJ64" s="334">
        <f>SUM(AJ39:AJ63)</f>
        <v>1.0000000000000004</v>
      </c>
      <c r="AK64" s="338">
        <f>SUM(AK39:AK63)</f>
        <v>0.99999999999999978</v>
      </c>
      <c r="AL64" s="338">
        <f>SUM(AL39:AL63)</f>
        <v>1</v>
      </c>
      <c r="AM64" s="338">
        <f>SUM(AM39:AM63)</f>
        <v>1.0000000000000004</v>
      </c>
      <c r="AN64" s="335">
        <f>SUM(AN39:AN63)</f>
        <v>0.99999999999999978</v>
      </c>
      <c r="AP64" s="72">
        <f t="shared" ref="AP64:AX64" si="91">(V64/B64)*10</f>
        <v>2.2101261065087794</v>
      </c>
      <c r="AQ64" s="77">
        <f t="shared" si="91"/>
        <v>2.2047620409539146</v>
      </c>
      <c r="AR64" s="77">
        <f t="shared" si="91"/>
        <v>2.1830832043418122</v>
      </c>
      <c r="AS64" s="77">
        <f t="shared" si="91"/>
        <v>2.17759388029843</v>
      </c>
      <c r="AT64" s="77">
        <f t="shared" si="91"/>
        <v>2.130189848135033</v>
      </c>
      <c r="AU64" s="77">
        <f t="shared" si="91"/>
        <v>2.1521410820255724</v>
      </c>
      <c r="AV64" s="77">
        <f t="shared" si="91"/>
        <v>2.1352443384420665</v>
      </c>
      <c r="AW64" s="77">
        <f t="shared" si="91"/>
        <v>2.1595889424831243</v>
      </c>
      <c r="AX64" s="77">
        <f t="shared" si="91"/>
        <v>2.1621666862577804</v>
      </c>
      <c r="AY64" s="77">
        <f t="shared" si="85"/>
        <v>2.1940731805151654</v>
      </c>
      <c r="AZ64" s="77">
        <f t="shared" si="86"/>
        <v>2.2009830183185914</v>
      </c>
      <c r="BA64" s="87">
        <f t="shared" ref="BA64" si="92">(AG64/M64)*10</f>
        <v>2.1524389228197172</v>
      </c>
      <c r="BB64" s="86">
        <f t="shared" si="88"/>
        <v>-2.2055642908121495E-2</v>
      </c>
    </row>
    <row r="66" spans="1:54" ht="15.75" thickBot="1"/>
    <row r="67" spans="1:54" ht="15" customHeight="1">
      <c r="A67" s="507" t="s">
        <v>31</v>
      </c>
      <c r="B67" s="533" t="s">
        <v>19</v>
      </c>
      <c r="C67" s="530"/>
      <c r="D67" s="530"/>
      <c r="E67" s="530"/>
      <c r="F67" s="530"/>
      <c r="G67" s="530"/>
      <c r="H67" s="530"/>
      <c r="I67" s="530"/>
      <c r="J67" s="530"/>
      <c r="K67" s="530"/>
      <c r="L67" s="530"/>
      <c r="M67" s="531"/>
      <c r="N67" s="519" t="s">
        <v>197</v>
      </c>
      <c r="P67" s="489" t="s">
        <v>112</v>
      </c>
      <c r="Q67" s="495"/>
      <c r="R67" s="495"/>
      <c r="S67" s="495"/>
      <c r="T67" s="522"/>
      <c r="V67" s="529" t="s">
        <v>35</v>
      </c>
      <c r="W67" s="530"/>
      <c r="X67" s="530"/>
      <c r="Y67" s="530"/>
      <c r="Z67" s="530"/>
      <c r="AA67" s="530"/>
      <c r="AB67" s="530"/>
      <c r="AC67" s="530"/>
      <c r="AD67" s="530"/>
      <c r="AE67" s="530"/>
      <c r="AF67" s="530"/>
      <c r="AG67" s="530"/>
      <c r="AH67" s="519" t="s">
        <v>196</v>
      </c>
      <c r="AJ67" s="489" t="s">
        <v>112</v>
      </c>
      <c r="AK67" s="495"/>
      <c r="AL67" s="495"/>
      <c r="AM67" s="495"/>
      <c r="AN67" s="522"/>
      <c r="AP67" s="529" t="s">
        <v>41</v>
      </c>
      <c r="AQ67" s="530"/>
      <c r="AR67" s="530"/>
      <c r="AS67" s="530"/>
      <c r="AT67" s="530"/>
      <c r="AU67" s="530"/>
      <c r="AV67" s="530"/>
      <c r="AW67" s="530"/>
      <c r="AX67" s="530"/>
      <c r="AY67" s="530"/>
      <c r="AZ67" s="530"/>
      <c r="BA67" s="530"/>
      <c r="BB67" s="519" t="s">
        <v>196</v>
      </c>
    </row>
    <row r="68" spans="1:54" ht="15" customHeight="1" thickBot="1">
      <c r="A68" s="517"/>
      <c r="B68" s="526" t="s">
        <v>69</v>
      </c>
      <c r="C68" s="527"/>
      <c r="D68" s="527"/>
      <c r="E68" s="527"/>
      <c r="F68" s="527"/>
      <c r="G68" s="527"/>
      <c r="H68" s="527"/>
      <c r="I68" s="527"/>
      <c r="J68" s="527"/>
      <c r="K68" s="527"/>
      <c r="L68" s="527"/>
      <c r="M68" s="528"/>
      <c r="N68" s="520"/>
      <c r="P68" s="523"/>
      <c r="Q68" s="524"/>
      <c r="R68" s="524"/>
      <c r="S68" s="524"/>
      <c r="T68" s="525"/>
      <c r="V68" s="532" t="str">
        <f>B68</f>
        <v>jan-dez</v>
      </c>
      <c r="W68" s="527"/>
      <c r="X68" s="527"/>
      <c r="Y68" s="527"/>
      <c r="Z68" s="527"/>
      <c r="AA68" s="527"/>
      <c r="AB68" s="527"/>
      <c r="AC68" s="527"/>
      <c r="AD68" s="527"/>
      <c r="AE68" s="527"/>
      <c r="AF68" s="527"/>
      <c r="AG68" s="527"/>
      <c r="AH68" s="520"/>
      <c r="AJ68" s="523"/>
      <c r="AK68" s="524"/>
      <c r="AL68" s="524"/>
      <c r="AM68" s="524"/>
      <c r="AN68" s="525"/>
      <c r="AP68" s="532" t="str">
        <f>B68</f>
        <v>jan-dez</v>
      </c>
      <c r="AQ68" s="527"/>
      <c r="AR68" s="527"/>
      <c r="AS68" s="527"/>
      <c r="AT68" s="527"/>
      <c r="AU68" s="527"/>
      <c r="AV68" s="527"/>
      <c r="AW68" s="527"/>
      <c r="AX68" s="527"/>
      <c r="AY68" s="527"/>
      <c r="AZ68" s="527"/>
      <c r="BA68" s="528"/>
      <c r="BB68" s="520"/>
    </row>
    <row r="69" spans="1:54" ht="24.75" customHeight="1" thickBot="1">
      <c r="A69" s="508"/>
      <c r="B69" s="31">
        <v>2010</v>
      </c>
      <c r="C69" s="78">
        <v>2011</v>
      </c>
      <c r="D69" s="78">
        <v>2012</v>
      </c>
      <c r="E69" s="78">
        <v>2013</v>
      </c>
      <c r="F69" s="78">
        <v>2014</v>
      </c>
      <c r="G69" s="78">
        <v>2015</v>
      </c>
      <c r="H69" s="78">
        <v>2016</v>
      </c>
      <c r="I69" s="78">
        <v>2017</v>
      </c>
      <c r="J69" s="78">
        <v>2018</v>
      </c>
      <c r="K69" s="78">
        <v>2019</v>
      </c>
      <c r="L69" s="78">
        <v>2020</v>
      </c>
      <c r="M69" s="30">
        <v>2021</v>
      </c>
      <c r="N69" s="521"/>
      <c r="P69" s="433">
        <v>2010</v>
      </c>
      <c r="Q69" s="339">
        <v>2015</v>
      </c>
      <c r="R69" s="386">
        <v>2019</v>
      </c>
      <c r="S69" s="386">
        <v>2020</v>
      </c>
      <c r="T69" s="288">
        <v>2021</v>
      </c>
      <c r="V69" s="51">
        <v>2010</v>
      </c>
      <c r="W69" s="78">
        <v>2011</v>
      </c>
      <c r="X69" s="78">
        <v>2012</v>
      </c>
      <c r="Y69" s="78">
        <v>2013</v>
      </c>
      <c r="Z69" s="78">
        <v>2014</v>
      </c>
      <c r="AA69" s="78">
        <v>2015</v>
      </c>
      <c r="AB69" s="78">
        <v>2016</v>
      </c>
      <c r="AC69" s="78">
        <v>2017</v>
      </c>
      <c r="AD69" s="78">
        <v>2018</v>
      </c>
      <c r="AE69" s="78">
        <v>2019</v>
      </c>
      <c r="AF69" s="78">
        <v>2020</v>
      </c>
      <c r="AG69" s="29">
        <v>2021</v>
      </c>
      <c r="AH69" s="521"/>
      <c r="AJ69" s="433">
        <v>2010</v>
      </c>
      <c r="AK69" s="339">
        <v>2015</v>
      </c>
      <c r="AL69" s="386">
        <v>2019</v>
      </c>
      <c r="AM69" s="386">
        <v>2020</v>
      </c>
      <c r="AN69" s="288">
        <v>2021</v>
      </c>
      <c r="AP69" s="51">
        <v>2010</v>
      </c>
      <c r="AQ69" s="70">
        <v>2011</v>
      </c>
      <c r="AR69" s="70">
        <v>2012</v>
      </c>
      <c r="AS69" s="70">
        <v>2013</v>
      </c>
      <c r="AT69" s="70">
        <v>2014</v>
      </c>
      <c r="AU69" s="70">
        <v>2015</v>
      </c>
      <c r="AV69" s="70">
        <v>2016</v>
      </c>
      <c r="AW69" s="70">
        <v>2017</v>
      </c>
      <c r="AX69" s="70">
        <v>2018</v>
      </c>
      <c r="AY69" s="70">
        <v>2019</v>
      </c>
      <c r="AZ69" s="70">
        <v>2020</v>
      </c>
      <c r="BA69" s="29">
        <v>2021</v>
      </c>
      <c r="BB69" s="521"/>
    </row>
    <row r="70" spans="1:54" ht="20.100000000000001" customHeight="1">
      <c r="A70" s="88" t="s">
        <v>119</v>
      </c>
      <c r="B70" s="89">
        <v>38768.910000000003</v>
      </c>
      <c r="C70" s="60">
        <v>38584.019999999997</v>
      </c>
      <c r="D70" s="60">
        <v>41028.050000000003</v>
      </c>
      <c r="E70" s="60">
        <v>43541.4</v>
      </c>
      <c r="F70" s="60">
        <v>45963.73</v>
      </c>
      <c r="G70" s="60">
        <v>51463.51</v>
      </c>
      <c r="H70" s="60">
        <v>52954.55</v>
      </c>
      <c r="I70" s="60">
        <v>51086.95</v>
      </c>
      <c r="J70" s="60">
        <v>51475.06</v>
      </c>
      <c r="K70" s="60">
        <v>54317.22</v>
      </c>
      <c r="L70" s="60">
        <v>60503.61</v>
      </c>
      <c r="M70" s="80">
        <v>63438.8</v>
      </c>
      <c r="N70" s="42">
        <f t="shared" ref="N70:N98" si="93">(M70-L70)/L70</f>
        <v>4.8512642468771738E-2</v>
      </c>
      <c r="P70" s="340">
        <f>B70/$B$98</f>
        <v>0.47770124731955493</v>
      </c>
      <c r="Q70" s="341">
        <f>G70/$G$98</f>
        <v>0.44814350969442635</v>
      </c>
      <c r="R70" s="341">
        <f>K70/$K$98</f>
        <v>0.40088784374552328</v>
      </c>
      <c r="S70" s="341">
        <f>L70/$L$98</f>
        <v>0.35785863309943977</v>
      </c>
      <c r="T70" s="341">
        <f>M70/$M$98</f>
        <v>0.37944587055016726</v>
      </c>
      <c r="V70" s="97">
        <v>8405.134</v>
      </c>
      <c r="W70" s="60">
        <v>7879.72</v>
      </c>
      <c r="X70" s="60">
        <v>9003.8019999999997</v>
      </c>
      <c r="Y70" s="60">
        <v>9407.6870000000017</v>
      </c>
      <c r="Z70" s="60">
        <v>10029.311</v>
      </c>
      <c r="AA70" s="60">
        <v>13065.567999999999</v>
      </c>
      <c r="AB70" s="60">
        <v>13698.439</v>
      </c>
      <c r="AC70" s="60">
        <v>13439.177</v>
      </c>
      <c r="AD70" s="60">
        <v>13361.38</v>
      </c>
      <c r="AE70" s="60">
        <v>14594.914000000001</v>
      </c>
      <c r="AF70" s="60">
        <v>16345.102000000001</v>
      </c>
      <c r="AG70" s="38">
        <v>16899.897000000001</v>
      </c>
      <c r="AH70" s="42">
        <f t="shared" ref="AH70:AH98" si="94">(AG70-AF70)/AF70</f>
        <v>3.3942584145391079E-2</v>
      </c>
      <c r="AJ70" s="340">
        <f>V70/$V$98</f>
        <v>0.44753227026279863</v>
      </c>
      <c r="AK70" s="341">
        <f>AA70/$AA$98</f>
        <v>0.44901415864126687</v>
      </c>
      <c r="AL70" s="341">
        <f>AE70/$AE$98</f>
        <v>0.41141030875433293</v>
      </c>
      <c r="AM70" s="341">
        <f>AF70/$AF$98</f>
        <v>0.38278331262522475</v>
      </c>
      <c r="AN70" s="341">
        <f>AG70/$AG$98</f>
        <v>0.39448342151141974</v>
      </c>
      <c r="AP70" s="109">
        <f t="shared" ref="AP70:AY70" si="95">(V70/B70)*10</f>
        <v>2.1680088503906867</v>
      </c>
      <c r="AQ70" s="73">
        <f t="shared" si="95"/>
        <v>2.0422236977899146</v>
      </c>
      <c r="AR70" s="73">
        <f t="shared" si="95"/>
        <v>2.1945478763918831</v>
      </c>
      <c r="AS70" s="73">
        <f t="shared" si="95"/>
        <v>2.1606303426164528</v>
      </c>
      <c r="AT70" s="73">
        <f t="shared" si="95"/>
        <v>2.1820054638733626</v>
      </c>
      <c r="AU70" s="73">
        <f t="shared" si="95"/>
        <v>2.5388023475274029</v>
      </c>
      <c r="AV70" s="73">
        <f t="shared" si="95"/>
        <v>2.5868294603579862</v>
      </c>
      <c r="AW70" s="73">
        <f t="shared" si="95"/>
        <v>2.6306477485933302</v>
      </c>
      <c r="AX70" s="73">
        <f t="shared" si="95"/>
        <v>2.5956997427492068</v>
      </c>
      <c r="AY70" s="73">
        <f t="shared" si="95"/>
        <v>2.6869773526701106</v>
      </c>
      <c r="AZ70" s="73">
        <f>(AF70/L70)*10</f>
        <v>2.7015085546135182</v>
      </c>
      <c r="BA70" s="110">
        <f>(AG70/M70)*10</f>
        <v>2.6639685807423845</v>
      </c>
      <c r="BB70" s="42">
        <f>(BA70-AZ70)/AZ70</f>
        <v>-1.38959300376912E-2</v>
      </c>
    </row>
    <row r="71" spans="1:54" ht="20.100000000000001" customHeight="1">
      <c r="A71" s="88" t="s">
        <v>120</v>
      </c>
      <c r="B71" s="90">
        <v>9330.94</v>
      </c>
      <c r="C71" s="61">
        <v>9613.11</v>
      </c>
      <c r="D71" s="61">
        <v>11392.33</v>
      </c>
      <c r="E71" s="61">
        <v>11795.030000000002</v>
      </c>
      <c r="F71" s="61">
        <v>14230.09</v>
      </c>
      <c r="G71" s="61">
        <v>14173.23</v>
      </c>
      <c r="H71" s="61">
        <v>13873.77</v>
      </c>
      <c r="I71" s="61">
        <v>21825.599999999999</v>
      </c>
      <c r="J71" s="61">
        <v>26943.97</v>
      </c>
      <c r="K71" s="61">
        <v>29431.61</v>
      </c>
      <c r="L71" s="61">
        <v>35099.99</v>
      </c>
      <c r="M71" s="82">
        <v>29149.56</v>
      </c>
      <c r="N71" s="42">
        <f t="shared" si="93"/>
        <v>-0.16952796852648666</v>
      </c>
      <c r="P71" s="340">
        <f t="shared" ref="P71:P97" si="96">B71/$B$98</f>
        <v>0.1149736135646818</v>
      </c>
      <c r="Q71" s="341">
        <f t="shared" ref="Q71:Q97" si="97">G71/$G$98</f>
        <v>0.12342028431225026</v>
      </c>
      <c r="R71" s="341">
        <f t="shared" ref="R71:R97" si="98">K71/$K$98</f>
        <v>0.21721978169831188</v>
      </c>
      <c r="S71" s="341">
        <f t="shared" ref="S71:S97" si="99">L71/$L$98</f>
        <v>0.20760471058179841</v>
      </c>
      <c r="T71" s="341">
        <f t="shared" ref="T71:T97" si="100">M71/$M$98</f>
        <v>0.17435197655621376</v>
      </c>
      <c r="V71" s="97">
        <v>1919.32</v>
      </c>
      <c r="W71" s="61">
        <v>1945.2629999999999</v>
      </c>
      <c r="X71" s="61">
        <v>2362.9250000000002</v>
      </c>
      <c r="Y71" s="61">
        <v>2526.277</v>
      </c>
      <c r="Z71" s="61">
        <v>3141.38</v>
      </c>
      <c r="AA71" s="61">
        <v>3092.76</v>
      </c>
      <c r="AB71" s="61">
        <v>2982.1959999999999</v>
      </c>
      <c r="AC71" s="61">
        <v>4689.4129999999996</v>
      </c>
      <c r="AD71" s="61">
        <v>5957.1710000000003</v>
      </c>
      <c r="AE71" s="61">
        <v>6530.0140000000001</v>
      </c>
      <c r="AF71" s="61">
        <v>7506.9480000000003</v>
      </c>
      <c r="AG71" s="38">
        <v>6397.7280000000001</v>
      </c>
      <c r="AH71" s="42">
        <f t="shared" si="94"/>
        <v>-0.14775911595497934</v>
      </c>
      <c r="AJ71" s="340">
        <f t="shared" ref="AJ71:AJ97" si="101">V71/$V$98</f>
        <v>0.10219440129815832</v>
      </c>
      <c r="AK71" s="341">
        <f t="shared" ref="AK71:AK97" si="102">AA71/$AA$98</f>
        <v>0.10628646449043506</v>
      </c>
      <c r="AL71" s="341">
        <f t="shared" ref="AL71:AL97" si="103">AE71/$AE$98</f>
        <v>0.18407200452911998</v>
      </c>
      <c r="AM71" s="341">
        <f t="shared" ref="AM71:AM97" si="104">AF71/$AF$98</f>
        <v>0.17580400679942565</v>
      </c>
      <c r="AN71" s="341">
        <f t="shared" ref="AN71:AN97" si="105">AG71/$AG$98</f>
        <v>0.14933804811587978</v>
      </c>
      <c r="AP71" s="52">
        <f t="shared" ref="AP71:AP97" si="106">(V71/B71)*10</f>
        <v>2.0569417443473004</v>
      </c>
      <c r="AQ71" s="74">
        <f t="shared" ref="AQ71:AQ97" si="107">(W71/C71)*10</f>
        <v>2.0235522115111548</v>
      </c>
      <c r="AR71" s="74">
        <f t="shared" ref="AR71:AR97" si="108">(X71/D71)*10</f>
        <v>2.0741367218119562</v>
      </c>
      <c r="AS71" s="74">
        <f t="shared" ref="AS71:AS97" si="109">(Y71/E71)*10</f>
        <v>2.1418148152230216</v>
      </c>
      <c r="AT71" s="74">
        <f t="shared" ref="AT71:AT97" si="110">(Z71/F71)*10</f>
        <v>2.2075615825339123</v>
      </c>
      <c r="AU71" s="74">
        <f t="shared" ref="AU71:AU97" si="111">(AA71/G71)*10</f>
        <v>2.1821137454200632</v>
      </c>
      <c r="AV71" s="74">
        <f t="shared" ref="AV71:AV97" si="112">(AB71/H71)*10</f>
        <v>2.1495210025825711</v>
      </c>
      <c r="AW71" s="74">
        <f t="shared" ref="AW71:AW97" si="113">(AC71/I71)*10</f>
        <v>2.148583773183784</v>
      </c>
      <c r="AX71" s="74">
        <f t="shared" ref="AX71:AX97" si="114">(AD71/J71)*10</f>
        <v>2.2109477556573882</v>
      </c>
      <c r="AY71" s="74">
        <f t="shared" ref="AY71:AY97" si="115">(AE71/K71)*10</f>
        <v>2.2187077091603209</v>
      </c>
      <c r="AZ71" s="74">
        <f t="shared" ref="AZ71:AZ97" si="116">(AF71/L71)*10</f>
        <v>2.1387322332570466</v>
      </c>
      <c r="BA71" s="111">
        <f t="shared" ref="BA71:BA97" si="117">(AG71/M71)*10</f>
        <v>2.1947940209046033</v>
      </c>
      <c r="BB71" s="42">
        <f t="shared" ref="BB71:BB98" si="118">(BA71-AZ71)/AZ71</f>
        <v>2.6212625767640347E-2</v>
      </c>
    </row>
    <row r="72" spans="1:54" ht="20.100000000000001" customHeight="1">
      <c r="A72" s="88" t="s">
        <v>121</v>
      </c>
      <c r="B72" s="90">
        <v>9553.48</v>
      </c>
      <c r="C72" s="61">
        <v>9950.1</v>
      </c>
      <c r="D72" s="61">
        <v>10915.13</v>
      </c>
      <c r="E72" s="61">
        <v>11865.829999999998</v>
      </c>
      <c r="F72" s="61">
        <v>12341.24</v>
      </c>
      <c r="G72" s="61">
        <v>13224.96</v>
      </c>
      <c r="H72" s="61">
        <v>14697.85</v>
      </c>
      <c r="I72" s="61">
        <v>13179.09</v>
      </c>
      <c r="J72" s="61">
        <v>15024.72</v>
      </c>
      <c r="K72" s="61">
        <v>14889.82</v>
      </c>
      <c r="L72" s="61">
        <v>15644.46</v>
      </c>
      <c r="M72" s="82">
        <v>15222.23</v>
      </c>
      <c r="N72" s="42">
        <f t="shared" si="93"/>
        <v>-2.6989106686967756E-2</v>
      </c>
      <c r="P72" s="340">
        <f t="shared" si="96"/>
        <v>0.11771569828097879</v>
      </c>
      <c r="Q72" s="341">
        <f t="shared" si="97"/>
        <v>0.11516276270251291</v>
      </c>
      <c r="R72" s="341">
        <f t="shared" si="98"/>
        <v>0.1098942072801032</v>
      </c>
      <c r="S72" s="341">
        <f t="shared" si="99"/>
        <v>9.2531752587636684E-2</v>
      </c>
      <c r="T72" s="341">
        <f t="shared" si="100"/>
        <v>9.1048574595750109E-2</v>
      </c>
      <c r="V72" s="97">
        <v>2618.2049999999999</v>
      </c>
      <c r="W72" s="61">
        <v>2762.4090000000001</v>
      </c>
      <c r="X72" s="61">
        <v>3217.4859999999999</v>
      </c>
      <c r="Y72" s="61">
        <v>3366.6709999999994</v>
      </c>
      <c r="Z72" s="61">
        <v>3316.2350000000001</v>
      </c>
      <c r="AA72" s="61">
        <v>3775.8490000000002</v>
      </c>
      <c r="AB72" s="61">
        <v>4149.8239999999996</v>
      </c>
      <c r="AC72" s="61">
        <v>3939.9540000000002</v>
      </c>
      <c r="AD72" s="61">
        <v>4456.259</v>
      </c>
      <c r="AE72" s="61">
        <v>4579.59</v>
      </c>
      <c r="AF72" s="61">
        <v>4648.9750000000004</v>
      </c>
      <c r="AG72" s="38">
        <v>4844.2860000000001</v>
      </c>
      <c r="AH72" s="42">
        <f t="shared" si="94"/>
        <v>4.2011626218682541E-2</v>
      </c>
      <c r="AJ72" s="340">
        <f t="shared" si="101"/>
        <v>0.13940660882544056</v>
      </c>
      <c r="AK72" s="341">
        <f t="shared" si="102"/>
        <v>0.12976165000185749</v>
      </c>
      <c r="AL72" s="341">
        <f t="shared" si="103"/>
        <v>0.12909226706428387</v>
      </c>
      <c r="AM72" s="341">
        <f t="shared" si="104"/>
        <v>0.10887359716763188</v>
      </c>
      <c r="AN72" s="341">
        <f t="shared" si="105"/>
        <v>0.11307705106485971</v>
      </c>
      <c r="AP72" s="52">
        <f t="shared" si="106"/>
        <v>2.7405772556178483</v>
      </c>
      <c r="AQ72" s="74">
        <f t="shared" si="107"/>
        <v>2.7762625501251241</v>
      </c>
      <c r="AR72" s="74">
        <f t="shared" si="108"/>
        <v>2.947730352272488</v>
      </c>
      <c r="AS72" s="74">
        <f t="shared" si="109"/>
        <v>2.8372823477160889</v>
      </c>
      <c r="AT72" s="74">
        <f t="shared" si="110"/>
        <v>2.6871165296193897</v>
      </c>
      <c r="AU72" s="74">
        <f t="shared" si="111"/>
        <v>2.8550929454607048</v>
      </c>
      <c r="AV72" s="74">
        <f t="shared" si="112"/>
        <v>2.8234224733549462</v>
      </c>
      <c r="AW72" s="74">
        <f t="shared" si="113"/>
        <v>2.9895493543180902</v>
      </c>
      <c r="AX72" s="74">
        <f t="shared" si="114"/>
        <v>2.965951445351394</v>
      </c>
      <c r="AY72" s="74">
        <f t="shared" si="115"/>
        <v>3.0756516868571953</v>
      </c>
      <c r="AZ72" s="74">
        <f t="shared" si="116"/>
        <v>2.9716429969458842</v>
      </c>
      <c r="BA72" s="111">
        <f t="shared" si="117"/>
        <v>3.1823760382020243</v>
      </c>
      <c r="BB72" s="42"/>
    </row>
    <row r="73" spans="1:54" ht="20.100000000000001" customHeight="1">
      <c r="A73" s="88" t="s">
        <v>118</v>
      </c>
      <c r="B73" s="90"/>
      <c r="C73" s="61"/>
      <c r="D73" s="61"/>
      <c r="E73" s="61"/>
      <c r="F73" s="61"/>
      <c r="G73" s="61"/>
      <c r="H73" s="61"/>
      <c r="I73" s="61"/>
      <c r="J73" s="61"/>
      <c r="K73" s="61"/>
      <c r="L73" s="61">
        <v>21666.37</v>
      </c>
      <c r="M73" s="82">
        <v>17043.8</v>
      </c>
      <c r="N73" s="42">
        <f t="shared" si="93"/>
        <v>-0.21335230590080387</v>
      </c>
      <c r="P73" s="340">
        <f t="shared" si="96"/>
        <v>0</v>
      </c>
      <c r="Q73" s="341">
        <f t="shared" si="97"/>
        <v>0</v>
      </c>
      <c r="R73" s="341">
        <f t="shared" si="98"/>
        <v>0</v>
      </c>
      <c r="S73" s="341">
        <f t="shared" si="99"/>
        <v>0.12814933774078452</v>
      </c>
      <c r="T73" s="341">
        <f t="shared" si="100"/>
        <v>0.10194391332249254</v>
      </c>
      <c r="V73" s="97"/>
      <c r="W73" s="61"/>
      <c r="X73" s="61"/>
      <c r="Y73" s="61"/>
      <c r="Z73" s="61"/>
      <c r="AA73" s="61"/>
      <c r="AB73" s="61"/>
      <c r="AC73" s="61"/>
      <c r="AD73" s="61"/>
      <c r="AE73" s="61"/>
      <c r="AF73" s="61">
        <v>4896.7039999999997</v>
      </c>
      <c r="AG73" s="38">
        <v>3984.12</v>
      </c>
      <c r="AH73" s="42">
        <f t="shared" si="94"/>
        <v>-0.18636699298140133</v>
      </c>
      <c r="AJ73" s="340">
        <f t="shared" si="101"/>
        <v>0</v>
      </c>
      <c r="AK73" s="341">
        <f t="shared" si="102"/>
        <v>0</v>
      </c>
      <c r="AL73" s="341">
        <f t="shared" si="103"/>
        <v>0</v>
      </c>
      <c r="AM73" s="341">
        <f t="shared" si="104"/>
        <v>0.11467512274106263</v>
      </c>
      <c r="AN73" s="341">
        <f t="shared" si="105"/>
        <v>9.2998749596644142E-2</v>
      </c>
      <c r="AP73" s="52"/>
      <c r="AQ73" s="74"/>
      <c r="AR73" s="74"/>
      <c r="AS73" s="74"/>
      <c r="AT73" s="74"/>
      <c r="AU73" s="74"/>
      <c r="AV73" s="74"/>
      <c r="AW73" s="74"/>
      <c r="AX73" s="74"/>
      <c r="AY73" s="74"/>
      <c r="AZ73" s="74">
        <f t="shared" si="116"/>
        <v>2.2600481760442563</v>
      </c>
      <c r="BA73" s="111">
        <f t="shared" si="117"/>
        <v>2.337577300836668</v>
      </c>
      <c r="BB73" s="42">
        <f t="shared" si="118"/>
        <v>3.4304191217777613E-2</v>
      </c>
    </row>
    <row r="74" spans="1:54" ht="20.100000000000001" customHeight="1">
      <c r="A74" s="88" t="s">
        <v>125</v>
      </c>
      <c r="B74" s="90">
        <v>6993.34</v>
      </c>
      <c r="C74" s="61">
        <v>7622.09</v>
      </c>
      <c r="D74" s="61">
        <v>10025.969999999999</v>
      </c>
      <c r="E74" s="61">
        <v>10022.290000000001</v>
      </c>
      <c r="F74" s="61">
        <v>9632.06</v>
      </c>
      <c r="G74" s="61">
        <v>9779.81</v>
      </c>
      <c r="H74" s="61">
        <v>8787.7199999999993</v>
      </c>
      <c r="I74" s="61">
        <v>8664.5300000000007</v>
      </c>
      <c r="J74" s="61">
        <v>8690.5</v>
      </c>
      <c r="K74" s="61">
        <v>7839.9</v>
      </c>
      <c r="L74" s="61">
        <v>9102.16</v>
      </c>
      <c r="M74" s="82">
        <v>8599.83</v>
      </c>
      <c r="N74" s="42">
        <f t="shared" si="93"/>
        <v>-5.5187999332026678E-2</v>
      </c>
      <c r="P74" s="340">
        <f t="shared" si="96"/>
        <v>8.6170264805735738E-2</v>
      </c>
      <c r="Q74" s="341">
        <f t="shared" si="97"/>
        <v>8.5162445731833056E-2</v>
      </c>
      <c r="R74" s="341">
        <f t="shared" si="98"/>
        <v>5.7862324437453309E-2</v>
      </c>
      <c r="S74" s="341">
        <f t="shared" si="99"/>
        <v>5.3836234496625848E-2</v>
      </c>
      <c r="T74" s="341">
        <f t="shared" si="100"/>
        <v>5.1438078603842516E-2</v>
      </c>
      <c r="V74" s="97">
        <v>1653.702</v>
      </c>
      <c r="W74" s="61">
        <v>1830.434</v>
      </c>
      <c r="X74" s="61">
        <v>2228.4499999999998</v>
      </c>
      <c r="Y74" s="61">
        <v>2369.1480000000001</v>
      </c>
      <c r="Z74" s="61">
        <v>2356.0340000000001</v>
      </c>
      <c r="AA74" s="61">
        <v>2412.3119999999999</v>
      </c>
      <c r="AB74" s="61">
        <v>2212.9670000000001</v>
      </c>
      <c r="AC74" s="61">
        <v>2255.6509999999998</v>
      </c>
      <c r="AD74" s="61">
        <v>2207.1329999999998</v>
      </c>
      <c r="AE74" s="61">
        <v>2118.6010000000001</v>
      </c>
      <c r="AF74" s="61">
        <v>2396.8209999999999</v>
      </c>
      <c r="AG74" s="38">
        <v>2389.5639999999999</v>
      </c>
      <c r="AH74" s="42">
        <f t="shared" si="94"/>
        <v>-3.0277605211236308E-3</v>
      </c>
      <c r="AJ74" s="340">
        <f t="shared" si="101"/>
        <v>8.805154211677417E-2</v>
      </c>
      <c r="AK74" s="341">
        <f t="shared" si="102"/>
        <v>8.2902040160843501E-2</v>
      </c>
      <c r="AL74" s="341">
        <f t="shared" si="103"/>
        <v>5.97204129834022E-2</v>
      </c>
      <c r="AM74" s="341">
        <f t="shared" si="104"/>
        <v>5.6130765176607873E-2</v>
      </c>
      <c r="AN74" s="341">
        <f t="shared" si="105"/>
        <v>5.5778054898234827E-2</v>
      </c>
      <c r="AP74" s="52">
        <f t="shared" si="106"/>
        <v>2.3646812538786901</v>
      </c>
      <c r="AQ74" s="74">
        <f t="shared" si="107"/>
        <v>2.4014856817487065</v>
      </c>
      <c r="AR74" s="74">
        <f t="shared" si="108"/>
        <v>2.2226777059975245</v>
      </c>
      <c r="AS74" s="74">
        <f t="shared" si="109"/>
        <v>2.3638789139009146</v>
      </c>
      <c r="AT74" s="74">
        <f t="shared" si="110"/>
        <v>2.4460333511211516</v>
      </c>
      <c r="AU74" s="74">
        <f t="shared" si="111"/>
        <v>2.466624607226521</v>
      </c>
      <c r="AV74" s="74">
        <f t="shared" si="112"/>
        <v>2.5182493297465101</v>
      </c>
      <c r="AW74" s="74">
        <f t="shared" si="113"/>
        <v>2.6033160483026774</v>
      </c>
      <c r="AX74" s="74">
        <f t="shared" si="114"/>
        <v>2.5397077268281452</v>
      </c>
      <c r="AY74" s="74">
        <f t="shared" si="115"/>
        <v>2.7023316623936533</v>
      </c>
      <c r="AZ74" s="74">
        <f t="shared" si="116"/>
        <v>2.6332441969818152</v>
      </c>
      <c r="BA74" s="111">
        <f t="shared" si="117"/>
        <v>2.7786177168618447</v>
      </c>
      <c r="BB74" s="42">
        <f t="shared" si="118"/>
        <v>5.5207002847154997E-2</v>
      </c>
    </row>
    <row r="75" spans="1:54" ht="20.100000000000001" customHeight="1">
      <c r="A75" s="88" t="s">
        <v>135</v>
      </c>
      <c r="B75" s="90"/>
      <c r="C75" s="61">
        <v>6.75</v>
      </c>
      <c r="D75" s="61">
        <v>472.05</v>
      </c>
      <c r="E75" s="61">
        <v>833.12999999999988</v>
      </c>
      <c r="F75" s="61">
        <v>841.5</v>
      </c>
      <c r="G75" s="61">
        <v>229.5</v>
      </c>
      <c r="H75" s="61">
        <v>488.25</v>
      </c>
      <c r="I75" s="61">
        <v>1742.39</v>
      </c>
      <c r="J75" s="61">
        <v>2978.79</v>
      </c>
      <c r="K75" s="61">
        <v>5125.58</v>
      </c>
      <c r="L75" s="61">
        <v>5127.1400000000003</v>
      </c>
      <c r="M75" s="82">
        <v>7386.2</v>
      </c>
      <c r="N75" s="42">
        <f t="shared" si="93"/>
        <v>0.44060821432611541</v>
      </c>
      <c r="P75" s="340">
        <f t="shared" si="96"/>
        <v>0</v>
      </c>
      <c r="Q75" s="341">
        <f t="shared" si="97"/>
        <v>1.998482720569795E-3</v>
      </c>
      <c r="R75" s="341">
        <f t="shared" si="98"/>
        <v>3.7829305589372565E-2</v>
      </c>
      <c r="S75" s="341">
        <f t="shared" si="99"/>
        <v>3.0325319631497389E-2</v>
      </c>
      <c r="T75" s="341">
        <f t="shared" si="100"/>
        <v>4.4179005420305006E-2</v>
      </c>
      <c r="V75" s="97"/>
      <c r="W75" s="61">
        <v>2.1589999999999998</v>
      </c>
      <c r="X75" s="61">
        <v>104.46299999999999</v>
      </c>
      <c r="Y75" s="61">
        <v>171.35199999999998</v>
      </c>
      <c r="Z75" s="61">
        <v>148.785</v>
      </c>
      <c r="AA75" s="61">
        <v>67.811999999999998</v>
      </c>
      <c r="AB75" s="61">
        <v>143.56100000000001</v>
      </c>
      <c r="AC75" s="61">
        <v>416.57799999999997</v>
      </c>
      <c r="AD75" s="61">
        <v>680.08199999999999</v>
      </c>
      <c r="AE75" s="61">
        <v>1114.135</v>
      </c>
      <c r="AF75" s="61">
        <v>1063.7670000000001</v>
      </c>
      <c r="AG75" s="38">
        <v>1582.7270000000001</v>
      </c>
      <c r="AH75" s="42">
        <f t="shared" si="94"/>
        <v>0.48785119297740953</v>
      </c>
      <c r="AJ75" s="340">
        <f t="shared" si="101"/>
        <v>0</v>
      </c>
      <c r="AK75" s="341">
        <f t="shared" si="102"/>
        <v>2.3304419774005684E-3</v>
      </c>
      <c r="AL75" s="341">
        <f t="shared" si="103"/>
        <v>3.1405914714126355E-2</v>
      </c>
      <c r="AM75" s="341">
        <f t="shared" si="104"/>
        <v>2.491218813571169E-2</v>
      </c>
      <c r="AN75" s="341">
        <f t="shared" si="105"/>
        <v>3.6944577962723962E-2</v>
      </c>
      <c r="AP75" s="52"/>
      <c r="AQ75" s="74">
        <f t="shared" si="107"/>
        <v>3.1985185185185183</v>
      </c>
      <c r="AR75" s="74">
        <f t="shared" si="108"/>
        <v>2.2129647283126785</v>
      </c>
      <c r="AS75" s="74">
        <f t="shared" si="109"/>
        <v>2.0567258411052296</v>
      </c>
      <c r="AT75" s="74">
        <f t="shared" si="110"/>
        <v>1.7680926916221034</v>
      </c>
      <c r="AU75" s="74">
        <f t="shared" si="111"/>
        <v>2.9547712418300653</v>
      </c>
      <c r="AV75" s="74">
        <f t="shared" si="112"/>
        <v>2.9403174603174604</v>
      </c>
      <c r="AW75" s="74">
        <f t="shared" si="113"/>
        <v>2.3908424635127608</v>
      </c>
      <c r="AX75" s="74">
        <f t="shared" si="114"/>
        <v>2.2830813853947407</v>
      </c>
      <c r="AY75" s="74">
        <f t="shared" si="115"/>
        <v>2.1736759547212219</v>
      </c>
      <c r="AZ75" s="74">
        <f t="shared" si="116"/>
        <v>2.0747765810958936</v>
      </c>
      <c r="BA75" s="111">
        <f t="shared" si="117"/>
        <v>2.1428163331618424</v>
      </c>
      <c r="BB75" s="42">
        <f t="shared" si="118"/>
        <v>3.2793772922774328E-2</v>
      </c>
    </row>
    <row r="76" spans="1:54" ht="20.100000000000001" customHeight="1">
      <c r="A76" s="88" t="s">
        <v>137</v>
      </c>
      <c r="B76" s="90">
        <v>1166.1099999999999</v>
      </c>
      <c r="C76" s="61">
        <v>1078.95</v>
      </c>
      <c r="D76" s="61">
        <v>1375.63</v>
      </c>
      <c r="E76" s="61">
        <v>1795.5200000000004</v>
      </c>
      <c r="F76" s="61">
        <v>1707.02</v>
      </c>
      <c r="G76" s="61">
        <v>2460.23</v>
      </c>
      <c r="H76" s="61">
        <v>2726.48</v>
      </c>
      <c r="I76" s="61">
        <v>3156.64</v>
      </c>
      <c r="J76" s="61">
        <v>3200.08</v>
      </c>
      <c r="K76" s="61">
        <v>3645.74</v>
      </c>
      <c r="L76" s="61">
        <v>4166.1099999999997</v>
      </c>
      <c r="M76" s="82">
        <v>5143.91</v>
      </c>
      <c r="N76" s="42">
        <f t="shared" si="93"/>
        <v>0.23470335636841089</v>
      </c>
      <c r="P76" s="340">
        <f t="shared" si="96"/>
        <v>1.4368528842100697E-2</v>
      </c>
      <c r="Q76" s="341">
        <f t="shared" si="97"/>
        <v>2.1423647684651097E-2</v>
      </c>
      <c r="R76" s="341">
        <f t="shared" si="98"/>
        <v>2.690735732529765E-2</v>
      </c>
      <c r="S76" s="341">
        <f t="shared" si="99"/>
        <v>2.464114835365868E-2</v>
      </c>
      <c r="T76" s="341">
        <f t="shared" si="100"/>
        <v>3.0767218295139735E-2</v>
      </c>
      <c r="V76" s="97">
        <v>271.42200000000003</v>
      </c>
      <c r="W76" s="61">
        <v>251.71799999999999</v>
      </c>
      <c r="X76" s="61">
        <v>336.274</v>
      </c>
      <c r="Y76" s="61">
        <v>422.05299999999994</v>
      </c>
      <c r="Z76" s="61">
        <v>398.11200000000002</v>
      </c>
      <c r="AA76" s="61">
        <v>596.74099999999999</v>
      </c>
      <c r="AB76" s="61">
        <v>726.28599999999994</v>
      </c>
      <c r="AC76" s="61">
        <v>822.42399999999998</v>
      </c>
      <c r="AD76" s="61">
        <v>895.71600000000001</v>
      </c>
      <c r="AE76" s="61">
        <v>929.96699999999998</v>
      </c>
      <c r="AF76" s="61">
        <v>1068.4449999999999</v>
      </c>
      <c r="AG76" s="38">
        <v>1323.2570000000001</v>
      </c>
      <c r="AH76" s="42">
        <f t="shared" si="94"/>
        <v>0.23848864471264328</v>
      </c>
      <c r="AJ76" s="340">
        <f t="shared" si="101"/>
        <v>1.4451893790065612E-2</v>
      </c>
      <c r="AK76" s="341">
        <f t="shared" si="102"/>
        <v>2.0507731316522039E-2</v>
      </c>
      <c r="AL76" s="341">
        <f t="shared" si="103"/>
        <v>2.6214475165892769E-2</v>
      </c>
      <c r="AM76" s="341">
        <f t="shared" si="104"/>
        <v>2.5021741464682092E-2</v>
      </c>
      <c r="AN76" s="341">
        <f t="shared" si="105"/>
        <v>3.0887936707480333E-2</v>
      </c>
      <c r="AP76" s="52">
        <f t="shared" si="106"/>
        <v>2.3275848762123648</v>
      </c>
      <c r="AQ76" s="74">
        <f t="shared" si="107"/>
        <v>2.3329904073404699</v>
      </c>
      <c r="AR76" s="74">
        <f t="shared" si="108"/>
        <v>2.4445090613028211</v>
      </c>
      <c r="AS76" s="74">
        <f t="shared" si="109"/>
        <v>2.3505892443414709</v>
      </c>
      <c r="AT76" s="74">
        <f t="shared" si="110"/>
        <v>2.3322046607538285</v>
      </c>
      <c r="AU76" s="74">
        <f t="shared" si="111"/>
        <v>2.4255496437324964</v>
      </c>
      <c r="AV76" s="74">
        <f t="shared" si="112"/>
        <v>2.6638229512044829</v>
      </c>
      <c r="AW76" s="74">
        <f t="shared" si="113"/>
        <v>2.6053778701404022</v>
      </c>
      <c r="AX76" s="74">
        <f t="shared" si="114"/>
        <v>2.7990425239369014</v>
      </c>
      <c r="AY76" s="74">
        <f t="shared" si="115"/>
        <v>2.5508319298688331</v>
      </c>
      <c r="AZ76" s="74">
        <f t="shared" si="116"/>
        <v>2.5646106319804325</v>
      </c>
      <c r="BA76" s="111">
        <f t="shared" si="117"/>
        <v>2.5724730798167155</v>
      </c>
      <c r="BB76" s="42">
        <f t="shared" si="118"/>
        <v>3.0657471891596569E-3</v>
      </c>
    </row>
    <row r="77" spans="1:54" ht="20.100000000000001" customHeight="1">
      <c r="A77" s="88" t="s">
        <v>155</v>
      </c>
      <c r="B77" s="90">
        <v>171.36</v>
      </c>
      <c r="C77" s="61">
        <v>231.3</v>
      </c>
      <c r="D77" s="61">
        <v>311.45</v>
      </c>
      <c r="E77" s="61">
        <v>626.64</v>
      </c>
      <c r="F77" s="61">
        <v>562.96</v>
      </c>
      <c r="G77" s="61">
        <v>497.92</v>
      </c>
      <c r="H77" s="61">
        <v>613.13</v>
      </c>
      <c r="I77" s="61">
        <v>850.95</v>
      </c>
      <c r="J77" s="61">
        <v>765.47</v>
      </c>
      <c r="K77" s="61">
        <v>1977.64</v>
      </c>
      <c r="L77" s="61">
        <v>3270.06</v>
      </c>
      <c r="M77" s="82">
        <v>3729.98</v>
      </c>
      <c r="N77" s="42">
        <f t="shared" si="93"/>
        <v>0.14064573738708161</v>
      </c>
      <c r="P77" s="340">
        <f t="shared" si="96"/>
        <v>2.1114569829453274E-3</v>
      </c>
      <c r="Q77" s="341">
        <f t="shared" si="97"/>
        <v>4.3358802449939534E-3</v>
      </c>
      <c r="R77" s="341">
        <f t="shared" si="98"/>
        <v>1.4595957512275052E-2</v>
      </c>
      <c r="S77" s="341">
        <f t="shared" si="99"/>
        <v>1.9341312059778813E-2</v>
      </c>
      <c r="T77" s="341">
        <f t="shared" si="100"/>
        <v>2.2310092691455587E-2</v>
      </c>
      <c r="V77" s="97">
        <v>40.920999999999999</v>
      </c>
      <c r="W77" s="61">
        <v>56.838000000000001</v>
      </c>
      <c r="X77" s="61">
        <v>75.540000000000006</v>
      </c>
      <c r="Y77" s="61">
        <v>145.208</v>
      </c>
      <c r="Z77" s="61">
        <v>133.38499999999999</v>
      </c>
      <c r="AA77" s="61">
        <v>110.15600000000001</v>
      </c>
      <c r="AB77" s="61">
        <v>145.78299999999999</v>
      </c>
      <c r="AC77" s="61">
        <v>203.452</v>
      </c>
      <c r="AD77" s="61">
        <v>164.56299999999999</v>
      </c>
      <c r="AE77" s="61">
        <v>407.73099999999999</v>
      </c>
      <c r="AF77" s="61">
        <v>690.42499999999995</v>
      </c>
      <c r="AG77" s="38">
        <v>751.86699999999996</v>
      </c>
      <c r="AH77" s="42">
        <f t="shared" si="94"/>
        <v>8.8991563167614168E-2</v>
      </c>
      <c r="AJ77" s="340">
        <f t="shared" si="101"/>
        <v>2.1788430775076259E-3</v>
      </c>
      <c r="AK77" s="341">
        <f t="shared" si="102"/>
        <v>3.7856451138815702E-3</v>
      </c>
      <c r="AL77" s="341">
        <f t="shared" si="103"/>
        <v>1.1493369306507246E-2</v>
      </c>
      <c r="AM77" s="341">
        <f t="shared" si="104"/>
        <v>1.6168951935526053E-2</v>
      </c>
      <c r="AN77" s="341">
        <f t="shared" si="105"/>
        <v>1.7550347595699938E-2</v>
      </c>
      <c r="AP77" s="52">
        <f t="shared" si="106"/>
        <v>2.3880135387488326</v>
      </c>
      <c r="AQ77" s="74">
        <f t="shared" si="107"/>
        <v>2.4573281452658886</v>
      </c>
      <c r="AR77" s="74">
        <f t="shared" si="108"/>
        <v>2.4254294429282393</v>
      </c>
      <c r="AS77" s="74">
        <f t="shared" si="109"/>
        <v>2.317247542448615</v>
      </c>
      <c r="AT77" s="74">
        <f t="shared" si="110"/>
        <v>2.3693512860593997</v>
      </c>
      <c r="AU77" s="74">
        <f t="shared" si="111"/>
        <v>2.212323264781491</v>
      </c>
      <c r="AV77" s="74">
        <f t="shared" si="112"/>
        <v>2.3776849933945492</v>
      </c>
      <c r="AW77" s="74">
        <f t="shared" si="113"/>
        <v>2.3908807803043657</v>
      </c>
      <c r="AX77" s="74">
        <f t="shared" si="114"/>
        <v>2.1498295165061987</v>
      </c>
      <c r="AY77" s="74">
        <f t="shared" si="115"/>
        <v>2.061704860338585</v>
      </c>
      <c r="AZ77" s="74">
        <f t="shared" si="116"/>
        <v>2.1113526968924119</v>
      </c>
      <c r="BA77" s="111">
        <f t="shared" si="117"/>
        <v>2.015740030777645</v>
      </c>
      <c r="BB77" s="42">
        <f t="shared" si="118"/>
        <v>-4.528502805594449E-2</v>
      </c>
    </row>
    <row r="78" spans="1:54" ht="20.100000000000001" customHeight="1">
      <c r="A78" s="88" t="s">
        <v>131</v>
      </c>
      <c r="B78" s="90">
        <v>1276.04</v>
      </c>
      <c r="C78" s="61">
        <v>1337.05</v>
      </c>
      <c r="D78" s="61">
        <v>1619.35</v>
      </c>
      <c r="E78" s="61">
        <v>1707.9899999999998</v>
      </c>
      <c r="F78" s="61">
        <v>1641.27</v>
      </c>
      <c r="G78" s="61">
        <v>1436.8</v>
      </c>
      <c r="H78" s="61">
        <v>1612.99</v>
      </c>
      <c r="I78" s="61">
        <v>1536.23</v>
      </c>
      <c r="J78" s="61">
        <v>1724.87</v>
      </c>
      <c r="K78" s="61">
        <v>1969.95</v>
      </c>
      <c r="L78" s="61">
        <v>1976.19</v>
      </c>
      <c r="M78" s="82">
        <v>2047.86</v>
      </c>
      <c r="N78" s="42">
        <f t="shared" si="93"/>
        <v>3.6266755726929015E-2</v>
      </c>
      <c r="P78" s="340">
        <f t="shared" si="96"/>
        <v>1.5723060040368553E-2</v>
      </c>
      <c r="Q78" s="341">
        <f t="shared" si="97"/>
        <v>1.2511633868909286E-2</v>
      </c>
      <c r="R78" s="341">
        <f t="shared" si="98"/>
        <v>1.4539201523687951E-2</v>
      </c>
      <c r="S78" s="341">
        <f t="shared" si="99"/>
        <v>1.1688503415660353E-2</v>
      </c>
      <c r="T78" s="341">
        <f t="shared" si="100"/>
        <v>1.2248844878290028E-2</v>
      </c>
      <c r="V78" s="97">
        <v>346.01900000000001</v>
      </c>
      <c r="W78" s="61">
        <v>358.72800000000001</v>
      </c>
      <c r="X78" s="61">
        <v>541.06899999999996</v>
      </c>
      <c r="Y78" s="61">
        <v>526.077</v>
      </c>
      <c r="Z78" s="61">
        <v>489.42700000000002</v>
      </c>
      <c r="AA78" s="61">
        <v>457.1</v>
      </c>
      <c r="AB78" s="61">
        <v>579.04499999999996</v>
      </c>
      <c r="AC78" s="61">
        <v>624.63199999999995</v>
      </c>
      <c r="AD78" s="61">
        <v>700.92</v>
      </c>
      <c r="AE78" s="61">
        <v>904.79399999999998</v>
      </c>
      <c r="AF78" s="61">
        <v>904.09299999999996</v>
      </c>
      <c r="AG78" s="38">
        <v>734.399</v>
      </c>
      <c r="AH78" s="42">
        <f t="shared" si="94"/>
        <v>-0.18769529240907734</v>
      </c>
      <c r="AJ78" s="340">
        <f t="shared" si="101"/>
        <v>1.8423819135312217E-2</v>
      </c>
      <c r="AK78" s="341">
        <f t="shared" si="102"/>
        <v>1.5708798263873648E-2</v>
      </c>
      <c r="AL78" s="341">
        <f t="shared" si="103"/>
        <v>2.5504883338063375E-2</v>
      </c>
      <c r="AM78" s="341">
        <f t="shared" si="104"/>
        <v>2.1172808432842895E-2</v>
      </c>
      <c r="AN78" s="341">
        <f t="shared" si="105"/>
        <v>1.7142603311402733E-2</v>
      </c>
      <c r="AP78" s="52">
        <f t="shared" si="106"/>
        <v>2.7116626438042695</v>
      </c>
      <c r="AQ78" s="74">
        <f t="shared" si="107"/>
        <v>2.682981189933062</v>
      </c>
      <c r="AR78" s="74">
        <f t="shared" si="108"/>
        <v>3.3412727328866518</v>
      </c>
      <c r="AS78" s="74">
        <f t="shared" si="109"/>
        <v>3.0800941457502686</v>
      </c>
      <c r="AT78" s="74">
        <f t="shared" si="110"/>
        <v>2.982001742553023</v>
      </c>
      <c r="AU78" s="74">
        <f t="shared" si="111"/>
        <v>3.1813752783964366</v>
      </c>
      <c r="AV78" s="74">
        <f t="shared" si="112"/>
        <v>3.5898858641405091</v>
      </c>
      <c r="AW78" s="74">
        <f t="shared" si="113"/>
        <v>4.0660057413277952</v>
      </c>
      <c r="AX78" s="74">
        <f t="shared" si="114"/>
        <v>4.0636105909430862</v>
      </c>
      <c r="AY78" s="74">
        <f t="shared" si="115"/>
        <v>4.5929795172466301</v>
      </c>
      <c r="AZ78" s="74">
        <f t="shared" si="116"/>
        <v>4.5749295361275983</v>
      </c>
      <c r="BA78" s="111">
        <f t="shared" si="117"/>
        <v>3.5861777660582268</v>
      </c>
      <c r="BB78" s="42">
        <f t="shared" si="118"/>
        <v>-0.21612393420736492</v>
      </c>
    </row>
    <row r="79" spans="1:54" ht="20.100000000000001" customHeight="1">
      <c r="A79" s="88" t="s">
        <v>157</v>
      </c>
      <c r="B79" s="90">
        <v>871.2</v>
      </c>
      <c r="C79" s="61">
        <v>1184.5</v>
      </c>
      <c r="D79" s="61">
        <v>922.59</v>
      </c>
      <c r="E79" s="61">
        <v>1708.9299999999998</v>
      </c>
      <c r="F79" s="61">
        <v>2154.0300000000002</v>
      </c>
      <c r="G79" s="61">
        <v>4548.83</v>
      </c>
      <c r="H79" s="61">
        <v>5173.07</v>
      </c>
      <c r="I79" s="61">
        <v>4124.55</v>
      </c>
      <c r="J79" s="61">
        <v>2867.99</v>
      </c>
      <c r="K79" s="61">
        <v>4133.2</v>
      </c>
      <c r="L79" s="61">
        <v>3503</v>
      </c>
      <c r="M79" s="82">
        <v>2324.9299999999998</v>
      </c>
      <c r="N79" s="42">
        <f t="shared" si="93"/>
        <v>-0.33630316871253219</v>
      </c>
      <c r="P79" s="340">
        <f t="shared" si="96"/>
        <v>1.0734718274638009E-2</v>
      </c>
      <c r="Q79" s="341">
        <f t="shared" si="97"/>
        <v>3.9611146639692812E-2</v>
      </c>
      <c r="R79" s="341">
        <f t="shared" si="98"/>
        <v>3.0505052279350763E-2</v>
      </c>
      <c r="S79" s="341">
        <f t="shared" si="99"/>
        <v>2.0719074312216038E-2</v>
      </c>
      <c r="T79" s="341">
        <f t="shared" si="100"/>
        <v>1.3906080944440945E-2</v>
      </c>
      <c r="V79" s="97">
        <v>214.24600000000001</v>
      </c>
      <c r="W79" s="61">
        <v>289.21600000000001</v>
      </c>
      <c r="X79" s="61">
        <v>234.41800000000001</v>
      </c>
      <c r="Y79" s="61">
        <v>424.12699999999995</v>
      </c>
      <c r="Z79" s="61">
        <v>539.11800000000005</v>
      </c>
      <c r="AA79" s="61">
        <v>1107.6579999999999</v>
      </c>
      <c r="AB79" s="61">
        <v>1137.4280000000001</v>
      </c>
      <c r="AC79" s="61">
        <v>999.74800000000005</v>
      </c>
      <c r="AD79" s="61">
        <v>633.09799999999996</v>
      </c>
      <c r="AE79" s="61">
        <v>894.56200000000001</v>
      </c>
      <c r="AF79" s="61">
        <v>742.25</v>
      </c>
      <c r="AG79" s="38">
        <v>496.322</v>
      </c>
      <c r="AH79" s="42">
        <f t="shared" si="94"/>
        <v>-0.33132771977096664</v>
      </c>
      <c r="AJ79" s="340">
        <f t="shared" si="101"/>
        <v>1.140755147683827E-2</v>
      </c>
      <c r="AK79" s="341">
        <f t="shared" si="102"/>
        <v>3.8066016336394129E-2</v>
      </c>
      <c r="AL79" s="341">
        <f t="shared" si="103"/>
        <v>2.521645750155798E-2</v>
      </c>
      <c r="AM79" s="341">
        <f t="shared" si="104"/>
        <v>1.7382633268123567E-2</v>
      </c>
      <c r="AN79" s="341">
        <f t="shared" si="105"/>
        <v>1.158532508993344E-2</v>
      </c>
      <c r="AP79" s="52">
        <f t="shared" si="106"/>
        <v>2.4592056932966027</v>
      </c>
      <c r="AQ79" s="74">
        <f t="shared" si="107"/>
        <v>2.4416715913887717</v>
      </c>
      <c r="AR79" s="74">
        <f t="shared" si="108"/>
        <v>2.5408686415417465</v>
      </c>
      <c r="AS79" s="74">
        <f t="shared" si="109"/>
        <v>2.4818278103842757</v>
      </c>
      <c r="AT79" s="74">
        <f t="shared" si="110"/>
        <v>2.5028342223645912</v>
      </c>
      <c r="AU79" s="74">
        <f t="shared" si="111"/>
        <v>2.4350393397862744</v>
      </c>
      <c r="AV79" s="74">
        <f t="shared" si="112"/>
        <v>2.1987485187712523</v>
      </c>
      <c r="AW79" s="74">
        <f t="shared" si="113"/>
        <v>2.4238959401631694</v>
      </c>
      <c r="AX79" s="74">
        <f t="shared" si="114"/>
        <v>2.2074623691156523</v>
      </c>
      <c r="AY79" s="74">
        <f t="shared" si="115"/>
        <v>2.1643327204103362</v>
      </c>
      <c r="AZ79" s="74">
        <f t="shared" si="116"/>
        <v>2.1188980873536969</v>
      </c>
      <c r="BA79" s="111">
        <f t="shared" si="117"/>
        <v>2.1347825525929816</v>
      </c>
      <c r="BB79" s="42">
        <f t="shared" si="118"/>
        <v>7.4965687751046371E-3</v>
      </c>
    </row>
    <row r="80" spans="1:54" ht="20.100000000000001" customHeight="1">
      <c r="A80" s="88" t="s">
        <v>127</v>
      </c>
      <c r="B80" s="90">
        <v>7848.98</v>
      </c>
      <c r="C80" s="61">
        <v>8336.58</v>
      </c>
      <c r="D80" s="61">
        <v>9819.61</v>
      </c>
      <c r="E80" s="61">
        <v>9505.9599999999991</v>
      </c>
      <c r="F80" s="61">
        <v>10376.69</v>
      </c>
      <c r="G80" s="61">
        <v>7586.45</v>
      </c>
      <c r="H80" s="61">
        <v>4237.33</v>
      </c>
      <c r="I80" s="61">
        <v>3100.03</v>
      </c>
      <c r="J80" s="61">
        <v>4148.0600000000004</v>
      </c>
      <c r="K80" s="61">
        <v>2801.05</v>
      </c>
      <c r="L80" s="61">
        <v>1062.68</v>
      </c>
      <c r="M80" s="82">
        <v>1925.37</v>
      </c>
      <c r="N80" s="42">
        <f t="shared" si="93"/>
        <v>0.81180599992471847</v>
      </c>
      <c r="P80" s="340">
        <f t="shared" si="96"/>
        <v>9.6713256477580611E-2</v>
      </c>
      <c r="Q80" s="341">
        <f t="shared" si="97"/>
        <v>6.6062698193754779E-2</v>
      </c>
      <c r="R80" s="341">
        <f t="shared" si="98"/>
        <v>2.067312897684009E-2</v>
      </c>
      <c r="S80" s="341">
        <f t="shared" si="99"/>
        <v>6.2853970568386361E-3</v>
      </c>
      <c r="T80" s="341">
        <f t="shared" si="100"/>
        <v>1.1516196645919775E-2</v>
      </c>
      <c r="V80" s="97">
        <v>1976.489</v>
      </c>
      <c r="W80" s="61">
        <v>2098.0349999999999</v>
      </c>
      <c r="X80" s="61">
        <v>2410.3490000000002</v>
      </c>
      <c r="Y80" s="61">
        <v>2372.2559999999999</v>
      </c>
      <c r="Z80" s="61">
        <v>2683.8809999999999</v>
      </c>
      <c r="AA80" s="61">
        <v>1853.153</v>
      </c>
      <c r="AB80" s="61">
        <v>1046.4880000000001</v>
      </c>
      <c r="AC80" s="61">
        <v>887.726</v>
      </c>
      <c r="AD80" s="61">
        <v>1091.712</v>
      </c>
      <c r="AE80" s="61">
        <v>755.41600000000005</v>
      </c>
      <c r="AF80" s="61">
        <v>289.779</v>
      </c>
      <c r="AG80" s="38">
        <v>453.86399999999998</v>
      </c>
      <c r="AH80" s="42">
        <f t="shared" si="94"/>
        <v>0.56624186017620315</v>
      </c>
      <c r="AJ80" s="340">
        <f t="shared" si="101"/>
        <v>0.10523837089562743</v>
      </c>
      <c r="AK80" s="341">
        <f t="shared" si="102"/>
        <v>6.3685860050519016E-2</v>
      </c>
      <c r="AL80" s="341">
        <f t="shared" si="103"/>
        <v>2.1294125460277681E-2</v>
      </c>
      <c r="AM80" s="341">
        <f t="shared" si="104"/>
        <v>6.7862877545349668E-3</v>
      </c>
      <c r="AN80" s="341">
        <f t="shared" si="105"/>
        <v>1.0594255315334701E-2</v>
      </c>
      <c r="AP80" s="52">
        <f t="shared" si="106"/>
        <v>2.5181475809595644</v>
      </c>
      <c r="AQ80" s="74">
        <f t="shared" si="107"/>
        <v>2.5166615086762194</v>
      </c>
      <c r="AR80" s="74">
        <f t="shared" si="108"/>
        <v>2.4546280351256313</v>
      </c>
      <c r="AS80" s="74">
        <f t="shared" si="109"/>
        <v>2.4955459522236576</v>
      </c>
      <c r="AT80" s="74">
        <f t="shared" si="110"/>
        <v>2.586451941804178</v>
      </c>
      <c r="AU80" s="74">
        <f t="shared" si="111"/>
        <v>2.4427143130186058</v>
      </c>
      <c r="AV80" s="74">
        <f t="shared" si="112"/>
        <v>2.4696872794896789</v>
      </c>
      <c r="AW80" s="74">
        <f t="shared" si="113"/>
        <v>2.8636045457624606</v>
      </c>
      <c r="AX80" s="74">
        <f t="shared" si="114"/>
        <v>2.6318616413455924</v>
      </c>
      <c r="AY80" s="74">
        <f t="shared" si="115"/>
        <v>2.6969029471091197</v>
      </c>
      <c r="AZ80" s="74">
        <f t="shared" si="116"/>
        <v>2.7268698008807917</v>
      </c>
      <c r="BA80" s="111">
        <f t="shared" si="117"/>
        <v>2.3572819769706603</v>
      </c>
      <c r="BB80" s="42">
        <f t="shared" si="118"/>
        <v>-0.13553555941349044</v>
      </c>
    </row>
    <row r="81" spans="1:54" ht="20.100000000000001" customHeight="1">
      <c r="A81" s="88" t="s">
        <v>167</v>
      </c>
      <c r="B81" s="90">
        <v>756.9</v>
      </c>
      <c r="C81" s="61">
        <v>1241.5999999999999</v>
      </c>
      <c r="D81" s="61">
        <v>1514.83</v>
      </c>
      <c r="E81" s="61">
        <v>1231.23</v>
      </c>
      <c r="F81" s="61">
        <v>1274.6300000000001</v>
      </c>
      <c r="G81" s="61">
        <v>1534.55</v>
      </c>
      <c r="H81" s="61">
        <v>1265.56</v>
      </c>
      <c r="I81" s="61">
        <v>1095.99</v>
      </c>
      <c r="J81" s="61">
        <v>1163.3</v>
      </c>
      <c r="K81" s="61">
        <v>1534.46</v>
      </c>
      <c r="L81" s="61">
        <v>742.36</v>
      </c>
      <c r="M81" s="82">
        <v>1335.74</v>
      </c>
      <c r="N81" s="42">
        <f t="shared" si="93"/>
        <v>0.79931569588878704</v>
      </c>
      <c r="P81" s="340">
        <f t="shared" si="96"/>
        <v>9.3263409803414927E-3</v>
      </c>
      <c r="Q81" s="341">
        <f t="shared" si="97"/>
        <v>1.3362839472114941E-2</v>
      </c>
      <c r="R81" s="341">
        <f t="shared" si="98"/>
        <v>1.1325070773389279E-2</v>
      </c>
      <c r="S81" s="341">
        <f t="shared" si="99"/>
        <v>4.3908113064278333E-3</v>
      </c>
      <c r="T81" s="341">
        <f t="shared" si="100"/>
        <v>7.9894485256448797E-3</v>
      </c>
      <c r="V81" s="97">
        <v>176.249</v>
      </c>
      <c r="W81" s="61">
        <v>284.45499999999998</v>
      </c>
      <c r="X81" s="61">
        <v>348.83</v>
      </c>
      <c r="Y81" s="61">
        <v>284.81100000000004</v>
      </c>
      <c r="Z81" s="61">
        <v>309.39299999999997</v>
      </c>
      <c r="AA81" s="61">
        <v>349.875</v>
      </c>
      <c r="AB81" s="61">
        <v>272.10000000000002</v>
      </c>
      <c r="AC81" s="61">
        <v>257.47500000000002</v>
      </c>
      <c r="AD81" s="61">
        <v>288.43900000000002</v>
      </c>
      <c r="AE81" s="61">
        <v>368.55</v>
      </c>
      <c r="AF81" s="61">
        <v>193.244</v>
      </c>
      <c r="AG81" s="38">
        <v>330.24799999999999</v>
      </c>
      <c r="AH81" s="42">
        <f t="shared" si="94"/>
        <v>0.70896897186976049</v>
      </c>
      <c r="AJ81" s="340">
        <f t="shared" si="101"/>
        <v>9.3843970960543859E-3</v>
      </c>
      <c r="AK81" s="341">
        <f t="shared" si="102"/>
        <v>1.2023880535053145E-2</v>
      </c>
      <c r="AL81" s="341">
        <f t="shared" si="103"/>
        <v>1.038891145856765E-2</v>
      </c>
      <c r="AM81" s="341">
        <f t="shared" si="104"/>
        <v>4.5255501290202369E-3</v>
      </c>
      <c r="AN81" s="341">
        <f t="shared" si="105"/>
        <v>7.7087665674709935E-3</v>
      </c>
      <c r="AP81" s="52">
        <f t="shared" si="106"/>
        <v>2.3285638789800505</v>
      </c>
      <c r="AQ81" s="74">
        <f t="shared" si="107"/>
        <v>2.2910357603092786</v>
      </c>
      <c r="AR81" s="74">
        <f t="shared" si="108"/>
        <v>2.3027666470825108</v>
      </c>
      <c r="AS81" s="74">
        <f t="shared" si="109"/>
        <v>2.3132233620038498</v>
      </c>
      <c r="AT81" s="74">
        <f t="shared" si="110"/>
        <v>2.4273161623373052</v>
      </c>
      <c r="AU81" s="74">
        <f t="shared" si="111"/>
        <v>2.2799843602359</v>
      </c>
      <c r="AV81" s="74">
        <f t="shared" si="112"/>
        <v>2.1500363475457505</v>
      </c>
      <c r="AW81" s="74">
        <f t="shared" si="113"/>
        <v>2.3492458872799937</v>
      </c>
      <c r="AX81" s="74">
        <f t="shared" si="114"/>
        <v>2.4794893836499616</v>
      </c>
      <c r="AY81" s="74">
        <f t="shared" si="115"/>
        <v>2.4018221393845391</v>
      </c>
      <c r="AZ81" s="74">
        <f t="shared" si="116"/>
        <v>2.6031036154965248</v>
      </c>
      <c r="BA81" s="111">
        <f t="shared" si="117"/>
        <v>2.4723973228322875</v>
      </c>
      <c r="BB81" s="42">
        <f t="shared" si="118"/>
        <v>-5.0211713389405714E-2</v>
      </c>
    </row>
    <row r="82" spans="1:54" ht="20.100000000000001" customHeight="1">
      <c r="A82" s="88" t="s">
        <v>160</v>
      </c>
      <c r="B82" s="90">
        <v>143.37</v>
      </c>
      <c r="C82" s="61">
        <v>321.98</v>
      </c>
      <c r="D82" s="61">
        <v>168.3</v>
      </c>
      <c r="E82" s="61">
        <v>105.86000000000001</v>
      </c>
      <c r="F82" s="61">
        <v>169.17</v>
      </c>
      <c r="G82" s="61">
        <v>203.4</v>
      </c>
      <c r="H82" s="61">
        <v>236.27</v>
      </c>
      <c r="I82" s="61">
        <v>257.88</v>
      </c>
      <c r="J82" s="61">
        <v>512.05999999999995</v>
      </c>
      <c r="K82" s="61">
        <v>573.84</v>
      </c>
      <c r="L82" s="61">
        <v>651.02</v>
      </c>
      <c r="M82" s="82">
        <v>954.02</v>
      </c>
      <c r="N82" s="42">
        <f t="shared" si="93"/>
        <v>0.46542348929372374</v>
      </c>
      <c r="P82" s="340">
        <f t="shared" si="96"/>
        <v>1.766570889617598E-3</v>
      </c>
      <c r="Q82" s="341">
        <f t="shared" si="97"/>
        <v>1.7712042935246026E-3</v>
      </c>
      <c r="R82" s="341">
        <f t="shared" si="98"/>
        <v>4.2352219103800066E-3</v>
      </c>
      <c r="S82" s="341">
        <f t="shared" si="99"/>
        <v>3.8505657318695079E-3</v>
      </c>
      <c r="T82" s="341">
        <f t="shared" si="100"/>
        <v>5.7062704436759608E-3</v>
      </c>
      <c r="V82" s="97">
        <v>40.204000000000001</v>
      </c>
      <c r="W82" s="61">
        <v>84.995000000000005</v>
      </c>
      <c r="X82" s="61">
        <v>44.981000000000002</v>
      </c>
      <c r="Y82" s="61">
        <v>32.413000000000004</v>
      </c>
      <c r="Z82" s="61">
        <v>49.112000000000002</v>
      </c>
      <c r="AA82" s="61">
        <v>59.64</v>
      </c>
      <c r="AB82" s="61">
        <v>71.927000000000007</v>
      </c>
      <c r="AC82" s="61">
        <v>77.831999999999994</v>
      </c>
      <c r="AD82" s="61">
        <v>152.6</v>
      </c>
      <c r="AE82" s="61">
        <v>171.80799999999999</v>
      </c>
      <c r="AF82" s="61">
        <v>189.13300000000001</v>
      </c>
      <c r="AG82" s="38">
        <v>277.00799999999998</v>
      </c>
      <c r="AH82" s="42">
        <f t="shared" si="94"/>
        <v>0.46462013503724875</v>
      </c>
      <c r="AJ82" s="340">
        <f t="shared" si="101"/>
        <v>2.1406663348431513E-3</v>
      </c>
      <c r="AK82" s="341">
        <f t="shared" si="102"/>
        <v>2.0496012436172048E-3</v>
      </c>
      <c r="AL82" s="341">
        <f t="shared" si="103"/>
        <v>4.8430283540186964E-3</v>
      </c>
      <c r="AM82" s="341">
        <f t="shared" si="104"/>
        <v>4.4292752817783965E-3</v>
      </c>
      <c r="AN82" s="341">
        <f t="shared" si="105"/>
        <v>6.4660195044996633E-3</v>
      </c>
      <c r="AP82" s="52">
        <f t="shared" si="106"/>
        <v>2.8042128757759643</v>
      </c>
      <c r="AQ82" s="74">
        <f t="shared" si="107"/>
        <v>2.6397602335548793</v>
      </c>
      <c r="AR82" s="74">
        <f t="shared" si="108"/>
        <v>2.6726678550207961</v>
      </c>
      <c r="AS82" s="74">
        <f t="shared" si="109"/>
        <v>3.0618741734366144</v>
      </c>
      <c r="AT82" s="74">
        <f t="shared" si="110"/>
        <v>2.9031152095525217</v>
      </c>
      <c r="AU82" s="74">
        <f t="shared" si="111"/>
        <v>2.9321533923303833</v>
      </c>
      <c r="AV82" s="74">
        <f t="shared" si="112"/>
        <v>3.0442713844330638</v>
      </c>
      <c r="AW82" s="74">
        <f t="shared" si="113"/>
        <v>3.0181479758026986</v>
      </c>
      <c r="AX82" s="74">
        <f t="shared" si="114"/>
        <v>2.9801195172440731</v>
      </c>
      <c r="AY82" s="74">
        <f t="shared" si="115"/>
        <v>2.9940052976439424</v>
      </c>
      <c r="AZ82" s="74">
        <f t="shared" si="116"/>
        <v>2.9051795643759029</v>
      </c>
      <c r="BA82" s="111">
        <f t="shared" si="117"/>
        <v>2.9035869268988068</v>
      </c>
      <c r="BB82" s="42">
        <f t="shared" si="118"/>
        <v>-5.4820620956631686E-4</v>
      </c>
    </row>
    <row r="83" spans="1:54" ht="20.100000000000001" customHeight="1">
      <c r="A83" s="88" t="s">
        <v>132</v>
      </c>
      <c r="B83" s="90">
        <v>117.07</v>
      </c>
      <c r="C83" s="61">
        <v>211.94</v>
      </c>
      <c r="D83" s="61">
        <v>229.04</v>
      </c>
      <c r="E83" s="61">
        <v>419.66999999999996</v>
      </c>
      <c r="F83" s="61">
        <v>512.13</v>
      </c>
      <c r="G83" s="61">
        <v>1141.94</v>
      </c>
      <c r="H83" s="61">
        <v>419.84</v>
      </c>
      <c r="I83" s="61">
        <v>964.31</v>
      </c>
      <c r="J83" s="61">
        <v>814.45</v>
      </c>
      <c r="K83" s="61">
        <v>631.63</v>
      </c>
      <c r="L83" s="61">
        <v>664.24</v>
      </c>
      <c r="M83" s="82">
        <v>1221.47</v>
      </c>
      <c r="N83" s="42">
        <f t="shared" si="93"/>
        <v>0.83889859087076957</v>
      </c>
      <c r="P83" s="340">
        <f t="shared" si="96"/>
        <v>1.4425085725572448E-3</v>
      </c>
      <c r="Q83" s="341">
        <f t="shared" si="97"/>
        <v>9.9439972022983512E-3</v>
      </c>
      <c r="R83" s="341">
        <f t="shared" si="98"/>
        <v>4.6617405814396405E-3</v>
      </c>
      <c r="S83" s="341">
        <f t="shared" si="99"/>
        <v>3.9287576138014226E-3</v>
      </c>
      <c r="T83" s="341">
        <f t="shared" si="100"/>
        <v>7.3059664984349128E-3</v>
      </c>
      <c r="V83" s="97">
        <v>23.050999999999998</v>
      </c>
      <c r="W83" s="61">
        <v>51.168999999999997</v>
      </c>
      <c r="X83" s="61">
        <v>68.858000000000004</v>
      </c>
      <c r="Y83" s="61">
        <v>106.05799999999999</v>
      </c>
      <c r="Z83" s="61">
        <v>114.66</v>
      </c>
      <c r="AA83" s="61">
        <v>281.59199999999998</v>
      </c>
      <c r="AB83" s="61">
        <v>115.194</v>
      </c>
      <c r="AC83" s="61">
        <v>234.68799999999999</v>
      </c>
      <c r="AD83" s="61">
        <v>222.673</v>
      </c>
      <c r="AE83" s="61">
        <v>203.566</v>
      </c>
      <c r="AF83" s="61">
        <v>159.988</v>
      </c>
      <c r="AG83" s="38">
        <v>244.87200000000001</v>
      </c>
      <c r="AH83" s="42">
        <f t="shared" si="94"/>
        <v>0.530564792359427</v>
      </c>
      <c r="AJ83" s="340">
        <f t="shared" si="101"/>
        <v>1.2273529918532852E-3</v>
      </c>
      <c r="AK83" s="341">
        <f t="shared" si="102"/>
        <v>9.6772520689580137E-3</v>
      </c>
      <c r="AL83" s="341">
        <f t="shared" si="103"/>
        <v>5.7382421651737403E-3</v>
      </c>
      <c r="AM83" s="341">
        <f t="shared" si="104"/>
        <v>3.7467332183234127E-3</v>
      </c>
      <c r="AN83" s="341">
        <f t="shared" si="105"/>
        <v>5.7158895342583668E-3</v>
      </c>
      <c r="AP83" s="52">
        <f t="shared" si="106"/>
        <v>1.9689929102246519</v>
      </c>
      <c r="AQ83" s="74">
        <f t="shared" si="107"/>
        <v>2.4143153722751718</v>
      </c>
      <c r="AR83" s="74">
        <f t="shared" si="108"/>
        <v>3.0063744324135526</v>
      </c>
      <c r="AS83" s="74">
        <f t="shared" si="109"/>
        <v>2.5271761145662071</v>
      </c>
      <c r="AT83" s="74">
        <f t="shared" si="110"/>
        <v>2.2388846581922559</v>
      </c>
      <c r="AU83" s="74">
        <f t="shared" si="111"/>
        <v>2.4659088918857379</v>
      </c>
      <c r="AV83" s="74">
        <f t="shared" si="112"/>
        <v>2.7437595274390247</v>
      </c>
      <c r="AW83" s="74">
        <f t="shared" si="113"/>
        <v>2.433740187284172</v>
      </c>
      <c r="AX83" s="74">
        <f t="shared" si="114"/>
        <v>2.7340290993922278</v>
      </c>
      <c r="AY83" s="74">
        <f t="shared" si="115"/>
        <v>3.2228678181846968</v>
      </c>
      <c r="AZ83" s="74">
        <f t="shared" si="116"/>
        <v>2.4085872576177287</v>
      </c>
      <c r="BA83" s="111">
        <f t="shared" si="117"/>
        <v>2.0047320032419953</v>
      </c>
      <c r="BB83" s="42">
        <f t="shared" si="118"/>
        <v>-0.16767308433541087</v>
      </c>
    </row>
    <row r="84" spans="1:54" ht="20.100000000000001" customHeight="1">
      <c r="A84" s="88" t="s">
        <v>166</v>
      </c>
      <c r="B84" s="90">
        <v>6.33</v>
      </c>
      <c r="C84" s="61">
        <v>11.25</v>
      </c>
      <c r="D84" s="61">
        <v>9</v>
      </c>
      <c r="E84" s="61">
        <v>4.5</v>
      </c>
      <c r="F84" s="61">
        <v>34.44</v>
      </c>
      <c r="G84" s="61">
        <v>105.8</v>
      </c>
      <c r="H84" s="61">
        <v>93.4</v>
      </c>
      <c r="I84" s="61">
        <v>42.91</v>
      </c>
      <c r="J84" s="61">
        <v>106.8</v>
      </c>
      <c r="K84" s="61">
        <v>121.55</v>
      </c>
      <c r="L84" s="61">
        <v>200.67</v>
      </c>
      <c r="M84" s="82">
        <v>539.23</v>
      </c>
      <c r="N84" s="42">
        <f t="shared" si="93"/>
        <v>1.6871480540190367</v>
      </c>
      <c r="P84" s="340">
        <f t="shared" si="96"/>
        <v>7.7996747794373966E-5</v>
      </c>
      <c r="Q84" s="341">
        <f t="shared" si="97"/>
        <v>9.2130488817553069E-4</v>
      </c>
      <c r="R84" s="341">
        <f t="shared" si="98"/>
        <v>8.9709888332407939E-4</v>
      </c>
      <c r="S84" s="341">
        <f t="shared" si="99"/>
        <v>1.1868959869347395E-3</v>
      </c>
      <c r="T84" s="341">
        <f t="shared" si="100"/>
        <v>3.2252910959344547E-3</v>
      </c>
      <c r="V84" s="97">
        <v>1.2749999999999999</v>
      </c>
      <c r="W84" s="61">
        <v>2.9780000000000002</v>
      </c>
      <c r="X84" s="61">
        <v>2.476</v>
      </c>
      <c r="Y84" s="61">
        <v>1.37</v>
      </c>
      <c r="Z84" s="61">
        <v>11.733000000000001</v>
      </c>
      <c r="AA84" s="61">
        <v>29.33</v>
      </c>
      <c r="AB84" s="61">
        <v>26.384</v>
      </c>
      <c r="AC84" s="61">
        <v>11.593</v>
      </c>
      <c r="AD84" s="61">
        <v>29.146999999999998</v>
      </c>
      <c r="AE84" s="61">
        <v>36.457000000000001</v>
      </c>
      <c r="AF84" s="61">
        <v>59.628999999999998</v>
      </c>
      <c r="AG84" s="38">
        <v>183.26599999999999</v>
      </c>
      <c r="AH84" s="42">
        <f t="shared" si="94"/>
        <v>2.0734374213889217</v>
      </c>
      <c r="AJ84" s="340">
        <f t="shared" si="101"/>
        <v>6.7887513106283396E-5</v>
      </c>
      <c r="AK84" s="341">
        <f t="shared" si="102"/>
        <v>1.007961174971372E-3</v>
      </c>
      <c r="AL84" s="341">
        <f t="shared" si="103"/>
        <v>1.0276720798941821E-3</v>
      </c>
      <c r="AM84" s="341">
        <f t="shared" si="104"/>
        <v>1.3964419523677198E-3</v>
      </c>
      <c r="AN84" s="341">
        <f t="shared" si="105"/>
        <v>4.2778603163505574E-3</v>
      </c>
      <c r="AP84" s="52">
        <f t="shared" si="106"/>
        <v>2.0142180094786726</v>
      </c>
      <c r="AQ84" s="74">
        <f t="shared" si="107"/>
        <v>2.6471111111111112</v>
      </c>
      <c r="AR84" s="74">
        <f t="shared" si="108"/>
        <v>2.7511111111111108</v>
      </c>
      <c r="AS84" s="74">
        <f t="shared" si="109"/>
        <v>3.0444444444444447</v>
      </c>
      <c r="AT84" s="74">
        <f t="shared" si="110"/>
        <v>3.4067944250871083</v>
      </c>
      <c r="AU84" s="74">
        <f t="shared" si="111"/>
        <v>2.772211720226843</v>
      </c>
      <c r="AV84" s="74">
        <f t="shared" si="112"/>
        <v>2.8248394004282655</v>
      </c>
      <c r="AW84" s="74">
        <f t="shared" si="113"/>
        <v>2.7017012351433234</v>
      </c>
      <c r="AX84" s="74">
        <f t="shared" si="114"/>
        <v>2.7291198501872662</v>
      </c>
      <c r="AY84" s="74">
        <f t="shared" si="115"/>
        <v>2.9993418346359526</v>
      </c>
      <c r="AZ84" s="74">
        <f t="shared" si="116"/>
        <v>2.9714954901081381</v>
      </c>
      <c r="BA84" s="111">
        <f t="shared" si="117"/>
        <v>3.398661053724755</v>
      </c>
      <c r="BB84" s="42">
        <f t="shared" si="118"/>
        <v>0.14375440415057525</v>
      </c>
    </row>
    <row r="85" spans="1:54" ht="20.100000000000001" customHeight="1">
      <c r="A85" s="88" t="s">
        <v>151</v>
      </c>
      <c r="B85" s="90"/>
      <c r="C85" s="61"/>
      <c r="D85" s="61">
        <v>0.17</v>
      </c>
      <c r="E85" s="61">
        <v>3.02</v>
      </c>
      <c r="F85" s="61">
        <v>19.059999999999999</v>
      </c>
      <c r="G85" s="61">
        <v>18.940000000000001</v>
      </c>
      <c r="H85" s="61">
        <v>2.86</v>
      </c>
      <c r="I85" s="61">
        <v>14.81</v>
      </c>
      <c r="J85" s="61">
        <v>80.37</v>
      </c>
      <c r="K85" s="61">
        <v>118.77</v>
      </c>
      <c r="L85" s="61">
        <v>516.70000000000005</v>
      </c>
      <c r="M85" s="82">
        <v>695.14</v>
      </c>
      <c r="N85" s="42">
        <f t="shared" si="93"/>
        <v>0.34534546158312351</v>
      </c>
      <c r="P85" s="340">
        <f t="shared" si="96"/>
        <v>0</v>
      </c>
      <c r="Q85" s="341">
        <f t="shared" si="97"/>
        <v>1.6492924935769898E-4</v>
      </c>
      <c r="R85" s="341">
        <f t="shared" si="98"/>
        <v>8.765811137178191E-4</v>
      </c>
      <c r="S85" s="341">
        <f t="shared" si="99"/>
        <v>3.0561078210453976E-3</v>
      </c>
      <c r="T85" s="341">
        <f t="shared" si="100"/>
        <v>4.1578340456352144E-3</v>
      </c>
      <c r="V85" s="97"/>
      <c r="W85" s="61"/>
      <c r="X85" s="61">
        <v>2.5999999999999999E-2</v>
      </c>
      <c r="Y85" s="61">
        <v>1.867</v>
      </c>
      <c r="Z85" s="61">
        <v>3.774</v>
      </c>
      <c r="AA85" s="61">
        <v>5.1059999999999999</v>
      </c>
      <c r="AB85" s="61">
        <v>0.73199999999999998</v>
      </c>
      <c r="AC85" s="61">
        <v>2.827</v>
      </c>
      <c r="AD85" s="61">
        <v>22.742999999999999</v>
      </c>
      <c r="AE85" s="61">
        <v>32.96</v>
      </c>
      <c r="AF85" s="61">
        <v>120.361</v>
      </c>
      <c r="AG85" s="38">
        <v>180.39699999999999</v>
      </c>
      <c r="AH85" s="42">
        <f t="shared" si="94"/>
        <v>0.49879944500294932</v>
      </c>
      <c r="AJ85" s="340">
        <f t="shared" si="101"/>
        <v>0</v>
      </c>
      <c r="AK85" s="341">
        <f t="shared" si="102"/>
        <v>1.7547390928754944E-4</v>
      </c>
      <c r="AL85" s="341">
        <f t="shared" si="103"/>
        <v>9.2909651790636203E-4</v>
      </c>
      <c r="AM85" s="341">
        <f t="shared" si="104"/>
        <v>2.8187148841827157E-3</v>
      </c>
      <c r="AN85" s="341">
        <f t="shared" si="105"/>
        <v>4.2108910953951723E-3</v>
      </c>
      <c r="AP85" s="52"/>
      <c r="AQ85" s="74"/>
      <c r="AR85" s="74">
        <f t="shared" si="108"/>
        <v>1.5294117647058822</v>
      </c>
      <c r="AS85" s="74">
        <f t="shared" si="109"/>
        <v>6.1821192052980134</v>
      </c>
      <c r="AT85" s="74">
        <f t="shared" si="110"/>
        <v>1.9800629590766003</v>
      </c>
      <c r="AU85" s="74">
        <f t="shared" si="111"/>
        <v>2.6958817317845831</v>
      </c>
      <c r="AV85" s="74">
        <f t="shared" si="112"/>
        <v>2.5594405594405596</v>
      </c>
      <c r="AW85" s="74">
        <f t="shared" si="113"/>
        <v>1.9088453747467926</v>
      </c>
      <c r="AX85" s="74">
        <f t="shared" si="114"/>
        <v>2.8297872340425529</v>
      </c>
      <c r="AY85" s="74">
        <f t="shared" si="115"/>
        <v>2.7751115601582894</v>
      </c>
      <c r="AZ85" s="74">
        <f t="shared" si="116"/>
        <v>2.3294174569382617</v>
      </c>
      <c r="BA85" s="111">
        <f t="shared" si="117"/>
        <v>2.5951175302816698</v>
      </c>
      <c r="BB85" s="42">
        <f t="shared" si="118"/>
        <v>0.11406288407086927</v>
      </c>
    </row>
    <row r="86" spans="1:54" ht="20.100000000000001" customHeight="1">
      <c r="A86" s="88" t="s">
        <v>154</v>
      </c>
      <c r="B86" s="90">
        <v>44.87</v>
      </c>
      <c r="C86" s="61">
        <v>57.82</v>
      </c>
      <c r="D86" s="61">
        <v>85.53</v>
      </c>
      <c r="E86" s="61">
        <v>130.63</v>
      </c>
      <c r="F86" s="61">
        <v>214.87</v>
      </c>
      <c r="G86" s="61">
        <v>121.56</v>
      </c>
      <c r="H86" s="61">
        <v>162.16999999999999</v>
      </c>
      <c r="I86" s="61">
        <v>246.8</v>
      </c>
      <c r="J86" s="61">
        <v>314.33999999999997</v>
      </c>
      <c r="K86" s="61">
        <v>354.49</v>
      </c>
      <c r="L86" s="61">
        <v>107.69</v>
      </c>
      <c r="M86" s="82">
        <v>154.52000000000001</v>
      </c>
      <c r="N86" s="42">
        <f t="shared" si="93"/>
        <v>0.43485931841396613</v>
      </c>
      <c r="P86" s="340">
        <f t="shared" si="96"/>
        <v>5.5287742077939333E-4</v>
      </c>
      <c r="Q86" s="341">
        <f t="shared" si="97"/>
        <v>1.0585427429737006E-3</v>
      </c>
      <c r="R86" s="341">
        <f t="shared" si="98"/>
        <v>2.6163108445047545E-3</v>
      </c>
      <c r="S86" s="341">
        <f t="shared" si="99"/>
        <v>6.3695036045747794E-4</v>
      </c>
      <c r="T86" s="341">
        <f t="shared" si="100"/>
        <v>9.2422895637073589E-4</v>
      </c>
      <c r="V86" s="97">
        <v>56.344000000000001</v>
      </c>
      <c r="W86" s="61">
        <v>71.394000000000005</v>
      </c>
      <c r="X86" s="61">
        <v>95.908000000000001</v>
      </c>
      <c r="Y86" s="61">
        <v>133.941</v>
      </c>
      <c r="Z86" s="61">
        <v>122.79900000000001</v>
      </c>
      <c r="AA86" s="61">
        <v>140.07400000000001</v>
      </c>
      <c r="AB86" s="61">
        <v>158.66300000000001</v>
      </c>
      <c r="AC86" s="61">
        <v>248.25700000000001</v>
      </c>
      <c r="AD86" s="61">
        <v>317.95600000000002</v>
      </c>
      <c r="AE86" s="61">
        <v>344.65</v>
      </c>
      <c r="AF86" s="61">
        <v>103.613</v>
      </c>
      <c r="AG86" s="38">
        <v>164.928</v>
      </c>
      <c r="AH86" s="42">
        <f t="shared" si="94"/>
        <v>0.59176937256907913</v>
      </c>
      <c r="AJ86" s="340">
        <f t="shared" si="101"/>
        <v>3.0000423831062213E-3</v>
      </c>
      <c r="AK86" s="341">
        <f t="shared" si="102"/>
        <v>4.8138136250576186E-3</v>
      </c>
      <c r="AL86" s="341">
        <f t="shared" si="103"/>
        <v>9.7152037286537506E-3</v>
      </c>
      <c r="AM86" s="341">
        <f t="shared" si="104"/>
        <v>2.4264961681510098E-3</v>
      </c>
      <c r="AN86" s="341">
        <f t="shared" si="105"/>
        <v>3.8498081818507785E-3</v>
      </c>
      <c r="AP86" s="52">
        <f t="shared" si="106"/>
        <v>12.557165143748607</v>
      </c>
      <c r="AQ86" s="74">
        <f t="shared" si="107"/>
        <v>12.34763057765479</v>
      </c>
      <c r="AR86" s="74">
        <f t="shared" si="108"/>
        <v>11.213375423827896</v>
      </c>
      <c r="AS86" s="74">
        <f t="shared" si="109"/>
        <v>10.253463982239914</v>
      </c>
      <c r="AT86" s="74">
        <f t="shared" si="110"/>
        <v>5.7150369991157444</v>
      </c>
      <c r="AU86" s="74">
        <f t="shared" si="111"/>
        <v>11.523033892727872</v>
      </c>
      <c r="AV86" s="74">
        <f t="shared" si="112"/>
        <v>9.7837454523031404</v>
      </c>
      <c r="AW86" s="74">
        <f t="shared" si="113"/>
        <v>10.059035656401944</v>
      </c>
      <c r="AX86" s="74">
        <f t="shared" si="114"/>
        <v>10.115034675828722</v>
      </c>
      <c r="AY86" s="74">
        <f t="shared" si="115"/>
        <v>9.7224181218087953</v>
      </c>
      <c r="AZ86" s="74">
        <f t="shared" si="116"/>
        <v>9.6214133159996287</v>
      </c>
      <c r="BA86" s="111">
        <f t="shared" si="117"/>
        <v>10.673569764431788</v>
      </c>
      <c r="BB86" s="42">
        <f t="shared" si="118"/>
        <v>0.109355706264329</v>
      </c>
    </row>
    <row r="87" spans="1:54" ht="20.100000000000001" customHeight="1">
      <c r="A87" s="88" t="s">
        <v>156</v>
      </c>
      <c r="B87" s="90">
        <v>1038.28</v>
      </c>
      <c r="C87" s="61">
        <v>1018.27</v>
      </c>
      <c r="D87" s="61">
        <v>856.94</v>
      </c>
      <c r="E87" s="61">
        <v>963.4</v>
      </c>
      <c r="F87" s="61">
        <v>725.24</v>
      </c>
      <c r="G87" s="61">
        <v>1081.6400000000001</v>
      </c>
      <c r="H87" s="61">
        <v>1014.37</v>
      </c>
      <c r="I87" s="61">
        <v>848.93</v>
      </c>
      <c r="J87" s="61">
        <v>805.31</v>
      </c>
      <c r="K87" s="61">
        <v>728.62</v>
      </c>
      <c r="L87" s="61">
        <v>526.89</v>
      </c>
      <c r="M87" s="82">
        <v>840.86</v>
      </c>
      <c r="N87" s="42">
        <f t="shared" si="93"/>
        <v>0.59589288086697423</v>
      </c>
      <c r="P87" s="340">
        <f t="shared" si="96"/>
        <v>1.2793438120054122E-2</v>
      </c>
      <c r="Q87" s="341">
        <f t="shared" si="97"/>
        <v>9.4189056639525631E-3</v>
      </c>
      <c r="R87" s="341">
        <f t="shared" si="98"/>
        <v>5.3775745649328735E-3</v>
      </c>
      <c r="S87" s="341">
        <f t="shared" si="99"/>
        <v>3.1163782655904966E-3</v>
      </c>
      <c r="T87" s="341">
        <f t="shared" si="100"/>
        <v>5.0294276485496831E-3</v>
      </c>
      <c r="V87" s="97">
        <v>306.95800000000003</v>
      </c>
      <c r="W87" s="61">
        <v>277.76</v>
      </c>
      <c r="X87" s="61">
        <v>219.047</v>
      </c>
      <c r="Y87" s="61">
        <v>247.02500000000001</v>
      </c>
      <c r="Z87" s="61">
        <v>173.9</v>
      </c>
      <c r="AA87" s="61">
        <v>257.00200000000001</v>
      </c>
      <c r="AB87" s="61">
        <v>236.36</v>
      </c>
      <c r="AC87" s="61">
        <v>186.57900000000001</v>
      </c>
      <c r="AD87" s="61">
        <v>170.65899999999999</v>
      </c>
      <c r="AE87" s="61">
        <v>152.63200000000001</v>
      </c>
      <c r="AF87" s="61">
        <v>110.907</v>
      </c>
      <c r="AG87" s="38">
        <v>152.673</v>
      </c>
      <c r="AH87" s="42">
        <f t="shared" si="94"/>
        <v>0.37658578809272641</v>
      </c>
      <c r="AJ87" s="340">
        <f t="shared" si="101"/>
        <v>1.6344011959277288E-2</v>
      </c>
      <c r="AK87" s="341">
        <f t="shared" si="102"/>
        <v>8.8321867674733216E-3</v>
      </c>
      <c r="AL87" s="341">
        <f t="shared" si="103"/>
        <v>4.3024836080425921E-3</v>
      </c>
      <c r="AM87" s="341">
        <f t="shared" si="104"/>
        <v>2.5973131800172185E-3</v>
      </c>
      <c r="AN87" s="341">
        <f t="shared" si="105"/>
        <v>3.5637476022731371E-3</v>
      </c>
      <c r="AP87" s="52">
        <f t="shared" si="106"/>
        <v>2.9564086758870447</v>
      </c>
      <c r="AQ87" s="74">
        <f t="shared" si="107"/>
        <v>2.7277637561746881</v>
      </c>
      <c r="AR87" s="74">
        <f t="shared" si="108"/>
        <v>2.5561532896118742</v>
      </c>
      <c r="AS87" s="74">
        <f t="shared" si="109"/>
        <v>2.5640959103176253</v>
      </c>
      <c r="AT87" s="74">
        <f t="shared" si="110"/>
        <v>2.3978269262588938</v>
      </c>
      <c r="AU87" s="74">
        <f t="shared" si="111"/>
        <v>2.3760400872748786</v>
      </c>
      <c r="AV87" s="74">
        <f t="shared" si="112"/>
        <v>2.3301162297780889</v>
      </c>
      <c r="AW87" s="74">
        <f t="shared" si="113"/>
        <v>2.1978137184455728</v>
      </c>
      <c r="AX87" s="74">
        <f t="shared" si="114"/>
        <v>2.119171499174231</v>
      </c>
      <c r="AY87" s="74">
        <f t="shared" si="115"/>
        <v>2.094809365650133</v>
      </c>
      <c r="AZ87" s="74">
        <f t="shared" si="116"/>
        <v>2.1049365142629393</v>
      </c>
      <c r="BA87" s="111">
        <f t="shared" si="117"/>
        <v>1.8156768070784675</v>
      </c>
      <c r="BB87" s="42">
        <f t="shared" si="118"/>
        <v>-0.13741968236308469</v>
      </c>
    </row>
    <row r="88" spans="1:54" ht="20.100000000000001" customHeight="1">
      <c r="A88" s="88" t="s">
        <v>162</v>
      </c>
      <c r="B88" s="90"/>
      <c r="C88" s="61"/>
      <c r="D88" s="61">
        <v>0.03</v>
      </c>
      <c r="E88" s="61">
        <v>2.7</v>
      </c>
      <c r="F88" s="61">
        <v>2.7</v>
      </c>
      <c r="G88" s="61">
        <v>1.35</v>
      </c>
      <c r="H88" s="61">
        <v>58.5</v>
      </c>
      <c r="I88" s="61">
        <v>83.25</v>
      </c>
      <c r="J88" s="61">
        <v>59.4</v>
      </c>
      <c r="K88" s="61">
        <v>414.02</v>
      </c>
      <c r="L88" s="61">
        <v>429.31</v>
      </c>
      <c r="M88" s="82">
        <v>810.71</v>
      </c>
      <c r="N88" s="42">
        <f t="shared" si="93"/>
        <v>0.88840232000186348</v>
      </c>
      <c r="P88" s="340">
        <f t="shared" si="96"/>
        <v>0</v>
      </c>
      <c r="Q88" s="341">
        <f t="shared" si="97"/>
        <v>1.1755780709234089E-5</v>
      </c>
      <c r="R88" s="341">
        <f t="shared" si="98"/>
        <v>3.0556715727999618E-3</v>
      </c>
      <c r="S88" s="341">
        <f t="shared" si="99"/>
        <v>2.539225176413779E-3</v>
      </c>
      <c r="T88" s="341">
        <f t="shared" si="100"/>
        <v>4.8490917500603114E-3</v>
      </c>
      <c r="V88" s="97"/>
      <c r="W88" s="61"/>
      <c r="X88" s="61">
        <v>2.8000000000000001E-2</v>
      </c>
      <c r="Y88" s="61">
        <v>0.84199999999999997</v>
      </c>
      <c r="Z88" s="61">
        <v>0.84199999999999997</v>
      </c>
      <c r="AA88" s="61">
        <v>0.44600000000000001</v>
      </c>
      <c r="AB88" s="61">
        <v>14.455</v>
      </c>
      <c r="AC88" s="61">
        <v>19.001000000000001</v>
      </c>
      <c r="AD88" s="61">
        <v>14.55</v>
      </c>
      <c r="AE88" s="61">
        <v>83.561999999999998</v>
      </c>
      <c r="AF88" s="61">
        <v>98.287999999999997</v>
      </c>
      <c r="AG88" s="38">
        <v>152.232</v>
      </c>
      <c r="AH88" s="42">
        <f t="shared" si="94"/>
        <v>0.54883607357968422</v>
      </c>
      <c r="AJ88" s="340">
        <f t="shared" si="101"/>
        <v>0</v>
      </c>
      <c r="AK88" s="341">
        <f t="shared" si="102"/>
        <v>1.5327333243683324E-5</v>
      </c>
      <c r="AL88" s="341">
        <f t="shared" si="103"/>
        <v>2.3554964571993755E-3</v>
      </c>
      <c r="AM88" s="341">
        <f t="shared" si="104"/>
        <v>2.3017908503298471E-3</v>
      </c>
      <c r="AN88" s="341">
        <f t="shared" si="105"/>
        <v>3.5534536230325217E-3</v>
      </c>
      <c r="AP88" s="52"/>
      <c r="AQ88" s="74"/>
      <c r="AR88" s="74">
        <f t="shared" si="108"/>
        <v>9.3333333333333339</v>
      </c>
      <c r="AS88" s="74">
        <f t="shared" si="109"/>
        <v>3.1185185185185182</v>
      </c>
      <c r="AT88" s="74">
        <f t="shared" si="110"/>
        <v>3.1185185185185182</v>
      </c>
      <c r="AU88" s="74">
        <f t="shared" si="111"/>
        <v>3.3037037037037038</v>
      </c>
      <c r="AV88" s="74">
        <f t="shared" si="112"/>
        <v>2.470940170940171</v>
      </c>
      <c r="AW88" s="74">
        <f t="shared" si="113"/>
        <v>2.2824024024024023</v>
      </c>
      <c r="AX88" s="74">
        <f t="shared" si="114"/>
        <v>2.4494949494949498</v>
      </c>
      <c r="AY88" s="74">
        <f t="shared" si="115"/>
        <v>2.0183082942853003</v>
      </c>
      <c r="AZ88" s="74">
        <f t="shared" si="116"/>
        <v>2.2894411963383101</v>
      </c>
      <c r="BA88" s="111">
        <f t="shared" si="117"/>
        <v>1.8777614683425639</v>
      </c>
      <c r="BB88" s="42">
        <f t="shared" si="118"/>
        <v>-0.17981668568477724</v>
      </c>
    </row>
    <row r="89" spans="1:54" ht="20.100000000000001" customHeight="1">
      <c r="A89" s="88" t="s">
        <v>168</v>
      </c>
      <c r="B89" s="90">
        <v>350.44</v>
      </c>
      <c r="C89" s="61">
        <v>329.75</v>
      </c>
      <c r="D89" s="61">
        <v>517.16</v>
      </c>
      <c r="E89" s="61">
        <v>261.91000000000003</v>
      </c>
      <c r="F89" s="61">
        <v>278.98</v>
      </c>
      <c r="G89" s="61">
        <v>377.14</v>
      </c>
      <c r="H89" s="61">
        <v>415.64</v>
      </c>
      <c r="I89" s="61">
        <v>441.99</v>
      </c>
      <c r="J89" s="61">
        <v>442.71</v>
      </c>
      <c r="K89" s="61">
        <v>471.75</v>
      </c>
      <c r="L89" s="61">
        <v>579.74</v>
      </c>
      <c r="M89" s="82">
        <v>600.72</v>
      </c>
      <c r="N89" s="42">
        <f t="shared" si="93"/>
        <v>3.6188636285231342E-2</v>
      </c>
      <c r="P89" s="340">
        <f t="shared" si="96"/>
        <v>4.3180379616209177E-3</v>
      </c>
      <c r="Q89" s="341">
        <f t="shared" si="97"/>
        <v>3.284129730874477E-3</v>
      </c>
      <c r="R89" s="341">
        <f t="shared" si="98"/>
        <v>3.4817474142997489E-3</v>
      </c>
      <c r="S89" s="341">
        <f t="shared" si="99"/>
        <v>3.4289683533440269E-3</v>
      </c>
      <c r="T89" s="341">
        <f t="shared" si="100"/>
        <v>3.5930806282101248E-3</v>
      </c>
      <c r="V89" s="97">
        <v>76.468999999999994</v>
      </c>
      <c r="W89" s="61">
        <v>80.275000000000006</v>
      </c>
      <c r="X89" s="61">
        <v>96.415000000000006</v>
      </c>
      <c r="Y89" s="61">
        <v>58.347999999999992</v>
      </c>
      <c r="Z89" s="61">
        <v>62.792999999999999</v>
      </c>
      <c r="AA89" s="61">
        <v>78.622</v>
      </c>
      <c r="AB89" s="61">
        <v>90.064999999999998</v>
      </c>
      <c r="AC89" s="61">
        <v>96.706000000000003</v>
      </c>
      <c r="AD89" s="61">
        <v>105.57599999999999</v>
      </c>
      <c r="AE89" s="61">
        <v>110.959</v>
      </c>
      <c r="AF89" s="61">
        <v>122.431</v>
      </c>
      <c r="AG89" s="38">
        <v>143.68899999999999</v>
      </c>
      <c r="AH89" s="42">
        <f t="shared" si="94"/>
        <v>0.17363249503802139</v>
      </c>
      <c r="AJ89" s="340">
        <f t="shared" si="101"/>
        <v>4.0716001880191253E-3</v>
      </c>
      <c r="AK89" s="341">
        <f t="shared" si="102"/>
        <v>2.7019407943606956E-3</v>
      </c>
      <c r="AL89" s="341">
        <f t="shared" si="103"/>
        <v>3.127779749101093E-3</v>
      </c>
      <c r="AM89" s="341">
        <f t="shared" si="104"/>
        <v>2.8671918809695337E-3</v>
      </c>
      <c r="AN89" s="341">
        <f t="shared" si="105"/>
        <v>3.3540398709858638E-3</v>
      </c>
      <c r="AP89" s="52">
        <f t="shared" si="106"/>
        <v>2.1820853783814629</v>
      </c>
      <c r="AQ89" s="74">
        <f t="shared" si="107"/>
        <v>2.4344200151630027</v>
      </c>
      <c r="AR89" s="74">
        <f t="shared" si="108"/>
        <v>1.8643166524866581</v>
      </c>
      <c r="AS89" s="74">
        <f t="shared" si="109"/>
        <v>2.2277881715092964</v>
      </c>
      <c r="AT89" s="74">
        <f t="shared" si="110"/>
        <v>2.250806509427199</v>
      </c>
      <c r="AU89" s="74">
        <f t="shared" si="111"/>
        <v>2.0846900355305724</v>
      </c>
      <c r="AV89" s="74">
        <f t="shared" si="112"/>
        <v>2.1668992397266864</v>
      </c>
      <c r="AW89" s="74">
        <f t="shared" si="113"/>
        <v>2.1879680535758728</v>
      </c>
      <c r="AX89" s="74">
        <f t="shared" si="114"/>
        <v>2.3847665514671004</v>
      </c>
      <c r="AY89" s="74">
        <f t="shared" si="115"/>
        <v>2.3520720720720725</v>
      </c>
      <c r="AZ89" s="74">
        <f t="shared" si="116"/>
        <v>2.1118259909614654</v>
      </c>
      <c r="BA89" s="111">
        <f t="shared" si="117"/>
        <v>2.3919463310693829</v>
      </c>
      <c r="BB89" s="42">
        <f t="shared" si="118"/>
        <v>0.13264366539043551</v>
      </c>
    </row>
    <row r="90" spans="1:54" ht="20.100000000000001" customHeight="1">
      <c r="A90" s="88" t="s">
        <v>153</v>
      </c>
      <c r="B90" s="90">
        <v>411.41</v>
      </c>
      <c r="C90" s="61">
        <v>1352.43</v>
      </c>
      <c r="D90" s="61">
        <v>705.56</v>
      </c>
      <c r="E90" s="61">
        <v>1552.7800000000002</v>
      </c>
      <c r="F90" s="61">
        <v>2663.96</v>
      </c>
      <c r="G90" s="61">
        <v>2093.02</v>
      </c>
      <c r="H90" s="61">
        <v>1980.7</v>
      </c>
      <c r="I90" s="61">
        <v>1021.31</v>
      </c>
      <c r="J90" s="61">
        <v>282.56</v>
      </c>
      <c r="K90" s="61">
        <v>212.79</v>
      </c>
      <c r="L90" s="61">
        <v>371.02</v>
      </c>
      <c r="M90" s="82">
        <v>441.05</v>
      </c>
      <c r="N90" s="42">
        <f t="shared" si="93"/>
        <v>0.18874993261818779</v>
      </c>
      <c r="P90" s="340">
        <f t="shared" si="96"/>
        <v>5.0692957361901094E-3</v>
      </c>
      <c r="Q90" s="341">
        <f t="shared" si="97"/>
        <v>1.8225988251882319E-2</v>
      </c>
      <c r="R90" s="341">
        <f t="shared" si="98"/>
        <v>1.5704950339986085E-3</v>
      </c>
      <c r="S90" s="341">
        <f t="shared" si="99"/>
        <v>2.1944593066852399E-3</v>
      </c>
      <c r="T90" s="341">
        <f t="shared" si="100"/>
        <v>2.6380480274871411E-3</v>
      </c>
      <c r="V90" s="97">
        <v>114.751</v>
      </c>
      <c r="W90" s="61">
        <v>340.22800000000001</v>
      </c>
      <c r="X90" s="61">
        <v>186.08</v>
      </c>
      <c r="Y90" s="61">
        <v>386.60399999999998</v>
      </c>
      <c r="Z90" s="61">
        <v>706.62400000000002</v>
      </c>
      <c r="AA90" s="61">
        <v>542.59900000000005</v>
      </c>
      <c r="AB90" s="61">
        <v>527.08399999999995</v>
      </c>
      <c r="AC90" s="61">
        <v>280.95400000000001</v>
      </c>
      <c r="AD90" s="61">
        <v>82.328000000000003</v>
      </c>
      <c r="AE90" s="61">
        <v>62.064999999999998</v>
      </c>
      <c r="AF90" s="61">
        <v>101.074</v>
      </c>
      <c r="AG90" s="38">
        <v>133.036</v>
      </c>
      <c r="AH90" s="42">
        <f t="shared" si="94"/>
        <v>0.31622375685141585</v>
      </c>
      <c r="AJ90" s="340">
        <f t="shared" si="101"/>
        <v>6.1099294246738248E-3</v>
      </c>
      <c r="AK90" s="341">
        <f t="shared" si="102"/>
        <v>1.8647075539662172E-2</v>
      </c>
      <c r="AL90" s="341">
        <f t="shared" si="103"/>
        <v>1.7495259521801685E-3</v>
      </c>
      <c r="AM90" s="341">
        <f t="shared" si="104"/>
        <v>2.3670357358603184E-3</v>
      </c>
      <c r="AN90" s="341">
        <f t="shared" si="105"/>
        <v>3.1053737466088245E-3</v>
      </c>
      <c r="AP90" s="52">
        <f t="shared" si="106"/>
        <v>2.7892127075180477</v>
      </c>
      <c r="AQ90" s="74">
        <f t="shared" si="107"/>
        <v>2.5156791848746329</v>
      </c>
      <c r="AR90" s="74">
        <f t="shared" si="108"/>
        <v>2.6373377175576849</v>
      </c>
      <c r="AS90" s="74">
        <f t="shared" si="109"/>
        <v>2.4897538608173724</v>
      </c>
      <c r="AT90" s="74">
        <f t="shared" si="110"/>
        <v>2.6525323203051099</v>
      </c>
      <c r="AU90" s="74">
        <f t="shared" si="111"/>
        <v>2.5924214771000758</v>
      </c>
      <c r="AV90" s="74">
        <f t="shared" si="112"/>
        <v>2.6610996112485479</v>
      </c>
      <c r="AW90" s="74">
        <f t="shared" si="113"/>
        <v>2.7509179387257543</v>
      </c>
      <c r="AX90" s="74">
        <f t="shared" si="114"/>
        <v>2.9136466591166474</v>
      </c>
      <c r="AY90" s="74">
        <f t="shared" si="115"/>
        <v>2.9167254100286666</v>
      </c>
      <c r="AZ90" s="74">
        <f t="shared" si="116"/>
        <v>2.7242197186135519</v>
      </c>
      <c r="BA90" s="111">
        <f t="shared" si="117"/>
        <v>3.0163473529078333</v>
      </c>
      <c r="BB90" s="42">
        <f t="shared" si="118"/>
        <v>0.10723350701057073</v>
      </c>
    </row>
    <row r="91" spans="1:54" ht="20.100000000000001" customHeight="1">
      <c r="A91" s="88" t="s">
        <v>138</v>
      </c>
      <c r="B91" s="90">
        <v>455.92</v>
      </c>
      <c r="C91" s="61">
        <v>466.1</v>
      </c>
      <c r="D91" s="61">
        <v>544.76</v>
      </c>
      <c r="E91" s="61">
        <v>497.26</v>
      </c>
      <c r="F91" s="61">
        <v>431.83</v>
      </c>
      <c r="G91" s="61">
        <v>631.37</v>
      </c>
      <c r="H91" s="61">
        <v>432.69</v>
      </c>
      <c r="I91" s="61">
        <v>486.56</v>
      </c>
      <c r="J91" s="61">
        <v>497.82</v>
      </c>
      <c r="K91" s="61">
        <v>531.5</v>
      </c>
      <c r="L91" s="61">
        <v>393.84</v>
      </c>
      <c r="M91" s="82">
        <v>312.91000000000003</v>
      </c>
      <c r="N91" s="42">
        <f t="shared" si="93"/>
        <v>-0.20548953889904517</v>
      </c>
      <c r="P91" s="340">
        <f t="shared" si="96"/>
        <v>5.6177373229717182E-3</v>
      </c>
      <c r="Q91" s="341">
        <f t="shared" si="97"/>
        <v>5.4979609380660195E-3</v>
      </c>
      <c r="R91" s="341">
        <f t="shared" si="98"/>
        <v>3.922731850981063E-3</v>
      </c>
      <c r="S91" s="341">
        <f t="shared" si="99"/>
        <v>2.3294319803377574E-3</v>
      </c>
      <c r="T91" s="341">
        <f t="shared" si="100"/>
        <v>1.8716055056818986E-3</v>
      </c>
      <c r="V91" s="97">
        <v>131.03100000000001</v>
      </c>
      <c r="W91" s="61">
        <v>138.52600000000001</v>
      </c>
      <c r="X91" s="61">
        <v>176.54599999999999</v>
      </c>
      <c r="Y91" s="61">
        <v>164.05899999999997</v>
      </c>
      <c r="Z91" s="61">
        <v>137.05699999999999</v>
      </c>
      <c r="AA91" s="61">
        <v>207.416</v>
      </c>
      <c r="AB91" s="61">
        <v>159.892</v>
      </c>
      <c r="AC91" s="61">
        <v>154.15799999999999</v>
      </c>
      <c r="AD91" s="61">
        <v>200.64599999999999</v>
      </c>
      <c r="AE91" s="61">
        <v>176.07900000000001</v>
      </c>
      <c r="AF91" s="61">
        <v>124.628</v>
      </c>
      <c r="AG91" s="38">
        <v>131.31</v>
      </c>
      <c r="AH91" s="42">
        <f t="shared" si="94"/>
        <v>5.3615559906281113E-2</v>
      </c>
      <c r="AJ91" s="340">
        <f t="shared" si="101"/>
        <v>6.9767597881015067E-3</v>
      </c>
      <c r="AK91" s="341">
        <f t="shared" si="102"/>
        <v>7.1281034799816597E-3</v>
      </c>
      <c r="AL91" s="341">
        <f t="shared" si="103"/>
        <v>4.963421898556866E-3</v>
      </c>
      <c r="AM91" s="341">
        <f t="shared" si="104"/>
        <v>2.9186430703128379E-3</v>
      </c>
      <c r="AN91" s="341">
        <f t="shared" si="105"/>
        <v>3.0650848391954415E-3</v>
      </c>
      <c r="AP91" s="52">
        <f t="shared" si="106"/>
        <v>2.8739910510615898</v>
      </c>
      <c r="AQ91" s="74">
        <f t="shared" si="107"/>
        <v>2.9720231709933493</v>
      </c>
      <c r="AR91" s="74">
        <f t="shared" si="108"/>
        <v>3.2408032895219914</v>
      </c>
      <c r="AS91" s="74">
        <f t="shared" si="109"/>
        <v>3.2992599444958364</v>
      </c>
      <c r="AT91" s="74">
        <f t="shared" si="110"/>
        <v>3.1738647152814763</v>
      </c>
      <c r="AU91" s="74">
        <f t="shared" si="111"/>
        <v>3.2851735115700773</v>
      </c>
      <c r="AV91" s="74">
        <f t="shared" si="112"/>
        <v>3.6953014860523696</v>
      </c>
      <c r="AW91" s="74">
        <f t="shared" si="113"/>
        <v>3.1683245642880631</v>
      </c>
      <c r="AX91" s="74">
        <f t="shared" si="114"/>
        <v>4.0304929492587682</v>
      </c>
      <c r="AY91" s="74">
        <f t="shared" si="115"/>
        <v>3.3128692380056446</v>
      </c>
      <c r="AZ91" s="74">
        <f t="shared" si="116"/>
        <v>3.1644322567540115</v>
      </c>
      <c r="BA91" s="111">
        <f t="shared" si="117"/>
        <v>4.1964143044325839</v>
      </c>
      <c r="BB91" s="42">
        <f t="shared" si="118"/>
        <v>0.32611917840110488</v>
      </c>
    </row>
    <row r="92" spans="1:54" ht="20.100000000000001" customHeight="1">
      <c r="A92" s="88" t="s">
        <v>248</v>
      </c>
      <c r="B92" s="90">
        <v>32.18</v>
      </c>
      <c r="C92" s="61">
        <v>9</v>
      </c>
      <c r="D92" s="61">
        <v>20.7</v>
      </c>
      <c r="E92" s="61">
        <v>1.1300000000000001</v>
      </c>
      <c r="F92" s="61">
        <v>77.75</v>
      </c>
      <c r="G92" s="61">
        <v>19.350000000000001</v>
      </c>
      <c r="H92" s="61">
        <v>83.25</v>
      </c>
      <c r="I92" s="61">
        <v>238.16</v>
      </c>
      <c r="J92" s="61">
        <v>28.54</v>
      </c>
      <c r="K92" s="61">
        <v>171.05</v>
      </c>
      <c r="L92" s="61">
        <v>320.04000000000002</v>
      </c>
      <c r="M92" s="82">
        <v>468.24</v>
      </c>
      <c r="N92" s="42">
        <f t="shared" si="93"/>
        <v>0.46306711661042366</v>
      </c>
      <c r="P92" s="340">
        <f t="shared" si="96"/>
        <v>3.9651427235749668E-4</v>
      </c>
      <c r="Q92" s="341">
        <f t="shared" si="97"/>
        <v>1.6849952349902195E-4</v>
      </c>
      <c r="R92" s="341">
        <f t="shared" si="98"/>
        <v>1.2624332701981391E-3</v>
      </c>
      <c r="S92" s="341">
        <f t="shared" si="99"/>
        <v>1.8929296439856185E-3</v>
      </c>
      <c r="T92" s="341">
        <f t="shared" si="100"/>
        <v>2.8006793070866772E-3</v>
      </c>
      <c r="V92" s="97">
        <v>6.8650000000000002</v>
      </c>
      <c r="W92" s="61">
        <v>1.8720000000000001</v>
      </c>
      <c r="X92" s="61">
        <v>4.9130000000000003</v>
      </c>
      <c r="Y92" s="61">
        <v>0.50900000000000001</v>
      </c>
      <c r="Z92" s="61">
        <v>25.146999999999998</v>
      </c>
      <c r="AA92" s="61">
        <v>6.2629999999999999</v>
      </c>
      <c r="AB92" s="61">
        <v>24.832999999999998</v>
      </c>
      <c r="AC92" s="61">
        <v>61.53</v>
      </c>
      <c r="AD92" s="61">
        <v>5.9</v>
      </c>
      <c r="AE92" s="61">
        <v>46.256</v>
      </c>
      <c r="AF92" s="61">
        <v>75.090999999999994</v>
      </c>
      <c r="AG92" s="38">
        <v>126.361</v>
      </c>
      <c r="AH92" s="42">
        <f t="shared" si="94"/>
        <v>0.68277157049446691</v>
      </c>
      <c r="AJ92" s="340">
        <f t="shared" si="101"/>
        <v>3.6552766860755733E-4</v>
      </c>
      <c r="AK92" s="341">
        <f t="shared" si="102"/>
        <v>2.1523562355423465E-4</v>
      </c>
      <c r="AL92" s="341">
        <f t="shared" si="103"/>
        <v>1.3038922491588798E-3</v>
      </c>
      <c r="AM92" s="341">
        <f t="shared" si="104"/>
        <v>1.7585440414101268E-3</v>
      </c>
      <c r="AN92" s="341">
        <f t="shared" si="105"/>
        <v>2.9495635166063147E-3</v>
      </c>
      <c r="AP92" s="52">
        <f t="shared" si="106"/>
        <v>2.1333126165320078</v>
      </c>
      <c r="AQ92" s="74">
        <f t="shared" si="107"/>
        <v>2.08</v>
      </c>
      <c r="AR92" s="74">
        <f t="shared" si="108"/>
        <v>2.3734299516908215</v>
      </c>
      <c r="AS92" s="74">
        <f t="shared" si="109"/>
        <v>4.5044247787610612</v>
      </c>
      <c r="AT92" s="74">
        <f t="shared" si="110"/>
        <v>3.2343408360128616</v>
      </c>
      <c r="AU92" s="74">
        <f t="shared" si="111"/>
        <v>3.2366925064599479</v>
      </c>
      <c r="AV92" s="74">
        <f t="shared" si="112"/>
        <v>2.9829429429429428</v>
      </c>
      <c r="AW92" s="74">
        <f t="shared" si="113"/>
        <v>2.5835572724219014</v>
      </c>
      <c r="AX92" s="74">
        <f t="shared" si="114"/>
        <v>2.0672740014015418</v>
      </c>
      <c r="AY92" s="74">
        <f t="shared" si="115"/>
        <v>2.7042385267465652</v>
      </c>
      <c r="AZ92" s="74">
        <f t="shared" si="116"/>
        <v>2.3463004624421941</v>
      </c>
      <c r="BA92" s="111">
        <f t="shared" si="117"/>
        <v>2.6986374508798905</v>
      </c>
      <c r="BB92" s="42">
        <f t="shared" si="118"/>
        <v>0.15016703703453191</v>
      </c>
    </row>
    <row r="93" spans="1:54" ht="20.100000000000001" customHeight="1">
      <c r="A93" s="88" t="s">
        <v>141</v>
      </c>
      <c r="B93" s="90">
        <v>358.96</v>
      </c>
      <c r="C93" s="61">
        <v>490.23</v>
      </c>
      <c r="D93" s="61">
        <v>511.82</v>
      </c>
      <c r="E93" s="61">
        <v>753.66</v>
      </c>
      <c r="F93" s="61">
        <v>526.29</v>
      </c>
      <c r="G93" s="61">
        <v>573.59</v>
      </c>
      <c r="H93" s="61">
        <v>437.19</v>
      </c>
      <c r="I93" s="61">
        <v>330.75</v>
      </c>
      <c r="J93" s="61">
        <v>272.57</v>
      </c>
      <c r="K93" s="61">
        <v>369.53</v>
      </c>
      <c r="L93" s="61">
        <v>495.1</v>
      </c>
      <c r="M93" s="82">
        <v>361.2</v>
      </c>
      <c r="N93" s="42">
        <f t="shared" si="93"/>
        <v>-0.27045041405776615</v>
      </c>
      <c r="P93" s="340">
        <f t="shared" si="96"/>
        <v>4.4230193662351466E-3</v>
      </c>
      <c r="Q93" s="341">
        <f t="shared" si="97"/>
        <v>4.9948135237108003E-3</v>
      </c>
      <c r="R93" s="341">
        <f t="shared" si="98"/>
        <v>2.7273134541731556E-3</v>
      </c>
      <c r="S93" s="341">
        <f t="shared" si="99"/>
        <v>2.9283510396740397E-3</v>
      </c>
      <c r="T93" s="341">
        <f t="shared" si="100"/>
        <v>2.1604420077731674E-3</v>
      </c>
      <c r="V93" s="97">
        <v>82.475999999999999</v>
      </c>
      <c r="W93" s="61">
        <v>126.062</v>
      </c>
      <c r="X93" s="61">
        <v>136.995</v>
      </c>
      <c r="Y93" s="61">
        <v>196.33500000000001</v>
      </c>
      <c r="Z93" s="61">
        <v>148.36000000000001</v>
      </c>
      <c r="AA93" s="61">
        <v>172.738</v>
      </c>
      <c r="AB93" s="61">
        <v>141.80199999999999</v>
      </c>
      <c r="AC93" s="61">
        <v>98.427000000000007</v>
      </c>
      <c r="AD93" s="61">
        <v>92.905000000000001</v>
      </c>
      <c r="AE93" s="61">
        <v>106.117</v>
      </c>
      <c r="AF93" s="61">
        <v>144.99</v>
      </c>
      <c r="AG93" s="38">
        <v>107.176</v>
      </c>
      <c r="AH93" s="42">
        <f t="shared" si="94"/>
        <v>-0.26080419339264782</v>
      </c>
      <c r="AJ93" s="340">
        <f t="shared" si="101"/>
        <v>4.3914435536892785E-3</v>
      </c>
      <c r="AK93" s="341">
        <f t="shared" si="102"/>
        <v>5.936351770958229E-3</v>
      </c>
      <c r="AL93" s="341">
        <f t="shared" si="103"/>
        <v>2.9912905094256498E-3</v>
      </c>
      <c r="AM93" s="341">
        <f t="shared" si="104"/>
        <v>3.395497470589742E-3</v>
      </c>
      <c r="AN93" s="341">
        <f t="shared" si="105"/>
        <v>2.501740406104719E-3</v>
      </c>
      <c r="AP93" s="52">
        <f t="shared" si="106"/>
        <v>2.297637619790506</v>
      </c>
      <c r="AQ93" s="74">
        <f t="shared" si="107"/>
        <v>2.5714868531097643</v>
      </c>
      <c r="AR93" s="74">
        <f t="shared" si="108"/>
        <v>2.6766245945840335</v>
      </c>
      <c r="AS93" s="74">
        <f t="shared" si="109"/>
        <v>2.6050871745880104</v>
      </c>
      <c r="AT93" s="74">
        <f t="shared" si="110"/>
        <v>2.8189781299283667</v>
      </c>
      <c r="AU93" s="74">
        <f t="shared" si="111"/>
        <v>3.0115239108073713</v>
      </c>
      <c r="AV93" s="74">
        <f t="shared" si="112"/>
        <v>3.2434868135135755</v>
      </c>
      <c r="AW93" s="74">
        <f t="shared" si="113"/>
        <v>2.9758730158730162</v>
      </c>
      <c r="AX93" s="74">
        <f t="shared" si="114"/>
        <v>3.4084822247496054</v>
      </c>
      <c r="AY93" s="74">
        <f t="shared" si="115"/>
        <v>2.8716748301897006</v>
      </c>
      <c r="AZ93" s="74">
        <f t="shared" si="116"/>
        <v>2.9284992930721065</v>
      </c>
      <c r="BA93" s="111">
        <f t="shared" si="117"/>
        <v>2.9672203765227021</v>
      </c>
      <c r="BB93" s="42">
        <f t="shared" si="118"/>
        <v>1.322215905675554E-2</v>
      </c>
    </row>
    <row r="94" spans="1:54" ht="20.100000000000001" customHeight="1">
      <c r="A94" s="88" t="s">
        <v>139</v>
      </c>
      <c r="B94" s="90">
        <v>162.01</v>
      </c>
      <c r="C94" s="61">
        <v>73.55</v>
      </c>
      <c r="D94" s="61">
        <v>59.63</v>
      </c>
      <c r="E94" s="61">
        <v>87.799999999999983</v>
      </c>
      <c r="F94" s="61">
        <v>122.14</v>
      </c>
      <c r="G94" s="61">
        <v>130.24</v>
      </c>
      <c r="H94" s="61">
        <v>315.52999999999997</v>
      </c>
      <c r="I94" s="61">
        <v>273.51</v>
      </c>
      <c r="J94" s="61">
        <v>173.75</v>
      </c>
      <c r="K94" s="61">
        <v>162.33000000000001</v>
      </c>
      <c r="L94" s="61">
        <v>100.46</v>
      </c>
      <c r="M94" s="82">
        <v>323.25</v>
      </c>
      <c r="N94" s="42">
        <f t="shared" si="93"/>
        <v>2.2176985865020908</v>
      </c>
      <c r="P94" s="340">
        <f t="shared" si="96"/>
        <v>1.996248516613985E-3</v>
      </c>
      <c r="Q94" s="341">
        <f t="shared" si="97"/>
        <v>1.1341280589412205E-3</v>
      </c>
      <c r="R94" s="341">
        <f t="shared" si="98"/>
        <v>1.1980753741669915E-3</v>
      </c>
      <c r="S94" s="341">
        <f t="shared" si="99"/>
        <v>5.9418732669289846E-4</v>
      </c>
      <c r="T94" s="341">
        <f t="shared" si="100"/>
        <v>1.933452045993013E-3</v>
      </c>
      <c r="V94" s="97">
        <v>30.884</v>
      </c>
      <c r="W94" s="61">
        <v>21.411000000000001</v>
      </c>
      <c r="X94" s="61">
        <v>16.007000000000001</v>
      </c>
      <c r="Y94" s="61">
        <v>24.610999999999997</v>
      </c>
      <c r="Z94" s="61">
        <v>31.201000000000001</v>
      </c>
      <c r="AA94" s="61">
        <v>32.286000000000001</v>
      </c>
      <c r="AB94" s="61">
        <v>64.088999999999999</v>
      </c>
      <c r="AC94" s="61">
        <v>63.655999999999999</v>
      </c>
      <c r="AD94" s="61">
        <v>37.192999999999998</v>
      </c>
      <c r="AE94" s="61">
        <v>42.009</v>
      </c>
      <c r="AF94" s="61">
        <v>28.484000000000002</v>
      </c>
      <c r="AG94" s="38">
        <v>71.816999999999993</v>
      </c>
      <c r="AH94" s="42">
        <f t="shared" si="94"/>
        <v>1.5213102092402748</v>
      </c>
      <c r="AJ94" s="340">
        <f t="shared" si="101"/>
        <v>1.6444219253132994E-3</v>
      </c>
      <c r="AK94" s="341">
        <f t="shared" si="102"/>
        <v>1.109547715483318E-3</v>
      </c>
      <c r="AL94" s="341">
        <f t="shared" si="103"/>
        <v>1.1841752312114187E-3</v>
      </c>
      <c r="AM94" s="341">
        <f t="shared" si="104"/>
        <v>6.6706221085783993E-4</v>
      </c>
      <c r="AN94" s="341">
        <f t="shared" si="105"/>
        <v>1.676378020687678E-3</v>
      </c>
      <c r="AP94" s="52">
        <f t="shared" si="106"/>
        <v>1.9063020801185113</v>
      </c>
      <c r="AQ94" s="74">
        <f t="shared" si="107"/>
        <v>2.911080897348743</v>
      </c>
      <c r="AR94" s="74">
        <f t="shared" si="108"/>
        <v>2.6843870534965624</v>
      </c>
      <c r="AS94" s="74">
        <f t="shared" si="109"/>
        <v>2.803075170842825</v>
      </c>
      <c r="AT94" s="74">
        <f t="shared" si="110"/>
        <v>2.5545275912886849</v>
      </c>
      <c r="AU94" s="74">
        <f t="shared" si="111"/>
        <v>2.4789619164619165</v>
      </c>
      <c r="AV94" s="74">
        <f t="shared" si="112"/>
        <v>2.0311539314803664</v>
      </c>
      <c r="AW94" s="74">
        <f t="shared" si="113"/>
        <v>2.3273737706116777</v>
      </c>
      <c r="AX94" s="74">
        <f t="shared" si="114"/>
        <v>2.1406043165467628</v>
      </c>
      <c r="AY94" s="74">
        <f t="shared" si="115"/>
        <v>2.587876547773055</v>
      </c>
      <c r="AZ94" s="74">
        <f t="shared" si="116"/>
        <v>2.8353573561616567</v>
      </c>
      <c r="BA94" s="111">
        <f t="shared" si="117"/>
        <v>2.2217169373549881</v>
      </c>
      <c r="BB94" s="42">
        <f t="shared" si="118"/>
        <v>-0.21642436621723748</v>
      </c>
    </row>
    <row r="95" spans="1:54" ht="20.100000000000001" customHeight="1">
      <c r="A95" s="88" t="s">
        <v>171</v>
      </c>
      <c r="B95" s="90">
        <v>1.35</v>
      </c>
      <c r="C95" s="61">
        <v>6.26</v>
      </c>
      <c r="D95" s="61">
        <v>5.69</v>
      </c>
      <c r="E95" s="61">
        <v>4.0999999999999996</v>
      </c>
      <c r="F95" s="61">
        <v>19.47</v>
      </c>
      <c r="G95" s="61">
        <v>59.54</v>
      </c>
      <c r="H95" s="61">
        <v>120.11</v>
      </c>
      <c r="I95" s="61">
        <v>138.57</v>
      </c>
      <c r="J95" s="61">
        <v>35.57</v>
      </c>
      <c r="K95" s="61">
        <v>89.27</v>
      </c>
      <c r="L95" s="61">
        <v>66.58</v>
      </c>
      <c r="M95" s="82">
        <v>149</v>
      </c>
      <c r="N95" s="42">
        <f t="shared" si="93"/>
        <v>1.2379092820666868</v>
      </c>
      <c r="P95" s="340">
        <f t="shared" si="96"/>
        <v>1.6634377491691132E-5</v>
      </c>
      <c r="Q95" s="341">
        <f t="shared" si="97"/>
        <v>5.1847346920577599E-4</v>
      </c>
      <c r="R95" s="341">
        <f t="shared" si="98"/>
        <v>6.588565801262079E-4</v>
      </c>
      <c r="S95" s="341">
        <f t="shared" si="99"/>
        <v>3.9379844924560204E-4</v>
      </c>
      <c r="T95" s="341">
        <f t="shared" si="100"/>
        <v>8.9121223465725885E-4</v>
      </c>
      <c r="V95" s="97">
        <v>0.64700000000000002</v>
      </c>
      <c r="W95" s="61">
        <v>2.5510000000000002</v>
      </c>
      <c r="X95" s="61">
        <v>1.8839999999999999</v>
      </c>
      <c r="Y95" s="61">
        <v>1.7239999999999998</v>
      </c>
      <c r="Z95" s="61">
        <v>7.25</v>
      </c>
      <c r="AA95" s="61">
        <v>18.992000000000001</v>
      </c>
      <c r="AB95" s="61">
        <v>28.62</v>
      </c>
      <c r="AC95" s="61">
        <v>42.222999999999999</v>
      </c>
      <c r="AD95" s="61">
        <v>11.273999999999999</v>
      </c>
      <c r="AE95" s="61">
        <v>30.841000000000001</v>
      </c>
      <c r="AF95" s="61">
        <v>23.478999999999999</v>
      </c>
      <c r="AG95" s="38">
        <v>57.805999999999997</v>
      </c>
      <c r="AH95" s="42">
        <f t="shared" si="94"/>
        <v>1.4620298990587333</v>
      </c>
      <c r="AJ95" s="340">
        <f t="shared" si="101"/>
        <v>3.4449585082168913E-5</v>
      </c>
      <c r="AK95" s="341">
        <f t="shared" si="102"/>
        <v>6.5268321292384233E-4</v>
      </c>
      <c r="AL95" s="341">
        <f t="shared" si="103"/>
        <v>8.6936485766838929E-4</v>
      </c>
      <c r="AM95" s="341">
        <f t="shared" si="104"/>
        <v>5.4985092152546071E-4</v>
      </c>
      <c r="AN95" s="341">
        <f t="shared" si="105"/>
        <v>1.3493282630000127E-3</v>
      </c>
      <c r="AP95" s="52">
        <f t="shared" si="106"/>
        <v>4.7925925925925918</v>
      </c>
      <c r="AQ95" s="74">
        <f t="shared" si="107"/>
        <v>4.0750798722044737</v>
      </c>
      <c r="AR95" s="74">
        <f t="shared" si="108"/>
        <v>3.3110720562390155</v>
      </c>
      <c r="AS95" s="74">
        <f t="shared" si="109"/>
        <v>4.204878048780488</v>
      </c>
      <c r="AT95" s="74">
        <f t="shared" si="110"/>
        <v>3.7236774524910121</v>
      </c>
      <c r="AU95" s="74">
        <f t="shared" si="111"/>
        <v>3.1897883775613032</v>
      </c>
      <c r="AV95" s="74">
        <f t="shared" si="112"/>
        <v>2.3828157522271249</v>
      </c>
      <c r="AW95" s="74">
        <f t="shared" si="113"/>
        <v>3.0470520314642418</v>
      </c>
      <c r="AX95" s="74">
        <f t="shared" si="114"/>
        <v>3.1695248805172893</v>
      </c>
      <c r="AY95" s="74">
        <f t="shared" si="115"/>
        <v>3.4548000448078864</v>
      </c>
      <c r="AZ95" s="74">
        <f t="shared" si="116"/>
        <v>3.5264343646740763</v>
      </c>
      <c r="BA95" s="111">
        <f t="shared" si="117"/>
        <v>3.8795973154362411</v>
      </c>
      <c r="BB95" s="42">
        <f t="shared" si="118"/>
        <v>0.10014731999550631</v>
      </c>
    </row>
    <row r="96" spans="1:54" ht="20.100000000000001" customHeight="1">
      <c r="A96" s="88" t="s">
        <v>163</v>
      </c>
      <c r="B96" s="90">
        <v>42.82</v>
      </c>
      <c r="C96" s="61">
        <v>29.38</v>
      </c>
      <c r="D96" s="61">
        <v>66.069999999999993</v>
      </c>
      <c r="E96" s="61">
        <v>112.31</v>
      </c>
      <c r="F96" s="61">
        <v>77.52</v>
      </c>
      <c r="G96" s="61">
        <v>74.010000000000005</v>
      </c>
      <c r="H96" s="61">
        <v>81.900000000000006</v>
      </c>
      <c r="I96" s="61">
        <v>54.51</v>
      </c>
      <c r="J96" s="61">
        <v>30.55</v>
      </c>
      <c r="K96" s="61">
        <v>45.68</v>
      </c>
      <c r="L96" s="61">
        <v>75.91</v>
      </c>
      <c r="M96" s="82">
        <v>188.2</v>
      </c>
      <c r="N96" s="42">
        <f t="shared" si="93"/>
        <v>1.479251745488078</v>
      </c>
      <c r="P96" s="340">
        <f t="shared" si="96"/>
        <v>5.2761781051423274E-4</v>
      </c>
      <c r="Q96" s="341">
        <f t="shared" si="97"/>
        <v>6.4447802243734439E-4</v>
      </c>
      <c r="R96" s="341">
        <f t="shared" si="98"/>
        <v>3.3714090489711187E-4</v>
      </c>
      <c r="S96" s="341">
        <f t="shared" si="99"/>
        <v>4.489822811990635E-4</v>
      </c>
      <c r="T96" s="341">
        <f t="shared" si="100"/>
        <v>1.1256788091442691E-3</v>
      </c>
      <c r="V96" s="97">
        <v>15.047000000000001</v>
      </c>
      <c r="W96" s="61">
        <v>12.085000000000001</v>
      </c>
      <c r="X96" s="61">
        <v>43.914000000000001</v>
      </c>
      <c r="Y96" s="61">
        <v>36.094000000000001</v>
      </c>
      <c r="Z96" s="61">
        <v>26.402999999999999</v>
      </c>
      <c r="AA96" s="61">
        <v>24.966000000000001</v>
      </c>
      <c r="AB96" s="61">
        <v>53.976999999999997</v>
      </c>
      <c r="AC96" s="61">
        <v>33.799999999999997</v>
      </c>
      <c r="AD96" s="61">
        <v>15.933</v>
      </c>
      <c r="AE96" s="61">
        <v>25.802</v>
      </c>
      <c r="AF96" s="61">
        <v>35.109000000000002</v>
      </c>
      <c r="AG96" s="38">
        <v>53.893999999999998</v>
      </c>
      <c r="AH96" s="42">
        <f t="shared" si="94"/>
        <v>0.53504799339200759</v>
      </c>
      <c r="AJ96" s="340">
        <f t="shared" si="101"/>
        <v>8.0117914487078145E-4</v>
      </c>
      <c r="AK96" s="341">
        <f t="shared" si="102"/>
        <v>8.5798699946591447E-4</v>
      </c>
      <c r="AL96" s="341">
        <f t="shared" si="103"/>
        <v>7.2732246222754712E-4</v>
      </c>
      <c r="AM96" s="341">
        <f t="shared" si="104"/>
        <v>8.2221201941468558E-4</v>
      </c>
      <c r="AN96" s="341">
        <f t="shared" si="105"/>
        <v>1.2580129641580923E-3</v>
      </c>
      <c r="AP96" s="52">
        <f t="shared" si="106"/>
        <v>3.5140121438580101</v>
      </c>
      <c r="AQ96" s="74">
        <f t="shared" si="107"/>
        <v>4.1133424098025877</v>
      </c>
      <c r="AR96" s="74">
        <f t="shared" si="108"/>
        <v>6.6465869532314228</v>
      </c>
      <c r="AS96" s="74">
        <f t="shared" si="109"/>
        <v>3.2137832784257858</v>
      </c>
      <c r="AT96" s="74">
        <f t="shared" si="110"/>
        <v>3.4059597523219813</v>
      </c>
      <c r="AU96" s="74">
        <f t="shared" si="111"/>
        <v>3.3733279286582896</v>
      </c>
      <c r="AV96" s="74">
        <f t="shared" si="112"/>
        <v>6.5905982905982894</v>
      </c>
      <c r="AW96" s="74">
        <f t="shared" si="113"/>
        <v>6.2006971197945324</v>
      </c>
      <c r="AX96" s="74">
        <f t="shared" si="114"/>
        <v>5.2153846153846146</v>
      </c>
      <c r="AY96" s="74">
        <f t="shared" si="115"/>
        <v>5.6484238178633976</v>
      </c>
      <c r="AZ96" s="74">
        <f t="shared" si="116"/>
        <v>4.6250823343433014</v>
      </c>
      <c r="BA96" s="111">
        <f t="shared" si="117"/>
        <v>2.86365568544102</v>
      </c>
      <c r="BB96" s="42">
        <f t="shared" si="118"/>
        <v>-0.38084222540708129</v>
      </c>
    </row>
    <row r="97" spans="1:54" ht="20.100000000000001" customHeight="1" thickBot="1">
      <c r="A97" s="48" t="s">
        <v>33</v>
      </c>
      <c r="B97" s="91">
        <f t="shared" ref="B97:K97" si="119">B98-SUM(B70:B96)</f>
        <v>1254.9600000000064</v>
      </c>
      <c r="C97" s="67">
        <f t="shared" si="119"/>
        <v>1706.6599999999744</v>
      </c>
      <c r="D97" s="67">
        <f t="shared" si="119"/>
        <v>2097.1199999999953</v>
      </c>
      <c r="E97" s="67">
        <f t="shared" si="119"/>
        <v>2009.6699999999837</v>
      </c>
      <c r="F97" s="67">
        <f t="shared" si="119"/>
        <v>1717.8799999999901</v>
      </c>
      <c r="G97" s="67">
        <f t="shared" si="119"/>
        <v>1268.4399999999878</v>
      </c>
      <c r="H97" s="67">
        <f t="shared" si="119"/>
        <v>1402.3099999999686</v>
      </c>
      <c r="I97" s="67">
        <f t="shared" si="119"/>
        <v>2026.539999999979</v>
      </c>
      <c r="J97" s="67">
        <f t="shared" si="119"/>
        <v>1915.019999999975</v>
      </c>
      <c r="K97" s="67">
        <f t="shared" si="119"/>
        <v>2829.320000000007</v>
      </c>
      <c r="L97" s="67">
        <f t="shared" ref="L97:M97" si="120">L98-SUM(L70:L96)</f>
        <v>1707.920000000071</v>
      </c>
      <c r="M97" s="107">
        <f t="shared" si="120"/>
        <v>1779.2799999998533</v>
      </c>
      <c r="N97" s="42">
        <f t="shared" si="93"/>
        <v>4.1781816478394386E-2</v>
      </c>
      <c r="P97" s="340">
        <f t="shared" si="96"/>
        <v>1.5463317316276152E-2</v>
      </c>
      <c r="Q97" s="349">
        <f t="shared" si="97"/>
        <v>1.1045557394682031E-2</v>
      </c>
      <c r="R97" s="341">
        <f t="shared" si="98"/>
        <v>2.0881775504454879E-2</v>
      </c>
      <c r="S97" s="341">
        <f t="shared" si="99"/>
        <v>1.0101776020360116E-2</v>
      </c>
      <c r="T97" s="341">
        <f t="shared" si="100"/>
        <v>1.0642389965643201E-2</v>
      </c>
      <c r="V97" s="97">
        <f t="shared" ref="V97:AG97" si="121">V98-SUM(V70:V96)</f>
        <v>273.35900000000402</v>
      </c>
      <c r="W97" s="61">
        <f t="shared" si="121"/>
        <v>382.44600000000355</v>
      </c>
      <c r="X97" s="61">
        <f t="shared" si="121"/>
        <v>480.24999999998909</v>
      </c>
      <c r="Y97" s="61">
        <f t="shared" si="121"/>
        <v>491.87699999998949</v>
      </c>
      <c r="Z97" s="61">
        <f t="shared" si="121"/>
        <v>405.18199999999342</v>
      </c>
      <c r="AA97" s="61">
        <f t="shared" si="121"/>
        <v>352.28700000000754</v>
      </c>
      <c r="AB97" s="61">
        <f t="shared" si="121"/>
        <v>343.2739999999867</v>
      </c>
      <c r="AC97" s="61">
        <f t="shared" si="121"/>
        <v>512.02499999999782</v>
      </c>
      <c r="AD97" s="61">
        <f t="shared" si="121"/>
        <v>458.57600000001548</v>
      </c>
      <c r="AE97" s="61">
        <f t="shared" si="121"/>
        <v>651.2870000000039</v>
      </c>
      <c r="AF97" s="61">
        <f t="shared" si="121"/>
        <v>456.90700000003562</v>
      </c>
      <c r="AG97" s="38">
        <f t="shared" si="121"/>
        <v>471.83199999997305</v>
      </c>
      <c r="AH97" s="42">
        <f t="shared" si="94"/>
        <v>3.2665290748306028E-2</v>
      </c>
      <c r="AJ97" s="340">
        <f t="shared" si="101"/>
        <v>1.4555029564879057E-2</v>
      </c>
      <c r="AK97" s="349">
        <f t="shared" si="102"/>
        <v>1.2106771852954222E-2</v>
      </c>
      <c r="AL97" s="341">
        <f t="shared" si="103"/>
        <v>1.8358873903449164E-2</v>
      </c>
      <c r="AM97" s="341">
        <f t="shared" si="104"/>
        <v>1.0700231483515196E-2</v>
      </c>
      <c r="AN97" s="341">
        <f t="shared" si="105"/>
        <v>1.1013670777908621E-2</v>
      </c>
      <c r="AP97" s="52">
        <f t="shared" si="106"/>
        <v>2.178228788168568</v>
      </c>
      <c r="AQ97" s="74">
        <f t="shared" si="107"/>
        <v>2.2409032847785109</v>
      </c>
      <c r="AR97" s="74">
        <f t="shared" si="108"/>
        <v>2.2900453955900959</v>
      </c>
      <c r="AS97" s="74">
        <f t="shared" si="109"/>
        <v>2.4475510904775084</v>
      </c>
      <c r="AT97" s="74">
        <f t="shared" si="110"/>
        <v>2.3586164342095826</v>
      </c>
      <c r="AU97" s="74">
        <f t="shared" si="111"/>
        <v>2.7773249030305802</v>
      </c>
      <c r="AV97" s="74">
        <f t="shared" si="112"/>
        <v>2.4479180780283558</v>
      </c>
      <c r="AW97" s="74">
        <f t="shared" si="113"/>
        <v>2.5265970570529235</v>
      </c>
      <c r="AX97" s="74">
        <f t="shared" si="114"/>
        <v>2.3946277323475549</v>
      </c>
      <c r="AY97" s="74">
        <f t="shared" si="115"/>
        <v>2.30192060283037</v>
      </c>
      <c r="AZ97" s="74">
        <f t="shared" si="116"/>
        <v>2.6752248348869774</v>
      </c>
      <c r="BA97" s="111">
        <f t="shared" si="117"/>
        <v>2.6518142169867129</v>
      </c>
      <c r="BB97" s="42">
        <f t="shared" si="118"/>
        <v>-8.7508973432707717E-3</v>
      </c>
    </row>
    <row r="98" spans="1:54" s="6" customFormat="1" ht="26.25" customHeight="1" thickBot="1">
      <c r="A98" s="58" t="s">
        <v>34</v>
      </c>
      <c r="B98" s="94">
        <v>81157.23</v>
      </c>
      <c r="C98" s="95">
        <v>85270.669999999984</v>
      </c>
      <c r="D98" s="95">
        <v>95274.510000000009</v>
      </c>
      <c r="E98" s="95">
        <v>101544.35000000002</v>
      </c>
      <c r="F98" s="95">
        <v>108318.65000000002</v>
      </c>
      <c r="G98" s="95">
        <v>114837.12</v>
      </c>
      <c r="H98" s="95">
        <v>113687.42999999998</v>
      </c>
      <c r="I98" s="95">
        <v>117833.73999999996</v>
      </c>
      <c r="J98" s="95">
        <v>125354.62999999998</v>
      </c>
      <c r="K98" s="95">
        <v>135492.31</v>
      </c>
      <c r="L98" s="95">
        <v>169071.26000000004</v>
      </c>
      <c r="M98" s="96">
        <v>167188.00999999983</v>
      </c>
      <c r="N98" s="139">
        <f t="shared" si="93"/>
        <v>-1.1138794375816465E-2</v>
      </c>
      <c r="O98"/>
      <c r="P98" s="334">
        <f>SUM(P70:P97)</f>
        <v>1.0000000000000002</v>
      </c>
      <c r="Q98" s="338">
        <f t="shared" ref="Q98:T98" si="122">SUM(Q70:Q97)</f>
        <v>0.99999999999999989</v>
      </c>
      <c r="R98" s="338">
        <f t="shared" si="122"/>
        <v>1</v>
      </c>
      <c r="S98" s="338">
        <f t="shared" si="122"/>
        <v>1.0000000000000004</v>
      </c>
      <c r="T98" s="335">
        <f t="shared" si="122"/>
        <v>1.0000000000000002</v>
      </c>
      <c r="V98" s="99">
        <v>18781.068000000003</v>
      </c>
      <c r="W98" s="69">
        <v>19352.727000000003</v>
      </c>
      <c r="X98" s="69">
        <v>22437.933999999994</v>
      </c>
      <c r="Y98" s="69">
        <v>23899.343999999994</v>
      </c>
      <c r="Z98" s="69">
        <v>25571.897999999997</v>
      </c>
      <c r="AA98" s="69">
        <v>29098.343000000004</v>
      </c>
      <c r="AB98" s="69">
        <v>29151.467999999983</v>
      </c>
      <c r="AC98" s="69">
        <v>30660.485999999997</v>
      </c>
      <c r="AD98" s="69">
        <v>32377.132000000005</v>
      </c>
      <c r="AE98" s="69">
        <v>35475.324000000008</v>
      </c>
      <c r="AF98" s="69">
        <v>42700.665000000023</v>
      </c>
      <c r="AG98" s="85">
        <v>42840.575999999972</v>
      </c>
      <c r="AH98" s="86">
        <f t="shared" si="94"/>
        <v>3.2765531871681401E-3</v>
      </c>
      <c r="AI98"/>
      <c r="AJ98" s="334">
        <f>SUM(AJ70:AJ97)</f>
        <v>0.99999999999999989</v>
      </c>
      <c r="AK98" s="338">
        <f t="shared" ref="AK98:AN98" si="123">SUM(AK70:AK97)</f>
        <v>0.99999999999999989</v>
      </c>
      <c r="AL98" s="338">
        <f t="shared" si="123"/>
        <v>1</v>
      </c>
      <c r="AM98" s="338">
        <f t="shared" si="123"/>
        <v>1.0000000000000007</v>
      </c>
      <c r="AN98" s="335">
        <f t="shared" si="123"/>
        <v>1.0000000000000002</v>
      </c>
      <c r="AP98" s="72">
        <f t="shared" ref="AP98" si="124">(V98/B98)*10</f>
        <v>2.3141583319194119</v>
      </c>
      <c r="AQ98" s="77">
        <f t="shared" ref="AQ98" si="125">(W98/C98)*10</f>
        <v>2.269564317953642</v>
      </c>
      <c r="AR98" s="77">
        <f t="shared" ref="AR98" si="126">(X98/D98)*10</f>
        <v>2.3550825923953838</v>
      </c>
      <c r="AS98" s="77">
        <f t="shared" ref="AS98" si="127">(Y98/E98)*10</f>
        <v>2.3535867825240882</v>
      </c>
      <c r="AT98" s="77">
        <f t="shared" ref="AT98" si="128">(Z98/F98)*10</f>
        <v>2.360802871896944</v>
      </c>
      <c r="AU98" s="77">
        <f t="shared" ref="AU98" si="129">(AA98/G98)*10</f>
        <v>2.5338795504450133</v>
      </c>
      <c r="AV98" s="77">
        <f t="shared" ref="AV98" si="130">(AB98/H98)*10</f>
        <v>2.5641768839351888</v>
      </c>
      <c r="AW98" s="77">
        <f t="shared" ref="AW98" si="131">(AC98/I98)*10</f>
        <v>2.6020124626444012</v>
      </c>
      <c r="AX98" s="77">
        <f t="shared" ref="AX98:AY98" si="132">(AD98/J98)*10</f>
        <v>2.5828429312902133</v>
      </c>
      <c r="AY98" s="77">
        <f t="shared" si="132"/>
        <v>2.6182536853936589</v>
      </c>
      <c r="AZ98" s="77">
        <f t="shared" ref="AZ98" si="133">(AF98/L98)*10</f>
        <v>2.5256016309336085</v>
      </c>
      <c r="BA98" s="87">
        <f t="shared" ref="BA98" si="134">(AG98/M98)*10</f>
        <v>2.562419159125108</v>
      </c>
      <c r="BB98" s="86">
        <f t="shared" si="118"/>
        <v>1.4577725853736338E-2</v>
      </c>
    </row>
  </sheetData>
  <mergeCells count="36">
    <mergeCell ref="AJ67:AN68"/>
    <mergeCell ref="AP67:BA67"/>
    <mergeCell ref="BB67:BB69"/>
    <mergeCell ref="B68:M68"/>
    <mergeCell ref="V68:AG68"/>
    <mergeCell ref="AP68:BA68"/>
    <mergeCell ref="AH67:AH69"/>
    <mergeCell ref="A67:A69"/>
    <mergeCell ref="B67:M67"/>
    <mergeCell ref="N67:N69"/>
    <mergeCell ref="P67:T68"/>
    <mergeCell ref="V67:AG67"/>
    <mergeCell ref="AJ36:AN37"/>
    <mergeCell ref="AP36:BA36"/>
    <mergeCell ref="BB36:BB38"/>
    <mergeCell ref="B37:M37"/>
    <mergeCell ref="V37:AG37"/>
    <mergeCell ref="AP37:BA37"/>
    <mergeCell ref="AH36:AH38"/>
    <mergeCell ref="A36:A38"/>
    <mergeCell ref="B36:M36"/>
    <mergeCell ref="N36:N38"/>
    <mergeCell ref="P36:T37"/>
    <mergeCell ref="V36:AG36"/>
    <mergeCell ref="AJ4:AN5"/>
    <mergeCell ref="AP4:BA4"/>
    <mergeCell ref="BB4:BB6"/>
    <mergeCell ref="B5:M5"/>
    <mergeCell ref="V5:AG5"/>
    <mergeCell ref="AP5:BA5"/>
    <mergeCell ref="AH4:AH6"/>
    <mergeCell ref="A4:A6"/>
    <mergeCell ref="B4:M4"/>
    <mergeCell ref="N4:N6"/>
    <mergeCell ref="P4:T5"/>
    <mergeCell ref="V4:AG4"/>
  </mergeCells>
  <conditionalFormatting sqref="BC7:BC33">
    <cfRule type="cellIs" dxfId="25" priority="15" operator="greaterThan">
      <formula>0</formula>
    </cfRule>
    <cfRule type="cellIs" dxfId="24" priority="16" operator="lessThan">
      <formula>0</formula>
    </cfRule>
  </conditionalFormatting>
  <printOptions horizontalCentered="1"/>
  <pageMargins left="0.31496062992125984" right="0.31496062992125984" top="0.35433070866141736" bottom="0.35433070866141736" header="0.31496062992125984" footer="0.31496062992125984"/>
  <pageSetup paperSize="9" scale="42" orientation="portrait" r:id="rId1"/>
  <ignoredErrors>
    <ignoredError sqref="L32:M32 AF32:AG32 L63:M63 AF63:AG63 L97:M97 AF97:AG97 B97:J97 B63:J63 B32:J32 V97:AD97 V63:AD63 V32:AD32" formulaRange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4" id="{B9A183AD-AA4B-4A04-9170-CE5032DD1F76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BB7:BB33</xm:sqref>
        </x14:conditionalFormatting>
        <x14:conditionalFormatting xmlns:xm="http://schemas.microsoft.com/office/excel/2006/main">
          <x14:cfRule type="iconSet" priority="13" id="{35024C02-725E-4001-9B65-9BE0B309B10D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N7:N33</xm:sqref>
        </x14:conditionalFormatting>
        <x14:conditionalFormatting xmlns:xm="http://schemas.microsoft.com/office/excel/2006/main">
          <x14:cfRule type="iconSet" priority="12" id="{23E9D0EE-0403-4470-B893-7FBF973315C1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AH7:AH33</xm:sqref>
        </x14:conditionalFormatting>
        <x14:conditionalFormatting xmlns:xm="http://schemas.microsoft.com/office/excel/2006/main">
          <x14:cfRule type="iconSet" priority="11" id="{7E8C4F06-6E23-4AFA-AEFF-29B8471CDB34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BB64</xm:sqref>
        </x14:conditionalFormatting>
        <x14:conditionalFormatting xmlns:xm="http://schemas.microsoft.com/office/excel/2006/main">
          <x14:cfRule type="iconSet" priority="10" id="{2F79D17E-1AE7-4567-8908-94BDCC1AA966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AH64</xm:sqref>
        </x14:conditionalFormatting>
        <x14:conditionalFormatting xmlns:xm="http://schemas.microsoft.com/office/excel/2006/main">
          <x14:cfRule type="iconSet" priority="9" id="{BC9DABB3-A38E-4173-91FD-2A6048D49E49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BB98</xm:sqref>
        </x14:conditionalFormatting>
        <x14:conditionalFormatting xmlns:xm="http://schemas.microsoft.com/office/excel/2006/main">
          <x14:cfRule type="iconSet" priority="8" id="{9EC751D2-5153-40B1-B256-334C02DFD076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N98</xm:sqref>
        </x14:conditionalFormatting>
        <x14:conditionalFormatting xmlns:xm="http://schemas.microsoft.com/office/excel/2006/main">
          <x14:cfRule type="iconSet" priority="7" id="{2E78D297-BF8D-487A-8CC2-88CC62CB5E45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AH98</xm:sqref>
        </x14:conditionalFormatting>
        <x14:conditionalFormatting xmlns:xm="http://schemas.microsoft.com/office/excel/2006/main">
          <x14:cfRule type="iconSet" priority="3" id="{543BEAD5-BB65-4A99-B625-CE43EF8DA3E2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N70:N97</xm:sqref>
        </x14:conditionalFormatting>
        <x14:conditionalFormatting xmlns:xm="http://schemas.microsoft.com/office/excel/2006/main">
          <x14:cfRule type="iconSet" priority="2" id="{3CD7CB00-25E2-43CB-9B87-CD63DD1A0FDB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AH70:AH97</xm:sqref>
        </x14:conditionalFormatting>
        <x14:conditionalFormatting xmlns:xm="http://schemas.microsoft.com/office/excel/2006/main">
          <x14:cfRule type="iconSet" priority="1" id="{44903C81-0D0F-4DD7-86F0-A42B7122AE83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BB70:BB97</xm:sqref>
        </x14:conditionalFormatting>
        <x14:conditionalFormatting xmlns:xm="http://schemas.microsoft.com/office/excel/2006/main">
          <x14:cfRule type="iconSet" priority="156" id="{315C64FB-158E-440C-9C8E-3681D1836018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N39:N64</xm:sqref>
        </x14:conditionalFormatting>
        <x14:conditionalFormatting xmlns:xm="http://schemas.microsoft.com/office/excel/2006/main">
          <x14:cfRule type="iconSet" priority="158" id="{51FED7FA-2424-461C-8106-2BEC125693DC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AH39:AH63</xm:sqref>
        </x14:conditionalFormatting>
        <x14:conditionalFormatting xmlns:xm="http://schemas.microsoft.com/office/excel/2006/main">
          <x14:cfRule type="iconSet" priority="160" id="{88AD311B-640B-4738-8369-AA858386D5BB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BB39:BB63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58301B-06F9-476E-B5BD-FFBA198F4500}">
  <sheetPr>
    <pageSetUpPr fitToPage="1"/>
  </sheetPr>
  <dimension ref="A1:BC100"/>
  <sheetViews>
    <sheetView showGridLines="0" topLeftCell="A88" workbookViewId="0">
      <pane xSplit="1" topLeftCell="AL1" activePane="topRight" state="frozen"/>
      <selection pane="topRight" activeCell="AK100" sqref="AK100:AL100"/>
    </sheetView>
  </sheetViews>
  <sheetFormatPr defaultRowHeight="15"/>
  <cols>
    <col min="1" max="1" width="32.42578125" customWidth="1"/>
    <col min="2" max="2" width="9.140625" customWidth="1"/>
    <col min="14" max="14" width="10.42578125" customWidth="1"/>
    <col min="15" max="15" width="1.140625" customWidth="1"/>
    <col min="16" max="20" width="9.140625" customWidth="1"/>
    <col min="21" max="21" width="1.85546875" customWidth="1"/>
    <col min="22" max="22" width="9.140625" customWidth="1"/>
    <col min="34" max="34" width="10.42578125" customWidth="1"/>
    <col min="35" max="35" width="1.140625" customWidth="1"/>
    <col min="36" max="40" width="9.140625" customWidth="1"/>
    <col min="41" max="41" width="1.85546875" customWidth="1"/>
    <col min="42" max="42" width="9.140625" customWidth="1"/>
    <col min="54" max="54" width="10.7109375" customWidth="1"/>
  </cols>
  <sheetData>
    <row r="1" spans="1:55" ht="15.75">
      <c r="A1" s="18" t="s">
        <v>206</v>
      </c>
      <c r="B1" s="18"/>
    </row>
    <row r="3" spans="1:55" ht="8.25" customHeight="1" thickBot="1"/>
    <row r="4" spans="1:55" ht="15" customHeight="1">
      <c r="A4" s="507" t="s">
        <v>21</v>
      </c>
      <c r="B4" s="533" t="s">
        <v>19</v>
      </c>
      <c r="C4" s="530"/>
      <c r="D4" s="530"/>
      <c r="E4" s="530"/>
      <c r="F4" s="530"/>
      <c r="G4" s="530"/>
      <c r="H4" s="530"/>
      <c r="I4" s="530"/>
      <c r="J4" s="530"/>
      <c r="K4" s="530"/>
      <c r="L4" s="530"/>
      <c r="M4" s="531"/>
      <c r="N4" s="519" t="s">
        <v>196</v>
      </c>
      <c r="P4" s="489" t="s">
        <v>112</v>
      </c>
      <c r="Q4" s="495"/>
      <c r="R4" s="495"/>
      <c r="S4" s="495"/>
      <c r="T4" s="522"/>
      <c r="V4" s="529" t="s">
        <v>35</v>
      </c>
      <c r="W4" s="530"/>
      <c r="X4" s="530"/>
      <c r="Y4" s="530"/>
      <c r="Z4" s="530"/>
      <c r="AA4" s="530"/>
      <c r="AB4" s="530"/>
      <c r="AC4" s="530"/>
      <c r="AD4" s="530"/>
      <c r="AE4" s="530"/>
      <c r="AF4" s="530"/>
      <c r="AG4" s="531"/>
      <c r="AH4" s="519" t="s">
        <v>196</v>
      </c>
      <c r="AJ4" s="489" t="s">
        <v>112</v>
      </c>
      <c r="AK4" s="495"/>
      <c r="AL4" s="495"/>
      <c r="AM4" s="495"/>
      <c r="AN4" s="522"/>
      <c r="AP4" s="529" t="s">
        <v>41</v>
      </c>
      <c r="AQ4" s="530"/>
      <c r="AR4" s="530"/>
      <c r="AS4" s="530"/>
      <c r="AT4" s="530"/>
      <c r="AU4" s="530"/>
      <c r="AV4" s="530"/>
      <c r="AW4" s="530"/>
      <c r="AX4" s="530"/>
      <c r="AY4" s="530"/>
      <c r="AZ4" s="530"/>
      <c r="BA4" s="530"/>
      <c r="BB4" s="519" t="s">
        <v>196</v>
      </c>
    </row>
    <row r="5" spans="1:55" ht="15" customHeight="1" thickBot="1">
      <c r="A5" s="517"/>
      <c r="B5" s="526" t="s">
        <v>69</v>
      </c>
      <c r="C5" s="527"/>
      <c r="D5" s="527"/>
      <c r="E5" s="527"/>
      <c r="F5" s="527"/>
      <c r="G5" s="527"/>
      <c r="H5" s="527"/>
      <c r="I5" s="527"/>
      <c r="J5" s="527"/>
      <c r="K5" s="527"/>
      <c r="L5" s="527"/>
      <c r="M5" s="528"/>
      <c r="N5" s="520"/>
      <c r="P5" s="523"/>
      <c r="Q5" s="524"/>
      <c r="R5" s="524"/>
      <c r="S5" s="524"/>
      <c r="T5" s="525"/>
      <c r="V5" s="532" t="str">
        <f>B5</f>
        <v>jan-dez</v>
      </c>
      <c r="W5" s="527"/>
      <c r="X5" s="527"/>
      <c r="Y5" s="527"/>
      <c r="Z5" s="527"/>
      <c r="AA5" s="527"/>
      <c r="AB5" s="527"/>
      <c r="AC5" s="527"/>
      <c r="AD5" s="527"/>
      <c r="AE5" s="527"/>
      <c r="AF5" s="527"/>
      <c r="AG5" s="528"/>
      <c r="AH5" s="520"/>
      <c r="AJ5" s="523"/>
      <c r="AK5" s="524"/>
      <c r="AL5" s="524"/>
      <c r="AM5" s="524"/>
      <c r="AN5" s="525"/>
      <c r="AP5" s="532" t="str">
        <f>B5</f>
        <v>jan-dez</v>
      </c>
      <c r="AQ5" s="527"/>
      <c r="AR5" s="527"/>
      <c r="AS5" s="527"/>
      <c r="AT5" s="527"/>
      <c r="AU5" s="527"/>
      <c r="AV5" s="527"/>
      <c r="AW5" s="527"/>
      <c r="AX5" s="527"/>
      <c r="AY5" s="527"/>
      <c r="AZ5" s="527"/>
      <c r="BA5" s="528"/>
      <c r="BB5" s="520"/>
    </row>
    <row r="6" spans="1:55" s="190" customFormat="1" ht="24.75" customHeight="1" thickBot="1">
      <c r="A6" s="508"/>
      <c r="B6" s="28">
        <v>2010</v>
      </c>
      <c r="C6" s="196">
        <v>2011</v>
      </c>
      <c r="D6" s="196">
        <v>2012</v>
      </c>
      <c r="E6" s="196">
        <v>2013</v>
      </c>
      <c r="F6" s="196">
        <v>2014</v>
      </c>
      <c r="G6" s="196">
        <v>2015</v>
      </c>
      <c r="H6" s="196">
        <v>2016</v>
      </c>
      <c r="I6" s="196">
        <v>2017</v>
      </c>
      <c r="J6" s="196">
        <v>2018</v>
      </c>
      <c r="K6" s="196">
        <v>2019</v>
      </c>
      <c r="L6" s="196">
        <v>2020</v>
      </c>
      <c r="M6" s="287">
        <v>2021</v>
      </c>
      <c r="N6" s="521"/>
      <c r="O6"/>
      <c r="P6" s="284">
        <v>2010</v>
      </c>
      <c r="Q6" s="339">
        <v>2015</v>
      </c>
      <c r="R6" s="386">
        <v>2019</v>
      </c>
      <c r="S6" s="386">
        <v>2020</v>
      </c>
      <c r="T6" s="288">
        <v>2021</v>
      </c>
      <c r="V6" s="283">
        <v>2010</v>
      </c>
      <c r="W6" s="196">
        <v>2011</v>
      </c>
      <c r="X6" s="196">
        <v>2012</v>
      </c>
      <c r="Y6" s="196">
        <v>2013</v>
      </c>
      <c r="Z6" s="196">
        <v>2014</v>
      </c>
      <c r="AA6" s="196">
        <v>2015</v>
      </c>
      <c r="AB6" s="196">
        <v>2016</v>
      </c>
      <c r="AC6" s="196">
        <v>2017</v>
      </c>
      <c r="AD6" s="196">
        <v>2018</v>
      </c>
      <c r="AE6" s="196">
        <v>2019</v>
      </c>
      <c r="AF6" s="196">
        <v>2020</v>
      </c>
      <c r="AG6" s="287">
        <v>2021</v>
      </c>
      <c r="AH6" s="521"/>
      <c r="AI6"/>
      <c r="AJ6" s="284">
        <v>2010</v>
      </c>
      <c r="AK6" s="339">
        <v>2015</v>
      </c>
      <c r="AL6" s="386">
        <v>2019</v>
      </c>
      <c r="AM6" s="386">
        <v>2020</v>
      </c>
      <c r="AN6" s="288">
        <v>2021</v>
      </c>
      <c r="AP6" s="283">
        <v>2010</v>
      </c>
      <c r="AQ6" s="197">
        <v>2011</v>
      </c>
      <c r="AR6" s="197">
        <v>2012</v>
      </c>
      <c r="AS6" s="197">
        <v>2013</v>
      </c>
      <c r="AT6" s="197">
        <v>2014</v>
      </c>
      <c r="AU6" s="197">
        <v>2015</v>
      </c>
      <c r="AV6" s="197">
        <v>2016</v>
      </c>
      <c r="AW6" s="197">
        <v>2017</v>
      </c>
      <c r="AX6" s="197">
        <v>2018</v>
      </c>
      <c r="AY6" s="197">
        <v>2019</v>
      </c>
      <c r="AZ6" s="197">
        <v>2020</v>
      </c>
      <c r="BA6" s="286">
        <v>2021</v>
      </c>
      <c r="BB6" s="521"/>
    </row>
    <row r="7" spans="1:55" ht="20.100000000000001" customHeight="1">
      <c r="A7" s="47" t="s">
        <v>120</v>
      </c>
      <c r="B7" s="79">
        <v>20750.689999999999</v>
      </c>
      <c r="C7" s="60">
        <v>25724.14</v>
      </c>
      <c r="D7" s="60">
        <v>24117.07</v>
      </c>
      <c r="E7" s="60">
        <v>22019.660000000003</v>
      </c>
      <c r="F7" s="60">
        <v>21751.439999999999</v>
      </c>
      <c r="G7" s="60">
        <v>21989.33</v>
      </c>
      <c r="H7" s="60">
        <v>26539.59</v>
      </c>
      <c r="I7" s="60">
        <v>36430.170000000006</v>
      </c>
      <c r="J7" s="60">
        <v>33924.300000000003</v>
      </c>
      <c r="K7" s="60">
        <v>37141.689999999995</v>
      </c>
      <c r="L7" s="60">
        <v>40943.099999999991</v>
      </c>
      <c r="M7" s="80">
        <v>43277.759999999995</v>
      </c>
      <c r="N7" s="42">
        <f t="shared" ref="N7:N33" si="0">(M7-L7)/L7</f>
        <v>5.7022062325520151E-2</v>
      </c>
      <c r="P7" s="340">
        <f>B7/$B$33</f>
        <v>9.2431686791456719E-2</v>
      </c>
      <c r="Q7" s="341">
        <f>G7/$G$33</f>
        <v>8.5221997277696207E-2</v>
      </c>
      <c r="R7" s="341">
        <f>K7/$K$33</f>
        <v>0.12742639924991331</v>
      </c>
      <c r="S7" s="341">
        <f>L7/$L$33</f>
        <v>0.12411124630418832</v>
      </c>
      <c r="T7" s="341">
        <f>M7/$M$33</f>
        <v>0.13474830528422532</v>
      </c>
      <c r="V7" s="79">
        <v>7199.5240000000003</v>
      </c>
      <c r="W7" s="60">
        <v>9054.3269999999993</v>
      </c>
      <c r="X7" s="60">
        <v>8752.9379999999983</v>
      </c>
      <c r="Y7" s="60">
        <v>8054.5279999999993</v>
      </c>
      <c r="Z7" s="60">
        <v>8032.3320000000003</v>
      </c>
      <c r="AA7" s="60">
        <v>8290.8730000000014</v>
      </c>
      <c r="AB7" s="60">
        <v>8573.1629999999986</v>
      </c>
      <c r="AC7" s="60">
        <v>13105.084000000001</v>
      </c>
      <c r="AD7" s="60">
        <v>14326.068000000001</v>
      </c>
      <c r="AE7" s="60">
        <v>15031.942999999999</v>
      </c>
      <c r="AF7" s="60">
        <v>18677.958000000002</v>
      </c>
      <c r="AG7" s="80">
        <v>20711.092999999997</v>
      </c>
      <c r="AH7" s="42">
        <f t="shared" ref="AH7:AH33" si="1">(AG7-AF7)/AF7</f>
        <v>0.10885210256924202</v>
      </c>
      <c r="AJ7" s="340">
        <f>V7/$V$33</f>
        <v>0.1060024124210532</v>
      </c>
      <c r="AK7" s="341">
        <f>AA7/$AA$33</f>
        <v>8.8255496881587764E-2</v>
      </c>
      <c r="AL7" s="341">
        <f>AE7/$AE$33</f>
        <v>0.13458191720886931</v>
      </c>
      <c r="AM7" s="341">
        <f>AF7/$AF$33</f>
        <v>0.15632898934788539</v>
      </c>
      <c r="AN7" s="341">
        <f>AG7/$AG$33</f>
        <v>0.16287803719658073</v>
      </c>
      <c r="AP7" s="52">
        <f t="shared" ref="AP7:AP33" si="2">(V7/B7)*10</f>
        <v>3.4695347480011511</v>
      </c>
      <c r="AQ7" s="73">
        <f t="shared" ref="AQ7:AQ33" si="3">(W7/C7)*10</f>
        <v>3.5197783094012083</v>
      </c>
      <c r="AR7" s="73">
        <f t="shared" ref="AR7:AR33" si="4">(X7/D7)*10</f>
        <v>3.6293538145388298</v>
      </c>
      <c r="AS7" s="73">
        <f t="shared" ref="AS7:AS33" si="5">(Y7/E7)*10</f>
        <v>3.6578802760805562</v>
      </c>
      <c r="AT7" s="73">
        <f t="shared" ref="AT7:AT33" si="6">(Z7/F7)*10</f>
        <v>3.6927817192792753</v>
      </c>
      <c r="AU7" s="73">
        <f t="shared" ref="AU7:AU33" si="7">(AA7/G7)*10</f>
        <v>3.7704072838963265</v>
      </c>
      <c r="AV7" s="73">
        <f t="shared" ref="AV7:AV33" si="8">(AB7/H7)*10</f>
        <v>3.23032985814777</v>
      </c>
      <c r="AW7" s="73">
        <f t="shared" ref="AW7:AW33" si="9">(AC7/I7)*10</f>
        <v>3.5973161805174114</v>
      </c>
      <c r="AX7" s="73">
        <f t="shared" ref="AX7:AY33" si="10">(AD7/J7)*10</f>
        <v>4.2229516894969095</v>
      </c>
      <c r="AY7" s="73">
        <f t="shared" ref="AY7" si="11">(AE7/K7)*10</f>
        <v>4.047188752046555</v>
      </c>
      <c r="AZ7" s="73">
        <f t="shared" ref="AZ7" si="12">(AF7/L7)*10</f>
        <v>4.5619305817097402</v>
      </c>
      <c r="BA7" s="17">
        <f t="shared" ref="BA7:BA33" si="13">(AG7/M7)*10</f>
        <v>4.7856203740674195</v>
      </c>
      <c r="BB7" s="42">
        <f>(BA7-AZ7)/AZ7</f>
        <v>4.903401933701583E-2</v>
      </c>
      <c r="BC7" s="8"/>
    </row>
    <row r="8" spans="1:55" ht="20.100000000000001" customHeight="1">
      <c r="A8" s="47" t="s">
        <v>121</v>
      </c>
      <c r="B8" s="81">
        <v>20173.400000000001</v>
      </c>
      <c r="C8" s="61">
        <v>23204.82</v>
      </c>
      <c r="D8" s="61">
        <v>23716.379999999997</v>
      </c>
      <c r="E8" s="61">
        <v>28152.579999999994</v>
      </c>
      <c r="F8" s="61">
        <v>30205.18</v>
      </c>
      <c r="G8" s="61">
        <v>32740.41</v>
      </c>
      <c r="H8" s="61">
        <v>34324.06</v>
      </c>
      <c r="I8" s="61">
        <v>37277.879999999997</v>
      </c>
      <c r="J8" s="61">
        <v>39407.160000000003</v>
      </c>
      <c r="K8" s="61">
        <v>39298.750000000007</v>
      </c>
      <c r="L8" s="61">
        <v>44048.45</v>
      </c>
      <c r="M8" s="82">
        <v>39482.06</v>
      </c>
      <c r="N8" s="42">
        <f t="shared" si="0"/>
        <v>-0.10366743892236843</v>
      </c>
      <c r="P8" s="340">
        <f t="shared" ref="P8:P32" si="14">B8/$B$33</f>
        <v>8.9860211410742158E-2</v>
      </c>
      <c r="Q8" s="341">
        <f t="shared" ref="Q8:Q32" si="15">G8/$G$33</f>
        <v>0.12688895622971039</v>
      </c>
      <c r="R8" s="341">
        <f t="shared" ref="R8:R32" si="16">K8/$K$33</f>
        <v>0.13482688072412785</v>
      </c>
      <c r="S8" s="341">
        <f t="shared" ref="S8:S32" si="17">L8/$L$33</f>
        <v>0.13352452616601393</v>
      </c>
      <c r="T8" s="341">
        <f t="shared" ref="T8:T32" si="18">M8/$M$33</f>
        <v>0.12293013025928563</v>
      </c>
      <c r="V8" s="81">
        <v>7368.3829999999998</v>
      </c>
      <c r="W8" s="61">
        <v>8570.5970000000016</v>
      </c>
      <c r="X8" s="61">
        <v>9347.6139999999978</v>
      </c>
      <c r="Y8" s="61">
        <v>10434.394000000002</v>
      </c>
      <c r="Z8" s="61">
        <v>10180.727999999999</v>
      </c>
      <c r="AA8" s="61">
        <v>11386.393</v>
      </c>
      <c r="AB8" s="61">
        <v>12466.064</v>
      </c>
      <c r="AC8" s="61">
        <v>14002.059000000001</v>
      </c>
      <c r="AD8" s="61">
        <v>14444.328000000001</v>
      </c>
      <c r="AE8" s="61">
        <v>14904.782999999999</v>
      </c>
      <c r="AF8" s="61">
        <v>15977.630000000001</v>
      </c>
      <c r="AG8" s="82">
        <v>15470.807000000001</v>
      </c>
      <c r="AH8" s="42">
        <f t="shared" si="1"/>
        <v>-3.1720787125499861E-2</v>
      </c>
      <c r="AJ8" s="340">
        <f t="shared" ref="AJ8:AJ32" si="19">V8/$V$33</f>
        <v>0.10848861308640365</v>
      </c>
      <c r="AK8" s="341">
        <f t="shared" ref="AK8:AK32" si="20">AA8/$AA$33</f>
        <v>0.1212069913390342</v>
      </c>
      <c r="AL8" s="341">
        <f t="shared" ref="AL8:AL32" si="21">AE8/$AE$33</f>
        <v>0.13344344584876106</v>
      </c>
      <c r="AM8" s="341">
        <f t="shared" ref="AM8:AM32" si="22">AF8/$AF$33</f>
        <v>0.13372804190235643</v>
      </c>
      <c r="AN8" s="341">
        <f t="shared" ref="AN8:AN32" si="23">AG8/$AG$33</f>
        <v>0.12166690951593535</v>
      </c>
      <c r="AP8" s="52">
        <f t="shared" ref="AP8:AP32" si="24">(V8/B8)*10</f>
        <v>3.6525241159150164</v>
      </c>
      <c r="AQ8" s="74">
        <f t="shared" ref="AQ8:AQ32" si="25">(W8/C8)*10</f>
        <v>3.6934554976078253</v>
      </c>
      <c r="AR8" s="74">
        <f t="shared" ref="AR8:AR32" si="26">(X8/D8)*10</f>
        <v>3.9414168604146163</v>
      </c>
      <c r="AS8" s="74">
        <f t="shared" ref="AS8:AS32" si="27">(Y8/E8)*10</f>
        <v>3.7063722046078915</v>
      </c>
      <c r="AT8" s="74">
        <f t="shared" ref="AT8:AT32" si="28">(Z8/F8)*10</f>
        <v>3.3705238637876018</v>
      </c>
      <c r="AU8" s="74">
        <f t="shared" ref="AU8:AU32" si="29">(AA8/G8)*10</f>
        <v>3.4777796001943777</v>
      </c>
      <c r="AV8" s="74">
        <f t="shared" ref="AV8:AV32" si="30">(AB8/H8)*10</f>
        <v>3.6318733856076468</v>
      </c>
      <c r="AW8" s="74">
        <f t="shared" ref="AW8:AW32" si="31">(AC8/I8)*10</f>
        <v>3.7561307134418591</v>
      </c>
      <c r="AX8" s="74">
        <f t="shared" ref="AX8:AX32" si="32">(AD8/J8)*10</f>
        <v>3.6654069971040797</v>
      </c>
      <c r="AY8" s="74">
        <f t="shared" ref="AY8:AY32" si="33">(AE8/K8)*10</f>
        <v>3.7926862813702718</v>
      </c>
      <c r="AZ8" s="74">
        <f t="shared" ref="AZ8:AZ32" si="34">(AF8/L8)*10</f>
        <v>3.6272854095887603</v>
      </c>
      <c r="BA8" s="17">
        <f t="shared" ref="BA8:BA32" si="35">(AG8/M8)*10</f>
        <v>3.9184396660154008</v>
      </c>
      <c r="BB8" s="42">
        <f t="shared" ref="BB8:BB33" si="36">(BA8-AZ8)/AZ8</f>
        <v>8.0267810097593012E-2</v>
      </c>
      <c r="BC8" s="8"/>
    </row>
    <row r="9" spans="1:55" ht="20.100000000000001" customHeight="1">
      <c r="A9" s="47" t="s">
        <v>119</v>
      </c>
      <c r="B9" s="81">
        <v>15631.619999999999</v>
      </c>
      <c r="C9" s="61">
        <v>16844.059999999998</v>
      </c>
      <c r="D9" s="61">
        <v>17347.109999999997</v>
      </c>
      <c r="E9" s="61">
        <v>18372.889999999992</v>
      </c>
      <c r="F9" s="61">
        <v>26458.200000000004</v>
      </c>
      <c r="G9" s="61">
        <v>25822.22</v>
      </c>
      <c r="H9" s="61">
        <v>28866.34</v>
      </c>
      <c r="I9" s="61">
        <v>29544.5</v>
      </c>
      <c r="J9" s="61">
        <v>28336.25</v>
      </c>
      <c r="K9" s="61">
        <v>28320.479999999996</v>
      </c>
      <c r="L9" s="61">
        <v>29129.27</v>
      </c>
      <c r="M9" s="82">
        <v>31025.380000000005</v>
      </c>
      <c r="N9" s="42">
        <f t="shared" si="0"/>
        <v>6.5092946029886925E-2</v>
      </c>
      <c r="P9" s="340">
        <f t="shared" si="14"/>
        <v>6.9629347452208612E-2</v>
      </c>
      <c r="Q9" s="341">
        <f t="shared" si="15"/>
        <v>0.1000767718954635</v>
      </c>
      <c r="R9" s="341">
        <f t="shared" si="16"/>
        <v>9.716242829632106E-2</v>
      </c>
      <c r="S9" s="341">
        <f t="shared" si="17"/>
        <v>8.8299860138367756E-2</v>
      </c>
      <c r="T9" s="341">
        <f t="shared" si="18"/>
        <v>9.6599670957995515E-2</v>
      </c>
      <c r="V9" s="81">
        <v>5016.3739999999998</v>
      </c>
      <c r="W9" s="61">
        <v>5626.4890000000005</v>
      </c>
      <c r="X9" s="61">
        <v>6068.8240000000005</v>
      </c>
      <c r="Y9" s="61">
        <v>6528.4119999999994</v>
      </c>
      <c r="Z9" s="61">
        <v>8916.4010000000017</v>
      </c>
      <c r="AA9" s="61">
        <v>10049.835999999999</v>
      </c>
      <c r="AB9" s="61">
        <v>10926.777</v>
      </c>
      <c r="AC9" s="61">
        <v>11090.554</v>
      </c>
      <c r="AD9" s="61">
        <v>10550.259</v>
      </c>
      <c r="AE9" s="61">
        <v>11723.028999999999</v>
      </c>
      <c r="AF9" s="61">
        <v>11066.026</v>
      </c>
      <c r="AG9" s="82">
        <v>12639.242999999999</v>
      </c>
      <c r="AH9" s="42">
        <f t="shared" si="1"/>
        <v>0.14216639288575672</v>
      </c>
      <c r="AJ9" s="340">
        <f t="shared" si="19"/>
        <v>7.3858736439554651E-2</v>
      </c>
      <c r="AK9" s="341">
        <f t="shared" si="20"/>
        <v>0.10697947848899243</v>
      </c>
      <c r="AL9" s="341">
        <f t="shared" si="21"/>
        <v>0.10495700511338912</v>
      </c>
      <c r="AM9" s="341">
        <f t="shared" si="22"/>
        <v>9.2619367742310069E-2</v>
      </c>
      <c r="AN9" s="341">
        <f t="shared" si="23"/>
        <v>9.9398669664156433E-2</v>
      </c>
      <c r="AP9" s="52">
        <f t="shared" si="24"/>
        <v>3.2091197201569637</v>
      </c>
      <c r="AQ9" s="74">
        <f t="shared" si="25"/>
        <v>3.3403401555207006</v>
      </c>
      <c r="AR9" s="74">
        <f t="shared" si="26"/>
        <v>3.4984640092787798</v>
      </c>
      <c r="AS9" s="74">
        <f t="shared" si="27"/>
        <v>3.5532853024211226</v>
      </c>
      <c r="AT9" s="74">
        <f t="shared" si="28"/>
        <v>3.3699953133622089</v>
      </c>
      <c r="AU9" s="74">
        <f t="shared" si="29"/>
        <v>3.8919333814056261</v>
      </c>
      <c r="AV9" s="74">
        <f t="shared" si="30"/>
        <v>3.7853004572107167</v>
      </c>
      <c r="AW9" s="74">
        <f t="shared" si="31"/>
        <v>3.7538472473726077</v>
      </c>
      <c r="AX9" s="74">
        <f t="shared" si="32"/>
        <v>3.7232375490758307</v>
      </c>
      <c r="AY9" s="74">
        <f t="shared" si="33"/>
        <v>4.139417481624605</v>
      </c>
      <c r="AZ9" s="74">
        <f t="shared" si="34"/>
        <v>3.7989369455533901</v>
      </c>
      <c r="BA9" s="17">
        <f t="shared" si="35"/>
        <v>4.0738398691651785</v>
      </c>
      <c r="BB9" s="42">
        <f t="shared" si="36"/>
        <v>7.2363118301702514E-2</v>
      </c>
      <c r="BC9" s="8"/>
    </row>
    <row r="10" spans="1:55" ht="20.100000000000001" customHeight="1">
      <c r="A10" s="47" t="s">
        <v>125</v>
      </c>
      <c r="B10" s="81">
        <v>14884.769999999999</v>
      </c>
      <c r="C10" s="61">
        <v>15498.150000000001</v>
      </c>
      <c r="D10" s="61">
        <v>17787.22</v>
      </c>
      <c r="E10" s="61">
        <v>17668.519999999997</v>
      </c>
      <c r="F10" s="61">
        <v>22659.809999999998</v>
      </c>
      <c r="G10" s="61">
        <v>23163.64</v>
      </c>
      <c r="H10" s="61">
        <v>24349.449999999997</v>
      </c>
      <c r="I10" s="61">
        <v>21548.73</v>
      </c>
      <c r="J10" s="61">
        <v>23766.27</v>
      </c>
      <c r="K10" s="61">
        <v>24022.030000000002</v>
      </c>
      <c r="L10" s="61">
        <v>25991.899999999998</v>
      </c>
      <c r="M10" s="82">
        <v>26463.47</v>
      </c>
      <c r="N10" s="42">
        <f t="shared" si="0"/>
        <v>1.8142959922129717E-2</v>
      </c>
      <c r="P10" s="340">
        <f t="shared" si="14"/>
        <v>6.6302585533438707E-2</v>
      </c>
      <c r="Q10" s="341">
        <f t="shared" si="15"/>
        <v>8.9773161120485917E-2</v>
      </c>
      <c r="R10" s="341">
        <f t="shared" si="16"/>
        <v>8.2415226274663203E-2</v>
      </c>
      <c r="S10" s="341">
        <f t="shared" si="17"/>
        <v>7.8789517716387689E-2</v>
      </c>
      <c r="T10" s="341">
        <f t="shared" si="18"/>
        <v>8.2395847993055535E-2</v>
      </c>
      <c r="V10" s="81">
        <v>5346.9340000000002</v>
      </c>
      <c r="W10" s="61">
        <v>5498.13</v>
      </c>
      <c r="X10" s="61">
        <v>6216.4440000000004</v>
      </c>
      <c r="Y10" s="61">
        <v>7002.9989999999998</v>
      </c>
      <c r="Z10" s="61">
        <v>7859.6179999999995</v>
      </c>
      <c r="AA10" s="61">
        <v>8637.4809999999998</v>
      </c>
      <c r="AB10" s="61">
        <v>9514.6059999999998</v>
      </c>
      <c r="AC10" s="61">
        <v>8976.1410000000014</v>
      </c>
      <c r="AD10" s="61">
        <v>9643.4570000000003</v>
      </c>
      <c r="AE10" s="61">
        <v>10348.002999999999</v>
      </c>
      <c r="AF10" s="61">
        <v>10995.438</v>
      </c>
      <c r="AG10" s="82">
        <v>12003.6</v>
      </c>
      <c r="AH10" s="42">
        <f t="shared" si="1"/>
        <v>9.1689116886476033E-2</v>
      </c>
      <c r="AJ10" s="340">
        <f t="shared" si="19"/>
        <v>7.8725746737722049E-2</v>
      </c>
      <c r="AK10" s="341">
        <f t="shared" si="20"/>
        <v>9.1945103665232036E-2</v>
      </c>
      <c r="AL10" s="341">
        <f t="shared" si="21"/>
        <v>9.2646312124994828E-2</v>
      </c>
      <c r="AM10" s="341">
        <f t="shared" si="22"/>
        <v>9.2028567040215739E-2</v>
      </c>
      <c r="AN10" s="341">
        <f t="shared" si="23"/>
        <v>9.4399788909879212E-2</v>
      </c>
      <c r="AP10" s="52">
        <f t="shared" si="24"/>
        <v>3.5922180860033448</v>
      </c>
      <c r="AQ10" s="74">
        <f t="shared" si="25"/>
        <v>3.5476040688727362</v>
      </c>
      <c r="AR10" s="74">
        <f t="shared" si="26"/>
        <v>3.4948935246767059</v>
      </c>
      <c r="AS10" s="74">
        <f t="shared" si="27"/>
        <v>3.963545899713163</v>
      </c>
      <c r="AT10" s="74">
        <f t="shared" si="28"/>
        <v>3.4685277590588806</v>
      </c>
      <c r="AU10" s="74">
        <f t="shared" si="29"/>
        <v>3.7288962356520821</v>
      </c>
      <c r="AV10" s="74">
        <f t="shared" si="30"/>
        <v>3.907523989248217</v>
      </c>
      <c r="AW10" s="74">
        <f t="shared" si="31"/>
        <v>4.1655081297134453</v>
      </c>
      <c r="AX10" s="74">
        <f t="shared" si="32"/>
        <v>4.0576232618749177</v>
      </c>
      <c r="AY10" s="74">
        <f t="shared" si="33"/>
        <v>4.3077137943795742</v>
      </c>
      <c r="AZ10" s="74">
        <f t="shared" si="34"/>
        <v>4.2303325266717708</v>
      </c>
      <c r="BA10" s="17">
        <f t="shared" si="35"/>
        <v>4.5359130907624738</v>
      </c>
      <c r="BB10" s="42">
        <f t="shared" si="36"/>
        <v>7.2235589558043461E-2</v>
      </c>
      <c r="BC10" s="8"/>
    </row>
    <row r="11" spans="1:55" ht="20.100000000000001" customHeight="1">
      <c r="A11" s="47" t="s">
        <v>122</v>
      </c>
      <c r="B11" s="81">
        <v>17344.349999999999</v>
      </c>
      <c r="C11" s="61">
        <v>16364.859999999999</v>
      </c>
      <c r="D11" s="61">
        <v>16040.249999999998</v>
      </c>
      <c r="E11" s="61">
        <v>16538.149999999998</v>
      </c>
      <c r="F11" s="61">
        <v>21485.19</v>
      </c>
      <c r="G11" s="61">
        <v>23176.399999999998</v>
      </c>
      <c r="H11" s="61">
        <v>23506.07</v>
      </c>
      <c r="I11" s="61">
        <v>26018.719999999998</v>
      </c>
      <c r="J11" s="61">
        <v>23146.28</v>
      </c>
      <c r="K11" s="61">
        <v>24587</v>
      </c>
      <c r="L11" s="61">
        <v>26831.37</v>
      </c>
      <c r="M11" s="82">
        <v>22374.12</v>
      </c>
      <c r="N11" s="42">
        <f t="shared" si="0"/>
        <v>-0.16612085033302437</v>
      </c>
      <c r="P11" s="340">
        <f t="shared" si="14"/>
        <v>7.7258516550601564E-2</v>
      </c>
      <c r="Q11" s="341">
        <f t="shared" si="15"/>
        <v>8.9822613863487333E-2</v>
      </c>
      <c r="R11" s="341">
        <f t="shared" si="16"/>
        <v>8.4353535834196525E-2</v>
      </c>
      <c r="S11" s="341">
        <f t="shared" si="17"/>
        <v>8.1334211887932523E-2</v>
      </c>
      <c r="T11" s="341">
        <f t="shared" si="18"/>
        <v>6.9663373340623266E-2</v>
      </c>
      <c r="V11" s="81">
        <v>5051.75</v>
      </c>
      <c r="W11" s="61">
        <v>5176.5820000000003</v>
      </c>
      <c r="X11" s="61">
        <v>5019.1620000000003</v>
      </c>
      <c r="Y11" s="61">
        <v>5353.9819999999991</v>
      </c>
      <c r="Z11" s="61">
        <v>6750.6539999999995</v>
      </c>
      <c r="AA11" s="61">
        <v>7488.7219999999998</v>
      </c>
      <c r="AB11" s="61">
        <v>7852.5319999999992</v>
      </c>
      <c r="AC11" s="61">
        <v>8394.5430000000015</v>
      </c>
      <c r="AD11" s="61">
        <v>8185.0640000000003</v>
      </c>
      <c r="AE11" s="61">
        <v>8781.9670000000006</v>
      </c>
      <c r="AF11" s="61">
        <v>9423.143</v>
      </c>
      <c r="AG11" s="82">
        <v>8785.3560000000016</v>
      </c>
      <c r="AH11" s="42">
        <f t="shared" si="1"/>
        <v>-6.768304375726851E-2</v>
      </c>
      <c r="AJ11" s="340">
        <f t="shared" si="19"/>
        <v>7.4379596060525036E-2</v>
      </c>
      <c r="AK11" s="341">
        <f t="shared" si="20"/>
        <v>7.9716681357690264E-2</v>
      </c>
      <c r="AL11" s="341">
        <f t="shared" si="21"/>
        <v>7.8625494769706247E-2</v>
      </c>
      <c r="AM11" s="341">
        <f t="shared" si="22"/>
        <v>7.8868922484492177E-2</v>
      </c>
      <c r="AN11" s="341">
        <f t="shared" si="23"/>
        <v>6.9090585482533648E-2</v>
      </c>
      <c r="AP11" s="52">
        <f t="shared" si="24"/>
        <v>2.9126199598140028</v>
      </c>
      <c r="AQ11" s="74">
        <f t="shared" si="25"/>
        <v>3.1632302384499473</v>
      </c>
      <c r="AR11" s="74">
        <f t="shared" si="26"/>
        <v>3.129104596250059</v>
      </c>
      <c r="AS11" s="74">
        <f t="shared" si="27"/>
        <v>3.2373524245456715</v>
      </c>
      <c r="AT11" s="74">
        <f t="shared" si="28"/>
        <v>3.1420033986201656</v>
      </c>
      <c r="AU11" s="74">
        <f t="shared" si="29"/>
        <v>3.2311843081755582</v>
      </c>
      <c r="AV11" s="74">
        <f t="shared" si="30"/>
        <v>3.3406400984937079</v>
      </c>
      <c r="AW11" s="74">
        <f t="shared" si="31"/>
        <v>3.2263474144769622</v>
      </c>
      <c r="AX11" s="74">
        <f t="shared" si="32"/>
        <v>3.53623303615095</v>
      </c>
      <c r="AY11" s="74">
        <f t="shared" si="33"/>
        <v>3.5717928173424984</v>
      </c>
      <c r="AZ11" s="74">
        <f t="shared" si="34"/>
        <v>3.5119872745968621</v>
      </c>
      <c r="BA11" s="17">
        <f t="shared" si="35"/>
        <v>3.9265705198684921</v>
      </c>
      <c r="BB11" s="42">
        <f t="shared" si="36"/>
        <v>0.1180480488270618</v>
      </c>
      <c r="BC11" s="8"/>
    </row>
    <row r="12" spans="1:55" ht="20.100000000000001" customHeight="1">
      <c r="A12" s="47" t="s">
        <v>118</v>
      </c>
      <c r="B12" s="81">
        <v>8469</v>
      </c>
      <c r="C12" s="61">
        <v>10975.6</v>
      </c>
      <c r="D12" s="61">
        <v>7628.87</v>
      </c>
      <c r="E12" s="61">
        <v>7807.6100000000015</v>
      </c>
      <c r="F12" s="61">
        <v>11031.72</v>
      </c>
      <c r="G12" s="61">
        <v>11597.519999999999</v>
      </c>
      <c r="H12" s="61">
        <v>11862.730000000001</v>
      </c>
      <c r="I12" s="61">
        <v>21142.05</v>
      </c>
      <c r="J12" s="61">
        <v>31054.76</v>
      </c>
      <c r="K12" s="61">
        <v>17157.999999999996</v>
      </c>
      <c r="L12" s="61">
        <v>29565.599999999999</v>
      </c>
      <c r="M12" s="82">
        <v>21793.57</v>
      </c>
      <c r="N12" s="42">
        <f t="shared" si="0"/>
        <v>-0.26287408339421486</v>
      </c>
      <c r="P12" s="340">
        <f t="shared" si="14"/>
        <v>3.7724237383761551E-2</v>
      </c>
      <c r="Q12" s="341">
        <f t="shared" si="15"/>
        <v>4.4947427587290159E-2</v>
      </c>
      <c r="R12" s="341">
        <f t="shared" si="16"/>
        <v>5.8865984782329843E-2</v>
      </c>
      <c r="S12" s="341">
        <f t="shared" si="17"/>
        <v>8.9622511820822343E-2</v>
      </c>
      <c r="T12" s="341">
        <f t="shared" si="18"/>
        <v>6.7855790678471681E-2</v>
      </c>
      <c r="V12" s="81">
        <v>2386.65</v>
      </c>
      <c r="W12" s="61">
        <v>3189.1350000000002</v>
      </c>
      <c r="X12" s="61">
        <v>2389.4270000000001</v>
      </c>
      <c r="Y12" s="61">
        <v>2530.8969999999999</v>
      </c>
      <c r="Z12" s="61">
        <v>3594.1950000000002</v>
      </c>
      <c r="AA12" s="61">
        <v>3964.5860000000002</v>
      </c>
      <c r="AB12" s="61">
        <v>3976.98</v>
      </c>
      <c r="AC12" s="61">
        <v>6501.6629999999996</v>
      </c>
      <c r="AD12" s="61">
        <v>9152.8980000000029</v>
      </c>
      <c r="AE12" s="61">
        <v>6123.7120000000014</v>
      </c>
      <c r="AF12" s="61">
        <v>10151.297</v>
      </c>
      <c r="AG12" s="82">
        <v>8529.2759999999998</v>
      </c>
      <c r="AH12" s="42">
        <f t="shared" si="1"/>
        <v>-0.15978460683398393</v>
      </c>
      <c r="AJ12" s="340">
        <f t="shared" si="19"/>
        <v>3.5139914472777173E-2</v>
      </c>
      <c r="AK12" s="341">
        <f t="shared" si="20"/>
        <v>4.2202613326701117E-2</v>
      </c>
      <c r="AL12" s="341">
        <f t="shared" si="21"/>
        <v>5.4825973022579959E-2</v>
      </c>
      <c r="AM12" s="341">
        <f t="shared" si="22"/>
        <v>8.4963356303736234E-2</v>
      </c>
      <c r="AN12" s="341">
        <f t="shared" si="23"/>
        <v>6.707669815339555E-2</v>
      </c>
      <c r="AP12" s="52">
        <f t="shared" si="24"/>
        <v>2.8181013106624158</v>
      </c>
      <c r="AQ12" s="74">
        <f t="shared" si="25"/>
        <v>2.9056589161412587</v>
      </c>
      <c r="AR12" s="74">
        <f t="shared" si="26"/>
        <v>3.1320850925497492</v>
      </c>
      <c r="AS12" s="74">
        <f t="shared" si="27"/>
        <v>3.2415771279559298</v>
      </c>
      <c r="AT12" s="74">
        <f t="shared" si="28"/>
        <v>3.258054954259173</v>
      </c>
      <c r="AU12" s="74">
        <f t="shared" si="29"/>
        <v>3.4184773986162567</v>
      </c>
      <c r="AV12" s="74">
        <f t="shared" si="30"/>
        <v>3.3524998040080147</v>
      </c>
      <c r="AW12" s="74">
        <f t="shared" si="31"/>
        <v>3.0752282772957211</v>
      </c>
      <c r="AX12" s="74">
        <f t="shared" si="32"/>
        <v>2.947341405955159</v>
      </c>
      <c r="AY12" s="74">
        <f t="shared" si="33"/>
        <v>3.5690127054435266</v>
      </c>
      <c r="AZ12" s="74">
        <f t="shared" si="34"/>
        <v>3.4334824931677361</v>
      </c>
      <c r="BA12" s="17">
        <f t="shared" si="35"/>
        <v>3.9136662786317249</v>
      </c>
      <c r="BB12" s="42">
        <f t="shared" si="36"/>
        <v>0.13985327911806839</v>
      </c>
      <c r="BC12" s="8"/>
    </row>
    <row r="13" spans="1:55" ht="20.100000000000001" customHeight="1">
      <c r="A13" s="47" t="s">
        <v>117</v>
      </c>
      <c r="B13" s="81">
        <v>14329.68</v>
      </c>
      <c r="C13" s="61">
        <v>11884.44</v>
      </c>
      <c r="D13" s="61">
        <v>13582.78</v>
      </c>
      <c r="E13" s="61">
        <v>24811.170000000006</v>
      </c>
      <c r="F13" s="61">
        <v>15322.199999999999</v>
      </c>
      <c r="G13" s="61">
        <v>17289.39</v>
      </c>
      <c r="H13" s="61">
        <v>17570.669999999998</v>
      </c>
      <c r="I13" s="61">
        <v>24714.35</v>
      </c>
      <c r="J13" s="61">
        <v>22655.64</v>
      </c>
      <c r="K13" s="61">
        <v>23854.93</v>
      </c>
      <c r="L13" s="61">
        <v>33008.14</v>
      </c>
      <c r="M13" s="82">
        <v>26189.33</v>
      </c>
      <c r="N13" s="42">
        <f t="shared" si="0"/>
        <v>-0.20657964974700174</v>
      </c>
      <c r="P13" s="340">
        <f t="shared" si="14"/>
        <v>6.3829997632936619E-2</v>
      </c>
      <c r="Q13" s="341">
        <f t="shared" si="15"/>
        <v>6.7006877768127901E-2</v>
      </c>
      <c r="R13" s="341">
        <f t="shared" si="16"/>
        <v>8.1841936493970383E-2</v>
      </c>
      <c r="S13" s="341">
        <f t="shared" si="17"/>
        <v>0.10005791924849686</v>
      </c>
      <c r="T13" s="341">
        <f t="shared" si="18"/>
        <v>8.154229410277522E-2</v>
      </c>
      <c r="V13" s="81">
        <v>3563.877</v>
      </c>
      <c r="W13" s="61">
        <v>3047.2179999999998</v>
      </c>
      <c r="X13" s="61">
        <v>3454.6869999999994</v>
      </c>
      <c r="Y13" s="61">
        <v>4484.8099999999986</v>
      </c>
      <c r="Z13" s="61">
        <v>4441.0139999999992</v>
      </c>
      <c r="AA13" s="61">
        <v>4874.4089999999997</v>
      </c>
      <c r="AB13" s="61">
        <v>4759.1380000000008</v>
      </c>
      <c r="AC13" s="61">
        <v>6861.2370000000001</v>
      </c>
      <c r="AD13" s="61">
        <v>5394.0330000000004</v>
      </c>
      <c r="AE13" s="61">
        <v>5392.9309999999996</v>
      </c>
      <c r="AF13" s="61">
        <v>6504.1560000000009</v>
      </c>
      <c r="AG13" s="82">
        <v>6066.6049999999996</v>
      </c>
      <c r="AH13" s="42">
        <f t="shared" si="1"/>
        <v>-6.7272525443731856E-2</v>
      </c>
      <c r="AJ13" s="340">
        <f t="shared" si="19"/>
        <v>5.2472852312445348E-2</v>
      </c>
      <c r="AK13" s="341">
        <f t="shared" si="20"/>
        <v>5.1887586301114876E-2</v>
      </c>
      <c r="AL13" s="341">
        <f t="shared" si="21"/>
        <v>4.8283245443063796E-2</v>
      </c>
      <c r="AM13" s="341">
        <f t="shared" si="22"/>
        <v>5.4437863820069883E-2</v>
      </c>
      <c r="AN13" s="341">
        <f t="shared" si="23"/>
        <v>4.7709539754708395E-2</v>
      </c>
      <c r="AP13" s="52">
        <f t="shared" si="24"/>
        <v>2.4870597249903694</v>
      </c>
      <c r="AQ13" s="74">
        <f t="shared" si="25"/>
        <v>2.5640400389080176</v>
      </c>
      <c r="AR13" s="74">
        <f t="shared" si="26"/>
        <v>2.5434314624841154</v>
      </c>
      <c r="AS13" s="74">
        <f t="shared" si="27"/>
        <v>1.8075769905248311</v>
      </c>
      <c r="AT13" s="74">
        <f t="shared" si="28"/>
        <v>2.8984179817519671</v>
      </c>
      <c r="AU13" s="74">
        <f t="shared" si="29"/>
        <v>2.81930652267084</v>
      </c>
      <c r="AV13" s="74">
        <f t="shared" si="30"/>
        <v>2.7085694512502947</v>
      </c>
      <c r="AW13" s="74">
        <f t="shared" si="31"/>
        <v>2.7762158422131273</v>
      </c>
      <c r="AX13" s="74">
        <f t="shared" si="32"/>
        <v>2.3808786686229126</v>
      </c>
      <c r="AY13" s="74">
        <f t="shared" si="33"/>
        <v>2.2607196919043568</v>
      </c>
      <c r="AZ13" s="74">
        <f t="shared" si="34"/>
        <v>1.9704703142921718</v>
      </c>
      <c r="BA13" s="17">
        <f t="shared" si="35"/>
        <v>2.3164414668111015</v>
      </c>
      <c r="BB13" s="42">
        <f t="shared" si="36"/>
        <v>0.17557795720622604</v>
      </c>
      <c r="BC13" s="8"/>
    </row>
    <row r="14" spans="1:55" ht="20.100000000000001" customHeight="1">
      <c r="A14" s="47" t="s">
        <v>132</v>
      </c>
      <c r="B14" s="81">
        <v>3439.81</v>
      </c>
      <c r="C14" s="61">
        <v>6308.64</v>
      </c>
      <c r="D14" s="61">
        <v>6418.38</v>
      </c>
      <c r="E14" s="61">
        <v>6757.619999999999</v>
      </c>
      <c r="F14" s="61">
        <v>8193.41</v>
      </c>
      <c r="G14" s="61">
        <v>10289.58</v>
      </c>
      <c r="H14" s="61">
        <v>12779.529999999999</v>
      </c>
      <c r="I14" s="61">
        <v>14799.800000000001</v>
      </c>
      <c r="J14" s="61">
        <v>14920.029999999997</v>
      </c>
      <c r="K14" s="61">
        <v>12961.670000000002</v>
      </c>
      <c r="L14" s="61">
        <v>8057.5800000000008</v>
      </c>
      <c r="M14" s="82">
        <v>8904.39</v>
      </c>
      <c r="N14" s="42">
        <f t="shared" si="0"/>
        <v>0.10509482996135297</v>
      </c>
      <c r="P14" s="340">
        <f t="shared" si="14"/>
        <v>1.5322258707643975E-2</v>
      </c>
      <c r="Q14" s="341">
        <f t="shared" si="15"/>
        <v>3.9878366405371936E-2</v>
      </c>
      <c r="R14" s="341">
        <f t="shared" si="16"/>
        <v>4.4469137951601671E-2</v>
      </c>
      <c r="S14" s="341">
        <f t="shared" si="17"/>
        <v>2.4425026341329849E-2</v>
      </c>
      <c r="T14" s="341">
        <f t="shared" si="18"/>
        <v>2.7724435416477268E-2</v>
      </c>
      <c r="V14" s="81">
        <v>1272.8789999999999</v>
      </c>
      <c r="W14" s="61">
        <v>2323.23</v>
      </c>
      <c r="X14" s="61">
        <v>2712.1749999999997</v>
      </c>
      <c r="Y14" s="61">
        <v>2509.453</v>
      </c>
      <c r="Z14" s="61">
        <v>2824.55</v>
      </c>
      <c r="AA14" s="61">
        <v>3594.056</v>
      </c>
      <c r="AB14" s="61">
        <v>4458.8940000000002</v>
      </c>
      <c r="AC14" s="61">
        <v>6018.5569999999998</v>
      </c>
      <c r="AD14" s="61">
        <v>6260.6899999999987</v>
      </c>
      <c r="AE14" s="61">
        <v>6235.41</v>
      </c>
      <c r="AF14" s="61">
        <v>4054.2889999999998</v>
      </c>
      <c r="AG14" s="82">
        <v>4346.0839999999998</v>
      </c>
      <c r="AH14" s="42">
        <f t="shared" si="1"/>
        <v>7.1971928986808806E-2</v>
      </c>
      <c r="AJ14" s="340">
        <f t="shared" si="19"/>
        <v>1.874127299528382E-2</v>
      </c>
      <c r="AK14" s="341">
        <f t="shared" si="20"/>
        <v>3.8258359294642642E-2</v>
      </c>
      <c r="AL14" s="341">
        <f t="shared" si="21"/>
        <v>5.5826012138507693E-2</v>
      </c>
      <c r="AM14" s="341">
        <f t="shared" si="22"/>
        <v>3.3933200936325521E-2</v>
      </c>
      <c r="AN14" s="341">
        <f t="shared" si="23"/>
        <v>3.4178864022843432E-2</v>
      </c>
      <c r="AP14" s="52">
        <f t="shared" si="24"/>
        <v>3.7004340356008032</v>
      </c>
      <c r="AQ14" s="74">
        <f t="shared" si="25"/>
        <v>3.6826162215628089</v>
      </c>
      <c r="AR14" s="74">
        <f t="shared" si="26"/>
        <v>4.2256379335595584</v>
      </c>
      <c r="AS14" s="74">
        <f t="shared" si="27"/>
        <v>3.7135160011956883</v>
      </c>
      <c r="AT14" s="74">
        <f t="shared" si="28"/>
        <v>3.4473436578909151</v>
      </c>
      <c r="AU14" s="74">
        <f t="shared" si="29"/>
        <v>3.4929083597192498</v>
      </c>
      <c r="AV14" s="74">
        <f t="shared" si="30"/>
        <v>3.489090756858821</v>
      </c>
      <c r="AW14" s="74">
        <f t="shared" si="31"/>
        <v>4.0666475222638141</v>
      </c>
      <c r="AX14" s="74">
        <f t="shared" si="32"/>
        <v>4.1961644849239574</v>
      </c>
      <c r="AY14" s="74">
        <f t="shared" si="33"/>
        <v>4.8106532568719915</v>
      </c>
      <c r="AZ14" s="74">
        <f t="shared" si="34"/>
        <v>5.0316459780728193</v>
      </c>
      <c r="BA14" s="17">
        <f t="shared" si="35"/>
        <v>4.880832937461185</v>
      </c>
      <c r="BB14" s="42">
        <f t="shared" si="36"/>
        <v>-2.9972903751348097E-2</v>
      </c>
      <c r="BC14" s="8"/>
    </row>
    <row r="15" spans="1:55" ht="20.100000000000001" customHeight="1">
      <c r="A15" s="47" t="s">
        <v>127</v>
      </c>
      <c r="B15" s="81">
        <v>29156.230000000003</v>
      </c>
      <c r="C15" s="61">
        <v>34363.300000000003</v>
      </c>
      <c r="D15" s="61">
        <v>36289.170000000006</v>
      </c>
      <c r="E15" s="61">
        <v>35406.65</v>
      </c>
      <c r="F15" s="61">
        <v>36873.25</v>
      </c>
      <c r="G15" s="61">
        <v>27781.51</v>
      </c>
      <c r="H15" s="61">
        <v>15022.8</v>
      </c>
      <c r="I15" s="61">
        <v>20706.960000000003</v>
      </c>
      <c r="J15" s="61">
        <v>16902.88</v>
      </c>
      <c r="K15" s="61">
        <v>12286.94</v>
      </c>
      <c r="L15" s="61">
        <v>6882.0600000000013</v>
      </c>
      <c r="M15" s="82">
        <v>8457.130000000001</v>
      </c>
      <c r="N15" s="42">
        <f t="shared" si="0"/>
        <v>0.22886606626504266</v>
      </c>
      <c r="P15" s="340">
        <f t="shared" si="14"/>
        <v>0.1298732485223226</v>
      </c>
      <c r="Q15" s="341">
        <f t="shared" si="15"/>
        <v>0.10767020957847691</v>
      </c>
      <c r="R15" s="341">
        <f t="shared" si="16"/>
        <v>4.215426174737149E-2</v>
      </c>
      <c r="S15" s="341">
        <f t="shared" si="17"/>
        <v>2.0861660297832912E-2</v>
      </c>
      <c r="T15" s="341">
        <f t="shared" si="18"/>
        <v>2.6331860407479056E-2</v>
      </c>
      <c r="V15" s="81">
        <v>9966.637999999999</v>
      </c>
      <c r="W15" s="61">
        <v>11338.057000000001</v>
      </c>
      <c r="X15" s="61">
        <v>12380.515000000001</v>
      </c>
      <c r="Y15" s="61">
        <v>14970.466000000006</v>
      </c>
      <c r="Z15" s="61">
        <v>16493.987999999998</v>
      </c>
      <c r="AA15" s="61">
        <v>12650.348</v>
      </c>
      <c r="AB15" s="61">
        <v>7435.2950000000001</v>
      </c>
      <c r="AC15" s="61">
        <v>9341.2749999999996</v>
      </c>
      <c r="AD15" s="61">
        <v>8465.2070000000003</v>
      </c>
      <c r="AE15" s="61">
        <v>5478.8669999999993</v>
      </c>
      <c r="AF15" s="61">
        <v>2985.7019999999998</v>
      </c>
      <c r="AG15" s="82">
        <v>3787.712</v>
      </c>
      <c r="AH15" s="42">
        <f t="shared" si="1"/>
        <v>0.26861689478722267</v>
      </c>
      <c r="AJ15" s="340">
        <f t="shared" si="19"/>
        <v>0.14674410026653714</v>
      </c>
      <c r="AK15" s="341">
        <f t="shared" si="20"/>
        <v>0.13466166330915932</v>
      </c>
      <c r="AL15" s="341">
        <f t="shared" si="21"/>
        <v>4.9052635776519783E-2</v>
      </c>
      <c r="AM15" s="341">
        <f t="shared" si="22"/>
        <v>2.498944350094159E-2</v>
      </c>
      <c r="AN15" s="341">
        <f t="shared" si="23"/>
        <v>2.9787664804843246E-2</v>
      </c>
      <c r="AP15" s="52">
        <f t="shared" si="24"/>
        <v>3.4183562140921504</v>
      </c>
      <c r="AQ15" s="74">
        <f t="shared" si="25"/>
        <v>3.2994668730884404</v>
      </c>
      <c r="AR15" s="74">
        <f t="shared" si="26"/>
        <v>3.4116280421955087</v>
      </c>
      <c r="AS15" s="74">
        <f t="shared" si="27"/>
        <v>4.228150926450259</v>
      </c>
      <c r="AT15" s="74">
        <f t="shared" si="28"/>
        <v>4.4731581837782128</v>
      </c>
      <c r="AU15" s="74">
        <f t="shared" si="29"/>
        <v>4.5535134699301807</v>
      </c>
      <c r="AV15" s="74">
        <f t="shared" si="30"/>
        <v>4.9493403360225789</v>
      </c>
      <c r="AW15" s="74">
        <f t="shared" si="31"/>
        <v>4.5111764353627954</v>
      </c>
      <c r="AX15" s="74">
        <f t="shared" si="32"/>
        <v>5.0081447658623857</v>
      </c>
      <c r="AY15" s="74">
        <f t="shared" si="33"/>
        <v>4.459098034172869</v>
      </c>
      <c r="AZ15" s="74">
        <f t="shared" si="34"/>
        <v>4.3383841466072646</v>
      </c>
      <c r="BA15" s="17">
        <f t="shared" si="35"/>
        <v>4.4787203223788676</v>
      </c>
      <c r="BB15" s="42">
        <f t="shared" si="36"/>
        <v>3.2347567902982911E-2</v>
      </c>
      <c r="BC15" s="8"/>
    </row>
    <row r="16" spans="1:55" ht="20.100000000000001" customHeight="1">
      <c r="A16" s="47" t="s">
        <v>124</v>
      </c>
      <c r="B16" s="81">
        <v>15176.349999999999</v>
      </c>
      <c r="C16" s="61">
        <v>11402.789999999999</v>
      </c>
      <c r="D16" s="61">
        <v>4286.3099999999995</v>
      </c>
      <c r="E16" s="61">
        <v>3678.44</v>
      </c>
      <c r="F16" s="61">
        <v>6166.8600000000006</v>
      </c>
      <c r="G16" s="61">
        <v>6602.1399999999994</v>
      </c>
      <c r="H16" s="61">
        <v>8831.98</v>
      </c>
      <c r="I16" s="61">
        <v>10721.77</v>
      </c>
      <c r="J16" s="61">
        <v>10634.59</v>
      </c>
      <c r="K16" s="61">
        <v>10640.71</v>
      </c>
      <c r="L16" s="61">
        <v>8950.09</v>
      </c>
      <c r="M16" s="82">
        <v>8141.12</v>
      </c>
      <c r="N16" s="42">
        <f t="shared" si="0"/>
        <v>-9.0386800579659005E-2</v>
      </c>
      <c r="P16" s="340">
        <f t="shared" si="14"/>
        <v>6.760139686138264E-2</v>
      </c>
      <c r="Q16" s="341">
        <f t="shared" si="15"/>
        <v>2.5587298799325361E-2</v>
      </c>
      <c r="R16" s="341">
        <f t="shared" si="16"/>
        <v>3.650634531607326E-2</v>
      </c>
      <c r="S16" s="341">
        <f t="shared" si="17"/>
        <v>2.7130501218389745E-2</v>
      </c>
      <c r="T16" s="341">
        <f t="shared" si="18"/>
        <v>2.5347941370244501E-2</v>
      </c>
      <c r="V16" s="81">
        <v>2984.498</v>
      </c>
      <c r="W16" s="61">
        <v>2633.5820000000003</v>
      </c>
      <c r="X16" s="61">
        <v>1445.9690000000001</v>
      </c>
      <c r="Y16" s="61">
        <v>1215.9819999999997</v>
      </c>
      <c r="Z16" s="61">
        <v>2240.096</v>
      </c>
      <c r="AA16" s="61">
        <v>2365.7709999999997</v>
      </c>
      <c r="AB16" s="61">
        <v>3172.6440000000002</v>
      </c>
      <c r="AC16" s="61">
        <v>3798.5639999999999</v>
      </c>
      <c r="AD16" s="61">
        <v>3582.5769999999998</v>
      </c>
      <c r="AE16" s="61">
        <v>3603.1039999999998</v>
      </c>
      <c r="AF16" s="61">
        <v>3161.5720000000001</v>
      </c>
      <c r="AG16" s="82">
        <v>3114.8429999999998</v>
      </c>
      <c r="AH16" s="42">
        <f t="shared" si="1"/>
        <v>-1.4780305493596308E-2</v>
      </c>
      <c r="AJ16" s="340">
        <f t="shared" si="19"/>
        <v>4.3942347836580367E-2</v>
      </c>
      <c r="AK16" s="341">
        <f t="shared" si="20"/>
        <v>2.5183390833878494E-2</v>
      </c>
      <c r="AL16" s="341">
        <f t="shared" si="21"/>
        <v>3.225881339644155E-2</v>
      </c>
      <c r="AM16" s="341">
        <f t="shared" si="22"/>
        <v>2.6461423433470223E-2</v>
      </c>
      <c r="AN16" s="341">
        <f t="shared" si="23"/>
        <v>2.4496027998884905E-2</v>
      </c>
      <c r="AP16" s="52">
        <f t="shared" si="24"/>
        <v>1.966545315573244</v>
      </c>
      <c r="AQ16" s="74">
        <f t="shared" si="25"/>
        <v>2.3095944062812701</v>
      </c>
      <c r="AR16" s="74">
        <f t="shared" si="26"/>
        <v>3.373458755899597</v>
      </c>
      <c r="AS16" s="74">
        <f t="shared" si="27"/>
        <v>3.3057002424941002</v>
      </c>
      <c r="AT16" s="74">
        <f t="shared" si="28"/>
        <v>3.6324742251324009</v>
      </c>
      <c r="AU16" s="74">
        <f t="shared" si="29"/>
        <v>3.5833396444183245</v>
      </c>
      <c r="AV16" s="74">
        <f t="shared" si="30"/>
        <v>3.592222808475563</v>
      </c>
      <c r="AW16" s="74">
        <f t="shared" si="31"/>
        <v>3.5428516000623027</v>
      </c>
      <c r="AX16" s="74">
        <f t="shared" si="32"/>
        <v>3.3687965403461724</v>
      </c>
      <c r="AY16" s="74">
        <f t="shared" si="33"/>
        <v>3.3861499843525475</v>
      </c>
      <c r="AZ16" s="74">
        <f t="shared" si="34"/>
        <v>3.532447159749232</v>
      </c>
      <c r="BA16" s="17">
        <f t="shared" si="35"/>
        <v>3.8260620160371053</v>
      </c>
      <c r="BB16" s="42">
        <f t="shared" si="36"/>
        <v>8.3119390895210726E-2</v>
      </c>
      <c r="BC16" s="8"/>
    </row>
    <row r="17" spans="1:55" ht="20.100000000000001" customHeight="1">
      <c r="A17" s="47" t="s">
        <v>128</v>
      </c>
      <c r="B17" s="81">
        <v>4035.34</v>
      </c>
      <c r="C17" s="61">
        <v>5763.13</v>
      </c>
      <c r="D17" s="61">
        <v>5141.67</v>
      </c>
      <c r="E17" s="61">
        <v>7496.11</v>
      </c>
      <c r="F17" s="61">
        <v>6670.9</v>
      </c>
      <c r="G17" s="61">
        <v>6777.53</v>
      </c>
      <c r="H17" s="61">
        <v>5775.9699999999993</v>
      </c>
      <c r="I17" s="61">
        <v>9532.7199999999993</v>
      </c>
      <c r="J17" s="61">
        <v>12311.98</v>
      </c>
      <c r="K17" s="61">
        <v>9451.41</v>
      </c>
      <c r="L17" s="61">
        <v>9976.7099999999991</v>
      </c>
      <c r="M17" s="82">
        <v>9199.94</v>
      </c>
      <c r="N17" s="42">
        <f t="shared" si="0"/>
        <v>-7.7858332055356791E-2</v>
      </c>
      <c r="P17" s="340">
        <f t="shared" si="14"/>
        <v>1.7974982180208803E-2</v>
      </c>
      <c r="Q17" s="341">
        <f t="shared" si="15"/>
        <v>2.6267041479185783E-2</v>
      </c>
      <c r="R17" s="341">
        <f t="shared" si="16"/>
        <v>3.2426072807527698E-2</v>
      </c>
      <c r="S17" s="341">
        <f t="shared" si="17"/>
        <v>3.0242505137995385E-2</v>
      </c>
      <c r="T17" s="341">
        <f t="shared" si="18"/>
        <v>2.8644650825656322E-2</v>
      </c>
      <c r="V17" s="81">
        <v>1034.5810000000001</v>
      </c>
      <c r="W17" s="61">
        <v>1720.9749999999999</v>
      </c>
      <c r="X17" s="61">
        <v>1504.0930000000001</v>
      </c>
      <c r="Y17" s="61">
        <v>2233.9250000000006</v>
      </c>
      <c r="Z17" s="61">
        <v>1833.6990000000001</v>
      </c>
      <c r="AA17" s="61">
        <v>1885.796</v>
      </c>
      <c r="AB17" s="61">
        <v>1599.4010000000001</v>
      </c>
      <c r="AC17" s="61">
        <v>2794.402</v>
      </c>
      <c r="AD17" s="61">
        <v>3647.4939999999997</v>
      </c>
      <c r="AE17" s="61">
        <v>2833.4270000000001</v>
      </c>
      <c r="AF17" s="61">
        <v>2672.8919999999998</v>
      </c>
      <c r="AG17" s="82">
        <v>2820.5389999999998</v>
      </c>
      <c r="AH17" s="42">
        <f t="shared" si="1"/>
        <v>5.5238670324128304E-2</v>
      </c>
      <c r="AJ17" s="340">
        <f t="shared" si="19"/>
        <v>1.5232685083761877E-2</v>
      </c>
      <c r="AK17" s="341">
        <f t="shared" si="20"/>
        <v>2.0074105947264016E-2</v>
      </c>
      <c r="AL17" s="341">
        <f t="shared" si="21"/>
        <v>2.5367847518539349E-2</v>
      </c>
      <c r="AM17" s="341">
        <f t="shared" si="22"/>
        <v>2.2371316232537197E-2</v>
      </c>
      <c r="AN17" s="341">
        <f t="shared" si="23"/>
        <v>2.2181536056856424E-2</v>
      </c>
      <c r="AP17" s="52">
        <f t="shared" si="24"/>
        <v>2.5638013153786297</v>
      </c>
      <c r="AQ17" s="74">
        <f t="shared" si="25"/>
        <v>2.9861811203287103</v>
      </c>
      <c r="AR17" s="74">
        <f t="shared" si="26"/>
        <v>2.9253005346511936</v>
      </c>
      <c r="AS17" s="74">
        <f t="shared" si="27"/>
        <v>2.9801123516063677</v>
      </c>
      <c r="AT17" s="74">
        <f t="shared" si="28"/>
        <v>2.7488030100885941</v>
      </c>
      <c r="AU17" s="74">
        <f t="shared" si="29"/>
        <v>2.7824236853248903</v>
      </c>
      <c r="AV17" s="74">
        <f t="shared" si="30"/>
        <v>2.7690604348706804</v>
      </c>
      <c r="AW17" s="74">
        <f t="shared" si="31"/>
        <v>2.9313795013385482</v>
      </c>
      <c r="AX17" s="74">
        <f t="shared" si="32"/>
        <v>2.9625567942767939</v>
      </c>
      <c r="AY17" s="74">
        <f t="shared" si="33"/>
        <v>2.9978881457898874</v>
      </c>
      <c r="AZ17" s="74">
        <f t="shared" si="34"/>
        <v>2.6791316977239994</v>
      </c>
      <c r="BA17" s="17">
        <f t="shared" si="35"/>
        <v>3.0658232553690561</v>
      </c>
      <c r="BB17" s="42">
        <f t="shared" si="36"/>
        <v>0.14433465811836069</v>
      </c>
      <c r="BC17" s="8"/>
    </row>
    <row r="18" spans="1:55" ht="20.100000000000001" customHeight="1">
      <c r="A18" s="47" t="s">
        <v>131</v>
      </c>
      <c r="B18" s="81">
        <v>7513.12</v>
      </c>
      <c r="C18" s="61">
        <v>7000.01</v>
      </c>
      <c r="D18" s="61">
        <v>8133.59</v>
      </c>
      <c r="E18" s="61">
        <v>8426.24</v>
      </c>
      <c r="F18" s="61">
        <v>8604.130000000001</v>
      </c>
      <c r="G18" s="61">
        <v>8793.36</v>
      </c>
      <c r="H18" s="61">
        <v>9364.16</v>
      </c>
      <c r="I18" s="61">
        <v>4941.8999999999996</v>
      </c>
      <c r="J18" s="61">
        <v>6461.1799999999994</v>
      </c>
      <c r="K18" s="61">
        <v>5179.26</v>
      </c>
      <c r="L18" s="61">
        <v>7531.95</v>
      </c>
      <c r="M18" s="82">
        <v>7028.7699999999995</v>
      </c>
      <c r="N18" s="42">
        <f t="shared" si="0"/>
        <v>-6.6806072796553387E-2</v>
      </c>
      <c r="P18" s="340">
        <f t="shared" si="14"/>
        <v>3.3466374114144125E-2</v>
      </c>
      <c r="Q18" s="341">
        <f t="shared" si="15"/>
        <v>3.4079605971705493E-2</v>
      </c>
      <c r="R18" s="341">
        <f t="shared" si="16"/>
        <v>1.7769101313890298E-2</v>
      </c>
      <c r="S18" s="341">
        <f t="shared" si="17"/>
        <v>2.2831678636957911E-2</v>
      </c>
      <c r="T18" s="341">
        <f t="shared" si="18"/>
        <v>2.1884562549739278E-2</v>
      </c>
      <c r="V18" s="81">
        <v>1475.6699999999998</v>
      </c>
      <c r="W18" s="61">
        <v>1370.4749999999999</v>
      </c>
      <c r="X18" s="61">
        <v>1651.15</v>
      </c>
      <c r="Y18" s="61">
        <v>1568.684</v>
      </c>
      <c r="Z18" s="61">
        <v>1788.6239999999998</v>
      </c>
      <c r="AA18" s="61">
        <v>1911.8319999999999</v>
      </c>
      <c r="AB18" s="61">
        <v>2167.3620000000001</v>
      </c>
      <c r="AC18" s="61">
        <v>1613.663</v>
      </c>
      <c r="AD18" s="61">
        <v>2103.4119999999998</v>
      </c>
      <c r="AE18" s="61">
        <v>1821.873</v>
      </c>
      <c r="AF18" s="61">
        <v>2548.0969999999998</v>
      </c>
      <c r="AG18" s="82">
        <v>2585.52</v>
      </c>
      <c r="AH18" s="42">
        <f t="shared" si="1"/>
        <v>1.4686646544460526E-2</v>
      </c>
      <c r="AJ18" s="340">
        <f t="shared" si="19"/>
        <v>2.1727072503317655E-2</v>
      </c>
      <c r="AK18" s="341">
        <f t="shared" si="20"/>
        <v>2.0351256509913932E-2</v>
      </c>
      <c r="AL18" s="341">
        <f t="shared" si="21"/>
        <v>1.6311341870513637E-2</v>
      </c>
      <c r="AM18" s="341">
        <f t="shared" si="22"/>
        <v>2.1326818957959889E-2</v>
      </c>
      <c r="AN18" s="341">
        <f t="shared" si="23"/>
        <v>2.0333278534962085E-2</v>
      </c>
      <c r="AP18" s="52">
        <f t="shared" si="24"/>
        <v>1.9641240922546157</v>
      </c>
      <c r="AQ18" s="74">
        <f t="shared" si="25"/>
        <v>1.9578186316876689</v>
      </c>
      <c r="AR18" s="74">
        <f t="shared" si="26"/>
        <v>2.0300383963292963</v>
      </c>
      <c r="AS18" s="74">
        <f t="shared" si="27"/>
        <v>1.8616654640741304</v>
      </c>
      <c r="AT18" s="74">
        <f t="shared" si="28"/>
        <v>2.0787970428154847</v>
      </c>
      <c r="AU18" s="74">
        <f t="shared" si="29"/>
        <v>2.1741768789177285</v>
      </c>
      <c r="AV18" s="74">
        <f t="shared" si="30"/>
        <v>2.3145290127464717</v>
      </c>
      <c r="AW18" s="74">
        <f t="shared" si="31"/>
        <v>3.2652684190291188</v>
      </c>
      <c r="AX18" s="74">
        <f t="shared" si="32"/>
        <v>3.2554610767692589</v>
      </c>
      <c r="AY18" s="74">
        <f t="shared" si="33"/>
        <v>3.517631862466839</v>
      </c>
      <c r="AZ18" s="74">
        <f t="shared" si="34"/>
        <v>3.3830508699606341</v>
      </c>
      <c r="BA18" s="17">
        <f t="shared" si="35"/>
        <v>3.6784814412763547</v>
      </c>
      <c r="BB18" s="42">
        <f t="shared" si="36"/>
        <v>8.7326671301031389E-2</v>
      </c>
      <c r="BC18" s="8"/>
    </row>
    <row r="19" spans="1:55" ht="20.100000000000001" customHeight="1">
      <c r="A19" s="47" t="s">
        <v>133</v>
      </c>
      <c r="B19" s="81">
        <v>5010.6000000000004</v>
      </c>
      <c r="C19" s="61">
        <v>4443.17</v>
      </c>
      <c r="D19" s="61">
        <v>5218.1500000000005</v>
      </c>
      <c r="E19" s="61">
        <v>3741.71</v>
      </c>
      <c r="F19" s="61">
        <v>4496.4500000000007</v>
      </c>
      <c r="G19" s="61">
        <v>4608.1100000000006</v>
      </c>
      <c r="H19" s="61">
        <v>5157.8600000000006</v>
      </c>
      <c r="I19" s="61">
        <v>5808.65</v>
      </c>
      <c r="J19" s="61">
        <v>5576.93</v>
      </c>
      <c r="K19" s="61">
        <v>5585.45</v>
      </c>
      <c r="L19" s="61">
        <v>6502.98</v>
      </c>
      <c r="M19" s="82">
        <v>5509.1</v>
      </c>
      <c r="N19" s="42">
        <f t="shared" si="0"/>
        <v>-0.15283454662324031</v>
      </c>
      <c r="P19" s="340">
        <f t="shared" si="14"/>
        <v>2.2319171547417124E-2</v>
      </c>
      <c r="Q19" s="341">
        <f t="shared" si="15"/>
        <v>1.7859222535444447E-2</v>
      </c>
      <c r="R19" s="341">
        <f t="shared" si="16"/>
        <v>1.9162665503115996E-2</v>
      </c>
      <c r="S19" s="341">
        <f t="shared" si="17"/>
        <v>1.9712551137828126E-2</v>
      </c>
      <c r="T19" s="341">
        <f t="shared" si="18"/>
        <v>1.7152964678424344E-2</v>
      </c>
      <c r="V19" s="81">
        <v>1356.932</v>
      </c>
      <c r="W19" s="61">
        <v>1308.212</v>
      </c>
      <c r="X19" s="61">
        <v>1591.46</v>
      </c>
      <c r="Y19" s="61">
        <v>1221.2750000000001</v>
      </c>
      <c r="Z19" s="61">
        <v>1604.047</v>
      </c>
      <c r="AA19" s="61">
        <v>1536.915</v>
      </c>
      <c r="AB19" s="61">
        <v>1824.1849999999999</v>
      </c>
      <c r="AC19" s="61">
        <v>2220.9189999999999</v>
      </c>
      <c r="AD19" s="61">
        <v>2090.8959999999997</v>
      </c>
      <c r="AE19" s="61">
        <v>2189.1729999999998</v>
      </c>
      <c r="AF19" s="61">
        <v>2425.922</v>
      </c>
      <c r="AG19" s="82">
        <v>2539.8139999999999</v>
      </c>
      <c r="AH19" s="42">
        <f t="shared" si="1"/>
        <v>4.6947923305036117E-2</v>
      </c>
      <c r="AJ19" s="340">
        <f t="shared" si="19"/>
        <v>1.9978829918661921E-2</v>
      </c>
      <c r="AK19" s="341">
        <f t="shared" si="20"/>
        <v>1.6360303310612216E-2</v>
      </c>
      <c r="AL19" s="341">
        <f t="shared" si="21"/>
        <v>1.9599801532103469E-2</v>
      </c>
      <c r="AM19" s="341">
        <f t="shared" si="22"/>
        <v>2.0304250309204075E-2</v>
      </c>
      <c r="AN19" s="341">
        <f t="shared" si="23"/>
        <v>1.9973833305871231E-2</v>
      </c>
      <c r="AP19" s="52">
        <f t="shared" si="24"/>
        <v>2.7081227797070211</v>
      </c>
      <c r="AQ19" s="74">
        <f t="shared" si="25"/>
        <v>2.9443212841282236</v>
      </c>
      <c r="AR19" s="74">
        <f t="shared" si="26"/>
        <v>3.0498548336096127</v>
      </c>
      <c r="AS19" s="74">
        <f t="shared" si="27"/>
        <v>3.2639488362272866</v>
      </c>
      <c r="AT19" s="74">
        <f t="shared" si="28"/>
        <v>3.5673631420342709</v>
      </c>
      <c r="AU19" s="74">
        <f t="shared" si="29"/>
        <v>3.3352393931568471</v>
      </c>
      <c r="AV19" s="74">
        <f t="shared" si="30"/>
        <v>3.5367090227342342</v>
      </c>
      <c r="AW19" s="74">
        <f t="shared" si="31"/>
        <v>3.8234684479181906</v>
      </c>
      <c r="AX19" s="74">
        <f t="shared" si="32"/>
        <v>3.7491881734215768</v>
      </c>
      <c r="AY19" s="74">
        <f t="shared" si="33"/>
        <v>3.9194209956225547</v>
      </c>
      <c r="AZ19" s="74">
        <f t="shared" si="34"/>
        <v>3.7304774118942396</v>
      </c>
      <c r="BA19" s="17">
        <f t="shared" si="35"/>
        <v>4.6102158247263612</v>
      </c>
      <c r="BB19" s="42">
        <f t="shared" si="36"/>
        <v>0.23582461859363282</v>
      </c>
      <c r="BC19" s="8"/>
    </row>
    <row r="20" spans="1:55" ht="20.100000000000001" customHeight="1">
      <c r="A20" s="47" t="s">
        <v>126</v>
      </c>
      <c r="B20" s="81">
        <v>12261.73</v>
      </c>
      <c r="C20" s="61">
        <v>12114.34</v>
      </c>
      <c r="D20" s="61">
        <v>10318.75</v>
      </c>
      <c r="E20" s="61">
        <v>8703.7799999999988</v>
      </c>
      <c r="F20" s="61">
        <v>6907.08</v>
      </c>
      <c r="G20" s="61">
        <v>5617.35</v>
      </c>
      <c r="H20" s="61">
        <v>8784.8499999999985</v>
      </c>
      <c r="I20" s="61">
        <v>8733.0300000000007</v>
      </c>
      <c r="J20" s="61">
        <v>7526.43</v>
      </c>
      <c r="K20" s="61">
        <v>9352.4699999999993</v>
      </c>
      <c r="L20" s="61">
        <v>11066.619999999999</v>
      </c>
      <c r="M20" s="82">
        <v>9195.98</v>
      </c>
      <c r="N20" s="42">
        <f t="shared" si="0"/>
        <v>-0.16903444773562296</v>
      </c>
      <c r="P20" s="340">
        <f t="shared" si="14"/>
        <v>5.4618539763323946E-2</v>
      </c>
      <c r="Q20" s="341">
        <f t="shared" si="15"/>
        <v>2.1770639960738539E-2</v>
      </c>
      <c r="R20" s="341">
        <f t="shared" si="16"/>
        <v>3.2086627619605804E-2</v>
      </c>
      <c r="S20" s="341">
        <f t="shared" si="17"/>
        <v>3.3546360695083099E-2</v>
      </c>
      <c r="T20" s="341">
        <f t="shared" si="18"/>
        <v>2.8632321091193964E-2</v>
      </c>
      <c r="V20" s="81">
        <v>3092.259</v>
      </c>
      <c r="W20" s="61">
        <v>2824.5120000000002</v>
      </c>
      <c r="X20" s="61">
        <v>2696.7829999999999</v>
      </c>
      <c r="Y20" s="61">
        <v>2497.37</v>
      </c>
      <c r="Z20" s="61">
        <v>2080.355</v>
      </c>
      <c r="AA20" s="61">
        <v>1554.671</v>
      </c>
      <c r="AB20" s="61">
        <v>2367.6950000000002</v>
      </c>
      <c r="AC20" s="61">
        <v>1941.2800000000002</v>
      </c>
      <c r="AD20" s="61">
        <v>1637.5740000000001</v>
      </c>
      <c r="AE20" s="61">
        <v>2462.8330000000001</v>
      </c>
      <c r="AF20" s="61">
        <v>2717.2079999999996</v>
      </c>
      <c r="AG20" s="82">
        <v>2363.9540000000002</v>
      </c>
      <c r="AH20" s="42">
        <f t="shared" si="1"/>
        <v>-0.13000624170104</v>
      </c>
      <c r="AJ20" s="340">
        <f t="shared" si="19"/>
        <v>4.5528970225075092E-2</v>
      </c>
      <c r="AK20" s="341">
        <f t="shared" si="20"/>
        <v>1.65493141183558E-2</v>
      </c>
      <c r="AL20" s="341">
        <f t="shared" si="21"/>
        <v>2.2049896470820257E-2</v>
      </c>
      <c r="AM20" s="341">
        <f t="shared" si="22"/>
        <v>2.2742228057691789E-2</v>
      </c>
      <c r="AN20" s="341">
        <f t="shared" si="23"/>
        <v>1.8590819303597638E-2</v>
      </c>
      <c r="AP20" s="52">
        <f t="shared" si="24"/>
        <v>2.5218782341480361</v>
      </c>
      <c r="AQ20" s="74">
        <f t="shared" si="25"/>
        <v>2.3315442690233228</v>
      </c>
      <c r="AR20" s="74">
        <f t="shared" si="26"/>
        <v>2.613478376741369</v>
      </c>
      <c r="AS20" s="74">
        <f t="shared" si="27"/>
        <v>2.8692935712989072</v>
      </c>
      <c r="AT20" s="74">
        <f t="shared" si="28"/>
        <v>3.0119167578774242</v>
      </c>
      <c r="AU20" s="74">
        <f t="shared" si="29"/>
        <v>2.7676235235475799</v>
      </c>
      <c r="AV20" s="74">
        <f t="shared" si="30"/>
        <v>2.6952025361844543</v>
      </c>
      <c r="AW20" s="74">
        <f t="shared" si="31"/>
        <v>2.2229169028389917</v>
      </c>
      <c r="AX20" s="74">
        <f t="shared" si="32"/>
        <v>2.1757646055301119</v>
      </c>
      <c r="AY20" s="74">
        <f t="shared" si="33"/>
        <v>2.6333503341897919</v>
      </c>
      <c r="AZ20" s="74">
        <f t="shared" si="34"/>
        <v>2.4553187874888627</v>
      </c>
      <c r="BA20" s="17">
        <f t="shared" si="35"/>
        <v>2.5706384746378315</v>
      </c>
      <c r="BB20" s="42">
        <f t="shared" si="36"/>
        <v>4.696729717403015E-2</v>
      </c>
      <c r="BC20" s="8"/>
    </row>
    <row r="21" spans="1:55" ht="20.100000000000001" customHeight="1">
      <c r="A21" s="47" t="s">
        <v>123</v>
      </c>
      <c r="B21" s="81">
        <v>6300.49</v>
      </c>
      <c r="C21" s="61">
        <v>4274.74</v>
      </c>
      <c r="D21" s="61">
        <v>3453.64</v>
      </c>
      <c r="E21" s="61">
        <v>4258.47</v>
      </c>
      <c r="F21" s="61">
        <v>2914.97</v>
      </c>
      <c r="G21" s="61">
        <v>3949.92</v>
      </c>
      <c r="H21" s="61">
        <v>3956.88</v>
      </c>
      <c r="I21" s="61">
        <v>3727.91</v>
      </c>
      <c r="J21" s="61">
        <v>5097.16</v>
      </c>
      <c r="K21" s="61">
        <v>4444.33</v>
      </c>
      <c r="L21" s="61">
        <v>5085.07</v>
      </c>
      <c r="M21" s="82">
        <v>5350.85</v>
      </c>
      <c r="N21" s="42">
        <f t="shared" si="0"/>
        <v>5.2266733791275374E-2</v>
      </c>
      <c r="P21" s="340">
        <f t="shared" si="14"/>
        <v>2.8064845955132343E-2</v>
      </c>
      <c r="Q21" s="341">
        <f t="shared" si="15"/>
        <v>1.5308336883712135E-2</v>
      </c>
      <c r="R21" s="341">
        <f t="shared" si="16"/>
        <v>1.5247689832594244E-2</v>
      </c>
      <c r="S21" s="341">
        <f t="shared" si="17"/>
        <v>1.5414425757796528E-2</v>
      </c>
      <c r="T21" s="341">
        <f t="shared" si="18"/>
        <v>1.6660242335326439E-2</v>
      </c>
      <c r="V21" s="81">
        <v>1704.58</v>
      </c>
      <c r="W21" s="61">
        <v>1277.2600000000002</v>
      </c>
      <c r="X21" s="61">
        <v>1055.7089999999998</v>
      </c>
      <c r="Y21" s="61">
        <v>1295.2239999999999</v>
      </c>
      <c r="Z21" s="61">
        <v>1014.198</v>
      </c>
      <c r="AA21" s="61">
        <v>1403.6890000000001</v>
      </c>
      <c r="AB21" s="61">
        <v>1471.087</v>
      </c>
      <c r="AC21" s="61">
        <v>1525.251</v>
      </c>
      <c r="AD21" s="61">
        <v>1759.6860000000001</v>
      </c>
      <c r="AE21" s="61">
        <v>1660.971</v>
      </c>
      <c r="AF21" s="61">
        <v>1963.1079999999999</v>
      </c>
      <c r="AG21" s="82">
        <v>2343.2129999999997</v>
      </c>
      <c r="AH21" s="42">
        <f t="shared" si="1"/>
        <v>0.193624089963466</v>
      </c>
      <c r="AJ21" s="340">
        <f t="shared" si="19"/>
        <v>2.5097435908912707E-2</v>
      </c>
      <c r="AK21" s="341">
        <f t="shared" si="20"/>
        <v>1.4942126138250945E-2</v>
      </c>
      <c r="AL21" s="341">
        <f t="shared" si="21"/>
        <v>1.4870776293412826E-2</v>
      </c>
      <c r="AM21" s="341">
        <f t="shared" si="22"/>
        <v>1.6430633885178909E-2</v>
      </c>
      <c r="AN21" s="341">
        <f t="shared" si="23"/>
        <v>1.8427706069086336E-2</v>
      </c>
      <c r="AP21" s="52">
        <f t="shared" si="24"/>
        <v>2.7054721140736673</v>
      </c>
      <c r="AQ21" s="74">
        <f t="shared" si="25"/>
        <v>2.9879244117770916</v>
      </c>
      <c r="AR21" s="74">
        <f t="shared" si="26"/>
        <v>3.0568009404570247</v>
      </c>
      <c r="AS21" s="74">
        <f t="shared" si="27"/>
        <v>3.0415243033295991</v>
      </c>
      <c r="AT21" s="74">
        <f t="shared" si="28"/>
        <v>3.4792742292373506</v>
      </c>
      <c r="AU21" s="74">
        <f t="shared" si="29"/>
        <v>3.5537150119496093</v>
      </c>
      <c r="AV21" s="74">
        <f t="shared" si="30"/>
        <v>3.7177953336972562</v>
      </c>
      <c r="AW21" s="74">
        <f t="shared" si="31"/>
        <v>4.0914372932822953</v>
      </c>
      <c r="AX21" s="74">
        <f t="shared" si="32"/>
        <v>3.4522871559849015</v>
      </c>
      <c r="AY21" s="74">
        <f t="shared" si="33"/>
        <v>3.7372809849853632</v>
      </c>
      <c r="AZ21" s="74">
        <f t="shared" si="34"/>
        <v>3.8605328933525005</v>
      </c>
      <c r="BA21" s="17">
        <f t="shared" si="35"/>
        <v>4.3791416317033729</v>
      </c>
      <c r="BB21" s="42">
        <f t="shared" si="36"/>
        <v>0.13433604962772658</v>
      </c>
      <c r="BC21" s="8"/>
    </row>
    <row r="22" spans="1:55" ht="20.100000000000001" customHeight="1">
      <c r="A22" s="47" t="s">
        <v>130</v>
      </c>
      <c r="B22" s="81">
        <v>1683.5100000000002</v>
      </c>
      <c r="C22" s="61">
        <v>6802.1</v>
      </c>
      <c r="D22" s="61">
        <v>2131.04</v>
      </c>
      <c r="E22" s="61">
        <v>1640.9699999999996</v>
      </c>
      <c r="F22" s="61">
        <v>1679.5500000000002</v>
      </c>
      <c r="G22" s="61">
        <v>1484.5899999999997</v>
      </c>
      <c r="H22" s="61">
        <v>2272.7999999999997</v>
      </c>
      <c r="I22" s="61">
        <v>3853.6100000000006</v>
      </c>
      <c r="J22" s="61">
        <v>2654.7000000000003</v>
      </c>
      <c r="K22" s="61">
        <v>1302.8599999999999</v>
      </c>
      <c r="L22" s="61">
        <v>2990.91</v>
      </c>
      <c r="M22" s="82">
        <v>6214.3799999999992</v>
      </c>
      <c r="N22" s="42">
        <f t="shared" si="0"/>
        <v>1.077755599466383</v>
      </c>
      <c r="P22" s="340">
        <f t="shared" si="14"/>
        <v>7.4990117933565253E-3</v>
      </c>
      <c r="Q22" s="341">
        <f t="shared" si="15"/>
        <v>5.7536871263696972E-3</v>
      </c>
      <c r="R22" s="341">
        <f t="shared" si="16"/>
        <v>4.4698762637548819E-3</v>
      </c>
      <c r="S22" s="341">
        <f t="shared" si="17"/>
        <v>9.0663766955521186E-3</v>
      </c>
      <c r="T22" s="341">
        <f t="shared" si="18"/>
        <v>1.9348902840447015E-2</v>
      </c>
      <c r="V22" s="81">
        <v>519.70299999999997</v>
      </c>
      <c r="W22" s="61">
        <v>782.31500000000005</v>
      </c>
      <c r="X22" s="61">
        <v>688.27200000000005</v>
      </c>
      <c r="Y22" s="61">
        <v>561.51499999999999</v>
      </c>
      <c r="Z22" s="61">
        <v>924.77700000000004</v>
      </c>
      <c r="AA22" s="61">
        <v>921.5200000000001</v>
      </c>
      <c r="AB22" s="61">
        <v>1309.23</v>
      </c>
      <c r="AC22" s="61">
        <v>1460.6469999999995</v>
      </c>
      <c r="AD22" s="61">
        <v>1261.4140000000002</v>
      </c>
      <c r="AE22" s="61">
        <v>649.52500000000009</v>
      </c>
      <c r="AF22" s="61">
        <v>1510.0919999999999</v>
      </c>
      <c r="AG22" s="82">
        <v>2336.8289999999997</v>
      </c>
      <c r="AH22" s="42">
        <f t="shared" si="1"/>
        <v>0.5474745909520744</v>
      </c>
      <c r="AJ22" s="340">
        <f t="shared" si="19"/>
        <v>7.6518630596215257E-3</v>
      </c>
      <c r="AK22" s="341">
        <f t="shared" si="20"/>
        <v>9.8094863455658703E-3</v>
      </c>
      <c r="AL22" s="341">
        <f t="shared" si="21"/>
        <v>5.8152375760798757E-3</v>
      </c>
      <c r="AM22" s="341">
        <f t="shared" si="22"/>
        <v>1.2639023825962499E-2</v>
      </c>
      <c r="AN22" s="341">
        <f t="shared" si="23"/>
        <v>1.8377500443074086E-2</v>
      </c>
      <c r="AP22" s="52">
        <f t="shared" si="24"/>
        <v>3.0870205701183826</v>
      </c>
      <c r="AQ22" s="74">
        <f t="shared" si="25"/>
        <v>1.1501080548654092</v>
      </c>
      <c r="AR22" s="74">
        <f t="shared" si="26"/>
        <v>3.2297469780013515</v>
      </c>
      <c r="AS22" s="74">
        <f t="shared" si="27"/>
        <v>3.421848053285558</v>
      </c>
      <c r="AT22" s="74">
        <f t="shared" si="28"/>
        <v>5.5060998481736174</v>
      </c>
      <c r="AU22" s="74">
        <f t="shared" si="29"/>
        <v>6.2072356677601253</v>
      </c>
      <c r="AV22" s="74">
        <f t="shared" si="30"/>
        <v>5.760427666314679</v>
      </c>
      <c r="AW22" s="74">
        <f t="shared" si="31"/>
        <v>3.7903342580074249</v>
      </c>
      <c r="AX22" s="74">
        <f t="shared" si="32"/>
        <v>4.751625419068068</v>
      </c>
      <c r="AY22" s="74">
        <f t="shared" si="33"/>
        <v>4.9853783215387697</v>
      </c>
      <c r="AZ22" s="74">
        <f t="shared" si="34"/>
        <v>5.0489382829974829</v>
      </c>
      <c r="BA22" s="17">
        <f t="shared" si="35"/>
        <v>3.7603574290596971</v>
      </c>
      <c r="BB22" s="42">
        <f t="shared" si="36"/>
        <v>-0.25521818285581693</v>
      </c>
      <c r="BC22" s="8"/>
    </row>
    <row r="23" spans="1:55" ht="20.100000000000001" customHeight="1">
      <c r="A23" s="47" t="s">
        <v>134</v>
      </c>
      <c r="B23" s="81">
        <v>5345.01</v>
      </c>
      <c r="C23" s="61">
        <v>3046.94</v>
      </c>
      <c r="D23" s="61">
        <v>1131.69</v>
      </c>
      <c r="E23" s="61">
        <v>1196.0700000000002</v>
      </c>
      <c r="F23" s="61">
        <v>612.54999999999995</v>
      </c>
      <c r="G23" s="61">
        <v>1109.4099999999999</v>
      </c>
      <c r="H23" s="61">
        <v>1250.97</v>
      </c>
      <c r="I23" s="61">
        <v>2017.3600000000001</v>
      </c>
      <c r="J23" s="61">
        <v>1244.74</v>
      </c>
      <c r="K23" s="61">
        <v>1856.73</v>
      </c>
      <c r="L23" s="61">
        <v>2795.95</v>
      </c>
      <c r="M23" s="82">
        <v>6783.63</v>
      </c>
      <c r="N23" s="42">
        <f t="shared" si="0"/>
        <v>1.4262343747205781</v>
      </c>
      <c r="P23" s="340">
        <f t="shared" si="14"/>
        <v>2.3808764441915143E-2</v>
      </c>
      <c r="Q23" s="341">
        <f t="shared" si="15"/>
        <v>4.2996369602825062E-3</v>
      </c>
      <c r="R23" s="341">
        <f t="shared" si="16"/>
        <v>6.3701037373175961E-3</v>
      </c>
      <c r="S23" s="341">
        <f t="shared" si="17"/>
        <v>8.4753924129876684E-3</v>
      </c>
      <c r="T23" s="341">
        <f t="shared" si="18"/>
        <v>2.112130216941056E-2</v>
      </c>
      <c r="V23" s="81">
        <v>1144.3150000000001</v>
      </c>
      <c r="W23" s="61">
        <v>736.56899999999996</v>
      </c>
      <c r="X23" s="61">
        <v>529.78099999999995</v>
      </c>
      <c r="Y23" s="61">
        <v>403.779</v>
      </c>
      <c r="Z23" s="61">
        <v>228.63900000000001</v>
      </c>
      <c r="AA23" s="61">
        <v>401.363</v>
      </c>
      <c r="AB23" s="61">
        <v>558.31299999999999</v>
      </c>
      <c r="AC23" s="61">
        <v>812.59799999999996</v>
      </c>
      <c r="AD23" s="61">
        <v>504.39</v>
      </c>
      <c r="AE23" s="61">
        <v>631.25800000000004</v>
      </c>
      <c r="AF23" s="61">
        <v>879.34400000000005</v>
      </c>
      <c r="AG23" s="82">
        <v>2074.0819999999999</v>
      </c>
      <c r="AH23" s="42">
        <f t="shared" si="1"/>
        <v>1.358669644644189</v>
      </c>
      <c r="AJ23" s="340">
        <f t="shared" si="19"/>
        <v>1.684835699826787E-2</v>
      </c>
      <c r="AK23" s="341">
        <f t="shared" si="20"/>
        <v>4.2724681701052109E-3</v>
      </c>
      <c r="AL23" s="341">
        <f t="shared" si="21"/>
        <v>5.6516919930734459E-3</v>
      </c>
      <c r="AM23" s="341">
        <f t="shared" si="22"/>
        <v>7.359849444416082E-3</v>
      </c>
      <c r="AN23" s="341">
        <f t="shared" si="23"/>
        <v>1.63111818939135E-2</v>
      </c>
      <c r="AP23" s="52">
        <f t="shared" si="24"/>
        <v>2.1409033846522272</v>
      </c>
      <c r="AQ23" s="74">
        <f t="shared" si="25"/>
        <v>2.4174056594484958</v>
      </c>
      <c r="AR23" s="74">
        <f t="shared" si="26"/>
        <v>4.6813261582235413</v>
      </c>
      <c r="AS23" s="74">
        <f t="shared" si="27"/>
        <v>3.3758810103087606</v>
      </c>
      <c r="AT23" s="74">
        <f t="shared" si="28"/>
        <v>3.7325769324953066</v>
      </c>
      <c r="AU23" s="74">
        <f t="shared" si="29"/>
        <v>3.6178058607728438</v>
      </c>
      <c r="AV23" s="74">
        <f t="shared" si="30"/>
        <v>4.463040680431984</v>
      </c>
      <c r="AW23" s="74">
        <f t="shared" si="31"/>
        <v>4.0280267280009516</v>
      </c>
      <c r="AX23" s="74">
        <f t="shared" si="32"/>
        <v>4.0521715378311933</v>
      </c>
      <c r="AY23" s="74">
        <f t="shared" si="33"/>
        <v>3.3998373484566957</v>
      </c>
      <c r="AZ23" s="74">
        <f t="shared" si="34"/>
        <v>3.1450633952681564</v>
      </c>
      <c r="BA23" s="17">
        <f t="shared" si="35"/>
        <v>3.0574810241714241</v>
      </c>
      <c r="BB23" s="42">
        <f t="shared" si="36"/>
        <v>-2.7847569377616562E-2</v>
      </c>
      <c r="BC23" s="8"/>
    </row>
    <row r="24" spans="1:55" ht="20.100000000000001" customHeight="1">
      <c r="A24" s="47" t="s">
        <v>140</v>
      </c>
      <c r="B24" s="81">
        <v>876.84999999999991</v>
      </c>
      <c r="C24" s="61">
        <v>546.71</v>
      </c>
      <c r="D24" s="61">
        <v>511.90999999999997</v>
      </c>
      <c r="E24" s="61">
        <v>327.44</v>
      </c>
      <c r="F24" s="61">
        <v>448.92</v>
      </c>
      <c r="G24" s="61">
        <v>1202.46</v>
      </c>
      <c r="H24" s="61">
        <v>682.06</v>
      </c>
      <c r="I24" s="61">
        <v>1670.46</v>
      </c>
      <c r="J24" s="61">
        <v>2818.35</v>
      </c>
      <c r="K24" s="61">
        <v>776.16</v>
      </c>
      <c r="L24" s="61">
        <v>2722.1</v>
      </c>
      <c r="M24" s="82">
        <v>5278.52</v>
      </c>
      <c r="N24" s="42">
        <f t="shared" si="0"/>
        <v>0.9391352264795565</v>
      </c>
      <c r="P24" s="340">
        <f t="shared" si="14"/>
        <v>3.9058327488429934E-3</v>
      </c>
      <c r="Q24" s="341">
        <f t="shared" si="15"/>
        <v>4.6602621747246767E-3</v>
      </c>
      <c r="R24" s="341">
        <f t="shared" si="16"/>
        <v>2.6628641303562848E-3</v>
      </c>
      <c r="S24" s="341">
        <f t="shared" si="17"/>
        <v>8.2515301373035036E-3</v>
      </c>
      <c r="T24" s="341">
        <f t="shared" si="18"/>
        <v>1.643503786722994E-2</v>
      </c>
      <c r="V24" s="81">
        <v>269.52800000000002</v>
      </c>
      <c r="W24" s="61">
        <v>197.67499999999998</v>
      </c>
      <c r="X24" s="61">
        <v>196.89299999999997</v>
      </c>
      <c r="Y24" s="61">
        <v>120.46700000000001</v>
      </c>
      <c r="Z24" s="61">
        <v>173.32999999999998</v>
      </c>
      <c r="AA24" s="61">
        <v>378.91200000000003</v>
      </c>
      <c r="AB24" s="61">
        <v>259.35000000000002</v>
      </c>
      <c r="AC24" s="61">
        <v>490.1</v>
      </c>
      <c r="AD24" s="61">
        <v>902.91499999999996</v>
      </c>
      <c r="AE24" s="61">
        <v>364.13900000000001</v>
      </c>
      <c r="AF24" s="61">
        <v>906.77</v>
      </c>
      <c r="AG24" s="82">
        <v>1755.4010000000001</v>
      </c>
      <c r="AH24" s="42">
        <f t="shared" si="1"/>
        <v>0.93588341034661504</v>
      </c>
      <c r="AJ24" s="340">
        <f t="shared" si="19"/>
        <v>3.9684037743358625E-3</v>
      </c>
      <c r="AK24" s="341">
        <f t="shared" si="20"/>
        <v>4.033479566554231E-3</v>
      </c>
      <c r="AL24" s="341">
        <f t="shared" si="21"/>
        <v>3.2601590327025897E-3</v>
      </c>
      <c r="AM24" s="341">
        <f t="shared" si="22"/>
        <v>7.5893969603626904E-3</v>
      </c>
      <c r="AN24" s="341">
        <f t="shared" si="23"/>
        <v>1.3804982159701329E-2</v>
      </c>
      <c r="AP24" s="52">
        <f t="shared" si="24"/>
        <v>3.0738210640360384</v>
      </c>
      <c r="AQ24" s="74">
        <f t="shared" si="25"/>
        <v>3.6157194856505273</v>
      </c>
      <c r="AR24" s="74">
        <f t="shared" si="26"/>
        <v>3.8462425035650796</v>
      </c>
      <c r="AS24" s="74">
        <f t="shared" si="27"/>
        <v>3.6790557048619599</v>
      </c>
      <c r="AT24" s="74">
        <f t="shared" si="28"/>
        <v>3.86104428405952</v>
      </c>
      <c r="AU24" s="74">
        <f t="shared" si="29"/>
        <v>3.1511401626665334</v>
      </c>
      <c r="AV24" s="74">
        <f t="shared" si="30"/>
        <v>3.8024513972377805</v>
      </c>
      <c r="AW24" s="74">
        <f t="shared" si="31"/>
        <v>2.9339223926343645</v>
      </c>
      <c r="AX24" s="74">
        <f t="shared" si="32"/>
        <v>3.2037007468909113</v>
      </c>
      <c r="AY24" s="74">
        <f t="shared" si="33"/>
        <v>4.6915455576169869</v>
      </c>
      <c r="AZ24" s="74">
        <f t="shared" si="34"/>
        <v>3.3311413981852245</v>
      </c>
      <c r="BA24" s="17">
        <f t="shared" si="35"/>
        <v>3.3255552692800254</v>
      </c>
      <c r="BB24" s="42">
        <f t="shared" si="36"/>
        <v>-1.6769413955956126E-3</v>
      </c>
      <c r="BC24" s="8"/>
    </row>
    <row r="25" spans="1:55" ht="20.100000000000001" customHeight="1">
      <c r="A25" s="47" t="s">
        <v>138</v>
      </c>
      <c r="B25" s="81">
        <v>3506.4199999999996</v>
      </c>
      <c r="C25" s="61">
        <v>4482.63</v>
      </c>
      <c r="D25" s="61">
        <v>4292.79</v>
      </c>
      <c r="E25" s="61">
        <v>3217.9900000000007</v>
      </c>
      <c r="F25" s="61">
        <v>3465.3199999999997</v>
      </c>
      <c r="G25" s="61">
        <v>3589.6899999999996</v>
      </c>
      <c r="H25" s="61">
        <v>3377.65</v>
      </c>
      <c r="I25" s="61">
        <v>3598.91</v>
      </c>
      <c r="J25" s="61">
        <v>3072.99</v>
      </c>
      <c r="K25" s="61">
        <v>2787.85</v>
      </c>
      <c r="L25" s="61">
        <v>2336.0100000000002</v>
      </c>
      <c r="M25" s="82">
        <v>2128.88</v>
      </c>
      <c r="N25" s="42">
        <f t="shared" si="0"/>
        <v>-8.8668284810424658E-2</v>
      </c>
      <c r="P25" s="340">
        <f t="shared" si="14"/>
        <v>1.5618965692191423E-2</v>
      </c>
      <c r="Q25" s="341">
        <f t="shared" si="15"/>
        <v>1.3912227039558423E-2</v>
      </c>
      <c r="R25" s="341">
        <f t="shared" si="16"/>
        <v>9.5646075110979289E-3</v>
      </c>
      <c r="S25" s="341">
        <f t="shared" si="17"/>
        <v>7.0811714911437349E-3</v>
      </c>
      <c r="T25" s="341">
        <f t="shared" si="18"/>
        <v>6.6284154298531543E-3</v>
      </c>
      <c r="V25" s="81">
        <v>1778.0239999999999</v>
      </c>
      <c r="W25" s="61">
        <v>2436.4059999999999</v>
      </c>
      <c r="X25" s="61">
        <v>2332.4969999999998</v>
      </c>
      <c r="Y25" s="61">
        <v>1756.3669999999997</v>
      </c>
      <c r="Z25" s="61">
        <v>2065.8029999999999</v>
      </c>
      <c r="AA25" s="61">
        <v>2042.1100000000001</v>
      </c>
      <c r="AB25" s="61">
        <v>2293.607</v>
      </c>
      <c r="AC25" s="61">
        <v>2270.826</v>
      </c>
      <c r="AD25" s="61">
        <v>2112.797</v>
      </c>
      <c r="AE25" s="61">
        <v>1970.6870000000001</v>
      </c>
      <c r="AF25" s="61">
        <v>1458.133</v>
      </c>
      <c r="AG25" s="82">
        <v>1627.9840000000002</v>
      </c>
      <c r="AH25" s="42">
        <f t="shared" si="1"/>
        <v>0.11648525888927835</v>
      </c>
      <c r="AJ25" s="340">
        <f t="shared" si="19"/>
        <v>2.6178790895416235E-2</v>
      </c>
      <c r="AK25" s="341">
        <f t="shared" si="20"/>
        <v>2.1738052523161213E-2</v>
      </c>
      <c r="AL25" s="341">
        <f t="shared" si="21"/>
        <v>1.7643682834520797E-2</v>
      </c>
      <c r="AM25" s="341">
        <f t="shared" si="22"/>
        <v>1.220414234922255E-2</v>
      </c>
      <c r="AN25" s="341">
        <f t="shared" si="23"/>
        <v>1.2802937947670765E-2</v>
      </c>
      <c r="AP25" s="52">
        <f t="shared" si="24"/>
        <v>5.0707673353448826</v>
      </c>
      <c r="AQ25" s="74">
        <f t="shared" si="25"/>
        <v>5.4352154873366754</v>
      </c>
      <c r="AR25" s="74">
        <f t="shared" si="26"/>
        <v>5.4335222547573947</v>
      </c>
      <c r="AS25" s="74">
        <f t="shared" si="27"/>
        <v>5.4579628898784627</v>
      </c>
      <c r="AT25" s="74">
        <f t="shared" si="28"/>
        <v>5.9613628755785903</v>
      </c>
      <c r="AU25" s="74">
        <f t="shared" si="29"/>
        <v>5.6888199259546104</v>
      </c>
      <c r="AV25" s="74">
        <f t="shared" si="30"/>
        <v>6.7905407605879819</v>
      </c>
      <c r="AW25" s="74">
        <f t="shared" si="31"/>
        <v>6.3097604552489504</v>
      </c>
      <c r="AX25" s="74">
        <f t="shared" si="32"/>
        <v>6.8753787028268887</v>
      </c>
      <c r="AY25" s="74">
        <f t="shared" si="33"/>
        <v>7.0688415804293641</v>
      </c>
      <c r="AZ25" s="74">
        <f t="shared" si="34"/>
        <v>6.2419809846704419</v>
      </c>
      <c r="BA25" s="17">
        <f t="shared" si="35"/>
        <v>7.6471384014129491</v>
      </c>
      <c r="BB25" s="42">
        <f t="shared" si="36"/>
        <v>0.22511401751998372</v>
      </c>
      <c r="BC25" s="8"/>
    </row>
    <row r="26" spans="1:55" ht="20.100000000000001" customHeight="1">
      <c r="A26" s="47" t="s">
        <v>129</v>
      </c>
      <c r="B26" s="81">
        <v>6898.02</v>
      </c>
      <c r="C26" s="61">
        <v>4097.3</v>
      </c>
      <c r="D26" s="61">
        <v>2674.95</v>
      </c>
      <c r="E26" s="61">
        <v>3051.9100000000008</v>
      </c>
      <c r="F26" s="61">
        <v>5241.9400000000005</v>
      </c>
      <c r="G26" s="61">
        <v>3718.59</v>
      </c>
      <c r="H26" s="61">
        <v>3140.55</v>
      </c>
      <c r="I26" s="61">
        <v>2412.2200000000003</v>
      </c>
      <c r="J26" s="61">
        <v>2643.1800000000007</v>
      </c>
      <c r="K26" s="61">
        <v>2047.8199999999997</v>
      </c>
      <c r="L26" s="61">
        <v>2945.23</v>
      </c>
      <c r="M26" s="82">
        <v>2630.85</v>
      </c>
      <c r="N26" s="42">
        <f t="shared" si="0"/>
        <v>-0.10674208805424368</v>
      </c>
      <c r="P26" s="340">
        <f t="shared" si="14"/>
        <v>3.0726478209698295E-2</v>
      </c>
      <c r="Q26" s="341">
        <f t="shared" si="15"/>
        <v>1.4411792758436402E-2</v>
      </c>
      <c r="R26" s="341">
        <f t="shared" si="16"/>
        <v>7.0256988551667269E-3</v>
      </c>
      <c r="S26" s="341">
        <f t="shared" si="17"/>
        <v>8.9279064348445694E-3</v>
      </c>
      <c r="T26" s="341">
        <f t="shared" si="18"/>
        <v>8.1913338157290072E-3</v>
      </c>
      <c r="V26" s="81">
        <v>1357.364</v>
      </c>
      <c r="W26" s="61">
        <v>1056.3309999999999</v>
      </c>
      <c r="X26" s="61">
        <v>923.726</v>
      </c>
      <c r="Y26" s="61">
        <v>852.35</v>
      </c>
      <c r="Z26" s="61">
        <v>1441.7369999999999</v>
      </c>
      <c r="AA26" s="61">
        <v>1258.0749999999998</v>
      </c>
      <c r="AB26" s="61">
        <v>1218.991</v>
      </c>
      <c r="AC26" s="61">
        <v>1127.2869999999998</v>
      </c>
      <c r="AD26" s="61">
        <v>1276.7469999999998</v>
      </c>
      <c r="AE26" s="61">
        <v>1149.943</v>
      </c>
      <c r="AF26" s="61">
        <v>1494.865</v>
      </c>
      <c r="AG26" s="82">
        <v>1343.7029999999997</v>
      </c>
      <c r="AH26" s="42">
        <f t="shared" si="1"/>
        <v>-0.10112083699865891</v>
      </c>
      <c r="AJ26" s="340">
        <f t="shared" si="19"/>
        <v>1.998519048391122E-2</v>
      </c>
      <c r="AK26" s="341">
        <f t="shared" si="20"/>
        <v>1.3392079970264106E-2</v>
      </c>
      <c r="AL26" s="341">
        <f t="shared" si="21"/>
        <v>1.0295510940995373E-2</v>
      </c>
      <c r="AM26" s="341">
        <f t="shared" si="22"/>
        <v>1.2511578335358001E-2</v>
      </c>
      <c r="AN26" s="341">
        <f t="shared" si="23"/>
        <v>1.0567269782196291E-2</v>
      </c>
      <c r="AP26" s="52">
        <f t="shared" si="24"/>
        <v>1.967758864137825</v>
      </c>
      <c r="AQ26" s="74">
        <f t="shared" si="25"/>
        <v>2.5781148561247647</v>
      </c>
      <c r="AR26" s="74">
        <f t="shared" si="26"/>
        <v>3.4532458550627116</v>
      </c>
      <c r="AS26" s="74">
        <f t="shared" si="27"/>
        <v>2.7928412043605473</v>
      </c>
      <c r="AT26" s="74">
        <f t="shared" si="28"/>
        <v>2.7503882150501524</v>
      </c>
      <c r="AU26" s="74">
        <f t="shared" si="29"/>
        <v>3.3832043866089023</v>
      </c>
      <c r="AV26" s="74">
        <f t="shared" si="30"/>
        <v>3.8814570696215629</v>
      </c>
      <c r="AW26" s="74">
        <f t="shared" si="31"/>
        <v>4.6732346137582788</v>
      </c>
      <c r="AX26" s="74">
        <f t="shared" si="32"/>
        <v>4.8303445092653527</v>
      </c>
      <c r="AY26" s="74">
        <f t="shared" si="33"/>
        <v>5.6154496000625063</v>
      </c>
      <c r="AZ26" s="74">
        <f t="shared" si="34"/>
        <v>5.0755458826645121</v>
      </c>
      <c r="BA26" s="17">
        <f t="shared" si="35"/>
        <v>5.1074861736701056</v>
      </c>
      <c r="BB26" s="42">
        <f t="shared" si="36"/>
        <v>6.2929765081398041E-3</v>
      </c>
      <c r="BC26" s="8"/>
    </row>
    <row r="27" spans="1:55" ht="20.100000000000001" customHeight="1">
      <c r="A27" s="47" t="s">
        <v>135</v>
      </c>
      <c r="B27" s="81">
        <v>8.33</v>
      </c>
      <c r="C27" s="61">
        <v>214.86</v>
      </c>
      <c r="D27" s="61">
        <v>366.42</v>
      </c>
      <c r="E27" s="61">
        <v>573.54999999999984</v>
      </c>
      <c r="F27" s="61">
        <v>546.89</v>
      </c>
      <c r="G27" s="61">
        <v>412.64</v>
      </c>
      <c r="H27" s="61">
        <v>727.49</v>
      </c>
      <c r="I27" s="61">
        <v>1624.22</v>
      </c>
      <c r="J27" s="61">
        <v>1489.31</v>
      </c>
      <c r="K27" s="61">
        <v>2819.42</v>
      </c>
      <c r="L27" s="61">
        <v>2573.91</v>
      </c>
      <c r="M27" s="82">
        <v>3033.3399999999997</v>
      </c>
      <c r="N27" s="42">
        <f t="shared" si="0"/>
        <v>0.17849497457176042</v>
      </c>
      <c r="P27" s="340">
        <f t="shared" si="14"/>
        <v>3.7105077034683399E-5</v>
      </c>
      <c r="Q27" s="341">
        <f t="shared" si="15"/>
        <v>1.5992303975004493E-3</v>
      </c>
      <c r="R27" s="341">
        <f t="shared" si="16"/>
        <v>9.6729184529080574E-3</v>
      </c>
      <c r="S27" s="341">
        <f t="shared" si="17"/>
        <v>7.802320243821631E-3</v>
      </c>
      <c r="T27" s="341">
        <f t="shared" si="18"/>
        <v>9.4445143267778194E-3</v>
      </c>
      <c r="V27" s="81">
        <v>4.45</v>
      </c>
      <c r="W27" s="61">
        <v>87.213999999999999</v>
      </c>
      <c r="X27" s="61">
        <v>175.91</v>
      </c>
      <c r="Y27" s="61">
        <v>140.37899999999999</v>
      </c>
      <c r="Z27" s="61">
        <v>147.57900000000001</v>
      </c>
      <c r="AA27" s="61">
        <v>173.47900000000001</v>
      </c>
      <c r="AB27" s="61">
        <v>287.63299999999998</v>
      </c>
      <c r="AC27" s="61">
        <v>563.63099999999997</v>
      </c>
      <c r="AD27" s="61">
        <v>371.80799999999999</v>
      </c>
      <c r="AE27" s="61">
        <v>795.45699999999999</v>
      </c>
      <c r="AF27" s="61">
        <v>583.40199999999993</v>
      </c>
      <c r="AG27" s="82">
        <v>762.34500000000003</v>
      </c>
      <c r="AH27" s="42">
        <f t="shared" si="1"/>
        <v>0.30672332285456705</v>
      </c>
      <c r="AJ27" s="340">
        <f t="shared" si="19"/>
        <v>6.551971148004878E-5</v>
      </c>
      <c r="AK27" s="341">
        <f t="shared" si="20"/>
        <v>1.8466662489608709E-3</v>
      </c>
      <c r="AL27" s="341">
        <f t="shared" si="21"/>
        <v>7.1217758154894254E-3</v>
      </c>
      <c r="AM27" s="341">
        <f t="shared" si="22"/>
        <v>4.8829023517204077E-3</v>
      </c>
      <c r="AN27" s="341">
        <f t="shared" si="23"/>
        <v>5.9953019991087564E-3</v>
      </c>
      <c r="AP27" s="52">
        <f t="shared" si="24"/>
        <v>5.3421368547418968</v>
      </c>
      <c r="AQ27" s="74">
        <f t="shared" si="25"/>
        <v>4.0591082565391412</v>
      </c>
      <c r="AR27" s="74">
        <f t="shared" si="26"/>
        <v>4.8007750668631619</v>
      </c>
      <c r="AS27" s="74">
        <f t="shared" si="27"/>
        <v>2.4475459855287252</v>
      </c>
      <c r="AT27" s="74">
        <f t="shared" si="28"/>
        <v>2.6985134122035515</v>
      </c>
      <c r="AU27" s="74">
        <f t="shared" si="29"/>
        <v>4.2041246607212104</v>
      </c>
      <c r="AV27" s="74">
        <f t="shared" si="30"/>
        <v>3.953772560447566</v>
      </c>
      <c r="AW27" s="74">
        <f t="shared" si="31"/>
        <v>3.4701641403258177</v>
      </c>
      <c r="AX27" s="74">
        <f t="shared" si="32"/>
        <v>2.4965118074813168</v>
      </c>
      <c r="AY27" s="74">
        <f t="shared" si="33"/>
        <v>2.8213497811606643</v>
      </c>
      <c r="AZ27" s="74">
        <f t="shared" si="34"/>
        <v>2.2665982882074354</v>
      </c>
      <c r="BA27" s="17">
        <f t="shared" si="35"/>
        <v>2.5132197511653827</v>
      </c>
      <c r="BB27" s="42">
        <f t="shared" si="36"/>
        <v>0.10880686897235356</v>
      </c>
      <c r="BC27" s="8"/>
    </row>
    <row r="28" spans="1:55" ht="20.100000000000001" customHeight="1">
      <c r="A28" s="47" t="s">
        <v>157</v>
      </c>
      <c r="B28" s="81">
        <v>301.10000000000002</v>
      </c>
      <c r="C28" s="61">
        <v>273.14999999999998</v>
      </c>
      <c r="D28" s="61">
        <v>270.63</v>
      </c>
      <c r="E28" s="61">
        <v>115.88000000000001</v>
      </c>
      <c r="F28" s="61">
        <v>795.42000000000007</v>
      </c>
      <c r="G28" s="61">
        <v>895.05</v>
      </c>
      <c r="H28" s="61">
        <v>1023.9100000000001</v>
      </c>
      <c r="I28" s="61">
        <v>945.54</v>
      </c>
      <c r="J28" s="61">
        <v>1953.7900000000002</v>
      </c>
      <c r="K28" s="61">
        <v>1564.6</v>
      </c>
      <c r="L28" s="61">
        <v>1709.92</v>
      </c>
      <c r="M28" s="82">
        <v>2296.94</v>
      </c>
      <c r="N28" s="42">
        <f t="shared" si="0"/>
        <v>0.34330261064845136</v>
      </c>
      <c r="P28" s="340">
        <f t="shared" si="14"/>
        <v>1.3412171302692884E-3</v>
      </c>
      <c r="Q28" s="341">
        <f t="shared" si="15"/>
        <v>3.4688618827132056E-3</v>
      </c>
      <c r="R28" s="341">
        <f t="shared" si="16"/>
        <v>5.3678587125791629E-3</v>
      </c>
      <c r="S28" s="341">
        <f t="shared" si="17"/>
        <v>5.1832983403908781E-3</v>
      </c>
      <c r="T28" s="341">
        <f t="shared" si="18"/>
        <v>7.1516818878691636E-3</v>
      </c>
      <c r="V28" s="81">
        <v>79.674000000000007</v>
      </c>
      <c r="W28" s="61">
        <v>73.978999999999999</v>
      </c>
      <c r="X28" s="61">
        <v>77.762</v>
      </c>
      <c r="Y28" s="61">
        <v>40.659999999999997</v>
      </c>
      <c r="Z28" s="61">
        <v>201.59399999999999</v>
      </c>
      <c r="AA28" s="61">
        <v>217.85499999999999</v>
      </c>
      <c r="AB28" s="61">
        <v>223.148</v>
      </c>
      <c r="AC28" s="61">
        <v>232.24299999999999</v>
      </c>
      <c r="AD28" s="61">
        <v>582.35400000000004</v>
      </c>
      <c r="AE28" s="61">
        <v>476.67500000000001</v>
      </c>
      <c r="AF28" s="61">
        <v>471.03900000000004</v>
      </c>
      <c r="AG28" s="82">
        <v>758.00900000000001</v>
      </c>
      <c r="AH28" s="42">
        <f t="shared" si="1"/>
        <v>0.60922768603024369</v>
      </c>
      <c r="AJ28" s="340">
        <f t="shared" si="19"/>
        <v>1.1730825825755971E-3</v>
      </c>
      <c r="AK28" s="341">
        <f t="shared" si="20"/>
        <v>2.3190442397487332E-3</v>
      </c>
      <c r="AL28" s="341">
        <f t="shared" si="21"/>
        <v>4.2677008145612164E-3</v>
      </c>
      <c r="AM28" s="341">
        <f t="shared" si="22"/>
        <v>3.9424572436365145E-3</v>
      </c>
      <c r="AN28" s="341">
        <f t="shared" si="23"/>
        <v>5.9612024385841435E-3</v>
      </c>
      <c r="AP28" s="52">
        <f t="shared" si="24"/>
        <v>2.6460976419794093</v>
      </c>
      <c r="AQ28" s="74">
        <f t="shared" si="25"/>
        <v>2.7083653670144607</v>
      </c>
      <c r="AR28" s="74">
        <f t="shared" si="26"/>
        <v>2.8733695451354246</v>
      </c>
      <c r="AS28" s="74">
        <f t="shared" si="27"/>
        <v>3.5088022091819115</v>
      </c>
      <c r="AT28" s="74">
        <f t="shared" si="28"/>
        <v>2.5344346383042913</v>
      </c>
      <c r="AU28" s="74">
        <f t="shared" si="29"/>
        <v>2.4339981006647675</v>
      </c>
      <c r="AV28" s="74">
        <f t="shared" si="30"/>
        <v>2.1793712337998454</v>
      </c>
      <c r="AW28" s="74">
        <f t="shared" si="31"/>
        <v>2.456194343972756</v>
      </c>
      <c r="AX28" s="74">
        <f t="shared" si="32"/>
        <v>2.9806376324988864</v>
      </c>
      <c r="AY28" s="74">
        <f t="shared" si="33"/>
        <v>3.0466253355490225</v>
      </c>
      <c r="AZ28" s="74">
        <f t="shared" si="34"/>
        <v>2.7547429119490974</v>
      </c>
      <c r="BA28" s="17">
        <f t="shared" si="35"/>
        <v>3.3000818480238925</v>
      </c>
      <c r="BB28" s="42">
        <f t="shared" si="36"/>
        <v>0.19796364071191844</v>
      </c>
      <c r="BC28" s="8"/>
    </row>
    <row r="29" spans="1:55" ht="20.100000000000001" customHeight="1">
      <c r="A29" s="47" t="s">
        <v>154</v>
      </c>
      <c r="B29" s="81">
        <v>160.68</v>
      </c>
      <c r="C29" s="61">
        <v>207.48000000000002</v>
      </c>
      <c r="D29" s="61">
        <v>234.39</v>
      </c>
      <c r="E29" s="61">
        <v>285.45999999999998</v>
      </c>
      <c r="F29" s="61">
        <v>304.25</v>
      </c>
      <c r="G29" s="61">
        <v>314.10000000000002</v>
      </c>
      <c r="H29" s="61">
        <v>387.09</v>
      </c>
      <c r="I29" s="61">
        <v>560.34999999999991</v>
      </c>
      <c r="J29" s="61">
        <v>578.6</v>
      </c>
      <c r="K29" s="61">
        <v>680.7</v>
      </c>
      <c r="L29" s="61">
        <v>246.09</v>
      </c>
      <c r="M29" s="82">
        <v>300.51</v>
      </c>
      <c r="N29" s="42">
        <f t="shared" si="0"/>
        <v>0.22113860782640493</v>
      </c>
      <c r="P29" s="340">
        <f t="shared" si="14"/>
        <v>7.1573154597033963E-4</v>
      </c>
      <c r="Q29" s="341">
        <f t="shared" si="15"/>
        <v>1.2173281016258511E-3</v>
      </c>
      <c r="R29" s="341">
        <f t="shared" si="16"/>
        <v>2.3353581910089717E-3</v>
      </c>
      <c r="S29" s="341">
        <f t="shared" si="17"/>
        <v>7.4597518514713619E-4</v>
      </c>
      <c r="T29" s="341">
        <f t="shared" si="18"/>
        <v>9.3565871295008235E-4</v>
      </c>
      <c r="V29" s="81">
        <v>294.90300000000002</v>
      </c>
      <c r="W29" s="61">
        <v>454.96100000000001</v>
      </c>
      <c r="X29" s="61">
        <v>516.024</v>
      </c>
      <c r="Y29" s="61">
        <v>657.53099999999995</v>
      </c>
      <c r="Z29" s="61">
        <v>676.33699999999999</v>
      </c>
      <c r="AA29" s="61">
        <v>892.91300000000001</v>
      </c>
      <c r="AB29" s="61">
        <v>843.62199999999996</v>
      </c>
      <c r="AC29" s="61">
        <v>1324.951</v>
      </c>
      <c r="AD29" s="61">
        <v>1390.518</v>
      </c>
      <c r="AE29" s="61">
        <v>1556.58</v>
      </c>
      <c r="AF29" s="61">
        <v>557.31700000000001</v>
      </c>
      <c r="AG29" s="82">
        <v>672.98199999999997</v>
      </c>
      <c r="AH29" s="42">
        <f t="shared" si="1"/>
        <v>0.20753897691977807</v>
      </c>
      <c r="AJ29" s="340">
        <f t="shared" si="19"/>
        <v>4.3420133650788374E-3</v>
      </c>
      <c r="AK29" s="341">
        <f t="shared" si="20"/>
        <v>9.5049677503236587E-3</v>
      </c>
      <c r="AL29" s="341">
        <f t="shared" si="21"/>
        <v>1.3936157201300044E-2</v>
      </c>
      <c r="AM29" s="341">
        <f t="shared" si="22"/>
        <v>4.6645786095244153E-3</v>
      </c>
      <c r="AN29" s="341">
        <f t="shared" si="23"/>
        <v>5.2925254707044825E-3</v>
      </c>
      <c r="AP29" s="52">
        <f t="shared" si="24"/>
        <v>18.353435399551906</v>
      </c>
      <c r="AQ29" s="74">
        <f t="shared" si="25"/>
        <v>21.927944862155385</v>
      </c>
      <c r="AR29" s="74">
        <f t="shared" si="26"/>
        <v>22.015615000639958</v>
      </c>
      <c r="AS29" s="74">
        <f t="shared" si="27"/>
        <v>23.034085335948994</v>
      </c>
      <c r="AT29" s="74">
        <f t="shared" si="28"/>
        <v>22.229646672144618</v>
      </c>
      <c r="AU29" s="74">
        <f t="shared" si="29"/>
        <v>28.427666348296722</v>
      </c>
      <c r="AV29" s="74">
        <f t="shared" si="30"/>
        <v>21.793949727453565</v>
      </c>
      <c r="AW29" s="74">
        <f t="shared" si="31"/>
        <v>23.645061122512718</v>
      </c>
      <c r="AX29" s="74">
        <f t="shared" si="32"/>
        <v>24.032457656412028</v>
      </c>
      <c r="AY29" s="74">
        <f t="shared" si="33"/>
        <v>22.867342441604229</v>
      </c>
      <c r="AZ29" s="74">
        <f t="shared" si="34"/>
        <v>22.646877158763054</v>
      </c>
      <c r="BA29" s="17">
        <f t="shared" si="35"/>
        <v>22.394662407241022</v>
      </c>
      <c r="BB29" s="42">
        <f t="shared" si="36"/>
        <v>-1.1136844596891354E-2</v>
      </c>
      <c r="BC29" s="8"/>
    </row>
    <row r="30" spans="1:55" ht="20.100000000000001" customHeight="1">
      <c r="A30" s="47" t="s">
        <v>153</v>
      </c>
      <c r="B30" s="81">
        <v>1435.09</v>
      </c>
      <c r="C30" s="61">
        <v>2204.88</v>
      </c>
      <c r="D30" s="61">
        <v>2858.55</v>
      </c>
      <c r="E30" s="61">
        <v>3712.96</v>
      </c>
      <c r="F30" s="61">
        <v>4425.0599999999995</v>
      </c>
      <c r="G30" s="61">
        <v>3150.72</v>
      </c>
      <c r="H30" s="61">
        <v>3240.27</v>
      </c>
      <c r="I30" s="61">
        <v>1656.5</v>
      </c>
      <c r="J30" s="61">
        <v>2808.05</v>
      </c>
      <c r="K30" s="61">
        <v>1743.17</v>
      </c>
      <c r="L30" s="61">
        <v>2205.62</v>
      </c>
      <c r="M30" s="82">
        <v>1413.02</v>
      </c>
      <c r="N30" s="42">
        <f t="shared" si="0"/>
        <v>-0.35935473925698896</v>
      </c>
      <c r="P30" s="340">
        <f t="shared" si="14"/>
        <v>6.3924519809968544E-3</v>
      </c>
      <c r="Q30" s="341">
        <f t="shared" si="15"/>
        <v>1.2210951914532319E-2</v>
      </c>
      <c r="R30" s="341">
        <f t="shared" si="16"/>
        <v>5.9804999821082838E-3</v>
      </c>
      <c r="S30" s="341">
        <f t="shared" si="17"/>
        <v>6.6859189234191822E-3</v>
      </c>
      <c r="T30" s="341">
        <f t="shared" si="18"/>
        <v>4.3995357045446921E-3</v>
      </c>
      <c r="V30" s="81">
        <v>428.36800000000005</v>
      </c>
      <c r="W30" s="61">
        <v>675.37099999999998</v>
      </c>
      <c r="X30" s="61">
        <v>845.9129999999999</v>
      </c>
      <c r="Y30" s="61">
        <v>1220.8050000000003</v>
      </c>
      <c r="Z30" s="61">
        <v>1569.95</v>
      </c>
      <c r="AA30" s="61">
        <v>1227.1219999999998</v>
      </c>
      <c r="AB30" s="61">
        <v>1174.249</v>
      </c>
      <c r="AC30" s="61">
        <v>567.95399999999995</v>
      </c>
      <c r="AD30" s="61">
        <v>1090.961</v>
      </c>
      <c r="AE30" s="61">
        <v>697.755</v>
      </c>
      <c r="AF30" s="61">
        <v>831.798</v>
      </c>
      <c r="AG30" s="82">
        <v>652.10799999999995</v>
      </c>
      <c r="AH30" s="42">
        <f t="shared" si="1"/>
        <v>-0.21602600631403304</v>
      </c>
      <c r="AJ30" s="340">
        <f t="shared" si="19"/>
        <v>6.3070893859068621E-3</v>
      </c>
      <c r="AK30" s="341">
        <f t="shared" si="20"/>
        <v>1.30625884444651E-2</v>
      </c>
      <c r="AL30" s="341">
        <f t="shared" si="21"/>
        <v>6.2470437548941349E-3</v>
      </c>
      <c r="AM30" s="341">
        <f t="shared" si="22"/>
        <v>6.9619034736876665E-3</v>
      </c>
      <c r="AN30" s="341">
        <f t="shared" si="23"/>
        <v>5.1283662856512636E-3</v>
      </c>
      <c r="AP30" s="52">
        <f t="shared" si="24"/>
        <v>2.9849556473810015</v>
      </c>
      <c r="AQ30" s="74">
        <f t="shared" si="25"/>
        <v>3.0630737273683826</v>
      </c>
      <c r="AR30" s="74">
        <f t="shared" si="26"/>
        <v>2.9592380752479395</v>
      </c>
      <c r="AS30" s="74">
        <f t="shared" si="27"/>
        <v>3.2879562397655788</v>
      </c>
      <c r="AT30" s="74">
        <f t="shared" si="28"/>
        <v>3.5478614979231926</v>
      </c>
      <c r="AU30" s="74">
        <f t="shared" si="29"/>
        <v>3.8947351716433065</v>
      </c>
      <c r="AV30" s="74">
        <f t="shared" si="30"/>
        <v>3.6239233150323895</v>
      </c>
      <c r="AW30" s="74">
        <f t="shared" si="31"/>
        <v>3.4286386960458799</v>
      </c>
      <c r="AX30" s="74">
        <f t="shared" si="32"/>
        <v>3.8851195669592773</v>
      </c>
      <c r="AY30" s="74">
        <f t="shared" si="33"/>
        <v>4.0027937607921196</v>
      </c>
      <c r="AZ30" s="74">
        <f t="shared" si="34"/>
        <v>3.7712661292516394</v>
      </c>
      <c r="BA30" s="17">
        <f t="shared" si="35"/>
        <v>4.6149948337603144</v>
      </c>
      <c r="BB30" s="42">
        <f t="shared" si="36"/>
        <v>0.22372558063837897</v>
      </c>
      <c r="BC30" s="8"/>
    </row>
    <row r="31" spans="1:55" ht="20.100000000000001" customHeight="1">
      <c r="A31" s="47" t="s">
        <v>137</v>
      </c>
      <c r="B31" s="81">
        <v>1180.0999999999999</v>
      </c>
      <c r="C31" s="61">
        <v>1334.39</v>
      </c>
      <c r="D31" s="61">
        <v>1459.8499999999997</v>
      </c>
      <c r="E31" s="61">
        <v>1351.79</v>
      </c>
      <c r="F31" s="61">
        <v>1485.83</v>
      </c>
      <c r="G31" s="61">
        <v>1558.2</v>
      </c>
      <c r="H31" s="61">
        <v>1439.1599999999999</v>
      </c>
      <c r="I31" s="61">
        <v>1535.48</v>
      </c>
      <c r="J31" s="61">
        <v>1335.03</v>
      </c>
      <c r="K31" s="61">
        <v>1099.3399999999999</v>
      </c>
      <c r="L31" s="61">
        <v>1186.1300000000001</v>
      </c>
      <c r="M31" s="82">
        <v>1602.04</v>
      </c>
      <c r="N31" s="42">
        <f t="shared" si="0"/>
        <v>0.35064453306130006</v>
      </c>
      <c r="P31" s="340">
        <f t="shared" si="14"/>
        <v>5.256626819763491E-3</v>
      </c>
      <c r="Q31" s="341">
        <f t="shared" si="15"/>
        <v>6.0389705442642511E-3</v>
      </c>
      <c r="R31" s="341">
        <f t="shared" si="16"/>
        <v>3.7716360712557696E-3</v>
      </c>
      <c r="S31" s="341">
        <f t="shared" si="17"/>
        <v>3.5955282472208247E-3</v>
      </c>
      <c r="T31" s="341">
        <f t="shared" si="18"/>
        <v>4.9880625752705401E-3</v>
      </c>
      <c r="V31" s="81">
        <v>388.13</v>
      </c>
      <c r="W31" s="61">
        <v>451.81400000000002</v>
      </c>
      <c r="X31" s="61">
        <v>514.39400000000001</v>
      </c>
      <c r="Y31" s="61">
        <v>402.09500000000003</v>
      </c>
      <c r="Z31" s="61">
        <v>477.42700000000002</v>
      </c>
      <c r="AA31" s="61">
        <v>464.79300000000001</v>
      </c>
      <c r="AB31" s="61">
        <v>489.363</v>
      </c>
      <c r="AC31" s="61">
        <v>625.28500000000008</v>
      </c>
      <c r="AD31" s="61">
        <v>542.92200000000003</v>
      </c>
      <c r="AE31" s="61">
        <v>449.57000000000005</v>
      </c>
      <c r="AF31" s="61">
        <v>616.18700000000001</v>
      </c>
      <c r="AG31" s="82">
        <v>648.97800000000007</v>
      </c>
      <c r="AH31" s="42">
        <f t="shared" si="1"/>
        <v>5.3215988003641836E-2</v>
      </c>
      <c r="AJ31" s="340">
        <f t="shared" si="19"/>
        <v>5.714643958820524E-3</v>
      </c>
      <c r="AK31" s="341">
        <f t="shared" si="20"/>
        <v>4.9476740461569984E-3</v>
      </c>
      <c r="AL31" s="341">
        <f t="shared" si="21"/>
        <v>4.0250280698637154E-3</v>
      </c>
      <c r="AM31" s="341">
        <f t="shared" si="22"/>
        <v>5.1573031141469231E-3</v>
      </c>
      <c r="AN31" s="341">
        <f t="shared" si="23"/>
        <v>5.1037510586120494E-3</v>
      </c>
      <c r="AP31" s="52">
        <f t="shared" si="24"/>
        <v>3.288958562833658</v>
      </c>
      <c r="AQ31" s="74">
        <f t="shared" si="25"/>
        <v>3.3859216570867585</v>
      </c>
      <c r="AR31" s="74">
        <f t="shared" si="26"/>
        <v>3.5236085899236231</v>
      </c>
      <c r="AS31" s="74">
        <f t="shared" si="27"/>
        <v>2.9745374651388161</v>
      </c>
      <c r="AT31" s="74">
        <f t="shared" si="28"/>
        <v>3.2132007026375833</v>
      </c>
      <c r="AU31" s="74">
        <f t="shared" si="29"/>
        <v>2.9828840970350408</v>
      </c>
      <c r="AV31" s="74">
        <f t="shared" si="30"/>
        <v>3.4003376969899115</v>
      </c>
      <c r="AW31" s="74">
        <f t="shared" si="31"/>
        <v>4.0722445098601092</v>
      </c>
      <c r="AX31" s="74">
        <f t="shared" si="32"/>
        <v>4.0667400732567813</v>
      </c>
      <c r="AY31" s="74">
        <f t="shared" si="33"/>
        <v>4.089453672203323</v>
      </c>
      <c r="AZ31" s="74">
        <f t="shared" si="34"/>
        <v>5.1949364740795687</v>
      </c>
      <c r="BA31" s="17">
        <f t="shared" si="35"/>
        <v>4.0509475418840983</v>
      </c>
      <c r="BB31" s="42">
        <f t="shared" si="36"/>
        <v>-0.22021230440515843</v>
      </c>
      <c r="BC31" s="8"/>
    </row>
    <row r="32" spans="1:55" ht="20.100000000000001" customHeight="1" thickBot="1">
      <c r="A32" s="47" t="s">
        <v>33</v>
      </c>
      <c r="B32" s="81">
        <f t="shared" ref="B32:K32" si="37">B33-SUM(B7:B31)</f>
        <v>8625.2900000000081</v>
      </c>
      <c r="C32" s="61">
        <f t="shared" si="37"/>
        <v>10994.139999999898</v>
      </c>
      <c r="D32" s="61">
        <f t="shared" si="37"/>
        <v>10278.96000000005</v>
      </c>
      <c r="E32" s="61">
        <f t="shared" si="37"/>
        <v>12604.329999999958</v>
      </c>
      <c r="F32" s="61">
        <f t="shared" si="37"/>
        <v>11892.279999999999</v>
      </c>
      <c r="G32" s="61">
        <f t="shared" si="37"/>
        <v>10390.250000000204</v>
      </c>
      <c r="H32" s="61">
        <f t="shared" si="37"/>
        <v>10976.459999999992</v>
      </c>
      <c r="I32" s="61">
        <f t="shared" si="37"/>
        <v>12280.690000000177</v>
      </c>
      <c r="J32" s="61">
        <f t="shared" si="37"/>
        <v>11180.840000000026</v>
      </c>
      <c r="K32" s="61">
        <f t="shared" si="37"/>
        <v>10511.859999999928</v>
      </c>
      <c r="L32" s="61">
        <f t="shared" ref="L32:M32" si="38">L33-SUM(L7:L31)</f>
        <v>14607.57000000024</v>
      </c>
      <c r="M32" s="82">
        <f t="shared" si="38"/>
        <v>17099.719999999856</v>
      </c>
      <c r="N32" s="42">
        <f t="shared" si="0"/>
        <v>0.17060674704961706</v>
      </c>
      <c r="P32" s="340">
        <f t="shared" si="14"/>
        <v>3.8420414153239456E-2</v>
      </c>
      <c r="Q32" s="349">
        <f t="shared" si="15"/>
        <v>4.0268523743770289E-2</v>
      </c>
      <c r="R32" s="341">
        <f t="shared" si="16"/>
        <v>3.6064284345143818E-2</v>
      </c>
      <c r="S32" s="341">
        <f t="shared" si="17"/>
        <v>4.428007938274587E-2</v>
      </c>
      <c r="T32" s="341">
        <f t="shared" si="18"/>
        <v>5.324116337894462E-2</v>
      </c>
      <c r="V32" s="81">
        <f t="shared" ref="V32:AG32" si="39">V33-SUM(V7:V31)</f>
        <v>2832.5039999999935</v>
      </c>
      <c r="W32" s="61">
        <f t="shared" si="39"/>
        <v>3565.8059999999678</v>
      </c>
      <c r="X32" s="61">
        <f t="shared" si="39"/>
        <v>3209.2749999999942</v>
      </c>
      <c r="Y32" s="61">
        <f t="shared" si="39"/>
        <v>3733.4369999999617</v>
      </c>
      <c r="Z32" s="61">
        <f t="shared" si="39"/>
        <v>3965.3490000000165</v>
      </c>
      <c r="AA32" s="61">
        <f t="shared" si="39"/>
        <v>4368.1980000000622</v>
      </c>
      <c r="AB32" s="61">
        <f t="shared" si="39"/>
        <v>4544.7160000000149</v>
      </c>
      <c r="AC32" s="61">
        <f t="shared" si="39"/>
        <v>5072.7719999999244</v>
      </c>
      <c r="AD32" s="61">
        <f t="shared" si="39"/>
        <v>4380.5339999999851</v>
      </c>
      <c r="AE32" s="61">
        <f t="shared" si="39"/>
        <v>4360.0160000000033</v>
      </c>
      <c r="AF32" s="61">
        <f t="shared" si="39"/>
        <v>4845.1460000000225</v>
      </c>
      <c r="AG32" s="82">
        <f t="shared" si="39"/>
        <v>6416.9840000000113</v>
      </c>
      <c r="AH32" s="42">
        <f t="shared" si="1"/>
        <v>0.3244149918289318</v>
      </c>
      <c r="AJ32" s="340">
        <f t="shared" si="19"/>
        <v>4.1704459515973853E-2</v>
      </c>
      <c r="AK32" s="349">
        <f t="shared" si="20"/>
        <v>4.6499021872264033E-2</v>
      </c>
      <c r="AL32" s="341">
        <f t="shared" si="21"/>
        <v>3.9035493438296431E-2</v>
      </c>
      <c r="AM32" s="341">
        <f t="shared" si="22"/>
        <v>4.0552440337586843E-2</v>
      </c>
      <c r="AN32" s="341">
        <f t="shared" si="23"/>
        <v>5.0465021746648783E-2</v>
      </c>
      <c r="AP32" s="52">
        <f t="shared" si="24"/>
        <v>3.2839521917523831</v>
      </c>
      <c r="AQ32" s="74">
        <f t="shared" si="25"/>
        <v>3.2433696496497233</v>
      </c>
      <c r="AR32" s="74">
        <f t="shared" si="26"/>
        <v>3.1221787029037751</v>
      </c>
      <c r="AS32" s="74">
        <f t="shared" si="27"/>
        <v>2.962027335050712</v>
      </c>
      <c r="AT32" s="74">
        <f t="shared" si="28"/>
        <v>3.3343892003888382</v>
      </c>
      <c r="AU32" s="74">
        <f t="shared" si="29"/>
        <v>4.2041317581386171</v>
      </c>
      <c r="AV32" s="74">
        <f t="shared" si="30"/>
        <v>4.1404204998697383</v>
      </c>
      <c r="AW32" s="74">
        <f t="shared" si="31"/>
        <v>4.1306897250886161</v>
      </c>
      <c r="AX32" s="74">
        <f t="shared" si="32"/>
        <v>3.9178934677537418</v>
      </c>
      <c r="AY32" s="74">
        <f t="shared" si="33"/>
        <v>4.1477112518622139</v>
      </c>
      <c r="AZ32" s="74">
        <f t="shared" si="34"/>
        <v>3.3168733745584946</v>
      </c>
      <c r="BA32" s="17">
        <f t="shared" si="35"/>
        <v>3.7526836696741617</v>
      </c>
      <c r="BB32" s="42">
        <f t="shared" si="36"/>
        <v>0.13139190011245977</v>
      </c>
      <c r="BC32" s="8"/>
    </row>
    <row r="33" spans="1:55" s="6" customFormat="1" ht="26.25" customHeight="1" thickBot="1">
      <c r="A33" s="56" t="s">
        <v>34</v>
      </c>
      <c r="B33" s="84">
        <v>224497.58000000002</v>
      </c>
      <c r="C33" s="69">
        <v>240370.76999999993</v>
      </c>
      <c r="D33" s="69">
        <v>225690.52000000014</v>
      </c>
      <c r="E33" s="69">
        <v>241917.9499999999</v>
      </c>
      <c r="F33" s="69">
        <v>260638.80000000002</v>
      </c>
      <c r="G33" s="69">
        <v>258024.11000000019</v>
      </c>
      <c r="H33" s="69">
        <v>265211.34999999992</v>
      </c>
      <c r="I33" s="69">
        <v>307804.48</v>
      </c>
      <c r="J33" s="69">
        <v>313501.42</v>
      </c>
      <c r="K33" s="69">
        <v>291475.62999999989</v>
      </c>
      <c r="L33" s="69">
        <v>329890.33000000019</v>
      </c>
      <c r="M33" s="85">
        <v>321174.79999999987</v>
      </c>
      <c r="N33" s="86">
        <f t="shared" si="0"/>
        <v>-2.64194770425684E-2</v>
      </c>
      <c r="O33"/>
      <c r="P33" s="334">
        <f>SUM(P7:P32)</f>
        <v>1</v>
      </c>
      <c r="Q33" s="338">
        <f t="shared" ref="Q33:T33" si="40">SUM(Q7:Q32)</f>
        <v>1.0000000000000002</v>
      </c>
      <c r="R33" s="338">
        <f t="shared" si="40"/>
        <v>1</v>
      </c>
      <c r="S33" s="338">
        <f t="shared" si="40"/>
        <v>1.0000000000000002</v>
      </c>
      <c r="T33" s="335">
        <f t="shared" si="40"/>
        <v>1</v>
      </c>
      <c r="V33" s="99">
        <v>67918.491999999984</v>
      </c>
      <c r="W33" s="69">
        <v>75477.221999999994</v>
      </c>
      <c r="X33" s="69">
        <v>76297.396999999997</v>
      </c>
      <c r="Y33" s="69">
        <v>81791.785999999978</v>
      </c>
      <c r="Z33" s="69">
        <v>91527.020999999993</v>
      </c>
      <c r="AA33" s="69">
        <v>93941.718000000052</v>
      </c>
      <c r="AB33" s="69">
        <v>95768.045000000013</v>
      </c>
      <c r="AC33" s="69">
        <v>112733.48599999992</v>
      </c>
      <c r="AD33" s="69">
        <v>115661.003</v>
      </c>
      <c r="AE33" s="69">
        <v>111693.63100000001</v>
      </c>
      <c r="AF33" s="69">
        <v>119478.53100000006</v>
      </c>
      <c r="AG33" s="85">
        <v>127157.064</v>
      </c>
      <c r="AH33" s="86">
        <f t="shared" si="1"/>
        <v>6.4267052295779684E-2</v>
      </c>
      <c r="AI33"/>
      <c r="AJ33" s="334">
        <f>SUM(AJ7:AJ32)</f>
        <v>1</v>
      </c>
      <c r="AK33" s="338">
        <f t="shared" ref="AK33:AN33" si="41">SUM(AK7:AK32)</f>
        <v>1</v>
      </c>
      <c r="AL33" s="338">
        <f t="shared" si="41"/>
        <v>1</v>
      </c>
      <c r="AM33" s="338">
        <f t="shared" si="41"/>
        <v>0.99999999999999956</v>
      </c>
      <c r="AN33" s="335">
        <f t="shared" si="41"/>
        <v>1.0000000000000002</v>
      </c>
      <c r="AP33" s="72">
        <f t="shared" si="2"/>
        <v>3.0253551953655795</v>
      </c>
      <c r="AQ33" s="77">
        <f t="shared" si="3"/>
        <v>3.1400332910694595</v>
      </c>
      <c r="AR33" s="77">
        <f t="shared" si="4"/>
        <v>3.3806203734210878</v>
      </c>
      <c r="AS33" s="77">
        <f t="shared" si="5"/>
        <v>3.3809721849908208</v>
      </c>
      <c r="AT33" s="77">
        <f t="shared" si="6"/>
        <v>3.5116422036933863</v>
      </c>
      <c r="AU33" s="77">
        <f t="shared" si="7"/>
        <v>3.6408116280296436</v>
      </c>
      <c r="AV33" s="77">
        <f t="shared" si="8"/>
        <v>3.6110085409240611</v>
      </c>
      <c r="AW33" s="77">
        <f t="shared" si="9"/>
        <v>3.66250309287246</v>
      </c>
      <c r="AX33" s="77">
        <f t="shared" si="10"/>
        <v>3.6893294773593048</v>
      </c>
      <c r="AY33" s="77">
        <f t="shared" si="10"/>
        <v>3.8320058181193417</v>
      </c>
      <c r="AZ33" s="77">
        <f t="shared" ref="AZ33" si="42">(AF33/L33)*10</f>
        <v>3.6217651787489498</v>
      </c>
      <c r="BA33" s="87">
        <f t="shared" si="13"/>
        <v>3.9591233185168964</v>
      </c>
      <c r="BB33" s="86">
        <f t="shared" si="36"/>
        <v>9.3147435882212193E-2</v>
      </c>
      <c r="BC33" s="13"/>
    </row>
    <row r="35" spans="1:55" ht="15.75" thickBot="1"/>
    <row r="36" spans="1:55" ht="15" customHeight="1">
      <c r="A36" s="507" t="s">
        <v>20</v>
      </c>
      <c r="B36" s="533" t="s">
        <v>19</v>
      </c>
      <c r="C36" s="530"/>
      <c r="D36" s="530"/>
      <c r="E36" s="530"/>
      <c r="F36" s="530"/>
      <c r="G36" s="530"/>
      <c r="H36" s="530"/>
      <c r="I36" s="530"/>
      <c r="J36" s="530"/>
      <c r="K36" s="530"/>
      <c r="L36" s="530"/>
      <c r="M36" s="531"/>
      <c r="N36" s="519" t="s">
        <v>196</v>
      </c>
      <c r="P36" s="489" t="s">
        <v>112</v>
      </c>
      <c r="Q36" s="495"/>
      <c r="R36" s="495"/>
      <c r="S36" s="495"/>
      <c r="T36" s="522"/>
      <c r="V36" s="529" t="s">
        <v>35</v>
      </c>
      <c r="W36" s="530"/>
      <c r="X36" s="530"/>
      <c r="Y36" s="530"/>
      <c r="Z36" s="530"/>
      <c r="AA36" s="530"/>
      <c r="AB36" s="530"/>
      <c r="AC36" s="530"/>
      <c r="AD36" s="530"/>
      <c r="AE36" s="530"/>
      <c r="AF36" s="530"/>
      <c r="AG36" s="531"/>
      <c r="AH36" s="519" t="s">
        <v>196</v>
      </c>
      <c r="AJ36" s="489" t="s">
        <v>112</v>
      </c>
      <c r="AK36" s="495"/>
      <c r="AL36" s="495"/>
      <c r="AM36" s="495"/>
      <c r="AN36" s="522"/>
      <c r="AP36" s="529" t="s">
        <v>41</v>
      </c>
      <c r="AQ36" s="530"/>
      <c r="AR36" s="530"/>
      <c r="AS36" s="530"/>
      <c r="AT36" s="530"/>
      <c r="AU36" s="530"/>
      <c r="AV36" s="530"/>
      <c r="AW36" s="530"/>
      <c r="AX36" s="530"/>
      <c r="AY36" s="530"/>
      <c r="AZ36" s="530"/>
      <c r="BA36" s="530"/>
      <c r="BB36" s="519" t="s">
        <v>196</v>
      </c>
    </row>
    <row r="37" spans="1:55" ht="15.75" thickBot="1">
      <c r="A37" s="517"/>
      <c r="B37" s="526" t="s">
        <v>69</v>
      </c>
      <c r="C37" s="527"/>
      <c r="D37" s="527"/>
      <c r="E37" s="527"/>
      <c r="F37" s="527"/>
      <c r="G37" s="527"/>
      <c r="H37" s="527"/>
      <c r="I37" s="527"/>
      <c r="J37" s="527"/>
      <c r="K37" s="527"/>
      <c r="L37" s="527"/>
      <c r="M37" s="528"/>
      <c r="N37" s="520"/>
      <c r="P37" s="523"/>
      <c r="Q37" s="524"/>
      <c r="R37" s="524"/>
      <c r="S37" s="524"/>
      <c r="T37" s="525"/>
      <c r="V37" s="532" t="str">
        <f>B37</f>
        <v>jan-dez</v>
      </c>
      <c r="W37" s="527"/>
      <c r="X37" s="527"/>
      <c r="Y37" s="527"/>
      <c r="Z37" s="527"/>
      <c r="AA37" s="527"/>
      <c r="AB37" s="527"/>
      <c r="AC37" s="527"/>
      <c r="AD37" s="527"/>
      <c r="AE37" s="527"/>
      <c r="AF37" s="527"/>
      <c r="AG37" s="528"/>
      <c r="AH37" s="520"/>
      <c r="AJ37" s="523"/>
      <c r="AK37" s="524"/>
      <c r="AL37" s="524"/>
      <c r="AM37" s="524"/>
      <c r="AN37" s="525"/>
      <c r="AP37" s="532" t="str">
        <f>B37</f>
        <v>jan-dez</v>
      </c>
      <c r="AQ37" s="527"/>
      <c r="AR37" s="527"/>
      <c r="AS37" s="527"/>
      <c r="AT37" s="527"/>
      <c r="AU37" s="527"/>
      <c r="AV37" s="527"/>
      <c r="AW37" s="527"/>
      <c r="AX37" s="527"/>
      <c r="AY37" s="527"/>
      <c r="AZ37" s="527"/>
      <c r="BA37" s="528"/>
      <c r="BB37" s="520"/>
    </row>
    <row r="38" spans="1:55" ht="24.75" customHeight="1" thickBot="1">
      <c r="A38" s="508"/>
      <c r="B38" s="31">
        <v>2010</v>
      </c>
      <c r="C38" s="78">
        <v>2011</v>
      </c>
      <c r="D38" s="78">
        <v>2012</v>
      </c>
      <c r="E38" s="78">
        <v>2013</v>
      </c>
      <c r="F38" s="78">
        <v>2014</v>
      </c>
      <c r="G38" s="78">
        <v>2015</v>
      </c>
      <c r="H38" s="78">
        <v>2016</v>
      </c>
      <c r="I38" s="78">
        <v>2017</v>
      </c>
      <c r="J38" s="78">
        <v>2018</v>
      </c>
      <c r="K38" s="78">
        <v>2019</v>
      </c>
      <c r="L38" s="78">
        <v>2020</v>
      </c>
      <c r="M38" s="30">
        <v>2021</v>
      </c>
      <c r="N38" s="521"/>
      <c r="P38" s="284">
        <v>2010</v>
      </c>
      <c r="Q38" s="339">
        <v>2015</v>
      </c>
      <c r="R38" s="386">
        <v>2019</v>
      </c>
      <c r="S38" s="386">
        <v>2020</v>
      </c>
      <c r="T38" s="288">
        <v>2021</v>
      </c>
      <c r="V38" s="51">
        <v>2010</v>
      </c>
      <c r="W38" s="78">
        <v>2011</v>
      </c>
      <c r="X38" s="78">
        <v>2012</v>
      </c>
      <c r="Y38" s="78">
        <v>2013</v>
      </c>
      <c r="Z38" s="78">
        <v>2014</v>
      </c>
      <c r="AA38" s="78">
        <v>2015</v>
      </c>
      <c r="AB38" s="78">
        <v>2016</v>
      </c>
      <c r="AC38" s="78">
        <v>2017</v>
      </c>
      <c r="AD38" s="78">
        <v>2018</v>
      </c>
      <c r="AE38" s="78">
        <v>2019</v>
      </c>
      <c r="AF38" s="78">
        <v>2020</v>
      </c>
      <c r="AG38" s="30">
        <v>2021</v>
      </c>
      <c r="AH38" s="521"/>
      <c r="AJ38" s="284">
        <v>2010</v>
      </c>
      <c r="AK38" s="339">
        <v>2015</v>
      </c>
      <c r="AL38" s="386">
        <v>2019</v>
      </c>
      <c r="AM38" s="386">
        <v>2020</v>
      </c>
      <c r="AN38" s="288">
        <v>2021</v>
      </c>
      <c r="AP38" s="51">
        <v>2010</v>
      </c>
      <c r="AQ38" s="70">
        <v>2011</v>
      </c>
      <c r="AR38" s="70">
        <v>2012</v>
      </c>
      <c r="AS38" s="70">
        <v>2013</v>
      </c>
      <c r="AT38" s="70">
        <v>2014</v>
      </c>
      <c r="AU38" s="70">
        <v>2015</v>
      </c>
      <c r="AV38" s="70">
        <v>2016</v>
      </c>
      <c r="AW38" s="70">
        <v>2017</v>
      </c>
      <c r="AX38" s="70">
        <v>2018</v>
      </c>
      <c r="AY38" s="70">
        <v>2019</v>
      </c>
      <c r="AZ38" s="70">
        <v>2020</v>
      </c>
      <c r="BA38" s="29">
        <v>2021</v>
      </c>
      <c r="BB38" s="521"/>
    </row>
    <row r="39" spans="1:55" ht="20.100000000000001" customHeight="1">
      <c r="A39" s="88" t="s">
        <v>122</v>
      </c>
      <c r="B39" s="89">
        <v>17344.349999999999</v>
      </c>
      <c r="C39" s="60">
        <v>16364.86</v>
      </c>
      <c r="D39" s="60">
        <v>16040.25</v>
      </c>
      <c r="E39" s="60">
        <v>16538.149999999998</v>
      </c>
      <c r="F39" s="60">
        <v>21485.19</v>
      </c>
      <c r="G39" s="60">
        <v>23176.399999999998</v>
      </c>
      <c r="H39" s="60">
        <v>23506.07</v>
      </c>
      <c r="I39" s="60">
        <v>26018.719999999998</v>
      </c>
      <c r="J39" s="60">
        <v>23146.28</v>
      </c>
      <c r="K39" s="60">
        <v>24587</v>
      </c>
      <c r="L39" s="60">
        <v>26831.37</v>
      </c>
      <c r="M39" s="80">
        <v>22374.12</v>
      </c>
      <c r="N39" s="42">
        <f>(M39-L39)/L39</f>
        <v>-0.16612085033302437</v>
      </c>
      <c r="P39" s="340">
        <f>B39/$B$66</f>
        <v>0.17427867828206331</v>
      </c>
      <c r="Q39" s="341">
        <f>G39/$G$66</f>
        <v>0.2553025926821863</v>
      </c>
      <c r="R39" s="341">
        <f>K39/$K$66</f>
        <v>0.21669666917115971</v>
      </c>
      <c r="S39" s="341">
        <f>L39/$L$66</f>
        <v>0.23159186809656476</v>
      </c>
      <c r="T39" s="341">
        <f>M39/$M$66</f>
        <v>0.1961012228871179</v>
      </c>
      <c r="V39" s="97">
        <v>5051.75</v>
      </c>
      <c r="W39" s="60">
        <v>5176.5820000000003</v>
      </c>
      <c r="X39" s="60">
        <v>5019.1620000000003</v>
      </c>
      <c r="Y39" s="60">
        <v>5353.9819999999991</v>
      </c>
      <c r="Z39" s="60">
        <v>6750.6539999999995</v>
      </c>
      <c r="AA39" s="60">
        <v>7488.7219999999998</v>
      </c>
      <c r="AB39" s="60">
        <v>7852.5319999999992</v>
      </c>
      <c r="AC39" s="60">
        <v>8394.5430000000015</v>
      </c>
      <c r="AD39" s="60">
        <v>8185.0640000000003</v>
      </c>
      <c r="AE39" s="60">
        <v>8781.9670000000006</v>
      </c>
      <c r="AF39" s="60">
        <v>9423.143</v>
      </c>
      <c r="AG39" s="80">
        <v>8785.3560000000016</v>
      </c>
      <c r="AH39" s="42">
        <f t="shared" ref="AH39:AH66" si="43">(AG39-AF39)/AF39</f>
        <v>-6.768304375726851E-2</v>
      </c>
      <c r="AJ39" s="340">
        <f>V39/$V$66</f>
        <v>0.20092913242326599</v>
      </c>
      <c r="AK39" s="341">
        <f>AA39/$AA$66</f>
        <v>0.25493958245480769</v>
      </c>
      <c r="AL39" s="341">
        <f>AE39/$AE$66</f>
        <v>0.23790282481002581</v>
      </c>
      <c r="AM39" s="341">
        <f>AF39/$AF$66</f>
        <v>0.27014914196625106</v>
      </c>
      <c r="AN39" s="341">
        <f>AG39/$AG$66</f>
        <v>0.23274127782102599</v>
      </c>
      <c r="AP39" s="100">
        <f t="shared" ref="AP39" si="44">(V39/B39)*10</f>
        <v>2.9126199598140028</v>
      </c>
      <c r="AQ39" s="73">
        <f t="shared" ref="AQ39" si="45">(W39/C39)*10</f>
        <v>3.1632302384499473</v>
      </c>
      <c r="AR39" s="73">
        <f t="shared" ref="AR39" si="46">(X39/D39)*10</f>
        <v>3.1291045962500585</v>
      </c>
      <c r="AS39" s="73">
        <f t="shared" ref="AS39" si="47">(Y39/E39)*10</f>
        <v>3.2373524245456715</v>
      </c>
      <c r="AT39" s="73">
        <f t="shared" ref="AT39" si="48">(Z39/F39)*10</f>
        <v>3.1420033986201656</v>
      </c>
      <c r="AU39" s="73">
        <f t="shared" ref="AU39" si="49">(AA39/G39)*10</f>
        <v>3.2311843081755582</v>
      </c>
      <c r="AV39" s="73">
        <f t="shared" ref="AV39" si="50">(AB39/H39)*10</f>
        <v>3.3406400984937079</v>
      </c>
      <c r="AW39" s="73">
        <f t="shared" ref="AW39" si="51">(AC39/I39)*10</f>
        <v>3.2263474144769622</v>
      </c>
      <c r="AX39" s="73">
        <f t="shared" ref="AX39" si="52">(AD39/J39)*10</f>
        <v>3.53623303615095</v>
      </c>
      <c r="AY39" s="73">
        <f t="shared" ref="AY39" si="53">(AE39/K39)*10</f>
        <v>3.5717928173424984</v>
      </c>
      <c r="AZ39" s="73">
        <f t="shared" ref="AZ39" si="54">(AF39/L39)*10</f>
        <v>3.5119872745968621</v>
      </c>
      <c r="BA39" s="101">
        <f t="shared" ref="BA39:BA66" si="55">(AG39/M39)*10</f>
        <v>3.9265705198684921</v>
      </c>
      <c r="BB39" s="42">
        <f>(BA39-AZ39)/AZ39</f>
        <v>0.1180480488270618</v>
      </c>
    </row>
    <row r="40" spans="1:55" ht="20.100000000000001" customHeight="1">
      <c r="A40" s="88" t="s">
        <v>117</v>
      </c>
      <c r="B40" s="90">
        <v>14329.68</v>
      </c>
      <c r="C40" s="61">
        <v>11884.439999999999</v>
      </c>
      <c r="D40" s="61">
        <v>13582.779999999999</v>
      </c>
      <c r="E40" s="61">
        <v>24811.170000000006</v>
      </c>
      <c r="F40" s="61">
        <v>15322.199999999999</v>
      </c>
      <c r="G40" s="61">
        <v>17289.39</v>
      </c>
      <c r="H40" s="61">
        <v>17570.669999999998</v>
      </c>
      <c r="I40" s="61">
        <v>24714.35</v>
      </c>
      <c r="J40" s="61">
        <v>22655.64</v>
      </c>
      <c r="K40" s="61">
        <v>23854.93</v>
      </c>
      <c r="L40" s="61">
        <v>33008.14</v>
      </c>
      <c r="M40" s="82">
        <v>26189.33</v>
      </c>
      <c r="N40" s="42">
        <f t="shared" ref="N40:N66" si="56">(M40-L40)/L40</f>
        <v>-0.20657964974700174</v>
      </c>
      <c r="P40" s="340">
        <f t="shared" ref="P40:P65" si="57">B40/$B$66</f>
        <v>0.14398681360817311</v>
      </c>
      <c r="Q40" s="341">
        <f t="shared" ref="Q40:Q65" si="58">G40/$G$66</f>
        <v>0.1904534825466192</v>
      </c>
      <c r="R40" s="341">
        <f t="shared" ref="R40:R65" si="59">K40/$K$66</f>
        <v>0.21024459569330023</v>
      </c>
      <c r="S40" s="341">
        <f t="shared" ref="S40:S65" si="60">L40/$L$66</f>
        <v>0.28490594423590537</v>
      </c>
      <c r="T40" s="341">
        <f t="shared" ref="T40:T65" si="61">M40/$M$66</f>
        <v>0.22954018480254348</v>
      </c>
      <c r="V40" s="97">
        <v>3563.877</v>
      </c>
      <c r="W40" s="61">
        <v>3047.2179999999998</v>
      </c>
      <c r="X40" s="61">
        <v>3454.6869999999999</v>
      </c>
      <c r="Y40" s="61">
        <v>4484.8099999999986</v>
      </c>
      <c r="Z40" s="61">
        <v>4441.0139999999992</v>
      </c>
      <c r="AA40" s="61">
        <v>4874.4089999999997</v>
      </c>
      <c r="AB40" s="61">
        <v>4759.1380000000008</v>
      </c>
      <c r="AC40" s="61">
        <v>6861.2370000000001</v>
      </c>
      <c r="AD40" s="61">
        <v>5394.0330000000004</v>
      </c>
      <c r="AE40" s="61">
        <v>5392.9309999999996</v>
      </c>
      <c r="AF40" s="61">
        <v>6504.1560000000009</v>
      </c>
      <c r="AG40" s="82">
        <v>6066.6049999999996</v>
      </c>
      <c r="AH40" s="42">
        <f t="shared" si="43"/>
        <v>-6.7272525443731856E-2</v>
      </c>
      <c r="AJ40" s="340">
        <f t="shared" ref="AJ40:AJ65" si="62">V40/$V$66</f>
        <v>0.14175022787612845</v>
      </c>
      <c r="AK40" s="341">
        <f t="shared" ref="AK40:AK65" si="63">AA40/$AA$66</f>
        <v>0.16594016912017254</v>
      </c>
      <c r="AL40" s="341">
        <f t="shared" ref="AL40:AL65" si="64">AE40/$AE$66</f>
        <v>0.1460940947404559</v>
      </c>
      <c r="AM40" s="341">
        <f t="shared" ref="AM40:AM65" si="65">AF40/$AF$66</f>
        <v>0.18646561583694996</v>
      </c>
      <c r="AN40" s="341">
        <f t="shared" ref="AN40:AN65" si="66">AG40/$AG$66</f>
        <v>0.1607162418615051</v>
      </c>
      <c r="AP40" s="102">
        <f t="shared" ref="AP40:AP65" si="67">(V40/B40)*10</f>
        <v>2.4870597249903694</v>
      </c>
      <c r="AQ40" s="74">
        <f t="shared" ref="AQ40:AQ65" si="68">(W40/C40)*10</f>
        <v>2.5640400389080176</v>
      </c>
      <c r="AR40" s="74">
        <f t="shared" ref="AR40:AR65" si="69">(X40/D40)*10</f>
        <v>2.5434314624841159</v>
      </c>
      <c r="AS40" s="74">
        <f t="shared" ref="AS40:AS65" si="70">(Y40/E40)*10</f>
        <v>1.8075769905248311</v>
      </c>
      <c r="AT40" s="74">
        <f t="shared" ref="AT40:AT65" si="71">(Z40/F40)*10</f>
        <v>2.8984179817519671</v>
      </c>
      <c r="AU40" s="74">
        <f t="shared" ref="AU40:AU65" si="72">(AA40/G40)*10</f>
        <v>2.81930652267084</v>
      </c>
      <c r="AV40" s="74">
        <f t="shared" ref="AV40:AV65" si="73">(AB40/H40)*10</f>
        <v>2.7085694512502947</v>
      </c>
      <c r="AW40" s="74">
        <f t="shared" ref="AW40:AW65" si="74">(AC40/I40)*10</f>
        <v>2.7762158422131273</v>
      </c>
      <c r="AX40" s="74">
        <f t="shared" ref="AX40:AX65" si="75">(AD40/J40)*10</f>
        <v>2.3808786686229126</v>
      </c>
      <c r="AY40" s="74">
        <f t="shared" ref="AY40:AY65" si="76">(AE40/K40)*10</f>
        <v>2.2607196919043568</v>
      </c>
      <c r="AZ40" s="74">
        <f t="shared" ref="AZ40:AZ65" si="77">(AF40/L40)*10</f>
        <v>1.9704703142921718</v>
      </c>
      <c r="BA40" s="103">
        <f t="shared" ref="BA40:BA65" si="78">(AG40/M40)*10</f>
        <v>2.3164414668111015</v>
      </c>
      <c r="BB40" s="42">
        <f t="shared" ref="BB40:BB66" si="79">(BA40-AZ40)/AZ40</f>
        <v>0.17557795720622604</v>
      </c>
    </row>
    <row r="41" spans="1:55" ht="20.100000000000001" customHeight="1">
      <c r="A41" s="88" t="s">
        <v>124</v>
      </c>
      <c r="B41" s="90">
        <v>15176.349999999999</v>
      </c>
      <c r="C41" s="61">
        <v>11402.79</v>
      </c>
      <c r="D41" s="61">
        <v>4286.3099999999995</v>
      </c>
      <c r="E41" s="61">
        <v>3678.44</v>
      </c>
      <c r="F41" s="61">
        <v>6166.8600000000006</v>
      </c>
      <c r="G41" s="61">
        <v>6602.1399999999994</v>
      </c>
      <c r="H41" s="61">
        <v>8831.98</v>
      </c>
      <c r="I41" s="61">
        <v>10721.77</v>
      </c>
      <c r="J41" s="61">
        <v>10634.59</v>
      </c>
      <c r="K41" s="61">
        <v>10640.71</v>
      </c>
      <c r="L41" s="61">
        <v>8950.09</v>
      </c>
      <c r="M41" s="82">
        <v>8141.12</v>
      </c>
      <c r="N41" s="42">
        <f t="shared" si="56"/>
        <v>-9.0386800579659005E-2</v>
      </c>
      <c r="P41" s="340">
        <f t="shared" si="57"/>
        <v>0.15249428310348856</v>
      </c>
      <c r="Q41" s="341">
        <f t="shared" si="58"/>
        <v>7.2726715937366002E-2</v>
      </c>
      <c r="R41" s="341">
        <f t="shared" si="59"/>
        <v>9.3781527417588578E-2</v>
      </c>
      <c r="S41" s="341">
        <f t="shared" si="60"/>
        <v>7.7251667087158929E-2</v>
      </c>
      <c r="T41" s="341">
        <f t="shared" si="61"/>
        <v>7.135402812136403E-2</v>
      </c>
      <c r="V41" s="97">
        <v>2984.498</v>
      </c>
      <c r="W41" s="61">
        <v>2633.5820000000003</v>
      </c>
      <c r="X41" s="61">
        <v>1445.9690000000001</v>
      </c>
      <c r="Y41" s="61">
        <v>1215.9819999999997</v>
      </c>
      <c r="Z41" s="61">
        <v>2240.096</v>
      </c>
      <c r="AA41" s="61">
        <v>2365.7709999999997</v>
      </c>
      <c r="AB41" s="61">
        <v>3172.6440000000002</v>
      </c>
      <c r="AC41" s="61">
        <v>3798.5639999999999</v>
      </c>
      <c r="AD41" s="61">
        <v>3582.5769999999998</v>
      </c>
      <c r="AE41" s="61">
        <v>3603.1039999999998</v>
      </c>
      <c r="AF41" s="61">
        <v>3161.5720000000001</v>
      </c>
      <c r="AG41" s="82">
        <v>3114.8429999999998</v>
      </c>
      <c r="AH41" s="42">
        <f t="shared" si="43"/>
        <v>-1.4780305493596308E-2</v>
      </c>
      <c r="AJ41" s="340">
        <f t="shared" si="62"/>
        <v>0.11870591257662642</v>
      </c>
      <c r="AK41" s="341">
        <f t="shared" si="63"/>
        <v>8.0538264195638837E-2</v>
      </c>
      <c r="AL41" s="341">
        <f t="shared" si="64"/>
        <v>9.7607816071764233E-2</v>
      </c>
      <c r="AM41" s="341">
        <f t="shared" si="65"/>
        <v>9.0638119687298013E-2</v>
      </c>
      <c r="AN41" s="341">
        <f t="shared" si="66"/>
        <v>8.2518288391714337E-2</v>
      </c>
      <c r="AP41" s="102">
        <f t="shared" si="67"/>
        <v>1.966545315573244</v>
      </c>
      <c r="AQ41" s="74">
        <f t="shared" si="68"/>
        <v>2.3095944062812697</v>
      </c>
      <c r="AR41" s="74">
        <f t="shared" si="69"/>
        <v>3.373458755899597</v>
      </c>
      <c r="AS41" s="74">
        <f t="shared" si="70"/>
        <v>3.3057002424941002</v>
      </c>
      <c r="AT41" s="74">
        <f t="shared" si="71"/>
        <v>3.6324742251324009</v>
      </c>
      <c r="AU41" s="74">
        <f t="shared" si="72"/>
        <v>3.5833396444183245</v>
      </c>
      <c r="AV41" s="74">
        <f t="shared" si="73"/>
        <v>3.592222808475563</v>
      </c>
      <c r="AW41" s="74">
        <f t="shared" si="74"/>
        <v>3.5428516000623027</v>
      </c>
      <c r="AX41" s="74">
        <f t="shared" si="75"/>
        <v>3.3687965403461724</v>
      </c>
      <c r="AY41" s="74">
        <f t="shared" si="76"/>
        <v>3.3861499843525475</v>
      </c>
      <c r="AZ41" s="74">
        <f t="shared" si="77"/>
        <v>3.532447159749232</v>
      </c>
      <c r="BA41" s="103">
        <f t="shared" si="78"/>
        <v>3.8260620160371053</v>
      </c>
      <c r="BB41" s="42">
        <f t="shared" si="79"/>
        <v>8.3119390895210726E-2</v>
      </c>
    </row>
    <row r="42" spans="1:55" ht="20.100000000000001" customHeight="1">
      <c r="A42" s="88" t="s">
        <v>128</v>
      </c>
      <c r="B42" s="90">
        <v>4035.34</v>
      </c>
      <c r="C42" s="61">
        <v>5763.13</v>
      </c>
      <c r="D42" s="61">
        <v>5141.67</v>
      </c>
      <c r="E42" s="61">
        <v>7496.11</v>
      </c>
      <c r="F42" s="61">
        <v>6670.9</v>
      </c>
      <c r="G42" s="61">
        <v>6777.53</v>
      </c>
      <c r="H42" s="61">
        <v>5775.9699999999993</v>
      </c>
      <c r="I42" s="61">
        <v>9532.7199999999993</v>
      </c>
      <c r="J42" s="61">
        <v>12311.98</v>
      </c>
      <c r="K42" s="61">
        <v>9451.41</v>
      </c>
      <c r="L42" s="61">
        <v>9976.7099999999991</v>
      </c>
      <c r="M42" s="82">
        <v>9199.94</v>
      </c>
      <c r="N42" s="42">
        <f t="shared" si="56"/>
        <v>-7.7858332055356791E-2</v>
      </c>
      <c r="P42" s="340">
        <f t="shared" si="57"/>
        <v>4.0547712749035937E-2</v>
      </c>
      <c r="Q42" s="341">
        <f t="shared" si="58"/>
        <v>7.4658746871010956E-2</v>
      </c>
      <c r="R42" s="341">
        <f t="shared" si="59"/>
        <v>8.3299673240777264E-2</v>
      </c>
      <c r="S42" s="341">
        <f t="shared" si="60"/>
        <v>8.6112818926416299E-2</v>
      </c>
      <c r="T42" s="341">
        <f t="shared" si="61"/>
        <v>8.0634209724812042E-2</v>
      </c>
      <c r="V42" s="97">
        <v>1034.5810000000001</v>
      </c>
      <c r="W42" s="61">
        <v>1720.9749999999999</v>
      </c>
      <c r="X42" s="61">
        <v>1504.0930000000001</v>
      </c>
      <c r="Y42" s="61">
        <v>2233.9250000000006</v>
      </c>
      <c r="Z42" s="61">
        <v>1833.6990000000001</v>
      </c>
      <c r="AA42" s="61">
        <v>1885.796</v>
      </c>
      <c r="AB42" s="61">
        <v>1599.4010000000001</v>
      </c>
      <c r="AC42" s="61">
        <v>2794.402</v>
      </c>
      <c r="AD42" s="61">
        <v>3647.4939999999997</v>
      </c>
      <c r="AE42" s="61">
        <v>2833.4270000000001</v>
      </c>
      <c r="AF42" s="61">
        <v>2672.8919999999998</v>
      </c>
      <c r="AG42" s="82">
        <v>2820.5389999999998</v>
      </c>
      <c r="AH42" s="42">
        <f t="shared" si="43"/>
        <v>5.5238670324128304E-2</v>
      </c>
      <c r="AJ42" s="340">
        <f t="shared" si="62"/>
        <v>4.1149594249833221E-2</v>
      </c>
      <c r="AK42" s="341">
        <f t="shared" si="63"/>
        <v>6.4198409933623732E-2</v>
      </c>
      <c r="AL42" s="341">
        <f t="shared" si="64"/>
        <v>7.675732409299614E-2</v>
      </c>
      <c r="AM42" s="341">
        <f t="shared" si="65"/>
        <v>7.662830547816761E-2</v>
      </c>
      <c r="AN42" s="341">
        <f t="shared" si="66"/>
        <v>7.4721599330071387E-2</v>
      </c>
      <c r="AP42" s="102">
        <f t="shared" si="67"/>
        <v>2.5638013153786297</v>
      </c>
      <c r="AQ42" s="74">
        <f t="shared" si="68"/>
        <v>2.9861811203287103</v>
      </c>
      <c r="AR42" s="74">
        <f t="shared" si="69"/>
        <v>2.9253005346511936</v>
      </c>
      <c r="AS42" s="74">
        <f t="shared" si="70"/>
        <v>2.9801123516063677</v>
      </c>
      <c r="AT42" s="74">
        <f t="shared" si="71"/>
        <v>2.7488030100885941</v>
      </c>
      <c r="AU42" s="74">
        <f t="shared" si="72"/>
        <v>2.7824236853248903</v>
      </c>
      <c r="AV42" s="74">
        <f t="shared" si="73"/>
        <v>2.7690604348706804</v>
      </c>
      <c r="AW42" s="74">
        <f t="shared" si="74"/>
        <v>2.9313795013385482</v>
      </c>
      <c r="AX42" s="74">
        <f t="shared" si="75"/>
        <v>2.9625567942767939</v>
      </c>
      <c r="AY42" s="74">
        <f t="shared" si="76"/>
        <v>2.9978881457898874</v>
      </c>
      <c r="AZ42" s="74">
        <f t="shared" si="77"/>
        <v>2.6791316977239994</v>
      </c>
      <c r="BA42" s="103">
        <f t="shared" si="78"/>
        <v>3.0658232553690561</v>
      </c>
      <c r="BB42" s="42">
        <f t="shared" si="79"/>
        <v>0.14433465811836069</v>
      </c>
    </row>
    <row r="43" spans="1:55" ht="20.100000000000001" customHeight="1">
      <c r="A43" s="88" t="s">
        <v>133</v>
      </c>
      <c r="B43" s="90">
        <v>5010.6000000000004</v>
      </c>
      <c r="C43" s="61">
        <v>4443.17</v>
      </c>
      <c r="D43" s="61">
        <v>5218.1499999999996</v>
      </c>
      <c r="E43" s="61">
        <v>3741.71</v>
      </c>
      <c r="F43" s="61">
        <v>4496.4500000000007</v>
      </c>
      <c r="G43" s="61">
        <v>4608.1100000000006</v>
      </c>
      <c r="H43" s="61">
        <v>5157.8600000000006</v>
      </c>
      <c r="I43" s="61">
        <v>5808.65</v>
      </c>
      <c r="J43" s="61">
        <v>5576.93</v>
      </c>
      <c r="K43" s="61">
        <v>5585.45</v>
      </c>
      <c r="L43" s="61">
        <v>6502.98</v>
      </c>
      <c r="M43" s="82">
        <v>5509.1</v>
      </c>
      <c r="N43" s="42">
        <f t="shared" si="56"/>
        <v>-0.15283454662324031</v>
      </c>
      <c r="P43" s="340">
        <f t="shared" si="57"/>
        <v>5.0347274207456987E-2</v>
      </c>
      <c r="Q43" s="341">
        <f t="shared" si="58"/>
        <v>5.0761223933169508E-2</v>
      </c>
      <c r="R43" s="341">
        <f t="shared" si="59"/>
        <v>4.9227169269209496E-2</v>
      </c>
      <c r="S43" s="341">
        <f t="shared" si="60"/>
        <v>5.612972004018426E-2</v>
      </c>
      <c r="T43" s="341">
        <f t="shared" si="61"/>
        <v>4.8285306729713678E-2</v>
      </c>
      <c r="V43" s="97">
        <v>1356.932</v>
      </c>
      <c r="W43" s="61">
        <v>1308.212</v>
      </c>
      <c r="X43" s="61">
        <v>1591.46</v>
      </c>
      <c r="Y43" s="61">
        <v>1221.2750000000001</v>
      </c>
      <c r="Z43" s="61">
        <v>1604.047</v>
      </c>
      <c r="AA43" s="61">
        <v>1536.915</v>
      </c>
      <c r="AB43" s="61">
        <v>1824.1849999999999</v>
      </c>
      <c r="AC43" s="61">
        <v>2220.9189999999999</v>
      </c>
      <c r="AD43" s="61">
        <v>2090.8959999999997</v>
      </c>
      <c r="AE43" s="61">
        <v>2189.1729999999998</v>
      </c>
      <c r="AF43" s="61">
        <v>2425.922</v>
      </c>
      <c r="AG43" s="82">
        <v>2539.8139999999999</v>
      </c>
      <c r="AH43" s="42">
        <f t="shared" si="43"/>
        <v>4.6947923305036117E-2</v>
      </c>
      <c r="AJ43" s="340">
        <f t="shared" si="62"/>
        <v>5.3970835753425477E-2</v>
      </c>
      <c r="AK43" s="341">
        <f t="shared" si="63"/>
        <v>5.2321406558893599E-2</v>
      </c>
      <c r="AL43" s="341">
        <f t="shared" si="64"/>
        <v>5.9304531740763611E-2</v>
      </c>
      <c r="AM43" s="341">
        <f t="shared" si="65"/>
        <v>6.9547999725468643E-2</v>
      </c>
      <c r="AN43" s="341">
        <f t="shared" si="66"/>
        <v>6.728464455939305E-2</v>
      </c>
      <c r="AP43" s="102">
        <f t="shared" si="67"/>
        <v>2.7081227797070211</v>
      </c>
      <c r="AQ43" s="74">
        <f t="shared" si="68"/>
        <v>2.9443212841282236</v>
      </c>
      <c r="AR43" s="74">
        <f t="shared" si="69"/>
        <v>3.0498548336096127</v>
      </c>
      <c r="AS43" s="74">
        <f t="shared" si="70"/>
        <v>3.2639488362272866</v>
      </c>
      <c r="AT43" s="74">
        <f t="shared" si="71"/>
        <v>3.5673631420342709</v>
      </c>
      <c r="AU43" s="74">
        <f t="shared" si="72"/>
        <v>3.3352393931568471</v>
      </c>
      <c r="AV43" s="74">
        <f t="shared" si="73"/>
        <v>3.5367090227342342</v>
      </c>
      <c r="AW43" s="74">
        <f t="shared" si="74"/>
        <v>3.8234684479181906</v>
      </c>
      <c r="AX43" s="74">
        <f t="shared" si="75"/>
        <v>3.7491881734215768</v>
      </c>
      <c r="AY43" s="74">
        <f t="shared" si="76"/>
        <v>3.9194209956225547</v>
      </c>
      <c r="AZ43" s="74">
        <f t="shared" si="77"/>
        <v>3.7304774118942396</v>
      </c>
      <c r="BA43" s="103">
        <f t="shared" si="78"/>
        <v>4.6102158247263612</v>
      </c>
      <c r="BB43" s="42">
        <f t="shared" si="79"/>
        <v>0.23582461859363282</v>
      </c>
    </row>
    <row r="44" spans="1:55" ht="20.100000000000001" customHeight="1">
      <c r="A44" s="88" t="s">
        <v>126</v>
      </c>
      <c r="B44" s="90">
        <v>12261.73</v>
      </c>
      <c r="C44" s="61">
        <v>12114.34</v>
      </c>
      <c r="D44" s="61">
        <v>10318.75</v>
      </c>
      <c r="E44" s="61">
        <v>8703.7799999999988</v>
      </c>
      <c r="F44" s="61">
        <v>6907.08</v>
      </c>
      <c r="G44" s="61">
        <v>5617.35</v>
      </c>
      <c r="H44" s="61">
        <v>8784.8499999999985</v>
      </c>
      <c r="I44" s="61">
        <v>8733.0300000000007</v>
      </c>
      <c r="J44" s="61">
        <v>7526.43</v>
      </c>
      <c r="K44" s="61">
        <v>9352.4699999999993</v>
      </c>
      <c r="L44" s="61">
        <v>11066.619999999999</v>
      </c>
      <c r="M44" s="82">
        <v>9195.98</v>
      </c>
      <c r="N44" s="42">
        <f t="shared" si="56"/>
        <v>-0.16903444773562296</v>
      </c>
      <c r="P44" s="340">
        <f t="shared" si="57"/>
        <v>0.12320773611300073</v>
      </c>
      <c r="Q44" s="341">
        <f t="shared" si="58"/>
        <v>6.1878635983296779E-2</v>
      </c>
      <c r="R44" s="341">
        <f t="shared" si="59"/>
        <v>8.2427668992687025E-2</v>
      </c>
      <c r="S44" s="341">
        <f t="shared" si="60"/>
        <v>9.5520251083519234E-2</v>
      </c>
      <c r="T44" s="341">
        <f t="shared" si="61"/>
        <v>8.0599501729921821E-2</v>
      </c>
      <c r="V44" s="97">
        <v>3092.259</v>
      </c>
      <c r="W44" s="61">
        <v>2824.5119999999997</v>
      </c>
      <c r="X44" s="61">
        <v>2696.7830000000004</v>
      </c>
      <c r="Y44" s="61">
        <v>2497.37</v>
      </c>
      <c r="Z44" s="61">
        <v>2080.355</v>
      </c>
      <c r="AA44" s="61">
        <v>1554.671</v>
      </c>
      <c r="AB44" s="61">
        <v>2367.6950000000002</v>
      </c>
      <c r="AC44" s="61">
        <v>1941.2800000000002</v>
      </c>
      <c r="AD44" s="61">
        <v>1637.5740000000001</v>
      </c>
      <c r="AE44" s="61">
        <v>2462.8330000000001</v>
      </c>
      <c r="AF44" s="61">
        <v>2717.2079999999996</v>
      </c>
      <c r="AG44" s="82">
        <v>2363.9540000000002</v>
      </c>
      <c r="AH44" s="42">
        <f t="shared" si="43"/>
        <v>-0.13000624170104</v>
      </c>
      <c r="AJ44" s="340">
        <f t="shared" si="62"/>
        <v>0.12299201625140517</v>
      </c>
      <c r="AK44" s="341">
        <f t="shared" si="63"/>
        <v>5.2925876483944576E-2</v>
      </c>
      <c r="AL44" s="341">
        <f t="shared" si="64"/>
        <v>6.6717960536102031E-2</v>
      </c>
      <c r="AM44" s="341">
        <f t="shared" si="65"/>
        <v>7.7898787033565453E-2</v>
      </c>
      <c r="AN44" s="341">
        <f t="shared" si="66"/>
        <v>6.2625768912509136E-2</v>
      </c>
      <c r="AP44" s="102">
        <f t="shared" si="67"/>
        <v>2.5218782341480361</v>
      </c>
      <c r="AQ44" s="74">
        <f t="shared" si="68"/>
        <v>2.3315442690233228</v>
      </c>
      <c r="AR44" s="74">
        <f t="shared" si="69"/>
        <v>2.6134783767413694</v>
      </c>
      <c r="AS44" s="74">
        <f t="shared" si="70"/>
        <v>2.8692935712989072</v>
      </c>
      <c r="AT44" s="74">
        <f t="shared" si="71"/>
        <v>3.0119167578774242</v>
      </c>
      <c r="AU44" s="74">
        <f t="shared" si="72"/>
        <v>2.7676235235475799</v>
      </c>
      <c r="AV44" s="74">
        <f t="shared" si="73"/>
        <v>2.6952025361844543</v>
      </c>
      <c r="AW44" s="74">
        <f t="shared" si="74"/>
        <v>2.2229169028389917</v>
      </c>
      <c r="AX44" s="74">
        <f t="shared" si="75"/>
        <v>2.1757646055301119</v>
      </c>
      <c r="AY44" s="74">
        <f t="shared" si="76"/>
        <v>2.6333503341897919</v>
      </c>
      <c r="AZ44" s="74">
        <f t="shared" si="77"/>
        <v>2.4553187874888627</v>
      </c>
      <c r="BA44" s="103">
        <f t="shared" si="78"/>
        <v>2.5706384746378315</v>
      </c>
      <c r="BB44" s="42">
        <f t="shared" si="79"/>
        <v>4.696729717403015E-2</v>
      </c>
    </row>
    <row r="45" spans="1:55" ht="20.100000000000001" customHeight="1">
      <c r="A45" s="88" t="s">
        <v>123</v>
      </c>
      <c r="B45" s="90">
        <v>6300.49</v>
      </c>
      <c r="C45" s="61">
        <v>4274.74</v>
      </c>
      <c r="D45" s="61">
        <v>3453.6400000000003</v>
      </c>
      <c r="E45" s="61">
        <v>4258.47</v>
      </c>
      <c r="F45" s="61">
        <v>2914.97</v>
      </c>
      <c r="G45" s="61">
        <v>3949.92</v>
      </c>
      <c r="H45" s="61">
        <v>3956.88</v>
      </c>
      <c r="I45" s="61">
        <v>3727.91</v>
      </c>
      <c r="J45" s="61">
        <v>5097.16</v>
      </c>
      <c r="K45" s="61">
        <v>4444.33</v>
      </c>
      <c r="L45" s="61">
        <v>5085.07</v>
      </c>
      <c r="M45" s="82">
        <v>5350.85</v>
      </c>
      <c r="N45" s="42">
        <f t="shared" si="56"/>
        <v>5.2266733791275374E-2</v>
      </c>
      <c r="P45" s="340">
        <f t="shared" si="57"/>
        <v>6.3308285968015937E-2</v>
      </c>
      <c r="Q45" s="341">
        <f t="shared" si="58"/>
        <v>4.3510847969797789E-2</v>
      </c>
      <c r="R45" s="341">
        <f t="shared" si="59"/>
        <v>3.9169947846319608E-2</v>
      </c>
      <c r="S45" s="341">
        <f t="shared" si="60"/>
        <v>4.3891193804185123E-2</v>
      </c>
      <c r="T45" s="341">
        <f t="shared" si="61"/>
        <v>4.6898301630881351E-2</v>
      </c>
      <c r="V45" s="97">
        <v>1704.58</v>
      </c>
      <c r="W45" s="61">
        <v>1277.26</v>
      </c>
      <c r="X45" s="61">
        <v>1055.7090000000001</v>
      </c>
      <c r="Y45" s="61">
        <v>1295.2239999999999</v>
      </c>
      <c r="Z45" s="61">
        <v>1014.198</v>
      </c>
      <c r="AA45" s="61">
        <v>1403.6890000000001</v>
      </c>
      <c r="AB45" s="61">
        <v>1471.087</v>
      </c>
      <c r="AC45" s="61">
        <v>1525.251</v>
      </c>
      <c r="AD45" s="61">
        <v>1759.6860000000001</v>
      </c>
      <c r="AE45" s="61">
        <v>1660.971</v>
      </c>
      <c r="AF45" s="61">
        <v>1963.1079999999999</v>
      </c>
      <c r="AG45" s="82">
        <v>2343.2129999999997</v>
      </c>
      <c r="AH45" s="42">
        <f t="shared" si="43"/>
        <v>0.193624089963466</v>
      </c>
      <c r="AJ45" s="340">
        <f t="shared" si="62"/>
        <v>6.7798244280902795E-2</v>
      </c>
      <c r="AK45" s="341">
        <f t="shared" si="63"/>
        <v>4.7785975705388263E-2</v>
      </c>
      <c r="AL45" s="341">
        <f t="shared" si="64"/>
        <v>4.4995579330636672E-2</v>
      </c>
      <c r="AM45" s="341">
        <f t="shared" si="65"/>
        <v>5.6279729787299546E-2</v>
      </c>
      <c r="AN45" s="341">
        <f t="shared" si="66"/>
        <v>6.2076299221891472E-2</v>
      </c>
      <c r="AP45" s="102">
        <f t="shared" si="67"/>
        <v>2.7054721140736673</v>
      </c>
      <c r="AQ45" s="74">
        <f t="shared" si="68"/>
        <v>2.9879244117770911</v>
      </c>
      <c r="AR45" s="74">
        <f t="shared" si="69"/>
        <v>3.0568009404570251</v>
      </c>
      <c r="AS45" s="74">
        <f t="shared" si="70"/>
        <v>3.0415243033295991</v>
      </c>
      <c r="AT45" s="74">
        <f t="shared" si="71"/>
        <v>3.4792742292373506</v>
      </c>
      <c r="AU45" s="74">
        <f t="shared" si="72"/>
        <v>3.5537150119496093</v>
      </c>
      <c r="AV45" s="74">
        <f t="shared" si="73"/>
        <v>3.7177953336972562</v>
      </c>
      <c r="AW45" s="74">
        <f t="shared" si="74"/>
        <v>4.0914372932822953</v>
      </c>
      <c r="AX45" s="74">
        <f t="shared" si="75"/>
        <v>3.4522871559849015</v>
      </c>
      <c r="AY45" s="74">
        <f t="shared" si="76"/>
        <v>3.7372809849853632</v>
      </c>
      <c r="AZ45" s="74">
        <f t="shared" si="77"/>
        <v>3.8605328933525005</v>
      </c>
      <c r="BA45" s="103">
        <f t="shared" si="78"/>
        <v>4.3791416317033729</v>
      </c>
      <c r="BB45" s="42">
        <f t="shared" si="79"/>
        <v>0.13433604962772658</v>
      </c>
    </row>
    <row r="46" spans="1:55" ht="20.100000000000001" customHeight="1">
      <c r="A46" s="88" t="s">
        <v>130</v>
      </c>
      <c r="B46" s="90">
        <v>1683.5100000000002</v>
      </c>
      <c r="C46" s="61">
        <v>6802.1</v>
      </c>
      <c r="D46" s="61">
        <v>2131.04</v>
      </c>
      <c r="E46" s="61">
        <v>1640.9699999999996</v>
      </c>
      <c r="F46" s="61">
        <v>1679.5500000000002</v>
      </c>
      <c r="G46" s="61">
        <v>1484.5899999999997</v>
      </c>
      <c r="H46" s="61">
        <v>2272.7999999999997</v>
      </c>
      <c r="I46" s="61">
        <v>3853.6100000000006</v>
      </c>
      <c r="J46" s="61">
        <v>2654.7000000000003</v>
      </c>
      <c r="K46" s="61">
        <v>1302.8599999999999</v>
      </c>
      <c r="L46" s="61">
        <v>2990.91</v>
      </c>
      <c r="M46" s="82">
        <v>6214.3799999999992</v>
      </c>
      <c r="N46" s="42">
        <f t="shared" si="56"/>
        <v>1.077755599466383</v>
      </c>
      <c r="P46" s="340">
        <f t="shared" si="57"/>
        <v>1.6916165649023256E-2</v>
      </c>
      <c r="Q46" s="341">
        <f t="shared" si="58"/>
        <v>1.635369065385681E-2</v>
      </c>
      <c r="R46" s="341">
        <f t="shared" si="59"/>
        <v>1.1482711286303213E-2</v>
      </c>
      <c r="S46" s="341">
        <f t="shared" si="60"/>
        <v>2.5815693876559288E-2</v>
      </c>
      <c r="T46" s="341">
        <f t="shared" si="61"/>
        <v>5.44668356782411E-2</v>
      </c>
      <c r="V46" s="97">
        <v>519.70299999999997</v>
      </c>
      <c r="W46" s="61">
        <v>782.31500000000005</v>
      </c>
      <c r="X46" s="61">
        <v>688.27200000000005</v>
      </c>
      <c r="Y46" s="61">
        <v>561.51499999999999</v>
      </c>
      <c r="Z46" s="61">
        <v>924.77700000000004</v>
      </c>
      <c r="AA46" s="61">
        <v>921.5200000000001</v>
      </c>
      <c r="AB46" s="61">
        <v>1309.23</v>
      </c>
      <c r="AC46" s="61">
        <v>1460.6469999999995</v>
      </c>
      <c r="AD46" s="61">
        <v>1261.4140000000002</v>
      </c>
      <c r="AE46" s="61">
        <v>649.52500000000009</v>
      </c>
      <c r="AF46" s="61">
        <v>1510.0919999999999</v>
      </c>
      <c r="AG46" s="82">
        <v>2336.8289999999997</v>
      </c>
      <c r="AH46" s="42">
        <f t="shared" si="43"/>
        <v>0.5474745909520744</v>
      </c>
      <c r="AJ46" s="340">
        <f t="shared" si="62"/>
        <v>2.0670752295297391E-2</v>
      </c>
      <c r="AK46" s="341">
        <f t="shared" si="63"/>
        <v>3.1371430802712992E-2</v>
      </c>
      <c r="AL46" s="341">
        <f t="shared" si="64"/>
        <v>1.759558334536352E-2</v>
      </c>
      <c r="AM46" s="341">
        <f t="shared" si="65"/>
        <v>4.3292355649288142E-2</v>
      </c>
      <c r="AN46" s="341">
        <f t="shared" si="66"/>
        <v>6.1907174565177574E-2</v>
      </c>
      <c r="AP46" s="102">
        <f t="shared" si="67"/>
        <v>3.0870205701183826</v>
      </c>
      <c r="AQ46" s="74">
        <f t="shared" si="68"/>
        <v>1.1501080548654092</v>
      </c>
      <c r="AR46" s="74">
        <f t="shared" si="69"/>
        <v>3.2297469780013515</v>
      </c>
      <c r="AS46" s="74">
        <f t="shared" si="70"/>
        <v>3.421848053285558</v>
      </c>
      <c r="AT46" s="74">
        <f t="shared" si="71"/>
        <v>5.5060998481736174</v>
      </c>
      <c r="AU46" s="74">
        <f t="shared" si="72"/>
        <v>6.2072356677601253</v>
      </c>
      <c r="AV46" s="74">
        <f t="shared" si="73"/>
        <v>5.760427666314679</v>
      </c>
      <c r="AW46" s="74">
        <f t="shared" si="74"/>
        <v>3.7903342580074249</v>
      </c>
      <c r="AX46" s="74">
        <f t="shared" si="75"/>
        <v>4.751625419068068</v>
      </c>
      <c r="AY46" s="74">
        <f t="shared" si="76"/>
        <v>4.9853783215387697</v>
      </c>
      <c r="AZ46" s="74">
        <f t="shared" si="77"/>
        <v>5.0489382829974829</v>
      </c>
      <c r="BA46" s="103">
        <f t="shared" si="78"/>
        <v>3.7603574290596971</v>
      </c>
      <c r="BB46" s="42">
        <f t="shared" si="79"/>
        <v>-0.25521818285581693</v>
      </c>
    </row>
    <row r="47" spans="1:55" ht="20.100000000000001" customHeight="1">
      <c r="A47" s="88" t="s">
        <v>134</v>
      </c>
      <c r="B47" s="90">
        <v>5345.01</v>
      </c>
      <c r="C47" s="61">
        <v>3046.94</v>
      </c>
      <c r="D47" s="61">
        <v>1131.69</v>
      </c>
      <c r="E47" s="61">
        <v>1196.0700000000002</v>
      </c>
      <c r="F47" s="61">
        <v>612.54999999999995</v>
      </c>
      <c r="G47" s="61">
        <v>1109.4099999999999</v>
      </c>
      <c r="H47" s="61">
        <v>1250.97</v>
      </c>
      <c r="I47" s="61">
        <v>2017.3600000000001</v>
      </c>
      <c r="J47" s="61">
        <v>1244.74</v>
      </c>
      <c r="K47" s="61">
        <v>1856.73</v>
      </c>
      <c r="L47" s="61">
        <v>2795.95</v>
      </c>
      <c r="M47" s="82">
        <v>6783.63</v>
      </c>
      <c r="N47" s="42">
        <f t="shared" si="56"/>
        <v>1.4262343747205781</v>
      </c>
      <c r="P47" s="340">
        <f t="shared" si="57"/>
        <v>5.3707476971141116E-2</v>
      </c>
      <c r="Q47" s="341">
        <f t="shared" si="58"/>
        <v>1.222084747189142E-2</v>
      </c>
      <c r="R47" s="341">
        <f t="shared" si="59"/>
        <v>1.6364225263357356E-2</v>
      </c>
      <c r="S47" s="341">
        <f t="shared" si="60"/>
        <v>2.413291917649342E-2</v>
      </c>
      <c r="T47" s="341">
        <f t="shared" si="61"/>
        <v>5.9456109943709062E-2</v>
      </c>
      <c r="V47" s="97">
        <v>1144.3150000000001</v>
      </c>
      <c r="W47" s="61">
        <v>736.56899999999996</v>
      </c>
      <c r="X47" s="61">
        <v>529.78099999999995</v>
      </c>
      <c r="Y47" s="61">
        <v>403.779</v>
      </c>
      <c r="Z47" s="61">
        <v>228.63900000000001</v>
      </c>
      <c r="AA47" s="61">
        <v>401.363</v>
      </c>
      <c r="AB47" s="61">
        <v>558.31299999999999</v>
      </c>
      <c r="AC47" s="61">
        <v>812.59799999999996</v>
      </c>
      <c r="AD47" s="61">
        <v>504.39</v>
      </c>
      <c r="AE47" s="61">
        <v>631.25800000000004</v>
      </c>
      <c r="AF47" s="61">
        <v>879.34400000000005</v>
      </c>
      <c r="AG47" s="82">
        <v>2074.0819999999999</v>
      </c>
      <c r="AH47" s="42">
        <f t="shared" si="43"/>
        <v>1.358669644644189</v>
      </c>
      <c r="AJ47" s="340">
        <f t="shared" si="62"/>
        <v>4.55141723499638E-2</v>
      </c>
      <c r="AK47" s="341">
        <f t="shared" si="63"/>
        <v>1.3663655244888112E-2</v>
      </c>
      <c r="AL47" s="341">
        <f t="shared" si="64"/>
        <v>1.7100731690739363E-2</v>
      </c>
      <c r="AM47" s="341">
        <f t="shared" si="65"/>
        <v>2.520963834393377E-2</v>
      </c>
      <c r="AN47" s="341">
        <f t="shared" si="66"/>
        <v>5.4946492206529716E-2</v>
      </c>
      <c r="AP47" s="102">
        <f t="shared" si="67"/>
        <v>2.1409033846522272</v>
      </c>
      <c r="AQ47" s="74">
        <f t="shared" si="68"/>
        <v>2.4174056594484958</v>
      </c>
      <c r="AR47" s="74">
        <f t="shared" si="69"/>
        <v>4.6813261582235413</v>
      </c>
      <c r="AS47" s="74">
        <f t="shared" si="70"/>
        <v>3.3758810103087606</v>
      </c>
      <c r="AT47" s="74">
        <f t="shared" si="71"/>
        <v>3.7325769324953066</v>
      </c>
      <c r="AU47" s="74">
        <f t="shared" si="72"/>
        <v>3.6178058607728438</v>
      </c>
      <c r="AV47" s="74">
        <f t="shared" si="73"/>
        <v>4.463040680431984</v>
      </c>
      <c r="AW47" s="74">
        <f t="shared" si="74"/>
        <v>4.0280267280009516</v>
      </c>
      <c r="AX47" s="74">
        <f t="shared" si="75"/>
        <v>4.0521715378311933</v>
      </c>
      <c r="AY47" s="74">
        <f t="shared" si="76"/>
        <v>3.3998373484566957</v>
      </c>
      <c r="AZ47" s="74">
        <f t="shared" si="77"/>
        <v>3.1450633952681564</v>
      </c>
      <c r="BA47" s="103">
        <f t="shared" si="78"/>
        <v>3.0574810241714241</v>
      </c>
      <c r="BB47" s="42">
        <f t="shared" si="79"/>
        <v>-2.7847569377616562E-2</v>
      </c>
    </row>
    <row r="48" spans="1:55" ht="20.100000000000001" customHeight="1">
      <c r="A48" s="88" t="s">
        <v>140</v>
      </c>
      <c r="B48" s="90">
        <v>876.84999999999991</v>
      </c>
      <c r="C48" s="61">
        <v>546.71</v>
      </c>
      <c r="D48" s="61">
        <v>511.90999999999997</v>
      </c>
      <c r="E48" s="61">
        <v>327.44</v>
      </c>
      <c r="F48" s="61">
        <v>448.92</v>
      </c>
      <c r="G48" s="61">
        <v>1202.46</v>
      </c>
      <c r="H48" s="61">
        <v>682.06</v>
      </c>
      <c r="I48" s="61">
        <v>1670.46</v>
      </c>
      <c r="J48" s="61">
        <v>2818.35</v>
      </c>
      <c r="K48" s="61">
        <v>776.16</v>
      </c>
      <c r="L48" s="61">
        <v>2722.1</v>
      </c>
      <c r="M48" s="82">
        <v>5278.52</v>
      </c>
      <c r="N48" s="42">
        <f t="shared" si="56"/>
        <v>0.9391352264795565</v>
      </c>
      <c r="P48" s="340">
        <f t="shared" si="57"/>
        <v>8.8107227455411826E-3</v>
      </c>
      <c r="Q48" s="341">
        <f t="shared" si="58"/>
        <v>1.3245851624783046E-2</v>
      </c>
      <c r="R48" s="341">
        <f t="shared" si="59"/>
        <v>6.8406591590632164E-3</v>
      </c>
      <c r="S48" s="341">
        <f t="shared" si="60"/>
        <v>2.3495491439522433E-2</v>
      </c>
      <c r="T48" s="341">
        <f t="shared" si="61"/>
        <v>4.6264354845424523E-2</v>
      </c>
      <c r="V48" s="97">
        <v>269.52800000000002</v>
      </c>
      <c r="W48" s="61">
        <v>197.67499999999998</v>
      </c>
      <c r="X48" s="61">
        <v>196.89299999999997</v>
      </c>
      <c r="Y48" s="61">
        <v>120.46700000000001</v>
      </c>
      <c r="Z48" s="61">
        <v>173.32999999999998</v>
      </c>
      <c r="AA48" s="61">
        <v>378.91200000000003</v>
      </c>
      <c r="AB48" s="61">
        <v>259.35000000000002</v>
      </c>
      <c r="AC48" s="61">
        <v>490.1</v>
      </c>
      <c r="AD48" s="61">
        <v>902.91499999999996</v>
      </c>
      <c r="AE48" s="61">
        <v>364.13900000000001</v>
      </c>
      <c r="AF48" s="61">
        <v>906.77</v>
      </c>
      <c r="AG48" s="82">
        <v>1755.4010000000001</v>
      </c>
      <c r="AH48" s="42">
        <f t="shared" si="43"/>
        <v>0.93588341034661504</v>
      </c>
      <c r="AJ48" s="340">
        <f t="shared" si="62"/>
        <v>1.0720250844514879E-2</v>
      </c>
      <c r="AK48" s="341">
        <f t="shared" si="63"/>
        <v>1.2899352795726175E-2</v>
      </c>
      <c r="AL48" s="341">
        <f t="shared" si="64"/>
        <v>9.864498092909936E-3</v>
      </c>
      <c r="AM48" s="341">
        <f t="shared" si="65"/>
        <v>2.5995905767400272E-2</v>
      </c>
      <c r="AN48" s="341">
        <f t="shared" si="66"/>
        <v>4.6504008696779821E-2</v>
      </c>
      <c r="AP48" s="102">
        <f t="shared" si="67"/>
        <v>3.0738210640360384</v>
      </c>
      <c r="AQ48" s="74">
        <f t="shared" si="68"/>
        <v>3.6157194856505273</v>
      </c>
      <c r="AR48" s="74">
        <f t="shared" si="69"/>
        <v>3.8462425035650796</v>
      </c>
      <c r="AS48" s="74">
        <f t="shared" si="70"/>
        <v>3.6790557048619599</v>
      </c>
      <c r="AT48" s="74">
        <f t="shared" si="71"/>
        <v>3.86104428405952</v>
      </c>
      <c r="AU48" s="74">
        <f t="shared" si="72"/>
        <v>3.1511401626665334</v>
      </c>
      <c r="AV48" s="74">
        <f t="shared" si="73"/>
        <v>3.8024513972377805</v>
      </c>
      <c r="AW48" s="74">
        <f t="shared" si="74"/>
        <v>2.9339223926343645</v>
      </c>
      <c r="AX48" s="74">
        <f t="shared" si="75"/>
        <v>3.2037007468909113</v>
      </c>
      <c r="AY48" s="74">
        <f t="shared" si="76"/>
        <v>4.6915455576169869</v>
      </c>
      <c r="AZ48" s="74">
        <f t="shared" si="77"/>
        <v>3.3311413981852245</v>
      </c>
      <c r="BA48" s="103">
        <f t="shared" si="78"/>
        <v>3.3255552692800254</v>
      </c>
      <c r="BB48" s="42">
        <f t="shared" si="79"/>
        <v>-1.6769413955956126E-3</v>
      </c>
    </row>
    <row r="49" spans="1:54" ht="20.100000000000001" customHeight="1">
      <c r="A49" s="88" t="s">
        <v>129</v>
      </c>
      <c r="B49" s="90">
        <v>6898.02</v>
      </c>
      <c r="C49" s="61">
        <v>4097.3</v>
      </c>
      <c r="D49" s="61">
        <v>2674.95</v>
      </c>
      <c r="E49" s="61">
        <v>3051.9100000000008</v>
      </c>
      <c r="F49" s="61">
        <v>5241.9400000000005</v>
      </c>
      <c r="G49" s="61">
        <v>3718.59</v>
      </c>
      <c r="H49" s="61">
        <v>3140.55</v>
      </c>
      <c r="I49" s="61">
        <v>2412.2200000000003</v>
      </c>
      <c r="J49" s="61">
        <v>2643.1800000000007</v>
      </c>
      <c r="K49" s="61">
        <v>2047.8199999999997</v>
      </c>
      <c r="L49" s="61">
        <v>2945.23</v>
      </c>
      <c r="M49" s="82">
        <v>2630.85</v>
      </c>
      <c r="N49" s="42">
        <f t="shared" si="56"/>
        <v>-0.10674208805424368</v>
      </c>
      <c r="P49" s="340">
        <f t="shared" si="57"/>
        <v>6.9312358685291675E-2</v>
      </c>
      <c r="Q49" s="341">
        <f t="shared" si="58"/>
        <v>4.0962602825376303E-2</v>
      </c>
      <c r="R49" s="341">
        <f t="shared" si="59"/>
        <v>1.8048390330747312E-2</v>
      </c>
      <c r="S49" s="341">
        <f t="shared" si="60"/>
        <v>2.5421412237766672E-2</v>
      </c>
      <c r="T49" s="341">
        <f t="shared" si="61"/>
        <v>2.3058466756796431E-2</v>
      </c>
      <c r="V49" s="97">
        <v>1357.364</v>
      </c>
      <c r="W49" s="61">
        <v>1056.3310000000001</v>
      </c>
      <c r="X49" s="61">
        <v>923.72600000000011</v>
      </c>
      <c r="Y49" s="61">
        <v>852.35</v>
      </c>
      <c r="Z49" s="61">
        <v>1441.7369999999999</v>
      </c>
      <c r="AA49" s="61">
        <v>1258.0749999999998</v>
      </c>
      <c r="AB49" s="61">
        <v>1218.991</v>
      </c>
      <c r="AC49" s="61">
        <v>1127.2869999999998</v>
      </c>
      <c r="AD49" s="61">
        <v>1276.7469999999998</v>
      </c>
      <c r="AE49" s="61">
        <v>1149.943</v>
      </c>
      <c r="AF49" s="61">
        <v>1494.865</v>
      </c>
      <c r="AG49" s="82">
        <v>1343.7029999999997</v>
      </c>
      <c r="AH49" s="42">
        <f t="shared" si="43"/>
        <v>-0.10112083699865891</v>
      </c>
      <c r="AJ49" s="340">
        <f t="shared" si="62"/>
        <v>5.3988018192225276E-2</v>
      </c>
      <c r="AK49" s="341">
        <f t="shared" si="63"/>
        <v>4.2828818481555619E-2</v>
      </c>
      <c r="AL49" s="341">
        <f t="shared" si="64"/>
        <v>3.1151869287429058E-2</v>
      </c>
      <c r="AM49" s="341">
        <f t="shared" si="65"/>
        <v>4.2855817544674844E-2</v>
      </c>
      <c r="AN49" s="341">
        <f t="shared" si="66"/>
        <v>3.559732277575843E-2</v>
      </c>
      <c r="AP49" s="102">
        <f t="shared" si="67"/>
        <v>1.967758864137825</v>
      </c>
      <c r="AQ49" s="74">
        <f t="shared" si="68"/>
        <v>2.5781148561247651</v>
      </c>
      <c r="AR49" s="74">
        <f t="shared" si="69"/>
        <v>3.4532458550627121</v>
      </c>
      <c r="AS49" s="74">
        <f t="shared" si="70"/>
        <v>2.7928412043605473</v>
      </c>
      <c r="AT49" s="74">
        <f t="shared" si="71"/>
        <v>2.7503882150501524</v>
      </c>
      <c r="AU49" s="74">
        <f t="shared" si="72"/>
        <v>3.3832043866089023</v>
      </c>
      <c r="AV49" s="74">
        <f t="shared" si="73"/>
        <v>3.8814570696215629</v>
      </c>
      <c r="AW49" s="74">
        <f t="shared" si="74"/>
        <v>4.6732346137582788</v>
      </c>
      <c r="AX49" s="74">
        <f t="shared" si="75"/>
        <v>4.8303445092653527</v>
      </c>
      <c r="AY49" s="74">
        <f t="shared" si="76"/>
        <v>5.6154496000625063</v>
      </c>
      <c r="AZ49" s="74">
        <f t="shared" si="77"/>
        <v>5.0755458826645121</v>
      </c>
      <c r="BA49" s="103">
        <f t="shared" si="78"/>
        <v>5.1074861736701056</v>
      </c>
      <c r="BB49" s="42">
        <f t="shared" si="79"/>
        <v>6.2929765081398041E-3</v>
      </c>
    </row>
    <row r="50" spans="1:54" ht="20.100000000000001" customHeight="1">
      <c r="A50" s="88" t="s">
        <v>146</v>
      </c>
      <c r="B50" s="90">
        <v>40.71</v>
      </c>
      <c r="C50" s="61">
        <v>121.47</v>
      </c>
      <c r="D50" s="61">
        <v>46.12</v>
      </c>
      <c r="E50" s="61">
        <v>105.13999999999999</v>
      </c>
      <c r="F50" s="61">
        <v>236.01</v>
      </c>
      <c r="G50" s="61">
        <v>257.43</v>
      </c>
      <c r="H50" s="61">
        <v>446.70000000000005</v>
      </c>
      <c r="I50" s="61">
        <v>508.72</v>
      </c>
      <c r="J50" s="61">
        <v>350.77</v>
      </c>
      <c r="K50" s="61">
        <v>475.04999999999995</v>
      </c>
      <c r="L50" s="61">
        <v>482.85</v>
      </c>
      <c r="M50" s="82">
        <v>3799.7499999999995</v>
      </c>
      <c r="N50" s="42">
        <f t="shared" si="56"/>
        <v>6.869421145283213</v>
      </c>
      <c r="P50" s="340">
        <f t="shared" si="57"/>
        <v>4.0906029876373564E-4</v>
      </c>
      <c r="Q50" s="341">
        <f t="shared" si="58"/>
        <v>2.8357530261030718E-3</v>
      </c>
      <c r="R50" s="341">
        <f t="shared" si="59"/>
        <v>4.1868366490323914E-3</v>
      </c>
      <c r="S50" s="341">
        <f t="shared" si="60"/>
        <v>4.1676639512043664E-3</v>
      </c>
      <c r="T50" s="341">
        <f t="shared" si="61"/>
        <v>3.3303460501030932E-2</v>
      </c>
      <c r="V50" s="97">
        <v>13.727</v>
      </c>
      <c r="W50" s="61">
        <v>34.71</v>
      </c>
      <c r="X50" s="61">
        <v>14.843</v>
      </c>
      <c r="Y50" s="61">
        <v>35.347999999999999</v>
      </c>
      <c r="Z50" s="61">
        <v>82.799000000000007</v>
      </c>
      <c r="AA50" s="61">
        <v>86.158999999999992</v>
      </c>
      <c r="AB50" s="61">
        <v>151.39699999999999</v>
      </c>
      <c r="AC50" s="61">
        <v>171.071</v>
      </c>
      <c r="AD50" s="61">
        <v>129.523</v>
      </c>
      <c r="AE50" s="61">
        <v>165.24299999999999</v>
      </c>
      <c r="AF50" s="61">
        <v>166.393</v>
      </c>
      <c r="AG50" s="82">
        <v>585.75399999999991</v>
      </c>
      <c r="AH50" s="42">
        <f t="shared" si="43"/>
        <v>2.5203043397258291</v>
      </c>
      <c r="AJ50" s="340">
        <f t="shared" si="62"/>
        <v>5.4597994769617906E-4</v>
      </c>
      <c r="AK50" s="341">
        <f t="shared" si="63"/>
        <v>2.9331225654689514E-3</v>
      </c>
      <c r="AL50" s="341">
        <f t="shared" si="64"/>
        <v>4.4764204283713541E-3</v>
      </c>
      <c r="AM50" s="341">
        <f t="shared" si="65"/>
        <v>4.7702689197426399E-3</v>
      </c>
      <c r="AN50" s="341">
        <f t="shared" si="66"/>
        <v>1.5517770076565731E-2</v>
      </c>
      <c r="AP50" s="102">
        <f t="shared" si="67"/>
        <v>3.3718987963645297</v>
      </c>
      <c r="AQ50" s="74">
        <f t="shared" si="68"/>
        <v>2.8574956779451717</v>
      </c>
      <c r="AR50" s="74">
        <f t="shared" si="69"/>
        <v>3.2183434518647007</v>
      </c>
      <c r="AS50" s="74">
        <f t="shared" si="70"/>
        <v>3.3619935324329471</v>
      </c>
      <c r="AT50" s="74">
        <f t="shared" si="71"/>
        <v>3.5082835473073182</v>
      </c>
      <c r="AU50" s="74">
        <f t="shared" si="72"/>
        <v>3.3468904168123368</v>
      </c>
      <c r="AV50" s="74">
        <f t="shared" si="73"/>
        <v>3.3892321468547113</v>
      </c>
      <c r="AW50" s="74">
        <f t="shared" si="74"/>
        <v>3.3627732347853434</v>
      </c>
      <c r="AX50" s="74">
        <f t="shared" si="75"/>
        <v>3.6925335690053314</v>
      </c>
      <c r="AY50" s="74">
        <f t="shared" si="76"/>
        <v>3.4784338490685194</v>
      </c>
      <c r="AZ50" s="74">
        <f t="shared" si="77"/>
        <v>3.4460598529564046</v>
      </c>
      <c r="BA50" s="103">
        <f t="shared" si="78"/>
        <v>1.5415593131127048</v>
      </c>
      <c r="BB50" s="42">
        <f t="shared" si="79"/>
        <v>-0.55266031964297202</v>
      </c>
    </row>
    <row r="51" spans="1:54" ht="20.100000000000001" customHeight="1">
      <c r="A51" s="88" t="s">
        <v>143</v>
      </c>
      <c r="B51" s="90">
        <v>735.54</v>
      </c>
      <c r="C51" s="61">
        <v>802.87999999999988</v>
      </c>
      <c r="D51" s="61">
        <v>625.29999999999995</v>
      </c>
      <c r="E51" s="61">
        <v>747.87999999999977</v>
      </c>
      <c r="F51" s="61">
        <v>1089.97</v>
      </c>
      <c r="G51" s="61">
        <v>948.73</v>
      </c>
      <c r="H51" s="61">
        <v>776.05</v>
      </c>
      <c r="I51" s="61">
        <v>1589.78</v>
      </c>
      <c r="J51" s="61">
        <v>649.24</v>
      </c>
      <c r="K51" s="61">
        <v>435.12</v>
      </c>
      <c r="L51" s="61">
        <v>487.47</v>
      </c>
      <c r="M51" s="82">
        <v>660.45</v>
      </c>
      <c r="N51" s="42">
        <f t="shared" si="56"/>
        <v>0.35485260631423476</v>
      </c>
      <c r="P51" s="340">
        <f t="shared" si="57"/>
        <v>7.3908182793583415E-3</v>
      </c>
      <c r="Q51" s="341">
        <f t="shared" si="58"/>
        <v>1.0450856420987325E-2</v>
      </c>
      <c r="R51" s="341">
        <f t="shared" si="59"/>
        <v>3.8349149831111975E-3</v>
      </c>
      <c r="S51" s="341">
        <f t="shared" si="60"/>
        <v>4.2075409470717466E-3</v>
      </c>
      <c r="T51" s="341">
        <f t="shared" si="61"/>
        <v>5.7886099053637433E-3</v>
      </c>
      <c r="V51" s="97">
        <v>290.71200000000005</v>
      </c>
      <c r="W51" s="61">
        <v>330.37700000000001</v>
      </c>
      <c r="X51" s="61">
        <v>294.68</v>
      </c>
      <c r="Y51" s="61">
        <v>362.25999999999993</v>
      </c>
      <c r="Z51" s="61">
        <v>521.68600000000004</v>
      </c>
      <c r="AA51" s="61">
        <v>471.19499999999999</v>
      </c>
      <c r="AB51" s="61">
        <v>415.721</v>
      </c>
      <c r="AC51" s="61">
        <v>722.92200000000003</v>
      </c>
      <c r="AD51" s="61">
        <v>340.79600000000005</v>
      </c>
      <c r="AE51" s="61">
        <v>279.64100000000002</v>
      </c>
      <c r="AF51" s="61">
        <v>260.74399999999997</v>
      </c>
      <c r="AG51" s="82">
        <v>368.70699999999999</v>
      </c>
      <c r="AH51" s="42">
        <f t="shared" si="43"/>
        <v>0.41405746632712559</v>
      </c>
      <c r="AJ51" s="340">
        <f t="shared" si="62"/>
        <v>1.1562826732326918E-2</v>
      </c>
      <c r="AK51" s="341">
        <f t="shared" si="63"/>
        <v>1.6040955526829961E-2</v>
      </c>
      <c r="AL51" s="341">
        <f t="shared" si="64"/>
        <v>7.5754536350114308E-3</v>
      </c>
      <c r="AM51" s="341">
        <f t="shared" si="65"/>
        <v>7.4751882543699234E-3</v>
      </c>
      <c r="AN51" s="341">
        <f t="shared" si="66"/>
        <v>9.7677701759105728E-3</v>
      </c>
      <c r="AP51" s="102">
        <f t="shared" si="67"/>
        <v>3.952361530304267</v>
      </c>
      <c r="AQ51" s="74">
        <f t="shared" si="68"/>
        <v>4.1148988640892794</v>
      </c>
      <c r="AR51" s="74">
        <f t="shared" si="69"/>
        <v>4.7126179433871744</v>
      </c>
      <c r="AS51" s="74">
        <f t="shared" si="70"/>
        <v>4.8438252126009527</v>
      </c>
      <c r="AT51" s="74">
        <f t="shared" si="71"/>
        <v>4.786241823169445</v>
      </c>
      <c r="AU51" s="74">
        <f t="shared" si="72"/>
        <v>4.9665869109230236</v>
      </c>
      <c r="AV51" s="74">
        <f t="shared" si="73"/>
        <v>5.3568842213774897</v>
      </c>
      <c r="AW51" s="74">
        <f t="shared" si="74"/>
        <v>4.5473084326133177</v>
      </c>
      <c r="AX51" s="74">
        <f t="shared" si="75"/>
        <v>5.2491528556466029</v>
      </c>
      <c r="AY51" s="74">
        <f t="shared" si="76"/>
        <v>6.4267558374701235</v>
      </c>
      <c r="AZ51" s="74">
        <f t="shared" si="77"/>
        <v>5.3489240363509536</v>
      </c>
      <c r="BA51" s="103">
        <f t="shared" si="78"/>
        <v>5.5826633356045114</v>
      </c>
      <c r="BB51" s="42">
        <f t="shared" si="79"/>
        <v>4.3698377031545069E-2</v>
      </c>
    </row>
    <row r="52" spans="1:54" ht="20.100000000000001" customHeight="1">
      <c r="A52" s="88" t="s">
        <v>234</v>
      </c>
      <c r="B52" s="90"/>
      <c r="C52" s="61"/>
      <c r="D52" s="61"/>
      <c r="E52" s="61"/>
      <c r="F52" s="61"/>
      <c r="G52" s="61"/>
      <c r="H52" s="61"/>
      <c r="I52" s="61"/>
      <c r="J52" s="61"/>
      <c r="K52" s="61"/>
      <c r="L52" s="61"/>
      <c r="M52" s="82">
        <v>650.72</v>
      </c>
      <c r="N52" s="42"/>
      <c r="P52" s="340">
        <f t="shared" si="57"/>
        <v>0</v>
      </c>
      <c r="Q52" s="341">
        <f t="shared" si="58"/>
        <v>0</v>
      </c>
      <c r="R52" s="341">
        <f t="shared" si="59"/>
        <v>0</v>
      </c>
      <c r="S52" s="341">
        <f t="shared" si="60"/>
        <v>0</v>
      </c>
      <c r="T52" s="341">
        <f t="shared" si="61"/>
        <v>5.7033299078178435E-3</v>
      </c>
      <c r="V52" s="97"/>
      <c r="W52" s="61"/>
      <c r="X52" s="61"/>
      <c r="Y52" s="61"/>
      <c r="Z52" s="61"/>
      <c r="AA52" s="61"/>
      <c r="AB52" s="61"/>
      <c r="AC52" s="61"/>
      <c r="AD52" s="61"/>
      <c r="AE52" s="61"/>
      <c r="AF52" s="61"/>
      <c r="AG52" s="82">
        <v>331.17600000000004</v>
      </c>
      <c r="AH52" s="42"/>
      <c r="AJ52" s="340">
        <f t="shared" si="62"/>
        <v>0</v>
      </c>
      <c r="AK52" s="341">
        <f t="shared" si="63"/>
        <v>0</v>
      </c>
      <c r="AL52" s="341">
        <f t="shared" si="64"/>
        <v>0</v>
      </c>
      <c r="AM52" s="341">
        <f t="shared" si="65"/>
        <v>0</v>
      </c>
      <c r="AN52" s="341">
        <f t="shared" si="66"/>
        <v>8.7735005187787613E-3</v>
      </c>
      <c r="AP52" s="102"/>
      <c r="AQ52" s="74"/>
      <c r="AR52" s="74"/>
      <c r="AS52" s="74"/>
      <c r="AT52" s="74"/>
      <c r="AU52" s="74"/>
      <c r="AV52" s="74"/>
      <c r="AW52" s="74"/>
      <c r="AX52" s="74"/>
      <c r="AY52" s="74"/>
      <c r="AZ52" s="74"/>
      <c r="BA52" s="103">
        <f t="shared" si="78"/>
        <v>5.0893779198426357</v>
      </c>
      <c r="BB52" s="42"/>
    </row>
    <row r="53" spans="1:54" ht="20.100000000000001" customHeight="1">
      <c r="A53" s="88" t="s">
        <v>145</v>
      </c>
      <c r="B53" s="90">
        <v>32.700000000000003</v>
      </c>
      <c r="C53" s="61">
        <v>50.46</v>
      </c>
      <c r="D53" s="61">
        <v>48.82</v>
      </c>
      <c r="E53" s="61">
        <v>260.45000000000005</v>
      </c>
      <c r="F53" s="61">
        <v>96.69</v>
      </c>
      <c r="G53" s="61">
        <v>237.71</v>
      </c>
      <c r="H53" s="61">
        <v>173.22</v>
      </c>
      <c r="I53" s="61">
        <v>366.62</v>
      </c>
      <c r="J53" s="61">
        <v>461.61</v>
      </c>
      <c r="K53" s="61">
        <v>325.72999999999996</v>
      </c>
      <c r="L53" s="61">
        <v>760.46999999999991</v>
      </c>
      <c r="M53" s="82">
        <v>769.92</v>
      </c>
      <c r="N53" s="42">
        <f t="shared" si="56"/>
        <v>1.2426525701211154E-2</v>
      </c>
      <c r="P53" s="340">
        <f t="shared" si="57"/>
        <v>3.2857459517499771E-4</v>
      </c>
      <c r="Q53" s="341">
        <f t="shared" si="58"/>
        <v>2.6185248488325417E-3</v>
      </c>
      <c r="R53" s="341">
        <f t="shared" si="59"/>
        <v>2.8708100235539853E-3</v>
      </c>
      <c r="S53" s="341">
        <f t="shared" si="60"/>
        <v>6.563908884689623E-3</v>
      </c>
      <c r="T53" s="341">
        <f t="shared" si="61"/>
        <v>6.7480756125939175E-3</v>
      </c>
      <c r="V53" s="97">
        <v>7.2249999999999996</v>
      </c>
      <c r="W53" s="61">
        <v>12.77</v>
      </c>
      <c r="X53" s="61">
        <v>15.653</v>
      </c>
      <c r="Y53" s="61">
        <v>67.97</v>
      </c>
      <c r="Z53" s="61">
        <v>34.066000000000003</v>
      </c>
      <c r="AA53" s="61">
        <v>81.336000000000013</v>
      </c>
      <c r="AB53" s="61">
        <v>65.024999999999991</v>
      </c>
      <c r="AC53" s="61">
        <v>138.636</v>
      </c>
      <c r="AD53" s="61">
        <v>167.315</v>
      </c>
      <c r="AE53" s="61">
        <v>129.09899999999999</v>
      </c>
      <c r="AF53" s="61">
        <v>274.12399999999997</v>
      </c>
      <c r="AG53" s="82">
        <v>265.61599999999999</v>
      </c>
      <c r="AH53" s="42">
        <f t="shared" si="43"/>
        <v>-3.1037048926763008E-2</v>
      </c>
      <c r="AJ53" s="340">
        <f t="shared" si="62"/>
        <v>2.8736833409374906E-4</v>
      </c>
      <c r="AK53" s="341">
        <f t="shared" si="63"/>
        <v>2.7689325199338746E-3</v>
      </c>
      <c r="AL53" s="341">
        <f t="shared" si="64"/>
        <v>3.4972821897587998E-3</v>
      </c>
      <c r="AM53" s="341">
        <f t="shared" si="65"/>
        <v>7.8587752931645639E-3</v>
      </c>
      <c r="AN53" s="341">
        <f t="shared" si="66"/>
        <v>7.0366877847305928E-3</v>
      </c>
      <c r="AP53" s="102">
        <f t="shared" si="67"/>
        <v>2.2094801223241585</v>
      </c>
      <c r="AQ53" s="74">
        <f t="shared" si="68"/>
        <v>2.5307173999207295</v>
      </c>
      <c r="AR53" s="74">
        <f t="shared" si="69"/>
        <v>3.2062679229823843</v>
      </c>
      <c r="AS53" s="74">
        <f t="shared" si="70"/>
        <v>2.609713956613553</v>
      </c>
      <c r="AT53" s="74">
        <f t="shared" si="71"/>
        <v>3.5232185334574417</v>
      </c>
      <c r="AU53" s="74">
        <f t="shared" si="72"/>
        <v>3.4216482268310129</v>
      </c>
      <c r="AV53" s="74">
        <f t="shared" si="73"/>
        <v>3.7538967786629711</v>
      </c>
      <c r="AW53" s="74">
        <f t="shared" si="74"/>
        <v>3.7814630953030379</v>
      </c>
      <c r="AX53" s="74">
        <f t="shared" si="75"/>
        <v>3.6245965208725979</v>
      </c>
      <c r="AY53" s="74">
        <f t="shared" si="76"/>
        <v>3.963374574033709</v>
      </c>
      <c r="AZ53" s="74">
        <f t="shared" si="77"/>
        <v>3.6046655357870789</v>
      </c>
      <c r="BA53" s="103">
        <f t="shared" si="78"/>
        <v>3.4499168744804654</v>
      </c>
      <c r="BB53" s="42">
        <f t="shared" si="79"/>
        <v>-4.2930102604602456E-2</v>
      </c>
    </row>
    <row r="54" spans="1:54" ht="20.100000000000001" customHeight="1">
      <c r="A54" s="88" t="s">
        <v>144</v>
      </c>
      <c r="B54" s="90">
        <v>161.75</v>
      </c>
      <c r="C54" s="61">
        <v>273.83999999999997</v>
      </c>
      <c r="D54" s="61">
        <v>273.13</v>
      </c>
      <c r="E54" s="61">
        <v>465.55</v>
      </c>
      <c r="F54" s="61">
        <v>359.5</v>
      </c>
      <c r="G54" s="61">
        <v>999.71999999999991</v>
      </c>
      <c r="H54" s="61">
        <v>890.92000000000007</v>
      </c>
      <c r="I54" s="61">
        <v>652.78</v>
      </c>
      <c r="J54" s="61">
        <v>314.88</v>
      </c>
      <c r="K54" s="61">
        <v>450.21</v>
      </c>
      <c r="L54" s="61">
        <v>387.78</v>
      </c>
      <c r="M54" s="82">
        <v>439.59</v>
      </c>
      <c r="N54" s="42">
        <f t="shared" si="56"/>
        <v>0.13360668420238281</v>
      </c>
      <c r="P54" s="340">
        <f t="shared" si="57"/>
        <v>1.6252887085491093E-3</v>
      </c>
      <c r="Q54" s="341">
        <f t="shared" si="58"/>
        <v>1.1012543274893224E-2</v>
      </c>
      <c r="R54" s="341">
        <f t="shared" si="59"/>
        <v>3.9679101731625579E-3</v>
      </c>
      <c r="S54" s="341">
        <f t="shared" si="60"/>
        <v>3.3470782375438109E-3</v>
      </c>
      <c r="T54" s="341">
        <f t="shared" si="61"/>
        <v>3.8528503721687452E-3</v>
      </c>
      <c r="V54" s="97">
        <v>52.275999999999996</v>
      </c>
      <c r="W54" s="61">
        <v>90.730999999999995</v>
      </c>
      <c r="X54" s="61">
        <v>80.888000000000005</v>
      </c>
      <c r="Y54" s="61">
        <v>161.12099999999998</v>
      </c>
      <c r="Z54" s="61">
        <v>100.72800000000001</v>
      </c>
      <c r="AA54" s="61">
        <v>358.07100000000003</v>
      </c>
      <c r="AB54" s="61">
        <v>354.142</v>
      </c>
      <c r="AC54" s="61">
        <v>246.04199999999997</v>
      </c>
      <c r="AD54" s="61">
        <v>121.738</v>
      </c>
      <c r="AE54" s="61">
        <v>186.21299999999999</v>
      </c>
      <c r="AF54" s="61">
        <v>151.10599999999999</v>
      </c>
      <c r="AG54" s="82">
        <v>214.465</v>
      </c>
      <c r="AH54" s="42">
        <f t="shared" si="43"/>
        <v>0.41930168226278247</v>
      </c>
      <c r="AJ54" s="340">
        <f t="shared" si="62"/>
        <v>2.0792341914304254E-3</v>
      </c>
      <c r="AK54" s="341">
        <f t="shared" si="63"/>
        <v>1.218985979572689E-2</v>
      </c>
      <c r="AL54" s="341">
        <f t="shared" si="64"/>
        <v>5.0444961494787366E-3</v>
      </c>
      <c r="AM54" s="341">
        <f t="shared" si="65"/>
        <v>4.3320106938791372E-3</v>
      </c>
      <c r="AN54" s="341">
        <f t="shared" si="66"/>
        <v>5.681597666376448E-3</v>
      </c>
      <c r="AP54" s="102">
        <f t="shared" si="67"/>
        <v>3.2319010819165377</v>
      </c>
      <c r="AQ54" s="74">
        <f t="shared" si="68"/>
        <v>3.3132851300029214</v>
      </c>
      <c r="AR54" s="74">
        <f t="shared" si="69"/>
        <v>2.9615201552374333</v>
      </c>
      <c r="AS54" s="74">
        <f t="shared" si="70"/>
        <v>3.4608742347760706</v>
      </c>
      <c r="AT54" s="74">
        <f t="shared" si="71"/>
        <v>2.8018915159944369</v>
      </c>
      <c r="AU54" s="74">
        <f t="shared" si="72"/>
        <v>3.5817128796062905</v>
      </c>
      <c r="AV54" s="74">
        <f t="shared" si="73"/>
        <v>3.975014591658061</v>
      </c>
      <c r="AW54" s="74">
        <f t="shared" si="74"/>
        <v>3.7691412114341736</v>
      </c>
      <c r="AX54" s="74">
        <f t="shared" si="75"/>
        <v>3.8661712398373984</v>
      </c>
      <c r="AY54" s="74">
        <f t="shared" si="76"/>
        <v>4.1361364696474983</v>
      </c>
      <c r="AZ54" s="74">
        <f t="shared" si="77"/>
        <v>3.8966940017535716</v>
      </c>
      <c r="BA54" s="103">
        <f t="shared" si="78"/>
        <v>4.8787506540185177</v>
      </c>
      <c r="BB54" s="42">
        <f t="shared" si="79"/>
        <v>0.25202303589222186</v>
      </c>
    </row>
    <row r="55" spans="1:54" ht="20.100000000000001" customHeight="1">
      <c r="A55" s="88" t="s">
        <v>136</v>
      </c>
      <c r="B55" s="90">
        <v>330.75</v>
      </c>
      <c r="C55" s="61">
        <v>637.12</v>
      </c>
      <c r="D55" s="61">
        <v>53.67</v>
      </c>
      <c r="E55" s="61">
        <v>425.54999999999995</v>
      </c>
      <c r="F55" s="61">
        <v>51.06</v>
      </c>
      <c r="G55" s="61">
        <v>286.3</v>
      </c>
      <c r="H55" s="61">
        <v>31.020000000000003</v>
      </c>
      <c r="I55" s="61">
        <v>26.91</v>
      </c>
      <c r="J55" s="61">
        <v>39.340000000000003</v>
      </c>
      <c r="K55" s="61">
        <v>152.81</v>
      </c>
      <c r="L55" s="61">
        <v>237.46999999999997</v>
      </c>
      <c r="M55" s="82">
        <v>203.89</v>
      </c>
      <c r="N55" s="42">
        <f t="shared" si="56"/>
        <v>-0.14140733566345218</v>
      </c>
      <c r="P55" s="340">
        <f t="shared" si="57"/>
        <v>3.3234265245911461E-3</v>
      </c>
      <c r="Q55" s="341">
        <f t="shared" si="58"/>
        <v>3.1537741963769158E-3</v>
      </c>
      <c r="R55" s="341">
        <f t="shared" si="59"/>
        <v>1.3467856190688134E-3</v>
      </c>
      <c r="S55" s="341">
        <f t="shared" si="60"/>
        <v>2.0496948503520777E-3</v>
      </c>
      <c r="T55" s="341">
        <f t="shared" si="61"/>
        <v>1.7870235045871958E-3</v>
      </c>
      <c r="V55" s="97">
        <v>169.86199999999999</v>
      </c>
      <c r="W55" s="61">
        <v>182.68100000000001</v>
      </c>
      <c r="X55" s="61">
        <v>17.739999999999998</v>
      </c>
      <c r="Y55" s="61">
        <v>112.86699999999999</v>
      </c>
      <c r="Z55" s="61">
        <v>30.295000000000002</v>
      </c>
      <c r="AA55" s="61">
        <v>66.034999999999997</v>
      </c>
      <c r="AB55" s="61">
        <v>18.266000000000002</v>
      </c>
      <c r="AC55" s="61">
        <v>15.426</v>
      </c>
      <c r="AD55" s="61">
        <v>22.03</v>
      </c>
      <c r="AE55" s="61">
        <v>64.018000000000001</v>
      </c>
      <c r="AF55" s="61">
        <v>106.8</v>
      </c>
      <c r="AG55" s="82">
        <v>93.38</v>
      </c>
      <c r="AH55" s="42">
        <f t="shared" si="43"/>
        <v>-0.12565543071161051</v>
      </c>
      <c r="AJ55" s="340">
        <f t="shared" si="62"/>
        <v>6.7561190264127892E-3</v>
      </c>
      <c r="AK55" s="341">
        <f t="shared" si="63"/>
        <v>2.2480384940719161E-3</v>
      </c>
      <c r="AL55" s="341">
        <f t="shared" si="64"/>
        <v>1.7342427998975891E-3</v>
      </c>
      <c r="AM55" s="341">
        <f t="shared" si="65"/>
        <v>3.0618158253563187E-3</v>
      </c>
      <c r="AN55" s="341">
        <f t="shared" si="66"/>
        <v>2.4738189918459084E-3</v>
      </c>
      <c r="AP55" s="102">
        <f t="shared" si="67"/>
        <v>5.1356613756613756</v>
      </c>
      <c r="AQ55" s="74">
        <f t="shared" si="68"/>
        <v>2.8672934455047718</v>
      </c>
      <c r="AR55" s="74">
        <f t="shared" si="69"/>
        <v>3.3053847587106389</v>
      </c>
      <c r="AS55" s="74">
        <f t="shared" si="70"/>
        <v>2.6522617788743981</v>
      </c>
      <c r="AT55" s="74">
        <f t="shared" si="71"/>
        <v>5.9332158245201727</v>
      </c>
      <c r="AU55" s="74">
        <f t="shared" si="72"/>
        <v>2.3064966818023049</v>
      </c>
      <c r="AV55" s="74">
        <f t="shared" si="73"/>
        <v>5.888459058671824</v>
      </c>
      <c r="AW55" s="74">
        <f t="shared" si="74"/>
        <v>5.7324414715719065</v>
      </c>
      <c r="AX55" s="74">
        <f t="shared" si="75"/>
        <v>5.5998983223182508</v>
      </c>
      <c r="AY55" s="74">
        <f t="shared" si="76"/>
        <v>4.1893855114194096</v>
      </c>
      <c r="AZ55" s="74">
        <f t="shared" si="77"/>
        <v>4.4974101991830553</v>
      </c>
      <c r="BA55" s="103">
        <f t="shared" si="78"/>
        <v>4.579920545392123</v>
      </c>
      <c r="BB55" s="42">
        <f t="shared" si="79"/>
        <v>1.83461909309619E-2</v>
      </c>
    </row>
    <row r="56" spans="1:54" ht="20.100000000000001" customHeight="1">
      <c r="A56" s="88" t="s">
        <v>142</v>
      </c>
      <c r="B56" s="90">
        <v>45.01</v>
      </c>
      <c r="C56" s="61">
        <v>148.99</v>
      </c>
      <c r="D56" s="61">
        <v>78.53</v>
      </c>
      <c r="E56" s="61">
        <v>74.05</v>
      </c>
      <c r="F56" s="61">
        <v>149.54</v>
      </c>
      <c r="G56" s="61">
        <v>209.60999999999999</v>
      </c>
      <c r="H56" s="61">
        <v>125.62000000000002</v>
      </c>
      <c r="I56" s="61">
        <v>88.78</v>
      </c>
      <c r="J56" s="61">
        <v>162.87</v>
      </c>
      <c r="K56" s="61">
        <v>213.32</v>
      </c>
      <c r="L56" s="61">
        <v>285.14</v>
      </c>
      <c r="M56" s="82">
        <v>247.13</v>
      </c>
      <c r="N56" s="42">
        <f t="shared" si="56"/>
        <v>-0.13330293890720346</v>
      </c>
      <c r="P56" s="340">
        <f t="shared" si="57"/>
        <v>4.5226735562160992E-4</v>
      </c>
      <c r="Q56" s="341">
        <f t="shared" si="58"/>
        <v>2.3089857118496863E-3</v>
      </c>
      <c r="R56" s="341">
        <f t="shared" si="59"/>
        <v>1.8800883990560779E-3</v>
      </c>
      <c r="S56" s="341">
        <f t="shared" si="60"/>
        <v>2.4611529440745844E-3</v>
      </c>
      <c r="T56" s="341">
        <f t="shared" si="61"/>
        <v>2.1660067619237518E-3</v>
      </c>
      <c r="V56" s="97">
        <v>13.887</v>
      </c>
      <c r="W56" s="61">
        <v>48.686999999999998</v>
      </c>
      <c r="X56" s="61">
        <v>30.885000000000002</v>
      </c>
      <c r="Y56" s="61">
        <v>25.102999999999998</v>
      </c>
      <c r="Z56" s="61">
        <v>66.837000000000003</v>
      </c>
      <c r="AA56" s="61">
        <v>58.919999999999995</v>
      </c>
      <c r="AB56" s="61">
        <v>44.315999999999995</v>
      </c>
      <c r="AC56" s="61">
        <v>23.472999999999999</v>
      </c>
      <c r="AD56" s="61">
        <v>48.238</v>
      </c>
      <c r="AE56" s="61">
        <v>87.584999999999994</v>
      </c>
      <c r="AF56" s="61">
        <v>93.269000000000005</v>
      </c>
      <c r="AG56" s="82">
        <v>86.48</v>
      </c>
      <c r="AH56" s="42">
        <f t="shared" si="43"/>
        <v>-7.278945844814462E-2</v>
      </c>
      <c r="AJ56" s="340">
        <f t="shared" si="62"/>
        <v>5.5234381391832429E-4</v>
      </c>
      <c r="AK56" s="341">
        <f t="shared" si="63"/>
        <v>2.0058215805363413E-3</v>
      </c>
      <c r="AL56" s="341">
        <f t="shared" si="64"/>
        <v>2.3726710554692484E-3</v>
      </c>
      <c r="AM56" s="341">
        <f t="shared" si="65"/>
        <v>2.6738998147486752E-3</v>
      </c>
      <c r="AN56" s="341">
        <f t="shared" si="66"/>
        <v>2.2910244850592649E-3</v>
      </c>
      <c r="AP56" s="102">
        <f t="shared" si="67"/>
        <v>3.0853143745834259</v>
      </c>
      <c r="AQ56" s="74">
        <f t="shared" si="68"/>
        <v>3.2678032082690112</v>
      </c>
      <c r="AR56" s="74">
        <f t="shared" si="69"/>
        <v>3.9328918884502739</v>
      </c>
      <c r="AS56" s="74">
        <f t="shared" si="70"/>
        <v>3.3900067521944632</v>
      </c>
      <c r="AT56" s="74">
        <f t="shared" si="71"/>
        <v>4.4695064865587808</v>
      </c>
      <c r="AU56" s="74">
        <f t="shared" si="72"/>
        <v>2.8109345928152281</v>
      </c>
      <c r="AV56" s="74">
        <f t="shared" si="73"/>
        <v>3.5277822002865777</v>
      </c>
      <c r="AW56" s="74">
        <f t="shared" si="74"/>
        <v>2.6439513403919799</v>
      </c>
      <c r="AX56" s="74">
        <f t="shared" si="75"/>
        <v>2.9617486338797812</v>
      </c>
      <c r="AY56" s="74">
        <f t="shared" si="76"/>
        <v>4.1058034877179823</v>
      </c>
      <c r="AZ56" s="74">
        <f t="shared" si="77"/>
        <v>3.270989689275444</v>
      </c>
      <c r="BA56" s="103">
        <f t="shared" si="78"/>
        <v>3.4993727997410273</v>
      </c>
      <c r="BB56" s="42">
        <f t="shared" si="79"/>
        <v>6.9820798033812331E-2</v>
      </c>
    </row>
    <row r="57" spans="1:54" ht="20.100000000000001" customHeight="1">
      <c r="A57" s="88" t="s">
        <v>148</v>
      </c>
      <c r="B57" s="90">
        <v>68.540000000000006</v>
      </c>
      <c r="C57" s="61">
        <v>59.95</v>
      </c>
      <c r="D57" s="61">
        <v>14.71</v>
      </c>
      <c r="E57" s="61">
        <v>68.92</v>
      </c>
      <c r="F57" s="61">
        <v>29.04</v>
      </c>
      <c r="G57" s="61">
        <v>16.649999999999999</v>
      </c>
      <c r="H57" s="61">
        <v>62.54</v>
      </c>
      <c r="I57" s="61">
        <v>69.63</v>
      </c>
      <c r="J57" s="61">
        <v>47.9</v>
      </c>
      <c r="K57" s="61">
        <v>61.56</v>
      </c>
      <c r="L57" s="61">
        <v>62.79</v>
      </c>
      <c r="M57" s="82">
        <v>177.31</v>
      </c>
      <c r="N57" s="42">
        <f t="shared" si="56"/>
        <v>1.8238573021181719</v>
      </c>
      <c r="P57" s="340">
        <f t="shared" si="57"/>
        <v>6.8870039000900132E-4</v>
      </c>
      <c r="Q57" s="341">
        <f t="shared" si="58"/>
        <v>1.8341020038307944E-4</v>
      </c>
      <c r="R57" s="341">
        <f t="shared" si="59"/>
        <v>5.4255691846002323E-4</v>
      </c>
      <c r="S57" s="341">
        <f t="shared" si="60"/>
        <v>5.4196462565211175E-4</v>
      </c>
      <c r="T57" s="341">
        <f t="shared" si="61"/>
        <v>1.5540592358544102E-3</v>
      </c>
      <c r="V57" s="97">
        <v>19.905999999999999</v>
      </c>
      <c r="W57" s="61">
        <v>17.538</v>
      </c>
      <c r="X57" s="61">
        <v>5.0810000000000004</v>
      </c>
      <c r="Y57" s="61">
        <v>33.477000000000004</v>
      </c>
      <c r="Z57" s="61">
        <v>14.417999999999999</v>
      </c>
      <c r="AA57" s="61">
        <v>13.553000000000001</v>
      </c>
      <c r="AB57" s="61">
        <v>35.284999999999997</v>
      </c>
      <c r="AC57" s="61">
        <v>27.1</v>
      </c>
      <c r="AD57" s="61">
        <v>24.783999999999999</v>
      </c>
      <c r="AE57" s="61">
        <v>29.492999999999999</v>
      </c>
      <c r="AF57" s="61">
        <v>24.916</v>
      </c>
      <c r="AG57" s="82">
        <v>58.965999999999994</v>
      </c>
      <c r="AH57" s="42">
        <f t="shared" si="43"/>
        <v>1.3665917482742012</v>
      </c>
      <c r="AJ57" s="340">
        <f t="shared" si="62"/>
        <v>7.9174450636265302E-4</v>
      </c>
      <c r="AK57" s="341">
        <f t="shared" si="63"/>
        <v>4.6138662391393472E-4</v>
      </c>
      <c r="AL57" s="341">
        <f t="shared" si="64"/>
        <v>7.9896314938579147E-4</v>
      </c>
      <c r="AM57" s="341">
        <f t="shared" si="65"/>
        <v>7.1430901783312766E-4</v>
      </c>
      <c r="AN57" s="341">
        <f t="shared" si="66"/>
        <v>1.5621247662581477E-3</v>
      </c>
      <c r="AP57" s="102">
        <f t="shared" si="67"/>
        <v>2.9042894660052521</v>
      </c>
      <c r="AQ57" s="74">
        <f t="shared" si="68"/>
        <v>2.9254378648874062</v>
      </c>
      <c r="AR57" s="74">
        <f t="shared" si="69"/>
        <v>3.4541128484024473</v>
      </c>
      <c r="AS57" s="74">
        <f t="shared" si="70"/>
        <v>4.8573708647707488</v>
      </c>
      <c r="AT57" s="74">
        <f t="shared" si="71"/>
        <v>4.964876033057851</v>
      </c>
      <c r="AU57" s="74">
        <f t="shared" si="72"/>
        <v>8.139939939939941</v>
      </c>
      <c r="AV57" s="74">
        <f t="shared" si="73"/>
        <v>5.6419891269587463</v>
      </c>
      <c r="AW57" s="74">
        <f t="shared" si="74"/>
        <v>3.8920005744650297</v>
      </c>
      <c r="AX57" s="74">
        <f t="shared" si="75"/>
        <v>5.1741127348643001</v>
      </c>
      <c r="AY57" s="74">
        <f t="shared" si="76"/>
        <v>4.7909356725146193</v>
      </c>
      <c r="AZ57" s="74">
        <f t="shared" si="77"/>
        <v>3.9681477942347509</v>
      </c>
      <c r="BA57" s="103">
        <f t="shared" si="78"/>
        <v>3.3255879533021258</v>
      </c>
      <c r="BB57" s="42">
        <f t="shared" si="79"/>
        <v>-0.16192941247455264</v>
      </c>
    </row>
    <row r="58" spans="1:54" ht="20.100000000000001" customHeight="1">
      <c r="A58" s="88" t="s">
        <v>245</v>
      </c>
      <c r="B58" s="90">
        <v>2.79</v>
      </c>
      <c r="C58" s="61">
        <v>30.5</v>
      </c>
      <c r="D58" s="61">
        <v>10.14</v>
      </c>
      <c r="E58" s="61">
        <v>12.24</v>
      </c>
      <c r="F58" s="61">
        <v>38.239999999999995</v>
      </c>
      <c r="G58" s="61">
        <v>35.380000000000003</v>
      </c>
      <c r="H58" s="61">
        <v>27.04</v>
      </c>
      <c r="I58" s="61">
        <v>11.81</v>
      </c>
      <c r="J58" s="61">
        <v>16.91</v>
      </c>
      <c r="K58" s="61">
        <v>22.29</v>
      </c>
      <c r="L58" s="61">
        <v>52.5</v>
      </c>
      <c r="M58" s="82">
        <v>53.49</v>
      </c>
      <c r="N58" s="42">
        <f t="shared" si="56"/>
        <v>1.8857142857142895E-2</v>
      </c>
      <c r="P58" s="340">
        <f t="shared" si="57"/>
        <v>2.8034346193830076E-5</v>
      </c>
      <c r="Q58" s="341">
        <f t="shared" si="58"/>
        <v>3.8973290627948055E-4</v>
      </c>
      <c r="R58" s="341">
        <f t="shared" si="59"/>
        <v>1.9645213957884857E-4</v>
      </c>
      <c r="S58" s="341">
        <f t="shared" si="60"/>
        <v>4.5314768031113028E-4</v>
      </c>
      <c r="T58" s="341">
        <f t="shared" si="61"/>
        <v>4.6882087037308898E-4</v>
      </c>
      <c r="V58" s="97">
        <v>1.976</v>
      </c>
      <c r="W58" s="61">
        <v>14.291</v>
      </c>
      <c r="X58" s="61">
        <v>8.1840000000000011</v>
      </c>
      <c r="Y58" s="61">
        <v>8.1169999999999991</v>
      </c>
      <c r="Z58" s="61">
        <v>13.587</v>
      </c>
      <c r="AA58" s="61">
        <v>11.193</v>
      </c>
      <c r="AB58" s="61">
        <v>13.952999999999999</v>
      </c>
      <c r="AC58" s="61">
        <v>8.8089999999999993</v>
      </c>
      <c r="AD58" s="61">
        <v>11.461</v>
      </c>
      <c r="AE58" s="61">
        <v>9.222999999999999</v>
      </c>
      <c r="AF58" s="61">
        <v>27.009999999999998</v>
      </c>
      <c r="AG58" s="82">
        <v>46.518000000000001</v>
      </c>
      <c r="AH58" s="42">
        <f t="shared" si="43"/>
        <v>0.72225101814142922</v>
      </c>
      <c r="AJ58" s="340">
        <f t="shared" si="62"/>
        <v>7.8593747843494553E-5</v>
      </c>
      <c r="AK58" s="341">
        <f t="shared" si="63"/>
        <v>3.8104482265687825E-4</v>
      </c>
      <c r="AL58" s="341">
        <f t="shared" si="64"/>
        <v>2.4985037557336161E-4</v>
      </c>
      <c r="AM58" s="341">
        <f t="shared" si="65"/>
        <v>7.7434124946511383E-4</v>
      </c>
      <c r="AN58" s="341">
        <f t="shared" si="66"/>
        <v>1.2323528792320408E-3</v>
      </c>
      <c r="AP58" s="102">
        <f t="shared" si="67"/>
        <v>7.0824372759856624</v>
      </c>
      <c r="AQ58" s="74">
        <f t="shared" si="68"/>
        <v>4.6855737704918035</v>
      </c>
      <c r="AR58" s="74">
        <f t="shared" si="69"/>
        <v>8.0710059171597628</v>
      </c>
      <c r="AS58" s="74">
        <f t="shared" si="70"/>
        <v>6.6315359477124165</v>
      </c>
      <c r="AT58" s="74">
        <f t="shared" si="71"/>
        <v>3.553085774058578</v>
      </c>
      <c r="AU58" s="74">
        <f t="shared" si="72"/>
        <v>3.1636517806670432</v>
      </c>
      <c r="AV58" s="74">
        <f t="shared" si="73"/>
        <v>5.1601331360946743</v>
      </c>
      <c r="AW58" s="74">
        <f t="shared" si="74"/>
        <v>7.4589331075359855</v>
      </c>
      <c r="AX58" s="74">
        <f t="shared" si="75"/>
        <v>6.777646363098758</v>
      </c>
      <c r="AY58" s="74">
        <f t="shared" si="76"/>
        <v>4.1377299237326151</v>
      </c>
      <c r="AZ58" s="74">
        <f t="shared" si="77"/>
        <v>5.1447619047619044</v>
      </c>
      <c r="BA58" s="103">
        <f t="shared" si="78"/>
        <v>8.6965787997756578</v>
      </c>
      <c r="BB58" s="42">
        <f t="shared" si="79"/>
        <v>0.6903753683384749</v>
      </c>
    </row>
    <row r="59" spans="1:54" ht="20.100000000000001" customHeight="1">
      <c r="A59" s="88" t="s">
        <v>241</v>
      </c>
      <c r="B59" s="90">
        <v>103.44999999999999</v>
      </c>
      <c r="C59" s="61">
        <v>25.95</v>
      </c>
      <c r="D59" s="61">
        <v>17.899999999999999</v>
      </c>
      <c r="E59" s="61">
        <v>27.520000000000003</v>
      </c>
      <c r="F59" s="61">
        <v>27.56</v>
      </c>
      <c r="G59" s="61">
        <v>164.79</v>
      </c>
      <c r="H59" s="61">
        <v>26.41</v>
      </c>
      <c r="I59" s="61">
        <v>86.699999999999989</v>
      </c>
      <c r="J59" s="61">
        <v>53.550000000000004</v>
      </c>
      <c r="K59" s="61">
        <v>42.95</v>
      </c>
      <c r="L59" s="61">
        <v>44.49</v>
      </c>
      <c r="M59" s="82">
        <v>73.72</v>
      </c>
      <c r="N59" s="42">
        <f t="shared" si="56"/>
        <v>0.65700157338727794</v>
      </c>
      <c r="P59" s="340">
        <f t="shared" si="57"/>
        <v>1.0394814027783947E-3</v>
      </c>
      <c r="Q59" s="341">
        <f t="shared" si="58"/>
        <v>1.8152652805482079E-3</v>
      </c>
      <c r="R59" s="341">
        <f t="shared" si="59"/>
        <v>3.7853833086189082E-4</v>
      </c>
      <c r="S59" s="341">
        <f t="shared" si="60"/>
        <v>3.8401029137223212E-4</v>
      </c>
      <c r="T59" s="341">
        <f t="shared" si="61"/>
        <v>6.4612964224909555E-4</v>
      </c>
      <c r="V59" s="97">
        <v>25.507000000000001</v>
      </c>
      <c r="W59" s="61">
        <v>9.6020000000000003</v>
      </c>
      <c r="X59" s="61">
        <v>12.010000000000002</v>
      </c>
      <c r="Y59" s="61">
        <v>12.029</v>
      </c>
      <c r="Z59" s="61">
        <v>9.5679999999999996</v>
      </c>
      <c r="AA59" s="61">
        <v>56.35</v>
      </c>
      <c r="AB59" s="61">
        <v>12.145</v>
      </c>
      <c r="AC59" s="61">
        <v>37.51</v>
      </c>
      <c r="AD59" s="61">
        <v>24.853000000000002</v>
      </c>
      <c r="AE59" s="61">
        <v>28.411000000000001</v>
      </c>
      <c r="AF59" s="61">
        <v>33.161999999999999</v>
      </c>
      <c r="AG59" s="82">
        <v>39.671999999999997</v>
      </c>
      <c r="AH59" s="42">
        <f t="shared" si="43"/>
        <v>0.19630902840600681</v>
      </c>
      <c r="AJ59" s="340">
        <f t="shared" si="62"/>
        <v>1.0145195983016274E-3</v>
      </c>
      <c r="AK59" s="341">
        <f t="shared" si="63"/>
        <v>1.918330720692852E-3</v>
      </c>
      <c r="AL59" s="341">
        <f t="shared" si="64"/>
        <v>7.6965185085273527E-4</v>
      </c>
      <c r="AM59" s="341">
        <f t="shared" si="65"/>
        <v>9.5071101498563895E-4</v>
      </c>
      <c r="AN59" s="341">
        <f t="shared" si="66"/>
        <v>1.050988938150684E-3</v>
      </c>
      <c r="AP59" s="102">
        <f t="shared" si="67"/>
        <v>2.4656355727404549</v>
      </c>
      <c r="AQ59" s="74">
        <f t="shared" si="68"/>
        <v>3.7001926782273604</v>
      </c>
      <c r="AR59" s="74">
        <f t="shared" si="69"/>
        <v>6.7094972067039116</v>
      </c>
      <c r="AS59" s="74">
        <f t="shared" si="70"/>
        <v>4.3710029069767433</v>
      </c>
      <c r="AT59" s="74">
        <f t="shared" si="71"/>
        <v>3.4716981132075468</v>
      </c>
      <c r="AU59" s="74">
        <f t="shared" si="72"/>
        <v>3.4195036106559868</v>
      </c>
      <c r="AV59" s="74">
        <f t="shared" si="73"/>
        <v>4.5986368799697077</v>
      </c>
      <c r="AW59" s="74">
        <f t="shared" si="74"/>
        <v>4.3264129181084208</v>
      </c>
      <c r="AX59" s="74">
        <f t="shared" si="75"/>
        <v>4.6410830999066297</v>
      </c>
      <c r="AY59" s="74">
        <f t="shared" si="76"/>
        <v>6.6149010477299184</v>
      </c>
      <c r="AZ59" s="74">
        <f t="shared" si="77"/>
        <v>7.4538098449089674</v>
      </c>
      <c r="BA59" s="103">
        <f t="shared" si="78"/>
        <v>5.3814432989690717</v>
      </c>
      <c r="BB59" s="42">
        <f t="shared" si="79"/>
        <v>-0.27802782591178449</v>
      </c>
    </row>
    <row r="60" spans="1:54" ht="20.100000000000001" customHeight="1">
      <c r="A60" s="88" t="s">
        <v>150</v>
      </c>
      <c r="B60" s="90">
        <v>86.860000000000014</v>
      </c>
      <c r="C60" s="61">
        <v>134.63</v>
      </c>
      <c r="D60" s="61">
        <v>83.26</v>
      </c>
      <c r="E60" s="61">
        <v>53.04</v>
      </c>
      <c r="F60" s="61">
        <v>57.82</v>
      </c>
      <c r="G60" s="61">
        <v>8.5</v>
      </c>
      <c r="H60" s="61">
        <v>25.9</v>
      </c>
      <c r="I60" s="61">
        <v>20.21</v>
      </c>
      <c r="J60" s="61">
        <v>60.77</v>
      </c>
      <c r="K60" s="61">
        <v>52.15</v>
      </c>
      <c r="L60" s="61">
        <v>50.51</v>
      </c>
      <c r="M60" s="82">
        <v>57.730000000000004</v>
      </c>
      <c r="N60" s="42">
        <f t="shared" si="56"/>
        <v>0.142941991684815</v>
      </c>
      <c r="P60" s="340">
        <f t="shared" si="57"/>
        <v>8.7278254852906126E-4</v>
      </c>
      <c r="Q60" s="341">
        <f t="shared" si="58"/>
        <v>9.3632835030400919E-5</v>
      </c>
      <c r="R60" s="341">
        <f t="shared" si="59"/>
        <v>4.5962221081368115E-4</v>
      </c>
      <c r="S60" s="341">
        <f t="shared" si="60"/>
        <v>4.3597122538124167E-4</v>
      </c>
      <c r="T60" s="341">
        <f t="shared" si="61"/>
        <v>5.0598296591210375E-4</v>
      </c>
      <c r="V60" s="97">
        <v>27.183999999999997</v>
      </c>
      <c r="W60" s="61">
        <v>46.018999999999998</v>
      </c>
      <c r="X60" s="61">
        <v>30.309000000000001</v>
      </c>
      <c r="Y60" s="61">
        <v>19.305</v>
      </c>
      <c r="Z60" s="61">
        <v>20.738</v>
      </c>
      <c r="AA60" s="61">
        <v>4.5069999999999997</v>
      </c>
      <c r="AB60" s="61">
        <v>11.7</v>
      </c>
      <c r="AC60" s="61">
        <v>11.100999999999999</v>
      </c>
      <c r="AD60" s="61">
        <v>20.219000000000001</v>
      </c>
      <c r="AE60" s="61">
        <v>29.533999999999999</v>
      </c>
      <c r="AF60" s="61">
        <v>27.931999999999999</v>
      </c>
      <c r="AG60" s="82">
        <v>35.977999999999994</v>
      </c>
      <c r="AH60" s="42">
        <f t="shared" si="43"/>
        <v>0.28805670915079468</v>
      </c>
      <c r="AJ60" s="340">
        <f t="shared" si="62"/>
        <v>1.0812208711424877E-3</v>
      </c>
      <c r="AK60" s="341">
        <f t="shared" si="63"/>
        <v>1.5343241451930227E-4</v>
      </c>
      <c r="AL60" s="341">
        <f t="shared" si="64"/>
        <v>8.0007383629878152E-4</v>
      </c>
      <c r="AM60" s="341">
        <f t="shared" si="65"/>
        <v>8.0077377934318998E-4</v>
      </c>
      <c r="AN60" s="341">
        <f t="shared" si="66"/>
        <v>9.5312764712606639E-4</v>
      </c>
      <c r="AP60" s="102">
        <f t="shared" si="67"/>
        <v>3.1296338936219197</v>
      </c>
      <c r="AQ60" s="74">
        <f t="shared" si="68"/>
        <v>3.4181831686845427</v>
      </c>
      <c r="AR60" s="74">
        <f t="shared" si="69"/>
        <v>3.6402834494355032</v>
      </c>
      <c r="AS60" s="74">
        <f t="shared" si="70"/>
        <v>3.6397058823529411</v>
      </c>
      <c r="AT60" s="74">
        <f t="shared" si="71"/>
        <v>3.5866482186094779</v>
      </c>
      <c r="AU60" s="74">
        <f t="shared" si="72"/>
        <v>5.30235294117647</v>
      </c>
      <c r="AV60" s="74">
        <f t="shared" si="73"/>
        <v>4.5173745173745168</v>
      </c>
      <c r="AW60" s="74">
        <f t="shared" si="74"/>
        <v>5.4928253339930722</v>
      </c>
      <c r="AX60" s="74">
        <f t="shared" si="75"/>
        <v>3.3271350995557021</v>
      </c>
      <c r="AY60" s="74">
        <f t="shared" si="76"/>
        <v>5.663279002876318</v>
      </c>
      <c r="AZ60" s="74">
        <f t="shared" si="77"/>
        <v>5.5299940605820632</v>
      </c>
      <c r="BA60" s="103">
        <f t="shared" si="78"/>
        <v>6.2321150181881162</v>
      </c>
      <c r="BB60" s="42">
        <f t="shared" si="79"/>
        <v>0.12696595148461168</v>
      </c>
    </row>
    <row r="61" spans="1:54" ht="20.100000000000001" customHeight="1">
      <c r="A61" s="88" t="s">
        <v>147</v>
      </c>
      <c r="B61" s="90">
        <v>10.45</v>
      </c>
      <c r="C61" s="61">
        <v>6.09</v>
      </c>
      <c r="D61" s="61">
        <v>5.28</v>
      </c>
      <c r="E61" s="61">
        <v>182.04999999999995</v>
      </c>
      <c r="F61" s="61">
        <v>57.07</v>
      </c>
      <c r="G61" s="61">
        <v>168.74</v>
      </c>
      <c r="H61" s="61">
        <v>120.6</v>
      </c>
      <c r="I61" s="61">
        <v>27.66</v>
      </c>
      <c r="J61" s="61">
        <v>12.68</v>
      </c>
      <c r="K61" s="61">
        <v>57.76</v>
      </c>
      <c r="L61" s="61">
        <v>14.07</v>
      </c>
      <c r="M61" s="82">
        <v>37.92</v>
      </c>
      <c r="N61" s="42">
        <f t="shared" si="56"/>
        <v>1.6950959488272921</v>
      </c>
      <c r="P61" s="340">
        <f t="shared" si="57"/>
        <v>1.0500319631739222E-4</v>
      </c>
      <c r="Q61" s="341">
        <f t="shared" si="58"/>
        <v>1.858777009768218E-3</v>
      </c>
      <c r="R61" s="341">
        <f t="shared" si="59"/>
        <v>5.0906575065384893E-4</v>
      </c>
      <c r="S61" s="341">
        <f t="shared" si="60"/>
        <v>1.2144357832338291E-4</v>
      </c>
      <c r="T61" s="341">
        <f t="shared" si="61"/>
        <v>3.3235534500930145E-4</v>
      </c>
      <c r="V61" s="97">
        <v>7.327</v>
      </c>
      <c r="W61" s="61">
        <v>2.5880000000000001</v>
      </c>
      <c r="X61" s="61">
        <v>2.3919999999999999</v>
      </c>
      <c r="Y61" s="61">
        <v>53.048000000000009</v>
      </c>
      <c r="Z61" s="61">
        <v>12.331000000000001</v>
      </c>
      <c r="AA61" s="61">
        <v>46.019000000000005</v>
      </c>
      <c r="AB61" s="61">
        <v>46.352000000000004</v>
      </c>
      <c r="AC61" s="61">
        <v>21.408000000000001</v>
      </c>
      <c r="AD61" s="61">
        <v>7.5960000000000001</v>
      </c>
      <c r="AE61" s="61">
        <v>27.143000000000001</v>
      </c>
      <c r="AF61" s="61">
        <v>9.5820000000000007</v>
      </c>
      <c r="AG61" s="82">
        <v>28.532</v>
      </c>
      <c r="AH61" s="42">
        <f t="shared" si="43"/>
        <v>1.9776664579419743</v>
      </c>
      <c r="AJ61" s="340">
        <f t="shared" si="62"/>
        <v>2.9142529881036669E-4</v>
      </c>
      <c r="AK61" s="341">
        <f t="shared" si="63"/>
        <v>1.566631081376475E-3</v>
      </c>
      <c r="AL61" s="341">
        <f t="shared" si="64"/>
        <v>7.3530182632416301E-4</v>
      </c>
      <c r="AM61" s="341">
        <f t="shared" si="65"/>
        <v>2.7470336365696858E-4</v>
      </c>
      <c r="AN61" s="341">
        <f t="shared" si="66"/>
        <v>7.558685315415234E-4</v>
      </c>
      <c r="AP61" s="102">
        <f t="shared" si="67"/>
        <v>7.0114832535885174</v>
      </c>
      <c r="AQ61" s="74">
        <f t="shared" si="68"/>
        <v>4.2495894909688019</v>
      </c>
      <c r="AR61" s="74">
        <f t="shared" si="69"/>
        <v>4.5303030303030303</v>
      </c>
      <c r="AS61" s="74">
        <f t="shared" si="70"/>
        <v>2.9139247459489166</v>
      </c>
      <c r="AT61" s="74">
        <f t="shared" si="71"/>
        <v>2.160679866830209</v>
      </c>
      <c r="AU61" s="74">
        <f t="shared" si="72"/>
        <v>2.7272134645016006</v>
      </c>
      <c r="AV61" s="74">
        <f t="shared" si="73"/>
        <v>3.8434494195688229</v>
      </c>
      <c r="AW61" s="74">
        <f t="shared" si="74"/>
        <v>7.7396963123644262</v>
      </c>
      <c r="AX61" s="74">
        <f t="shared" si="75"/>
        <v>5.9905362776025237</v>
      </c>
      <c r="AY61" s="74">
        <f t="shared" si="76"/>
        <v>4.6992728531855956</v>
      </c>
      <c r="AZ61" s="74">
        <f t="shared" si="77"/>
        <v>6.8102345415778256</v>
      </c>
      <c r="BA61" s="103">
        <f t="shared" si="78"/>
        <v>7.5242616033755274</v>
      </c>
      <c r="BB61" s="42">
        <f t="shared" si="79"/>
        <v>0.10484617782815345</v>
      </c>
    </row>
    <row r="62" spans="1:54" ht="20.100000000000001" customHeight="1">
      <c r="A62" s="88" t="s">
        <v>149</v>
      </c>
      <c r="B62" s="90">
        <v>39.79</v>
      </c>
      <c r="C62" s="61">
        <v>35.49</v>
      </c>
      <c r="D62" s="61">
        <v>6.75</v>
      </c>
      <c r="E62" s="61">
        <v>47.920000000000009</v>
      </c>
      <c r="F62" s="61">
        <v>77.87</v>
      </c>
      <c r="G62" s="61">
        <v>78.42</v>
      </c>
      <c r="H62" s="61">
        <v>35.799999999999997</v>
      </c>
      <c r="I62" s="61">
        <v>40.28</v>
      </c>
      <c r="J62" s="61">
        <v>12.42</v>
      </c>
      <c r="K62" s="61">
        <v>105.31</v>
      </c>
      <c r="L62" s="61">
        <v>46.940000000000005</v>
      </c>
      <c r="M62" s="82">
        <v>24.409999999999997</v>
      </c>
      <c r="N62" s="42">
        <f t="shared" si="56"/>
        <v>-0.47997443544951013</v>
      </c>
      <c r="P62" s="340">
        <f t="shared" si="57"/>
        <v>3.9981599822670207E-4</v>
      </c>
      <c r="Q62" s="341">
        <f t="shared" si="58"/>
        <v>8.6384552036282826E-4</v>
      </c>
      <c r="R62" s="341">
        <f t="shared" si="59"/>
        <v>9.2814602149163489E-4</v>
      </c>
      <c r="S62" s="341">
        <f t="shared" si="60"/>
        <v>4.0515718312008492E-4</v>
      </c>
      <c r="T62" s="341">
        <f t="shared" si="61"/>
        <v>2.1394498870456346E-4</v>
      </c>
      <c r="V62" s="97">
        <v>12.834</v>
      </c>
      <c r="W62" s="61">
        <v>13.933999999999999</v>
      </c>
      <c r="X62" s="61">
        <v>3.2330000000000001</v>
      </c>
      <c r="Y62" s="61">
        <v>15.948999999999998</v>
      </c>
      <c r="Z62" s="61">
        <v>21.762999999999998</v>
      </c>
      <c r="AA62" s="61">
        <v>22.164000000000001</v>
      </c>
      <c r="AB62" s="61">
        <v>10.503</v>
      </c>
      <c r="AC62" s="61">
        <v>12.717000000000001</v>
      </c>
      <c r="AD62" s="61">
        <v>8.452</v>
      </c>
      <c r="AE62" s="61">
        <v>27.495000000000001</v>
      </c>
      <c r="AF62" s="61">
        <v>19.369</v>
      </c>
      <c r="AG62" s="82">
        <v>23.670999999999999</v>
      </c>
      <c r="AH62" s="42">
        <f t="shared" si="43"/>
        <v>0.22210749135216065</v>
      </c>
      <c r="AJ62" s="340">
        <f t="shared" si="62"/>
        <v>5.1046161934383048E-4</v>
      </c>
      <c r="AK62" s="341">
        <f t="shared" si="63"/>
        <v>7.5453206909381317E-4</v>
      </c>
      <c r="AL62" s="341">
        <f t="shared" si="64"/>
        <v>7.448374798210537E-4</v>
      </c>
      <c r="AM62" s="341">
        <f t="shared" si="65"/>
        <v>5.552838082521211E-4</v>
      </c>
      <c r="AN62" s="341">
        <f t="shared" si="66"/>
        <v>6.2709112610820838E-4</v>
      </c>
      <c r="AP62" s="102">
        <f t="shared" si="67"/>
        <v>3.2254335260115607</v>
      </c>
      <c r="AQ62" s="74">
        <f t="shared" si="68"/>
        <v>3.9261763877148486</v>
      </c>
      <c r="AR62" s="74">
        <f t="shared" si="69"/>
        <v>4.7896296296296299</v>
      </c>
      <c r="AS62" s="74">
        <f t="shared" si="70"/>
        <v>3.3282554257095147</v>
      </c>
      <c r="AT62" s="74">
        <f t="shared" si="71"/>
        <v>2.7947861820983686</v>
      </c>
      <c r="AU62" s="74">
        <f t="shared" si="72"/>
        <v>2.8263198163733745</v>
      </c>
      <c r="AV62" s="74">
        <f t="shared" si="73"/>
        <v>2.9337988826815646</v>
      </c>
      <c r="AW62" s="74">
        <f t="shared" si="74"/>
        <v>3.1571499503475668</v>
      </c>
      <c r="AX62" s="74">
        <f t="shared" si="75"/>
        <v>6.8051529790660226</v>
      </c>
      <c r="AY62" s="74">
        <f t="shared" si="76"/>
        <v>2.6108631658911783</v>
      </c>
      <c r="AZ62" s="74">
        <f t="shared" si="77"/>
        <v>4.1263314870046859</v>
      </c>
      <c r="BA62" s="103">
        <f t="shared" si="78"/>
        <v>9.6972552232691527</v>
      </c>
      <c r="BB62" s="42">
        <f t="shared" si="79"/>
        <v>1.35009117755307</v>
      </c>
    </row>
    <row r="63" spans="1:54" ht="20.100000000000001" customHeight="1">
      <c r="A63" s="88" t="s">
        <v>240</v>
      </c>
      <c r="B63" s="90">
        <v>117.54</v>
      </c>
      <c r="C63" s="61">
        <v>66.19</v>
      </c>
      <c r="D63" s="61">
        <v>26.39</v>
      </c>
      <c r="E63" s="61">
        <v>9.2000000000000011</v>
      </c>
      <c r="F63" s="61">
        <v>233.28</v>
      </c>
      <c r="G63" s="61">
        <v>219.72</v>
      </c>
      <c r="H63" s="61">
        <v>3.87</v>
      </c>
      <c r="I63" s="61">
        <v>32.32</v>
      </c>
      <c r="J63" s="61">
        <v>39.300000000000004</v>
      </c>
      <c r="K63" s="61">
        <v>5.8599999999999994</v>
      </c>
      <c r="L63" s="61">
        <v>7.4399999999999995</v>
      </c>
      <c r="M63" s="82">
        <v>20.52</v>
      </c>
      <c r="N63" s="42">
        <f t="shared" si="56"/>
        <v>1.7580645161290325</v>
      </c>
      <c r="P63" s="340">
        <f t="shared" si="57"/>
        <v>1.1810598751336155E-3</v>
      </c>
      <c r="Q63" s="341">
        <f t="shared" si="58"/>
        <v>2.4203537073976106E-3</v>
      </c>
      <c r="R63" s="341">
        <f t="shared" si="59"/>
        <v>5.1646906143205582E-5</v>
      </c>
      <c r="S63" s="341">
        <f t="shared" si="60"/>
        <v>6.4217499838377311E-5</v>
      </c>
      <c r="T63" s="341">
        <f t="shared" si="61"/>
        <v>1.7985051897655236E-4</v>
      </c>
      <c r="V63" s="97">
        <v>24.666</v>
      </c>
      <c r="W63" s="61">
        <v>15.381</v>
      </c>
      <c r="X63" s="61">
        <v>9.7460000000000004</v>
      </c>
      <c r="Y63" s="61">
        <v>5.7130000000000001</v>
      </c>
      <c r="Z63" s="61">
        <v>55.353999999999999</v>
      </c>
      <c r="AA63" s="61">
        <v>55.991999999999997</v>
      </c>
      <c r="AB63" s="61">
        <v>1.913</v>
      </c>
      <c r="AC63" s="61">
        <v>11.36</v>
      </c>
      <c r="AD63" s="61">
        <v>11.077</v>
      </c>
      <c r="AE63" s="61">
        <v>5.1470000000000002</v>
      </c>
      <c r="AF63" s="61">
        <v>6.2360000000000007</v>
      </c>
      <c r="AG63" s="82">
        <v>15.121</v>
      </c>
      <c r="AH63" s="42">
        <f t="shared" si="43"/>
        <v>1.424791533033996</v>
      </c>
      <c r="AJ63" s="340">
        <f t="shared" si="62"/>
        <v>9.81069526471476E-4</v>
      </c>
      <c r="AK63" s="341">
        <f t="shared" si="63"/>
        <v>1.9061432779597899E-3</v>
      </c>
      <c r="AL63" s="341">
        <f t="shared" si="64"/>
        <v>1.3943184246732E-4</v>
      </c>
      <c r="AM63" s="341">
        <f t="shared" si="65"/>
        <v>1.787779352708053E-4</v>
      </c>
      <c r="AN63" s="341">
        <f t="shared" si="66"/>
        <v>4.0058488943780233E-4</v>
      </c>
      <c r="AP63" s="102">
        <f t="shared" si="67"/>
        <v>2.0985196528841241</v>
      </c>
      <c r="AQ63" s="74">
        <f t="shared" si="68"/>
        <v>2.3237649191720804</v>
      </c>
      <c r="AR63" s="74">
        <f t="shared" si="69"/>
        <v>3.6930655551345208</v>
      </c>
      <c r="AS63" s="74">
        <f t="shared" si="70"/>
        <v>6.2097826086956518</v>
      </c>
      <c r="AT63" s="74">
        <f t="shared" si="71"/>
        <v>2.3728566529492454</v>
      </c>
      <c r="AU63" s="74">
        <f t="shared" si="72"/>
        <v>2.5483342435827416</v>
      </c>
      <c r="AV63" s="74">
        <f t="shared" si="73"/>
        <v>4.9431524547803622</v>
      </c>
      <c r="AW63" s="74">
        <f t="shared" si="74"/>
        <v>3.5148514851485144</v>
      </c>
      <c r="AX63" s="74">
        <f t="shared" si="75"/>
        <v>2.8185750636132312</v>
      </c>
      <c r="AY63" s="74">
        <f t="shared" si="76"/>
        <v>8.7832764505119467</v>
      </c>
      <c r="AZ63" s="74">
        <f t="shared" si="77"/>
        <v>8.3817204301075279</v>
      </c>
      <c r="BA63" s="103">
        <f t="shared" si="78"/>
        <v>7.3689083820662766</v>
      </c>
      <c r="BB63" s="42">
        <f t="shared" si="79"/>
        <v>-0.12083581843211848</v>
      </c>
    </row>
    <row r="64" spans="1:54" ht="20.100000000000001" customHeight="1">
      <c r="A64" s="88" t="s">
        <v>239</v>
      </c>
      <c r="B64" s="90">
        <v>4.63</v>
      </c>
      <c r="C64" s="61">
        <v>0.27</v>
      </c>
      <c r="D64" s="61">
        <v>0.36</v>
      </c>
      <c r="E64" s="61"/>
      <c r="F64" s="61">
        <v>1.47</v>
      </c>
      <c r="G64" s="61">
        <v>0.45</v>
      </c>
      <c r="H64" s="61">
        <v>2.2400000000000002</v>
      </c>
      <c r="I64" s="61">
        <v>152.1</v>
      </c>
      <c r="J64" s="61">
        <v>0.64</v>
      </c>
      <c r="K64" s="61">
        <v>1.62</v>
      </c>
      <c r="L64" s="61">
        <v>1.77</v>
      </c>
      <c r="M64" s="82">
        <v>3.52</v>
      </c>
      <c r="N64" s="42">
        <f t="shared" si="56"/>
        <v>0.98870056497175141</v>
      </c>
      <c r="P64" s="340">
        <f t="shared" si="57"/>
        <v>4.6522947267897226E-5</v>
      </c>
      <c r="Q64" s="341">
        <f t="shared" si="58"/>
        <v>4.9570324427859313E-6</v>
      </c>
      <c r="R64" s="341">
        <f t="shared" si="59"/>
        <v>1.4277813643684822E-5</v>
      </c>
      <c r="S64" s="341">
        <f t="shared" si="60"/>
        <v>1.5277550364775248E-5</v>
      </c>
      <c r="T64" s="341">
        <f t="shared" si="61"/>
        <v>3.0851551013521655E-5</v>
      </c>
      <c r="V64" s="97">
        <v>3.1970000000000001</v>
      </c>
      <c r="W64" s="61">
        <v>0.78800000000000003</v>
      </c>
      <c r="X64" s="61">
        <v>0.31</v>
      </c>
      <c r="Y64" s="61"/>
      <c r="Z64" s="61">
        <v>0.97</v>
      </c>
      <c r="AA64" s="61">
        <v>0.38800000000000001</v>
      </c>
      <c r="AB64" s="61">
        <v>1.905</v>
      </c>
      <c r="AC64" s="61">
        <v>43.286000000000001</v>
      </c>
      <c r="AD64" s="61">
        <v>0.95499999999999996</v>
      </c>
      <c r="AE64" s="61">
        <v>1.2050000000000001</v>
      </c>
      <c r="AF64" s="61">
        <v>1.3220000000000001</v>
      </c>
      <c r="AG64" s="82">
        <v>5.274</v>
      </c>
      <c r="AH64" s="42">
        <f t="shared" si="43"/>
        <v>2.9894099848714069</v>
      </c>
      <c r="AJ64" s="340">
        <f t="shared" si="62"/>
        <v>1.2715800195124094E-4</v>
      </c>
      <c r="AK64" s="341">
        <f t="shared" si="63"/>
        <v>1.3208736816838093E-5</v>
      </c>
      <c r="AL64" s="341">
        <f t="shared" si="64"/>
        <v>3.2643359272026543E-5</v>
      </c>
      <c r="AM64" s="341">
        <f t="shared" si="65"/>
        <v>3.7900004879410609E-5</v>
      </c>
      <c r="AN64" s="341">
        <f t="shared" si="66"/>
        <v>1.3971858388300837E-4</v>
      </c>
      <c r="AP64" s="102">
        <f t="shared" si="67"/>
        <v>6.9049676025917925</v>
      </c>
      <c r="AQ64" s="74">
        <f t="shared" si="68"/>
        <v>29.185185185185183</v>
      </c>
      <c r="AR64" s="74">
        <f t="shared" si="69"/>
        <v>8.6111111111111107</v>
      </c>
      <c r="AS64" s="74"/>
      <c r="AT64" s="74">
        <f t="shared" si="71"/>
        <v>6.5986394557823127</v>
      </c>
      <c r="AU64" s="74">
        <f t="shared" si="72"/>
        <v>8.6222222222222218</v>
      </c>
      <c r="AV64" s="74">
        <f t="shared" si="73"/>
        <v>8.5044642857142847</v>
      </c>
      <c r="AW64" s="74">
        <f t="shared" si="74"/>
        <v>2.845890861275477</v>
      </c>
      <c r="AX64" s="74">
        <f t="shared" si="75"/>
        <v>14.921875</v>
      </c>
      <c r="AY64" s="74">
        <f t="shared" si="76"/>
        <v>7.4382716049382713</v>
      </c>
      <c r="AZ64" s="74">
        <f t="shared" si="77"/>
        <v>7.4689265536723166</v>
      </c>
      <c r="BA64" s="103">
        <f t="shared" si="78"/>
        <v>14.982954545454545</v>
      </c>
      <c r="BB64" s="42">
        <f t="shared" si="79"/>
        <v>1.0060385435290879</v>
      </c>
    </row>
    <row r="65" spans="1:54" ht="20.100000000000001" customHeight="1" thickBot="1">
      <c r="A65" s="47" t="s">
        <v>33</v>
      </c>
      <c r="B65" s="91">
        <f>B66-SUM(B39:B64)</f>
        <v>8478.3400000000111</v>
      </c>
      <c r="C65" s="92">
        <f t="shared" ref="C65:M65" si="80">C66-SUM(C39:C64)</f>
        <v>10983.779999999955</v>
      </c>
      <c r="D65" s="92">
        <f t="shared" si="80"/>
        <v>7636.6000000000058</v>
      </c>
      <c r="E65" s="92">
        <f t="shared" si="80"/>
        <v>7819.4799999999814</v>
      </c>
      <c r="F65" s="92">
        <f t="shared" si="80"/>
        <v>11066.929999999993</v>
      </c>
      <c r="G65" s="92">
        <f t="shared" si="80"/>
        <v>11612.080000000016</v>
      </c>
      <c r="H65" s="92">
        <f t="shared" si="80"/>
        <v>11878.770000000019</v>
      </c>
      <c r="I65" s="92">
        <f t="shared" si="80"/>
        <v>21166.92</v>
      </c>
      <c r="J65" s="92">
        <f t="shared" si="80"/>
        <v>31055.359999999971</v>
      </c>
      <c r="K65" s="92">
        <f t="shared" si="80"/>
        <v>17161.140000000029</v>
      </c>
      <c r="L65" s="92">
        <f t="shared" si="80"/>
        <v>59.410000000018044</v>
      </c>
      <c r="M65" s="93">
        <f t="shared" si="80"/>
        <v>6.8599999999860302</v>
      </c>
      <c r="N65" s="42">
        <f t="shared" si="56"/>
        <v>-0.88453122369998405</v>
      </c>
      <c r="P65" s="340">
        <f t="shared" si="57"/>
        <v>8.5191655451253623E-2</v>
      </c>
      <c r="Q65" s="349">
        <f t="shared" si="58"/>
        <v>0.12791434952939051</v>
      </c>
      <c r="R65" s="341">
        <f t="shared" si="59"/>
        <v>0.1512491103908554</v>
      </c>
      <c r="S65" s="341">
        <f t="shared" si="60"/>
        <v>5.1279054642461763E-4</v>
      </c>
      <c r="T65" s="341">
        <f t="shared" si="61"/>
        <v>6.0125465895547596E-5</v>
      </c>
      <c r="V65" s="98">
        <f>V66-SUM(V39:V64)</f>
        <v>2392.2760000000017</v>
      </c>
      <c r="W65" s="92">
        <f t="shared" ref="W65:AG65" si="81">W66-SUM(W39:W64)</f>
        <v>3192.3939999999966</v>
      </c>
      <c r="X65" s="92">
        <f t="shared" si="81"/>
        <v>2391.9510000000082</v>
      </c>
      <c r="Y65" s="92">
        <f t="shared" si="81"/>
        <v>2535.3480000000091</v>
      </c>
      <c r="Z65" s="92">
        <f t="shared" si="81"/>
        <v>3612.520999999997</v>
      </c>
      <c r="AA65" s="92">
        <f t="shared" si="81"/>
        <v>3972.7720000000008</v>
      </c>
      <c r="AB65" s="92">
        <f t="shared" si="81"/>
        <v>3990.7259999999987</v>
      </c>
      <c r="AC65" s="92">
        <f t="shared" si="81"/>
        <v>6511.2719999999972</v>
      </c>
      <c r="AD65" s="92">
        <f t="shared" si="81"/>
        <v>9153.1089999999931</v>
      </c>
      <c r="AE65" s="92">
        <f t="shared" si="81"/>
        <v>6125.372000000003</v>
      </c>
      <c r="AF65" s="92">
        <f t="shared" si="81"/>
        <v>20.225000000005821</v>
      </c>
      <c r="AG65" s="93">
        <f t="shared" si="81"/>
        <v>3.6559999999954016</v>
      </c>
      <c r="AH65" s="42">
        <f t="shared" si="43"/>
        <v>-0.81923362175553283</v>
      </c>
      <c r="AJ65" s="340">
        <f t="shared" si="62"/>
        <v>9.515077769030561E-2</v>
      </c>
      <c r="AK65" s="349">
        <f t="shared" si="63"/>
        <v>0.13524561799305029</v>
      </c>
      <c r="AL65" s="341">
        <f t="shared" si="64"/>
        <v>0.16593586628283141</v>
      </c>
      <c r="AM65" s="341">
        <f t="shared" si="65"/>
        <v>5.7982420475514388E-4</v>
      </c>
      <c r="AN65" s="341">
        <f t="shared" si="66"/>
        <v>9.6854596639293911E-5</v>
      </c>
      <c r="AP65" s="102">
        <f t="shared" si="67"/>
        <v>2.8216325365578623</v>
      </c>
      <c r="AQ65" s="74">
        <f t="shared" si="68"/>
        <v>2.9064620740765106</v>
      </c>
      <c r="AR65" s="74">
        <f t="shared" si="69"/>
        <v>3.1322198360527018</v>
      </c>
      <c r="AS65" s="74">
        <f t="shared" si="70"/>
        <v>3.2423485960703462</v>
      </c>
      <c r="AT65" s="74">
        <f t="shared" si="71"/>
        <v>3.2642485314355465</v>
      </c>
      <c r="AU65" s="74">
        <f t="shared" si="72"/>
        <v>3.4212406390586314</v>
      </c>
      <c r="AV65" s="74">
        <f t="shared" si="73"/>
        <v>3.3595448013556894</v>
      </c>
      <c r="AW65" s="74">
        <f t="shared" si="74"/>
        <v>3.0761546790936034</v>
      </c>
      <c r="AX65" s="74">
        <f t="shared" si="75"/>
        <v>2.9473524055106752</v>
      </c>
      <c r="AY65" s="74">
        <f t="shared" si="76"/>
        <v>3.5693269794430864</v>
      </c>
      <c r="AZ65" s="74">
        <f t="shared" si="77"/>
        <v>3.404309038882289</v>
      </c>
      <c r="BA65" s="103">
        <f t="shared" si="78"/>
        <v>5.3294460641440908</v>
      </c>
      <c r="BB65" s="42">
        <f t="shared" si="79"/>
        <v>0.56550007748235087</v>
      </c>
    </row>
    <row r="66" spans="1:54" s="6" customFormat="1" ht="26.25" customHeight="1" thickBot="1">
      <c r="A66" s="56" t="s">
        <v>34</v>
      </c>
      <c r="B66" s="84">
        <v>99520.779999999984</v>
      </c>
      <c r="C66" s="69">
        <v>94118.12999999999</v>
      </c>
      <c r="D66" s="69">
        <v>73418.100000000006</v>
      </c>
      <c r="E66" s="69">
        <v>85743.21</v>
      </c>
      <c r="F66" s="69">
        <v>85518.66</v>
      </c>
      <c r="G66" s="69">
        <v>90780.12000000001</v>
      </c>
      <c r="H66" s="69">
        <v>95557.360000000015</v>
      </c>
      <c r="I66" s="69">
        <v>124052.02000000002</v>
      </c>
      <c r="J66" s="69">
        <v>129588.21999999997</v>
      </c>
      <c r="K66" s="69">
        <v>113462.75</v>
      </c>
      <c r="L66" s="69">
        <v>115856.27000000002</v>
      </c>
      <c r="M66" s="108">
        <v>114094.75000000001</v>
      </c>
      <c r="N66" s="157">
        <f t="shared" si="56"/>
        <v>-1.5204356225174553E-2</v>
      </c>
      <c r="O66"/>
      <c r="P66" s="334">
        <f>SUM(P39:P65)</f>
        <v>1.0000000000000004</v>
      </c>
      <c r="Q66" s="338">
        <f t="shared" ref="Q66:T66" si="82">SUM(Q39:Q65)</f>
        <v>0.99999999999999989</v>
      </c>
      <c r="R66" s="338">
        <f t="shared" si="82"/>
        <v>1.0000000000000002</v>
      </c>
      <c r="S66" s="338">
        <f t="shared" si="82"/>
        <v>1</v>
      </c>
      <c r="T66" s="335">
        <f t="shared" si="82"/>
        <v>0.99999999999999989</v>
      </c>
      <c r="V66" s="99">
        <v>25141.949000000001</v>
      </c>
      <c r="W66" s="95">
        <v>24773.721999999994</v>
      </c>
      <c r="X66" s="95">
        <v>22024.440000000002</v>
      </c>
      <c r="Y66" s="95">
        <v>23688.333999999995</v>
      </c>
      <c r="Z66" s="95">
        <v>27330.206999999991</v>
      </c>
      <c r="AA66" s="95">
        <v>29374.496999999992</v>
      </c>
      <c r="AB66" s="95">
        <v>31565.915000000001</v>
      </c>
      <c r="AC66" s="95">
        <v>39428.961000000003</v>
      </c>
      <c r="AD66" s="95">
        <v>40334.936000000002</v>
      </c>
      <c r="AE66" s="95">
        <v>36914.093000000001</v>
      </c>
      <c r="AF66" s="95">
        <v>34881.262000000002</v>
      </c>
      <c r="AG66" s="96">
        <v>37747.304999999993</v>
      </c>
      <c r="AH66" s="139">
        <f t="shared" si="43"/>
        <v>8.2165691138124261E-2</v>
      </c>
      <c r="AI66"/>
      <c r="AJ66" s="334">
        <f>SUM(AJ39:AJ65)</f>
        <v>1</v>
      </c>
      <c r="AK66" s="338">
        <f t="shared" ref="AK66:AN66" si="83">SUM(AK39:AK65)</f>
        <v>1</v>
      </c>
      <c r="AL66" s="338">
        <f t="shared" si="83"/>
        <v>1</v>
      </c>
      <c r="AM66" s="338">
        <f t="shared" si="83"/>
        <v>0.99999999999999989</v>
      </c>
      <c r="AN66" s="335">
        <f t="shared" si="83"/>
        <v>1.0000000000000002</v>
      </c>
      <c r="AP66" s="72">
        <f t="shared" ref="AP66:AR66" si="84">(V66/B66)*10</f>
        <v>2.5263014417692471</v>
      </c>
      <c r="AQ66" s="77">
        <f t="shared" si="84"/>
        <v>2.632194456052197</v>
      </c>
      <c r="AR66" s="77">
        <f t="shared" si="84"/>
        <v>2.9998651558675586</v>
      </c>
      <c r="AS66" s="77">
        <f>(Y66/E66)*10</f>
        <v>2.7627066912936886</v>
      </c>
      <c r="AT66" s="77">
        <f t="shared" ref="AT66:AY66" si="85">(Z66/F66)*10</f>
        <v>3.1958179653422998</v>
      </c>
      <c r="AU66" s="77">
        <f t="shared" si="85"/>
        <v>3.2357852137670657</v>
      </c>
      <c r="AV66" s="77">
        <f t="shared" si="85"/>
        <v>3.3033473298132132</v>
      </c>
      <c r="AW66" s="77">
        <f t="shared" si="85"/>
        <v>3.178421520262225</v>
      </c>
      <c r="AX66" s="77">
        <f t="shared" si="85"/>
        <v>3.112546495352742</v>
      </c>
      <c r="AY66" s="77">
        <f t="shared" si="85"/>
        <v>3.2534107449361134</v>
      </c>
      <c r="AZ66" s="77">
        <f t="shared" ref="AZ66" si="86">(AF66/L66)*10</f>
        <v>3.0107358022142434</v>
      </c>
      <c r="BA66" s="87">
        <f t="shared" si="55"/>
        <v>3.3084173461092634</v>
      </c>
      <c r="BB66" s="86">
        <f t="shared" si="79"/>
        <v>9.8873353044159618E-2</v>
      </c>
    </row>
    <row r="68" spans="1:54" ht="15.75" thickBot="1"/>
    <row r="69" spans="1:54" ht="15" customHeight="1">
      <c r="A69" s="507" t="s">
        <v>31</v>
      </c>
      <c r="B69" s="533" t="s">
        <v>19</v>
      </c>
      <c r="C69" s="530"/>
      <c r="D69" s="530"/>
      <c r="E69" s="530"/>
      <c r="F69" s="530"/>
      <c r="G69" s="530"/>
      <c r="H69" s="530"/>
      <c r="I69" s="530"/>
      <c r="J69" s="530"/>
      <c r="K69" s="530"/>
      <c r="L69" s="530"/>
      <c r="M69" s="531"/>
      <c r="N69" s="519" t="s">
        <v>196</v>
      </c>
      <c r="P69" s="489" t="s">
        <v>112</v>
      </c>
      <c r="Q69" s="495"/>
      <c r="R69" s="495"/>
      <c r="S69" s="495"/>
      <c r="T69" s="522"/>
      <c r="V69" s="529" t="s">
        <v>35</v>
      </c>
      <c r="W69" s="530"/>
      <c r="X69" s="530"/>
      <c r="Y69" s="530"/>
      <c r="Z69" s="530"/>
      <c r="AA69" s="530"/>
      <c r="AB69" s="530"/>
      <c r="AC69" s="530"/>
      <c r="AD69" s="530"/>
      <c r="AE69" s="530"/>
      <c r="AF69" s="530"/>
      <c r="AG69" s="530"/>
      <c r="AH69" s="519" t="s">
        <v>196</v>
      </c>
      <c r="AJ69" s="489" t="s">
        <v>112</v>
      </c>
      <c r="AK69" s="495"/>
      <c r="AL69" s="495"/>
      <c r="AM69" s="495"/>
      <c r="AN69" s="522"/>
      <c r="AP69" s="529" t="s">
        <v>41</v>
      </c>
      <c r="AQ69" s="530"/>
      <c r="AR69" s="530"/>
      <c r="AS69" s="530"/>
      <c r="AT69" s="530"/>
      <c r="AU69" s="530"/>
      <c r="AV69" s="530"/>
      <c r="AW69" s="530"/>
      <c r="AX69" s="530"/>
      <c r="AY69" s="530"/>
      <c r="AZ69" s="530"/>
      <c r="BA69" s="530"/>
      <c r="BB69" s="519" t="s">
        <v>196</v>
      </c>
    </row>
    <row r="70" spans="1:54" ht="15" customHeight="1" thickBot="1">
      <c r="A70" s="517"/>
      <c r="B70" s="526" t="s">
        <v>69</v>
      </c>
      <c r="C70" s="527"/>
      <c r="D70" s="527"/>
      <c r="E70" s="527"/>
      <c r="F70" s="527"/>
      <c r="G70" s="527"/>
      <c r="H70" s="527"/>
      <c r="I70" s="527"/>
      <c r="J70" s="527"/>
      <c r="K70" s="527"/>
      <c r="L70" s="527"/>
      <c r="M70" s="528"/>
      <c r="N70" s="520"/>
      <c r="P70" s="523"/>
      <c r="Q70" s="524"/>
      <c r="R70" s="524"/>
      <c r="S70" s="524"/>
      <c r="T70" s="525"/>
      <c r="V70" s="532" t="str">
        <f>B70</f>
        <v>jan-dez</v>
      </c>
      <c r="W70" s="527"/>
      <c r="X70" s="527"/>
      <c r="Y70" s="527"/>
      <c r="Z70" s="527"/>
      <c r="AA70" s="527"/>
      <c r="AB70" s="527"/>
      <c r="AC70" s="527"/>
      <c r="AD70" s="527"/>
      <c r="AE70" s="527"/>
      <c r="AF70" s="527"/>
      <c r="AG70" s="527"/>
      <c r="AH70" s="520"/>
      <c r="AJ70" s="523"/>
      <c r="AK70" s="524"/>
      <c r="AL70" s="524"/>
      <c r="AM70" s="524"/>
      <c r="AN70" s="525"/>
      <c r="AP70" s="532" t="str">
        <f>B70</f>
        <v>jan-dez</v>
      </c>
      <c r="AQ70" s="527"/>
      <c r="AR70" s="527"/>
      <c r="AS70" s="527"/>
      <c r="AT70" s="527"/>
      <c r="AU70" s="527"/>
      <c r="AV70" s="527"/>
      <c r="AW70" s="527"/>
      <c r="AX70" s="527"/>
      <c r="AY70" s="527"/>
      <c r="AZ70" s="527"/>
      <c r="BA70" s="528"/>
      <c r="BB70" s="520"/>
    </row>
    <row r="71" spans="1:54" ht="24.75" customHeight="1" thickBot="1">
      <c r="A71" s="508"/>
      <c r="B71" s="31">
        <v>2010</v>
      </c>
      <c r="C71" s="78">
        <v>2011</v>
      </c>
      <c r="D71" s="78">
        <v>2012</v>
      </c>
      <c r="E71" s="78">
        <v>2013</v>
      </c>
      <c r="F71" s="78">
        <v>2014</v>
      </c>
      <c r="G71" s="78">
        <v>2015</v>
      </c>
      <c r="H71" s="78">
        <v>2016</v>
      </c>
      <c r="I71" s="78">
        <v>2017</v>
      </c>
      <c r="J71" s="78">
        <v>2018</v>
      </c>
      <c r="K71" s="78">
        <v>2019</v>
      </c>
      <c r="L71" s="78">
        <v>2020</v>
      </c>
      <c r="M71" s="30">
        <v>2021</v>
      </c>
      <c r="N71" s="521"/>
      <c r="P71" s="284">
        <v>2010</v>
      </c>
      <c r="Q71" s="339">
        <v>2015</v>
      </c>
      <c r="R71" s="386">
        <v>2019</v>
      </c>
      <c r="S71" s="386">
        <v>2020</v>
      </c>
      <c r="T71" s="288">
        <v>2021</v>
      </c>
      <c r="V71" s="51">
        <v>2010</v>
      </c>
      <c r="W71" s="78">
        <v>2011</v>
      </c>
      <c r="X71" s="78">
        <v>2012</v>
      </c>
      <c r="Y71" s="78">
        <v>2013</v>
      </c>
      <c r="Z71" s="78">
        <v>2014</v>
      </c>
      <c r="AA71" s="78">
        <v>2015</v>
      </c>
      <c r="AB71" s="78">
        <v>2016</v>
      </c>
      <c r="AC71" s="78">
        <v>2017</v>
      </c>
      <c r="AD71" s="78">
        <v>2018</v>
      </c>
      <c r="AE71" s="78">
        <v>2019</v>
      </c>
      <c r="AF71" s="78">
        <v>2020</v>
      </c>
      <c r="AG71" s="29">
        <v>2021</v>
      </c>
      <c r="AH71" s="521"/>
      <c r="AJ71" s="284">
        <v>2010</v>
      </c>
      <c r="AK71" s="339">
        <v>2015</v>
      </c>
      <c r="AL71" s="386">
        <v>2019</v>
      </c>
      <c r="AM71" s="386">
        <v>2020</v>
      </c>
      <c r="AN71" s="288">
        <v>2021</v>
      </c>
      <c r="AP71" s="51">
        <v>2010</v>
      </c>
      <c r="AQ71" s="70">
        <v>2011</v>
      </c>
      <c r="AR71" s="70">
        <v>2012</v>
      </c>
      <c r="AS71" s="70">
        <v>2013</v>
      </c>
      <c r="AT71" s="70">
        <v>2014</v>
      </c>
      <c r="AU71" s="70">
        <v>2015</v>
      </c>
      <c r="AV71" s="70">
        <v>2016</v>
      </c>
      <c r="AW71" s="70">
        <v>2017</v>
      </c>
      <c r="AX71" s="70">
        <v>2018</v>
      </c>
      <c r="AY71" s="70">
        <v>2019</v>
      </c>
      <c r="AZ71" s="70">
        <v>2020</v>
      </c>
      <c r="BA71" s="29">
        <v>2021</v>
      </c>
      <c r="BB71" s="521"/>
    </row>
    <row r="72" spans="1:54" ht="20.100000000000001" customHeight="1">
      <c r="A72" s="88" t="s">
        <v>120</v>
      </c>
      <c r="B72" s="89">
        <v>20750.689999999999</v>
      </c>
      <c r="C72" s="60">
        <v>25724.14</v>
      </c>
      <c r="D72" s="60">
        <v>24117.07</v>
      </c>
      <c r="E72" s="60">
        <v>22019.660000000003</v>
      </c>
      <c r="F72" s="60">
        <v>21751.439999999999</v>
      </c>
      <c r="G72" s="60">
        <v>21989.33</v>
      </c>
      <c r="H72" s="60">
        <v>26539.59</v>
      </c>
      <c r="I72" s="60">
        <v>36430.170000000006</v>
      </c>
      <c r="J72" s="60">
        <v>33924.300000000003</v>
      </c>
      <c r="K72" s="60">
        <v>37141.689999999995</v>
      </c>
      <c r="L72" s="60">
        <v>40943.099999999991</v>
      </c>
      <c r="M72" s="80">
        <v>43277.759999999995</v>
      </c>
      <c r="N72" s="42">
        <f t="shared" ref="N72:N100" si="87">(M72-L72)/L72</f>
        <v>5.7022062325520151E-2</v>
      </c>
      <c r="P72" s="340">
        <f>B72/$B$100</f>
        <v>0.16603633634402534</v>
      </c>
      <c r="Q72" s="341">
        <f>G72/$G$100</f>
        <v>0.13148053930069475</v>
      </c>
      <c r="R72" s="341">
        <f>K72/$K$100</f>
        <v>0.2086460822385437</v>
      </c>
      <c r="S72" s="341">
        <f>L72/$L$100</f>
        <v>0.19129245130424558</v>
      </c>
      <c r="T72" s="341">
        <f>M72/$M$100</f>
        <v>0.20899048459762296</v>
      </c>
      <c r="V72" s="97">
        <v>7199.5240000000003</v>
      </c>
      <c r="W72" s="60">
        <v>9054.3269999999993</v>
      </c>
      <c r="X72" s="60">
        <v>8752.9380000000001</v>
      </c>
      <c r="Y72" s="60">
        <v>8054.5279999999993</v>
      </c>
      <c r="Z72" s="60">
        <v>8032.3320000000003</v>
      </c>
      <c r="AA72" s="60">
        <v>8290.8730000000014</v>
      </c>
      <c r="AB72" s="60">
        <v>8573.1629999999986</v>
      </c>
      <c r="AC72" s="60">
        <v>13105.084000000001</v>
      </c>
      <c r="AD72" s="60">
        <v>14326.068000000001</v>
      </c>
      <c r="AE72" s="60">
        <v>15031.942999999999</v>
      </c>
      <c r="AF72" s="60">
        <v>18677.958000000002</v>
      </c>
      <c r="AG72" s="38">
        <v>20711.092999999997</v>
      </c>
      <c r="AH72" s="42">
        <f t="shared" ref="AH72:AH100" si="88">(AG72-AF72)/AF72</f>
        <v>0.10885210256924202</v>
      </c>
      <c r="AJ72" s="340">
        <f>V72/$V$100</f>
        <v>0.1683054191639563</v>
      </c>
      <c r="AK72" s="341">
        <f>AA72/$AA$100</f>
        <v>0.1284068428467752</v>
      </c>
      <c r="AL72" s="341">
        <f>AE72/$AE$100</f>
        <v>0.20101679419308527</v>
      </c>
      <c r="AM72" s="341">
        <f>AF72/$AF$100</f>
        <v>0.22078677267938748</v>
      </c>
      <c r="AN72" s="341">
        <f>AG72/$AG$100</f>
        <v>0.23164242059974674</v>
      </c>
      <c r="AP72" s="109">
        <f t="shared" ref="AP72:AX72" si="89">(V72/B72)*10</f>
        <v>3.4695347480011511</v>
      </c>
      <c r="AQ72" s="73">
        <f t="shared" si="89"/>
        <v>3.5197783094012083</v>
      </c>
      <c r="AR72" s="73">
        <f t="shared" si="89"/>
        <v>3.6293538145388311</v>
      </c>
      <c r="AS72" s="73">
        <f t="shared" si="89"/>
        <v>3.6578802760805562</v>
      </c>
      <c r="AT72" s="73">
        <f t="shared" si="89"/>
        <v>3.6927817192792753</v>
      </c>
      <c r="AU72" s="73">
        <f t="shared" si="89"/>
        <v>3.7704072838963265</v>
      </c>
      <c r="AV72" s="73">
        <f t="shared" si="89"/>
        <v>3.23032985814777</v>
      </c>
      <c r="AW72" s="73">
        <f t="shared" si="89"/>
        <v>3.5973161805174114</v>
      </c>
      <c r="AX72" s="73">
        <f t="shared" si="89"/>
        <v>4.2229516894969095</v>
      </c>
      <c r="AY72" s="73">
        <f t="shared" ref="AY72" si="90">(AE72/K72)*10</f>
        <v>4.047188752046555</v>
      </c>
      <c r="AZ72" s="73">
        <f t="shared" ref="AZ72" si="91">(AF72/L72)*10</f>
        <v>4.5619305817097402</v>
      </c>
      <c r="BA72" s="110">
        <f t="shared" ref="BA72" si="92">(AG72/M72)*10</f>
        <v>4.7856203740674195</v>
      </c>
      <c r="BB72" s="42">
        <f>(BA72-AZ72)/AZ72</f>
        <v>4.903401933701583E-2</v>
      </c>
    </row>
    <row r="73" spans="1:54" ht="20.100000000000001" customHeight="1">
      <c r="A73" s="88" t="s">
        <v>121</v>
      </c>
      <c r="B73" s="90">
        <v>20173.400000000001</v>
      </c>
      <c r="C73" s="61">
        <v>23204.82</v>
      </c>
      <c r="D73" s="61">
        <v>23716.379999999997</v>
      </c>
      <c r="E73" s="61">
        <v>28152.579999999994</v>
      </c>
      <c r="F73" s="61">
        <v>30205.18</v>
      </c>
      <c r="G73" s="61">
        <v>32740.41</v>
      </c>
      <c r="H73" s="61">
        <v>34324.06</v>
      </c>
      <c r="I73" s="61">
        <v>37277.879999999997</v>
      </c>
      <c r="J73" s="61">
        <v>39407.160000000003</v>
      </c>
      <c r="K73" s="61">
        <v>39298.750000000007</v>
      </c>
      <c r="L73" s="61">
        <v>44048.45</v>
      </c>
      <c r="M73" s="82">
        <v>39482.06</v>
      </c>
      <c r="N73" s="42">
        <f t="shared" si="87"/>
        <v>-0.10366743892236843</v>
      </c>
      <c r="P73" s="340">
        <f t="shared" ref="P73:P99" si="93">B73/$B$100</f>
        <v>0.1614171590247149</v>
      </c>
      <c r="Q73" s="341">
        <f t="shared" ref="Q73:Q99" si="94">G73/$G$100</f>
        <v>0.19576434405804355</v>
      </c>
      <c r="R73" s="341">
        <f t="shared" ref="R73:R99" si="95">K73/$K$100</f>
        <v>0.22076352003293259</v>
      </c>
      <c r="S73" s="341">
        <f t="shared" ref="S73:S99" si="96">L73/$L$100</f>
        <v>0.20580112342867291</v>
      </c>
      <c r="T73" s="341">
        <f t="shared" ref="T73:T99" si="97">M73/$M$100</f>
        <v>0.19066085796289886</v>
      </c>
      <c r="V73" s="97">
        <v>7368.3829999999998</v>
      </c>
      <c r="W73" s="61">
        <v>8570.5970000000016</v>
      </c>
      <c r="X73" s="61">
        <v>9347.6139999999996</v>
      </c>
      <c r="Y73" s="61">
        <v>10434.394000000002</v>
      </c>
      <c r="Z73" s="61">
        <v>10180.727999999999</v>
      </c>
      <c r="AA73" s="61">
        <v>11386.393</v>
      </c>
      <c r="AB73" s="61">
        <v>12466.064</v>
      </c>
      <c r="AC73" s="61">
        <v>14002.059000000001</v>
      </c>
      <c r="AD73" s="61">
        <v>14444.328000000001</v>
      </c>
      <c r="AE73" s="61">
        <v>14904.782999999999</v>
      </c>
      <c r="AF73" s="61">
        <v>15977.630000000001</v>
      </c>
      <c r="AG73" s="38">
        <v>15470.807000000001</v>
      </c>
      <c r="AH73" s="42">
        <f t="shared" si="88"/>
        <v>-3.1720787125499861E-2</v>
      </c>
      <c r="AJ73" s="340">
        <f t="shared" ref="AJ73:AJ99" si="98">V73/$V$100</f>
        <v>0.17225288635409364</v>
      </c>
      <c r="AK73" s="341">
        <f t="shared" ref="AK73:AK99" si="99">AA73/$AA$100</f>
        <v>0.17634943588481222</v>
      </c>
      <c r="AL73" s="341">
        <f t="shared" ref="AL73:AL99" si="100">AE73/$AE$100</f>
        <v>0.19931632902037988</v>
      </c>
      <c r="AM73" s="341">
        <f t="shared" ref="AM73:AM99" si="101">AF73/$AF$100</f>
        <v>0.18886697158037091</v>
      </c>
      <c r="AN73" s="341">
        <f t="shared" ref="AN73:AN99" si="102">AG73/$AG$100</f>
        <v>0.17303264400925181</v>
      </c>
      <c r="AP73" s="52">
        <f t="shared" ref="AP73:AP99" si="103">(V73/B73)*10</f>
        <v>3.6525241159150164</v>
      </c>
      <c r="AQ73" s="74">
        <f t="shared" ref="AQ73:AQ99" si="104">(W73/C73)*10</f>
        <v>3.6934554976078253</v>
      </c>
      <c r="AR73" s="74">
        <f t="shared" ref="AR73:AR99" si="105">(X73/D73)*10</f>
        <v>3.9414168604146167</v>
      </c>
      <c r="AS73" s="74">
        <f t="shared" ref="AS73:AS99" si="106">(Y73/E73)*10</f>
        <v>3.7063722046078915</v>
      </c>
      <c r="AT73" s="74">
        <f t="shared" ref="AT73:AT99" si="107">(Z73/F73)*10</f>
        <v>3.3705238637876018</v>
      </c>
      <c r="AU73" s="74">
        <f t="shared" ref="AU73:AU99" si="108">(AA73/G73)*10</f>
        <v>3.4777796001943777</v>
      </c>
      <c r="AV73" s="74">
        <f t="shared" ref="AV73:AV99" si="109">(AB73/H73)*10</f>
        <v>3.6318733856076468</v>
      </c>
      <c r="AW73" s="74">
        <f t="shared" ref="AW73:AW99" si="110">(AC73/I73)*10</f>
        <v>3.7561307134418591</v>
      </c>
      <c r="AX73" s="74">
        <f t="shared" ref="AX73:AX99" si="111">(AD73/J73)*10</f>
        <v>3.6654069971040797</v>
      </c>
      <c r="AY73" s="74">
        <f t="shared" ref="AY73:AY99" si="112">(AE73/K73)*10</f>
        <v>3.7926862813702718</v>
      </c>
      <c r="AZ73" s="74">
        <f t="shared" ref="AZ73:AZ99" si="113">(AF73/L73)*10</f>
        <v>3.6272854095887603</v>
      </c>
      <c r="BA73" s="111">
        <f t="shared" ref="BA73:BA99" si="114">(AG73/M73)*10</f>
        <v>3.9184396660154008</v>
      </c>
      <c r="BB73" s="42">
        <f t="shared" ref="BB73:BB100" si="115">(BA73-AZ73)/AZ73</f>
        <v>8.0267810097593012E-2</v>
      </c>
    </row>
    <row r="74" spans="1:54" ht="20.100000000000001" customHeight="1">
      <c r="A74" s="88" t="s">
        <v>119</v>
      </c>
      <c r="B74" s="90">
        <v>15631.619999999999</v>
      </c>
      <c r="C74" s="61">
        <v>16844.059999999998</v>
      </c>
      <c r="D74" s="61">
        <v>17347.11</v>
      </c>
      <c r="E74" s="61">
        <v>18372.889999999992</v>
      </c>
      <c r="F74" s="61">
        <v>26458.200000000004</v>
      </c>
      <c r="G74" s="61">
        <v>25822.22</v>
      </c>
      <c r="H74" s="61">
        <v>28866.34</v>
      </c>
      <c r="I74" s="61">
        <v>29544.5</v>
      </c>
      <c r="J74" s="61">
        <v>28336.25</v>
      </c>
      <c r="K74" s="61">
        <v>28320.479999999996</v>
      </c>
      <c r="L74" s="61">
        <v>29129.27</v>
      </c>
      <c r="M74" s="82">
        <v>31025.380000000005</v>
      </c>
      <c r="N74" s="42">
        <f t="shared" si="87"/>
        <v>6.5092946029886925E-2</v>
      </c>
      <c r="P74" s="340">
        <f t="shared" si="93"/>
        <v>0.12507617413791991</v>
      </c>
      <c r="Q74" s="341">
        <f t="shared" si="94"/>
        <v>0.15439849288455745</v>
      </c>
      <c r="R74" s="341">
        <f t="shared" si="95"/>
        <v>0.15909230837678717</v>
      </c>
      <c r="S74" s="341">
        <f t="shared" si="96"/>
        <v>0.13609642315807113</v>
      </c>
      <c r="T74" s="341">
        <f t="shared" si="97"/>
        <v>0.14982312395617059</v>
      </c>
      <c r="V74" s="97">
        <v>5016.3739999999998</v>
      </c>
      <c r="W74" s="61">
        <v>5626.4890000000005</v>
      </c>
      <c r="X74" s="61">
        <v>6068.8239999999996</v>
      </c>
      <c r="Y74" s="61">
        <v>6528.4119999999994</v>
      </c>
      <c r="Z74" s="61">
        <v>8916.4010000000017</v>
      </c>
      <c r="AA74" s="61">
        <v>10049.835999999999</v>
      </c>
      <c r="AB74" s="61">
        <v>10926.777</v>
      </c>
      <c r="AC74" s="61">
        <v>11090.554</v>
      </c>
      <c r="AD74" s="61">
        <v>10550.259</v>
      </c>
      <c r="AE74" s="61">
        <v>11723.028999999999</v>
      </c>
      <c r="AF74" s="61">
        <v>11066.026</v>
      </c>
      <c r="AG74" s="38">
        <v>12639.242999999999</v>
      </c>
      <c r="AH74" s="42">
        <f t="shared" si="88"/>
        <v>0.14216639288575672</v>
      </c>
      <c r="AJ74" s="340">
        <f t="shared" si="98"/>
        <v>0.11726927068416913</v>
      </c>
      <c r="AK74" s="341">
        <f t="shared" si="99"/>
        <v>0.15564919543308206</v>
      </c>
      <c r="AL74" s="341">
        <f t="shared" si="100"/>
        <v>0.15676787144633067</v>
      </c>
      <c r="AM74" s="341">
        <f t="shared" si="101"/>
        <v>0.13080831250001693</v>
      </c>
      <c r="AN74" s="341">
        <f t="shared" si="102"/>
        <v>0.14136312569637946</v>
      </c>
      <c r="AP74" s="52">
        <f t="shared" si="103"/>
        <v>3.2091197201569637</v>
      </c>
      <c r="AQ74" s="74">
        <f t="shared" si="104"/>
        <v>3.3403401555207006</v>
      </c>
      <c r="AR74" s="74">
        <f t="shared" si="105"/>
        <v>3.4984640092787789</v>
      </c>
      <c r="AS74" s="74">
        <f t="shared" si="106"/>
        <v>3.5532853024211226</v>
      </c>
      <c r="AT74" s="74">
        <f t="shared" si="107"/>
        <v>3.3699953133622089</v>
      </c>
      <c r="AU74" s="74">
        <f t="shared" si="108"/>
        <v>3.8919333814056261</v>
      </c>
      <c r="AV74" s="74">
        <f t="shared" si="109"/>
        <v>3.7853004572107167</v>
      </c>
      <c r="AW74" s="74">
        <f t="shared" si="110"/>
        <v>3.7538472473726077</v>
      </c>
      <c r="AX74" s="74">
        <f t="shared" si="111"/>
        <v>3.7232375490758307</v>
      </c>
      <c r="AY74" s="74">
        <f t="shared" si="112"/>
        <v>4.139417481624605</v>
      </c>
      <c r="AZ74" s="74">
        <f t="shared" si="113"/>
        <v>3.7989369455533901</v>
      </c>
      <c r="BA74" s="111">
        <f t="shared" si="114"/>
        <v>4.0738398691651785</v>
      </c>
      <c r="BB74" s="42">
        <f t="shared" si="115"/>
        <v>7.2363118301702514E-2</v>
      </c>
    </row>
    <row r="75" spans="1:54" ht="20.100000000000001" customHeight="1">
      <c r="A75" s="88" t="s">
        <v>125</v>
      </c>
      <c r="B75" s="90">
        <v>14884.769999999999</v>
      </c>
      <c r="C75" s="61">
        <v>15498.150000000001</v>
      </c>
      <c r="D75" s="61">
        <v>17787.22</v>
      </c>
      <c r="E75" s="61">
        <v>17668.519999999997</v>
      </c>
      <c r="F75" s="61">
        <v>22659.809999999998</v>
      </c>
      <c r="G75" s="61">
        <v>23163.64</v>
      </c>
      <c r="H75" s="61">
        <v>24349.449999999997</v>
      </c>
      <c r="I75" s="61">
        <v>21548.73</v>
      </c>
      <c r="J75" s="61">
        <v>23766.27</v>
      </c>
      <c r="K75" s="61">
        <v>24022.030000000002</v>
      </c>
      <c r="L75" s="61">
        <v>25991.899999999998</v>
      </c>
      <c r="M75" s="82">
        <v>26463.47</v>
      </c>
      <c r="N75" s="42">
        <f t="shared" si="87"/>
        <v>1.8142959922129717E-2</v>
      </c>
      <c r="P75" s="340">
        <f t="shared" si="93"/>
        <v>0.11910026500918562</v>
      </c>
      <c r="Q75" s="341">
        <f t="shared" si="94"/>
        <v>0.13850207711499826</v>
      </c>
      <c r="R75" s="341">
        <f t="shared" si="95"/>
        <v>0.13494546012625611</v>
      </c>
      <c r="S75" s="341">
        <f t="shared" si="96"/>
        <v>0.121438148675963</v>
      </c>
      <c r="T75" s="341">
        <f t="shared" si="97"/>
        <v>0.12779343060811507</v>
      </c>
      <c r="V75" s="97">
        <v>5346.9340000000002</v>
      </c>
      <c r="W75" s="61">
        <v>5498.13</v>
      </c>
      <c r="X75" s="61">
        <v>6216.4440000000004</v>
      </c>
      <c r="Y75" s="61">
        <v>7002.9989999999998</v>
      </c>
      <c r="Z75" s="61">
        <v>7859.6179999999995</v>
      </c>
      <c r="AA75" s="61">
        <v>8637.4809999999998</v>
      </c>
      <c r="AB75" s="61">
        <v>9514.6059999999998</v>
      </c>
      <c r="AC75" s="61">
        <v>8976.1410000000014</v>
      </c>
      <c r="AD75" s="61">
        <v>9643.4570000000003</v>
      </c>
      <c r="AE75" s="61">
        <v>10348.002999999999</v>
      </c>
      <c r="AF75" s="61">
        <v>10995.438</v>
      </c>
      <c r="AG75" s="38">
        <v>12003.6</v>
      </c>
      <c r="AH75" s="42">
        <f t="shared" si="88"/>
        <v>9.1689116886476033E-2</v>
      </c>
      <c r="AJ75" s="340">
        <f t="shared" si="98"/>
        <v>0.12499687036420873</v>
      </c>
      <c r="AK75" s="341">
        <f t="shared" si="99"/>
        <v>0.13377501565384084</v>
      </c>
      <c r="AL75" s="341">
        <f t="shared" si="100"/>
        <v>0.13838014083478289</v>
      </c>
      <c r="AM75" s="341">
        <f t="shared" si="101"/>
        <v>0.12997391204200687</v>
      </c>
      <c r="AN75" s="341">
        <f t="shared" si="102"/>
        <v>0.13425380108674712</v>
      </c>
      <c r="AP75" s="52">
        <f t="shared" si="103"/>
        <v>3.5922180860033448</v>
      </c>
      <c r="AQ75" s="74">
        <f t="shared" si="104"/>
        <v>3.5476040688727362</v>
      </c>
      <c r="AR75" s="74">
        <f t="shared" si="105"/>
        <v>3.4948935246767059</v>
      </c>
      <c r="AS75" s="74">
        <f t="shared" si="106"/>
        <v>3.963545899713163</v>
      </c>
      <c r="AT75" s="74">
        <f t="shared" si="107"/>
        <v>3.4685277590588806</v>
      </c>
      <c r="AU75" s="74">
        <f t="shared" si="108"/>
        <v>3.7288962356520821</v>
      </c>
      <c r="AV75" s="74">
        <f t="shared" si="109"/>
        <v>3.907523989248217</v>
      </c>
      <c r="AW75" s="74">
        <f t="shared" si="110"/>
        <v>4.1655081297134453</v>
      </c>
      <c r="AX75" s="74">
        <f t="shared" si="111"/>
        <v>4.0576232618749177</v>
      </c>
      <c r="AY75" s="74">
        <f t="shared" si="112"/>
        <v>4.3077137943795742</v>
      </c>
      <c r="AZ75" s="74">
        <f t="shared" si="113"/>
        <v>4.2303325266717708</v>
      </c>
      <c r="BA75" s="111">
        <f t="shared" si="114"/>
        <v>4.5359130907624738</v>
      </c>
      <c r="BB75" s="42">
        <f t="shared" si="115"/>
        <v>7.2235589558043461E-2</v>
      </c>
    </row>
    <row r="76" spans="1:54" ht="20.100000000000001" customHeight="1">
      <c r="A76" s="88" t="s">
        <v>118</v>
      </c>
      <c r="B76" s="90"/>
      <c r="C76" s="61"/>
      <c r="D76" s="61"/>
      <c r="E76" s="61"/>
      <c r="F76" s="61"/>
      <c r="G76" s="61"/>
      <c r="H76" s="61"/>
      <c r="I76" s="61"/>
      <c r="J76" s="61"/>
      <c r="K76" s="61"/>
      <c r="L76" s="61">
        <v>29565.599999999999</v>
      </c>
      <c r="M76" s="82">
        <v>21793.57</v>
      </c>
      <c r="N76" s="42">
        <f t="shared" si="87"/>
        <v>-0.26287408339421486</v>
      </c>
      <c r="P76" s="340">
        <f t="shared" si="93"/>
        <v>0</v>
      </c>
      <c r="Q76" s="341">
        <f t="shared" si="94"/>
        <v>0</v>
      </c>
      <c r="R76" s="341">
        <f t="shared" si="95"/>
        <v>0</v>
      </c>
      <c r="S76" s="341">
        <f t="shared" si="96"/>
        <v>0.13813502393030336</v>
      </c>
      <c r="T76" s="341">
        <f t="shared" si="97"/>
        <v>0.10524224810646896</v>
      </c>
      <c r="V76" s="97"/>
      <c r="W76" s="61"/>
      <c r="X76" s="61"/>
      <c r="Y76" s="61"/>
      <c r="Z76" s="61"/>
      <c r="AA76" s="61"/>
      <c r="AB76" s="61"/>
      <c r="AC76" s="61"/>
      <c r="AD76" s="61"/>
      <c r="AE76" s="61"/>
      <c r="AF76" s="61">
        <v>10151.297</v>
      </c>
      <c r="AG76" s="38">
        <v>8529.2759999999998</v>
      </c>
      <c r="AH76" s="42"/>
      <c r="AJ76" s="340">
        <f t="shared" si="98"/>
        <v>0</v>
      </c>
      <c r="AK76" s="341">
        <f t="shared" si="99"/>
        <v>0</v>
      </c>
      <c r="AL76" s="341">
        <f t="shared" si="100"/>
        <v>0</v>
      </c>
      <c r="AM76" s="341">
        <f t="shared" si="101"/>
        <v>0.11999556392299136</v>
      </c>
      <c r="AN76" s="341">
        <f t="shared" si="102"/>
        <v>9.5395358352324808E-2</v>
      </c>
      <c r="AP76" s="52"/>
      <c r="AQ76" s="74"/>
      <c r="AR76" s="74"/>
      <c r="AS76" s="74"/>
      <c r="AT76" s="74"/>
      <c r="AU76" s="74"/>
      <c r="AV76" s="74"/>
      <c r="AW76" s="74"/>
      <c r="AX76" s="74"/>
      <c r="AY76" s="74"/>
      <c r="AZ76" s="74">
        <f t="shared" si="113"/>
        <v>3.4334824931677361</v>
      </c>
      <c r="BA76" s="111">
        <f t="shared" si="114"/>
        <v>3.9136662786317249</v>
      </c>
      <c r="BB76" s="42">
        <f t="shared" si="115"/>
        <v>0.13985327911806839</v>
      </c>
    </row>
    <row r="77" spans="1:54" ht="20.100000000000001" customHeight="1">
      <c r="A77" s="88" t="s">
        <v>132</v>
      </c>
      <c r="B77" s="90">
        <v>3439.81</v>
      </c>
      <c r="C77" s="61">
        <v>6308.64</v>
      </c>
      <c r="D77" s="61">
        <v>6418.38</v>
      </c>
      <c r="E77" s="61">
        <v>6757.619999999999</v>
      </c>
      <c r="F77" s="61">
        <v>8193.41</v>
      </c>
      <c r="G77" s="61">
        <v>10289.58</v>
      </c>
      <c r="H77" s="61">
        <v>12779.529999999999</v>
      </c>
      <c r="I77" s="61">
        <v>14799.800000000001</v>
      </c>
      <c r="J77" s="61">
        <v>14920.029999999997</v>
      </c>
      <c r="K77" s="61">
        <v>12961.670000000002</v>
      </c>
      <c r="L77" s="61">
        <v>8057.5800000000008</v>
      </c>
      <c r="M77" s="82">
        <v>8904.39</v>
      </c>
      <c r="N77" s="42">
        <f t="shared" si="87"/>
        <v>0.10509482996135297</v>
      </c>
      <c r="P77" s="340">
        <f t="shared" si="93"/>
        <v>2.752358837800294E-2</v>
      </c>
      <c r="Q77" s="341">
        <f t="shared" si="94"/>
        <v>6.1524363297000978E-2</v>
      </c>
      <c r="R77" s="341">
        <f t="shared" si="95"/>
        <v>7.2813102063176594E-2</v>
      </c>
      <c r="S77" s="341">
        <f t="shared" si="96"/>
        <v>3.7646251255524461E-2</v>
      </c>
      <c r="T77" s="341">
        <f t="shared" si="97"/>
        <v>4.2999748165021202E-2</v>
      </c>
      <c r="V77" s="97">
        <v>1272.8789999999999</v>
      </c>
      <c r="W77" s="61">
        <v>2323.23</v>
      </c>
      <c r="X77" s="61">
        <v>2712.1749999999997</v>
      </c>
      <c r="Y77" s="61">
        <v>2509.453</v>
      </c>
      <c r="Z77" s="61">
        <v>2824.55</v>
      </c>
      <c r="AA77" s="61">
        <v>3594.056</v>
      </c>
      <c r="AB77" s="61">
        <v>4458.8940000000002</v>
      </c>
      <c r="AC77" s="61">
        <v>6018.5569999999998</v>
      </c>
      <c r="AD77" s="61">
        <v>6260.6899999999987</v>
      </c>
      <c r="AE77" s="61">
        <v>6235.41</v>
      </c>
      <c r="AF77" s="61">
        <v>4054.2889999999998</v>
      </c>
      <c r="AG77" s="38">
        <v>4346.0839999999998</v>
      </c>
      <c r="AH77" s="42">
        <f t="shared" si="88"/>
        <v>7.1971928986808806E-2</v>
      </c>
      <c r="AJ77" s="340">
        <f t="shared" si="98"/>
        <v>2.9756471905642304E-2</v>
      </c>
      <c r="AK77" s="341">
        <f t="shared" si="99"/>
        <v>5.5663786428101041E-2</v>
      </c>
      <c r="AL77" s="341">
        <f t="shared" si="100"/>
        <v>8.3383906437079075E-2</v>
      </c>
      <c r="AM77" s="341">
        <f t="shared" si="101"/>
        <v>4.7924584894105712E-2</v>
      </c>
      <c r="AN77" s="341">
        <f t="shared" si="102"/>
        <v>4.8608608820878252E-2</v>
      </c>
      <c r="AP77" s="52">
        <f t="shared" si="103"/>
        <v>3.7004340356008032</v>
      </c>
      <c r="AQ77" s="74">
        <f t="shared" si="104"/>
        <v>3.6826162215628089</v>
      </c>
      <c r="AR77" s="74">
        <f t="shared" si="105"/>
        <v>4.2256379335595584</v>
      </c>
      <c r="AS77" s="74">
        <f t="shared" si="106"/>
        <v>3.7135160011956883</v>
      </c>
      <c r="AT77" s="74">
        <f t="shared" si="107"/>
        <v>3.4473436578909151</v>
      </c>
      <c r="AU77" s="74">
        <f t="shared" si="108"/>
        <v>3.4929083597192498</v>
      </c>
      <c r="AV77" s="74">
        <f t="shared" si="109"/>
        <v>3.489090756858821</v>
      </c>
      <c r="AW77" s="74">
        <f t="shared" si="110"/>
        <v>4.0666475222638141</v>
      </c>
      <c r="AX77" s="74">
        <f t="shared" si="111"/>
        <v>4.1961644849239574</v>
      </c>
      <c r="AY77" s="74">
        <f t="shared" si="112"/>
        <v>4.8106532568719915</v>
      </c>
      <c r="AZ77" s="74">
        <f t="shared" si="113"/>
        <v>5.0316459780728193</v>
      </c>
      <c r="BA77" s="111">
        <f t="shared" si="114"/>
        <v>4.880832937461185</v>
      </c>
      <c r="BB77" s="42">
        <f t="shared" si="115"/>
        <v>-2.9972903751348097E-2</v>
      </c>
    </row>
    <row r="78" spans="1:54" ht="20.100000000000001" customHeight="1">
      <c r="A78" s="88" t="s">
        <v>127</v>
      </c>
      <c r="B78" s="90">
        <v>29156.230000000003</v>
      </c>
      <c r="C78" s="61">
        <v>34363.300000000003</v>
      </c>
      <c r="D78" s="61">
        <v>36289.170000000006</v>
      </c>
      <c r="E78" s="61">
        <v>35406.65</v>
      </c>
      <c r="F78" s="61">
        <v>36873.25</v>
      </c>
      <c r="G78" s="61">
        <v>27781.51</v>
      </c>
      <c r="H78" s="61">
        <v>15022.8</v>
      </c>
      <c r="I78" s="61">
        <v>20706.960000000003</v>
      </c>
      <c r="J78" s="61">
        <v>16902.88</v>
      </c>
      <c r="K78" s="61">
        <v>12286.94</v>
      </c>
      <c r="L78" s="61">
        <v>6882.0600000000013</v>
      </c>
      <c r="M78" s="82">
        <v>8457.130000000001</v>
      </c>
      <c r="N78" s="42">
        <f t="shared" si="87"/>
        <v>0.22886606626504266</v>
      </c>
      <c r="P78" s="340">
        <f t="shared" si="93"/>
        <v>0.23329313920663663</v>
      </c>
      <c r="Q78" s="341">
        <f t="shared" si="94"/>
        <v>0.16611365227533734</v>
      </c>
      <c r="R78" s="341">
        <f t="shared" si="95"/>
        <v>6.9022758353215821E-2</v>
      </c>
      <c r="S78" s="341">
        <f t="shared" si="96"/>
        <v>3.215404127735557E-2</v>
      </c>
      <c r="T78" s="341">
        <f t="shared" si="97"/>
        <v>4.0839907079412048E-2</v>
      </c>
      <c r="V78" s="97">
        <v>9966.637999999999</v>
      </c>
      <c r="W78" s="61">
        <v>11338.057000000001</v>
      </c>
      <c r="X78" s="61">
        <v>12380.514999999999</v>
      </c>
      <c r="Y78" s="61">
        <v>14970.466000000006</v>
      </c>
      <c r="Z78" s="61">
        <v>16493.987999999998</v>
      </c>
      <c r="AA78" s="61">
        <v>12650.348</v>
      </c>
      <c r="AB78" s="61">
        <v>7435.2950000000001</v>
      </c>
      <c r="AC78" s="61">
        <v>9341.2749999999996</v>
      </c>
      <c r="AD78" s="61">
        <v>8465.2070000000003</v>
      </c>
      <c r="AE78" s="61">
        <v>5478.8669999999993</v>
      </c>
      <c r="AF78" s="61">
        <v>2985.7019999999998</v>
      </c>
      <c r="AG78" s="38">
        <v>3787.712</v>
      </c>
      <c r="AH78" s="42">
        <f t="shared" si="88"/>
        <v>0.26861689478722267</v>
      </c>
      <c r="AJ78" s="340">
        <f t="shared" si="98"/>
        <v>0.23299306818692664</v>
      </c>
      <c r="AK78" s="341">
        <f t="shared" si="99"/>
        <v>0.19592523580966884</v>
      </c>
      <c r="AL78" s="341">
        <f t="shared" si="100"/>
        <v>7.3266927645367366E-2</v>
      </c>
      <c r="AM78" s="341">
        <f t="shared" si="101"/>
        <v>3.5293125124405592E-2</v>
      </c>
      <c r="AN78" s="341">
        <f t="shared" si="102"/>
        <v>4.2363518729538231E-2</v>
      </c>
      <c r="AP78" s="52">
        <f t="shared" si="103"/>
        <v>3.4183562140921504</v>
      </c>
      <c r="AQ78" s="74">
        <f t="shared" si="104"/>
        <v>3.2994668730884404</v>
      </c>
      <c r="AR78" s="74">
        <f t="shared" si="105"/>
        <v>3.4116280421955079</v>
      </c>
      <c r="AS78" s="74">
        <f t="shared" si="106"/>
        <v>4.228150926450259</v>
      </c>
      <c r="AT78" s="74">
        <f t="shared" si="107"/>
        <v>4.4731581837782128</v>
      </c>
      <c r="AU78" s="74">
        <f t="shared" si="108"/>
        <v>4.5535134699301807</v>
      </c>
      <c r="AV78" s="74">
        <f t="shared" si="109"/>
        <v>4.9493403360225789</v>
      </c>
      <c r="AW78" s="74">
        <f t="shared" si="110"/>
        <v>4.5111764353627954</v>
      </c>
      <c r="AX78" s="74">
        <f t="shared" si="111"/>
        <v>5.0081447658623857</v>
      </c>
      <c r="AY78" s="74">
        <f t="shared" si="112"/>
        <v>4.459098034172869</v>
      </c>
      <c r="AZ78" s="74">
        <f t="shared" si="113"/>
        <v>4.3383841466072646</v>
      </c>
      <c r="BA78" s="111">
        <f t="shared" si="114"/>
        <v>4.4787203223788676</v>
      </c>
      <c r="BB78" s="42">
        <f t="shared" si="115"/>
        <v>3.2347567902982911E-2</v>
      </c>
    </row>
    <row r="79" spans="1:54" ht="20.100000000000001" customHeight="1">
      <c r="A79" s="88" t="s">
        <v>131</v>
      </c>
      <c r="B79" s="90">
        <v>7513.12</v>
      </c>
      <c r="C79" s="61">
        <v>7000.01</v>
      </c>
      <c r="D79" s="61">
        <v>8133.5899999999992</v>
      </c>
      <c r="E79" s="61">
        <v>8426.24</v>
      </c>
      <c r="F79" s="61">
        <v>8604.130000000001</v>
      </c>
      <c r="G79" s="61">
        <v>8793.36</v>
      </c>
      <c r="H79" s="61">
        <v>9364.16</v>
      </c>
      <c r="I79" s="61">
        <v>4941.8999999999996</v>
      </c>
      <c r="J79" s="61">
        <v>6461.1799999999994</v>
      </c>
      <c r="K79" s="61">
        <v>5179.26</v>
      </c>
      <c r="L79" s="61">
        <v>7531.95</v>
      </c>
      <c r="M79" s="82">
        <v>7028.7699999999995</v>
      </c>
      <c r="N79" s="42">
        <f t="shared" si="87"/>
        <v>-6.6806072796553387E-2</v>
      </c>
      <c r="P79" s="340">
        <f t="shared" si="93"/>
        <v>6.0116117551417506E-2</v>
      </c>
      <c r="Q79" s="341">
        <f t="shared" si="94"/>
        <v>5.2578032848893404E-2</v>
      </c>
      <c r="R79" s="341">
        <f t="shared" si="95"/>
        <v>2.9094861001069151E-2</v>
      </c>
      <c r="S79" s="341">
        <f t="shared" si="96"/>
        <v>3.5190427168460929E-2</v>
      </c>
      <c r="T79" s="341">
        <f t="shared" si="97"/>
        <v>3.3942284638235308E-2</v>
      </c>
      <c r="V79" s="97">
        <v>1475.6699999999998</v>
      </c>
      <c r="W79" s="61">
        <v>1370.4749999999999</v>
      </c>
      <c r="X79" s="61">
        <v>1651.15</v>
      </c>
      <c r="Y79" s="61">
        <v>1568.684</v>
      </c>
      <c r="Z79" s="61">
        <v>1788.6239999999998</v>
      </c>
      <c r="AA79" s="61">
        <v>1911.8319999999999</v>
      </c>
      <c r="AB79" s="61">
        <v>2167.3620000000001</v>
      </c>
      <c r="AC79" s="61">
        <v>1613.663</v>
      </c>
      <c r="AD79" s="61">
        <v>2103.4119999999998</v>
      </c>
      <c r="AE79" s="61">
        <v>1821.873</v>
      </c>
      <c r="AF79" s="61">
        <v>2548.0969999999998</v>
      </c>
      <c r="AG79" s="38">
        <v>2585.52</v>
      </c>
      <c r="AH79" s="42">
        <f t="shared" si="88"/>
        <v>1.4686646544460526E-2</v>
      </c>
      <c r="AJ79" s="340">
        <f t="shared" si="98"/>
        <v>3.4497177576972501E-2</v>
      </c>
      <c r="AK79" s="341">
        <f t="shared" si="99"/>
        <v>2.9609947127815832E-2</v>
      </c>
      <c r="AL79" s="341">
        <f t="shared" si="100"/>
        <v>2.436325562749532E-2</v>
      </c>
      <c r="AM79" s="341">
        <f t="shared" si="101"/>
        <v>3.0120322205673074E-2</v>
      </c>
      <c r="AN79" s="341">
        <f t="shared" si="102"/>
        <v>2.8917648687544269E-2</v>
      </c>
      <c r="AP79" s="52">
        <f t="shared" si="103"/>
        <v>1.9641240922546157</v>
      </c>
      <c r="AQ79" s="74">
        <f t="shared" si="104"/>
        <v>1.9578186316876689</v>
      </c>
      <c r="AR79" s="74">
        <f t="shared" si="105"/>
        <v>2.0300383963292963</v>
      </c>
      <c r="AS79" s="74">
        <f t="shared" si="106"/>
        <v>1.8616654640741304</v>
      </c>
      <c r="AT79" s="74">
        <f t="shared" si="107"/>
        <v>2.0787970428154847</v>
      </c>
      <c r="AU79" s="74">
        <f t="shared" si="108"/>
        <v>2.1741768789177285</v>
      </c>
      <c r="AV79" s="74">
        <f t="shared" si="109"/>
        <v>2.3145290127464717</v>
      </c>
      <c r="AW79" s="74">
        <f t="shared" si="110"/>
        <v>3.2652684190291188</v>
      </c>
      <c r="AX79" s="74">
        <f t="shared" si="111"/>
        <v>3.2554610767692589</v>
      </c>
      <c r="AY79" s="74">
        <f t="shared" si="112"/>
        <v>3.517631862466839</v>
      </c>
      <c r="AZ79" s="74">
        <f t="shared" si="113"/>
        <v>3.3830508699606341</v>
      </c>
      <c r="BA79" s="111">
        <f t="shared" si="114"/>
        <v>3.6784814412763547</v>
      </c>
      <c r="BB79" s="42">
        <f t="shared" si="115"/>
        <v>8.7326671301031389E-2</v>
      </c>
    </row>
    <row r="80" spans="1:54" ht="20.100000000000001" customHeight="1">
      <c r="A80" s="88" t="s">
        <v>138</v>
      </c>
      <c r="B80" s="90">
        <v>3506.4199999999996</v>
      </c>
      <c r="C80" s="61">
        <v>4482.63</v>
      </c>
      <c r="D80" s="61">
        <v>4292.79</v>
      </c>
      <c r="E80" s="61">
        <v>3217.9900000000007</v>
      </c>
      <c r="F80" s="61">
        <v>3465.3199999999997</v>
      </c>
      <c r="G80" s="61">
        <v>3589.6899999999996</v>
      </c>
      <c r="H80" s="61">
        <v>3377.65</v>
      </c>
      <c r="I80" s="61">
        <v>3598.91</v>
      </c>
      <c r="J80" s="61">
        <v>3072.99</v>
      </c>
      <c r="K80" s="61">
        <v>2787.85</v>
      </c>
      <c r="L80" s="61">
        <v>2336.0100000000002</v>
      </c>
      <c r="M80" s="82">
        <v>2128.88</v>
      </c>
      <c r="N80" s="42">
        <f t="shared" si="87"/>
        <v>-8.8668284810424658E-2</v>
      </c>
      <c r="P80" s="340">
        <f t="shared" si="93"/>
        <v>2.8056567298890653E-2</v>
      </c>
      <c r="Q80" s="341">
        <f t="shared" si="94"/>
        <v>2.1463790716784496E-2</v>
      </c>
      <c r="R80" s="341">
        <f t="shared" si="95"/>
        <v>1.5660945432712518E-2</v>
      </c>
      <c r="S80" s="341">
        <f t="shared" si="96"/>
        <v>1.0914197488007279E-2</v>
      </c>
      <c r="T80" s="341">
        <f t="shared" si="97"/>
        <v>1.0280468833187938E-2</v>
      </c>
      <c r="V80" s="97">
        <v>1778.0239999999999</v>
      </c>
      <c r="W80" s="61">
        <v>2436.4059999999999</v>
      </c>
      <c r="X80" s="61">
        <v>2332.4969999999998</v>
      </c>
      <c r="Y80" s="61">
        <v>1756.3669999999997</v>
      </c>
      <c r="Z80" s="61">
        <v>2065.8029999999999</v>
      </c>
      <c r="AA80" s="61">
        <v>2042.1100000000001</v>
      </c>
      <c r="AB80" s="61">
        <v>2293.607</v>
      </c>
      <c r="AC80" s="61">
        <v>2270.826</v>
      </c>
      <c r="AD80" s="61">
        <v>2112.797</v>
      </c>
      <c r="AE80" s="61">
        <v>1970.6870000000001</v>
      </c>
      <c r="AF80" s="61">
        <v>1458.133</v>
      </c>
      <c r="AG80" s="38">
        <v>1627.9840000000002</v>
      </c>
      <c r="AH80" s="42">
        <f t="shared" si="88"/>
        <v>0.11648525888927835</v>
      </c>
      <c r="AJ80" s="340">
        <f t="shared" si="98"/>
        <v>4.1565397185088095E-2</v>
      </c>
      <c r="AK80" s="341">
        <f t="shared" si="99"/>
        <v>3.1627658250925811E-2</v>
      </c>
      <c r="AL80" s="341">
        <f t="shared" si="100"/>
        <v>2.6353291992790864E-2</v>
      </c>
      <c r="AM80" s="341">
        <f t="shared" si="101"/>
        <v>1.7236171063630901E-2</v>
      </c>
      <c r="AN80" s="341">
        <f t="shared" si="102"/>
        <v>1.820812423842905E-2</v>
      </c>
      <c r="AP80" s="52">
        <f t="shared" si="103"/>
        <v>5.0707673353448826</v>
      </c>
      <c r="AQ80" s="74">
        <f t="shared" si="104"/>
        <v>5.4352154873366754</v>
      </c>
      <c r="AR80" s="74">
        <f t="shared" si="105"/>
        <v>5.4335222547573947</v>
      </c>
      <c r="AS80" s="74">
        <f t="shared" si="106"/>
        <v>5.4579628898784627</v>
      </c>
      <c r="AT80" s="74">
        <f t="shared" si="107"/>
        <v>5.9613628755785903</v>
      </c>
      <c r="AU80" s="74">
        <f t="shared" si="108"/>
        <v>5.6888199259546104</v>
      </c>
      <c r="AV80" s="74">
        <f t="shared" si="109"/>
        <v>6.7905407605879819</v>
      </c>
      <c r="AW80" s="74">
        <f t="shared" si="110"/>
        <v>6.3097604552489504</v>
      </c>
      <c r="AX80" s="74">
        <f t="shared" si="111"/>
        <v>6.8753787028268887</v>
      </c>
      <c r="AY80" s="74">
        <f t="shared" si="112"/>
        <v>7.0688415804293641</v>
      </c>
      <c r="AZ80" s="74">
        <f t="shared" si="113"/>
        <v>6.2419809846704419</v>
      </c>
      <c r="BA80" s="111">
        <f t="shared" si="114"/>
        <v>7.6471384014129491</v>
      </c>
      <c r="BB80" s="42">
        <f t="shared" si="115"/>
        <v>0.22511401751998372</v>
      </c>
    </row>
    <row r="81" spans="1:54" ht="20.100000000000001" customHeight="1">
      <c r="A81" s="88" t="s">
        <v>135</v>
      </c>
      <c r="B81" s="90">
        <v>8.33</v>
      </c>
      <c r="C81" s="61">
        <v>214.86</v>
      </c>
      <c r="D81" s="61">
        <v>366.42000000000007</v>
      </c>
      <c r="E81" s="61">
        <v>573.54999999999984</v>
      </c>
      <c r="F81" s="61">
        <v>546.89</v>
      </c>
      <c r="G81" s="61">
        <v>412.64</v>
      </c>
      <c r="H81" s="61">
        <v>727.49</v>
      </c>
      <c r="I81" s="61">
        <v>1624.22</v>
      </c>
      <c r="J81" s="61">
        <v>1489.31</v>
      </c>
      <c r="K81" s="61">
        <v>2819.42</v>
      </c>
      <c r="L81" s="61">
        <v>2573.91</v>
      </c>
      <c r="M81" s="82">
        <v>3033.3399999999997</v>
      </c>
      <c r="N81" s="42">
        <f t="shared" si="87"/>
        <v>0.17849497457176042</v>
      </c>
      <c r="P81" s="340">
        <f t="shared" si="93"/>
        <v>6.6652370679998169E-5</v>
      </c>
      <c r="Q81" s="341">
        <f t="shared" si="94"/>
        <v>2.467293443549152E-3</v>
      </c>
      <c r="R81" s="341">
        <f t="shared" si="95"/>
        <v>1.5838292150545517E-2</v>
      </c>
      <c r="S81" s="341">
        <f t="shared" si="96"/>
        <v>1.2025702825055036E-2</v>
      </c>
      <c r="T81" s="341">
        <f t="shared" si="97"/>
        <v>1.4648151765464608E-2</v>
      </c>
      <c r="V81" s="97">
        <v>4.45</v>
      </c>
      <c r="W81" s="61">
        <v>87.213999999999999</v>
      </c>
      <c r="X81" s="61">
        <v>175.91000000000003</v>
      </c>
      <c r="Y81" s="61">
        <v>140.37899999999999</v>
      </c>
      <c r="Z81" s="61">
        <v>147.57900000000001</v>
      </c>
      <c r="AA81" s="61">
        <v>173.47900000000001</v>
      </c>
      <c r="AB81" s="61">
        <v>287.63299999999998</v>
      </c>
      <c r="AC81" s="61">
        <v>563.63099999999997</v>
      </c>
      <c r="AD81" s="61">
        <v>371.80799999999999</v>
      </c>
      <c r="AE81" s="61">
        <v>795.45699999999999</v>
      </c>
      <c r="AF81" s="61">
        <v>583.40199999999993</v>
      </c>
      <c r="AG81" s="38">
        <v>762.34500000000003</v>
      </c>
      <c r="AH81" s="42">
        <f t="shared" si="88"/>
        <v>0.30672332285456705</v>
      </c>
      <c r="AJ81" s="340">
        <f t="shared" si="98"/>
        <v>1.0402897681563469E-4</v>
      </c>
      <c r="AK81" s="341">
        <f t="shared" si="99"/>
        <v>2.6867967571347082E-3</v>
      </c>
      <c r="AL81" s="341">
        <f t="shared" si="100"/>
        <v>1.0637361787391626E-2</v>
      </c>
      <c r="AM81" s="341">
        <f t="shared" si="101"/>
        <v>6.8962273474809169E-3</v>
      </c>
      <c r="AN81" s="341">
        <f t="shared" si="102"/>
        <v>8.5264182403175914E-3</v>
      </c>
      <c r="AP81" s="52">
        <f t="shared" si="103"/>
        <v>5.3421368547418968</v>
      </c>
      <c r="AQ81" s="74">
        <f t="shared" si="104"/>
        <v>4.0591082565391412</v>
      </c>
      <c r="AR81" s="74">
        <f t="shared" si="105"/>
        <v>4.8007750668631619</v>
      </c>
      <c r="AS81" s="74">
        <f t="shared" si="106"/>
        <v>2.4475459855287252</v>
      </c>
      <c r="AT81" s="74">
        <f t="shared" si="107"/>
        <v>2.6985134122035515</v>
      </c>
      <c r="AU81" s="74">
        <f t="shared" si="108"/>
        <v>4.2041246607212104</v>
      </c>
      <c r="AV81" s="74">
        <f t="shared" si="109"/>
        <v>3.953772560447566</v>
      </c>
      <c r="AW81" s="74">
        <f t="shared" si="110"/>
        <v>3.4701641403258177</v>
      </c>
      <c r="AX81" s="74">
        <f t="shared" si="111"/>
        <v>2.4965118074813168</v>
      </c>
      <c r="AY81" s="74">
        <f t="shared" si="112"/>
        <v>2.8213497811606643</v>
      </c>
      <c r="AZ81" s="74">
        <f t="shared" si="113"/>
        <v>2.2665982882074354</v>
      </c>
      <c r="BA81" s="111">
        <f t="shared" si="114"/>
        <v>2.5132197511653827</v>
      </c>
      <c r="BB81" s="42">
        <f t="shared" si="115"/>
        <v>0.10880686897235356</v>
      </c>
    </row>
    <row r="82" spans="1:54" ht="20.100000000000001" customHeight="1">
      <c r="A82" s="88" t="s">
        <v>157</v>
      </c>
      <c r="B82" s="90">
        <v>301.10000000000002</v>
      </c>
      <c r="C82" s="61">
        <v>273.14999999999998</v>
      </c>
      <c r="D82" s="61">
        <v>270.63</v>
      </c>
      <c r="E82" s="61">
        <v>115.88000000000001</v>
      </c>
      <c r="F82" s="61">
        <v>795.42000000000007</v>
      </c>
      <c r="G82" s="61">
        <v>895.05</v>
      </c>
      <c r="H82" s="61">
        <v>1023.9100000000001</v>
      </c>
      <c r="I82" s="61">
        <v>945.54</v>
      </c>
      <c r="J82" s="61">
        <v>1953.7900000000002</v>
      </c>
      <c r="K82" s="61">
        <v>1564.6</v>
      </c>
      <c r="L82" s="61">
        <v>1709.92</v>
      </c>
      <c r="M82" s="82">
        <v>2296.94</v>
      </c>
      <c r="N82" s="42">
        <f t="shared" si="87"/>
        <v>0.34330261064845136</v>
      </c>
      <c r="P82" s="340">
        <f t="shared" si="93"/>
        <v>2.4092471562722029E-3</v>
      </c>
      <c r="Q82" s="341">
        <f t="shared" si="94"/>
        <v>5.3517618181675754E-3</v>
      </c>
      <c r="R82" s="341">
        <f t="shared" si="95"/>
        <v>8.7892516541499734E-3</v>
      </c>
      <c r="S82" s="341">
        <f t="shared" si="96"/>
        <v>7.9890088521425012E-3</v>
      </c>
      <c r="T82" s="341">
        <f t="shared" si="97"/>
        <v>1.1092039044804171E-2</v>
      </c>
      <c r="V82" s="97">
        <v>79.674000000000007</v>
      </c>
      <c r="W82" s="61">
        <v>73.978999999999999</v>
      </c>
      <c r="X82" s="61">
        <v>77.762</v>
      </c>
      <c r="Y82" s="61">
        <v>40.659999999999997</v>
      </c>
      <c r="Z82" s="61">
        <v>201.59399999999999</v>
      </c>
      <c r="AA82" s="61">
        <v>217.85499999999999</v>
      </c>
      <c r="AB82" s="61">
        <v>223.148</v>
      </c>
      <c r="AC82" s="61">
        <v>232.24299999999999</v>
      </c>
      <c r="AD82" s="61">
        <v>582.35400000000004</v>
      </c>
      <c r="AE82" s="61">
        <v>476.67500000000001</v>
      </c>
      <c r="AF82" s="61">
        <v>471.03900000000004</v>
      </c>
      <c r="AG82" s="38">
        <v>758.00900000000001</v>
      </c>
      <c r="AH82" s="42">
        <f t="shared" si="88"/>
        <v>0.60922768603024369</v>
      </c>
      <c r="AJ82" s="340">
        <f t="shared" si="98"/>
        <v>1.8625628536649166E-3</v>
      </c>
      <c r="AK82" s="341">
        <f t="shared" si="99"/>
        <v>3.3740804796291296E-3</v>
      </c>
      <c r="AL82" s="341">
        <f t="shared" si="100"/>
        <v>6.3744041852732492E-3</v>
      </c>
      <c r="AM82" s="341">
        <f t="shared" si="101"/>
        <v>5.5680166223805614E-3</v>
      </c>
      <c r="AN82" s="341">
        <f t="shared" si="102"/>
        <v>8.4779224156056598E-3</v>
      </c>
      <c r="AP82" s="52">
        <f t="shared" si="103"/>
        <v>2.6460976419794093</v>
      </c>
      <c r="AQ82" s="74">
        <f t="shared" si="104"/>
        <v>2.7083653670144607</v>
      </c>
      <c r="AR82" s="74">
        <f t="shared" si="105"/>
        <v>2.8733695451354246</v>
      </c>
      <c r="AS82" s="74">
        <f t="shared" si="106"/>
        <v>3.5088022091819115</v>
      </c>
      <c r="AT82" s="74">
        <f t="shared" si="107"/>
        <v>2.5344346383042913</v>
      </c>
      <c r="AU82" s="74">
        <f t="shared" si="108"/>
        <v>2.4339981006647675</v>
      </c>
      <c r="AV82" s="74">
        <f t="shared" si="109"/>
        <v>2.1793712337998454</v>
      </c>
      <c r="AW82" s="74">
        <f t="shared" si="110"/>
        <v>2.456194343972756</v>
      </c>
      <c r="AX82" s="74">
        <f t="shared" si="111"/>
        <v>2.9806376324988864</v>
      </c>
      <c r="AY82" s="74">
        <f t="shared" si="112"/>
        <v>3.0466253355490225</v>
      </c>
      <c r="AZ82" s="74">
        <f t="shared" si="113"/>
        <v>2.7547429119490974</v>
      </c>
      <c r="BA82" s="111">
        <f t="shared" si="114"/>
        <v>3.3000818480238925</v>
      </c>
      <c r="BB82" s="42">
        <f t="shared" si="115"/>
        <v>0.19796364071191844</v>
      </c>
    </row>
    <row r="83" spans="1:54" ht="20.100000000000001" customHeight="1">
      <c r="A83" s="88" t="s">
        <v>154</v>
      </c>
      <c r="B83" s="90">
        <v>160.68</v>
      </c>
      <c r="C83" s="61">
        <v>207.48000000000002</v>
      </c>
      <c r="D83" s="61">
        <v>234.39</v>
      </c>
      <c r="E83" s="61">
        <v>285.45999999999998</v>
      </c>
      <c r="F83" s="61">
        <v>304.25</v>
      </c>
      <c r="G83" s="61">
        <v>314.10000000000002</v>
      </c>
      <c r="H83" s="61">
        <v>387.09</v>
      </c>
      <c r="I83" s="61">
        <v>560.34999999999991</v>
      </c>
      <c r="J83" s="61">
        <v>578.6</v>
      </c>
      <c r="K83" s="61">
        <v>680.7</v>
      </c>
      <c r="L83" s="61">
        <v>246.09</v>
      </c>
      <c r="M83" s="82">
        <v>300.51</v>
      </c>
      <c r="N83" s="42">
        <f t="shared" si="87"/>
        <v>0.22113860782640493</v>
      </c>
      <c r="P83" s="340">
        <f t="shared" si="93"/>
        <v>1.2856786219522336E-3</v>
      </c>
      <c r="Q83" s="341">
        <f t="shared" si="94"/>
        <v>1.8780943937058664E-3</v>
      </c>
      <c r="R83" s="341">
        <f t="shared" si="95"/>
        <v>3.8238806090885131E-3</v>
      </c>
      <c r="S83" s="341">
        <f t="shared" si="96"/>
        <v>1.1497702748805489E-3</v>
      </c>
      <c r="T83" s="341">
        <f t="shared" si="97"/>
        <v>1.4511779381934666E-3</v>
      </c>
      <c r="V83" s="97">
        <v>294.90300000000002</v>
      </c>
      <c r="W83" s="61">
        <v>454.96100000000001</v>
      </c>
      <c r="X83" s="61">
        <v>516.024</v>
      </c>
      <c r="Y83" s="61">
        <v>657.53099999999995</v>
      </c>
      <c r="Z83" s="61">
        <v>676.33699999999999</v>
      </c>
      <c r="AA83" s="61">
        <v>892.91300000000001</v>
      </c>
      <c r="AB83" s="61">
        <v>843.62199999999996</v>
      </c>
      <c r="AC83" s="61">
        <v>1324.951</v>
      </c>
      <c r="AD83" s="61">
        <v>1390.518</v>
      </c>
      <c r="AE83" s="61">
        <v>1556.58</v>
      </c>
      <c r="AF83" s="61">
        <v>557.31700000000001</v>
      </c>
      <c r="AG83" s="38">
        <v>672.98199999999997</v>
      </c>
      <c r="AH83" s="42">
        <f t="shared" si="88"/>
        <v>0.20753897691977807</v>
      </c>
      <c r="AJ83" s="340">
        <f t="shared" si="98"/>
        <v>6.8940353595193524E-3</v>
      </c>
      <c r="AK83" s="341">
        <f t="shared" si="99"/>
        <v>1.3829199804030596E-2</v>
      </c>
      <c r="AL83" s="341">
        <f t="shared" si="100"/>
        <v>2.0815587280039093E-2</v>
      </c>
      <c r="AM83" s="341">
        <f t="shared" si="101"/>
        <v>6.5878840604180703E-3</v>
      </c>
      <c r="AN83" s="341">
        <f t="shared" si="102"/>
        <v>7.5269412145490718E-3</v>
      </c>
      <c r="AP83" s="52">
        <f t="shared" si="103"/>
        <v>18.353435399551906</v>
      </c>
      <c r="AQ83" s="74">
        <f t="shared" si="104"/>
        <v>21.927944862155385</v>
      </c>
      <c r="AR83" s="74">
        <f t="shared" si="105"/>
        <v>22.015615000639958</v>
      </c>
      <c r="AS83" s="74">
        <f t="shared" si="106"/>
        <v>23.034085335948994</v>
      </c>
      <c r="AT83" s="74">
        <f t="shared" si="107"/>
        <v>22.229646672144618</v>
      </c>
      <c r="AU83" s="74">
        <f t="shared" si="108"/>
        <v>28.427666348296722</v>
      </c>
      <c r="AV83" s="74">
        <f t="shared" si="109"/>
        <v>21.793949727453565</v>
      </c>
      <c r="AW83" s="74">
        <f t="shared" si="110"/>
        <v>23.645061122512718</v>
      </c>
      <c r="AX83" s="74">
        <f t="shared" si="111"/>
        <v>24.032457656412028</v>
      </c>
      <c r="AY83" s="74">
        <f t="shared" si="112"/>
        <v>22.867342441604229</v>
      </c>
      <c r="AZ83" s="74">
        <f t="shared" si="113"/>
        <v>22.646877158763054</v>
      </c>
      <c r="BA83" s="111">
        <f t="shared" si="114"/>
        <v>22.394662407241022</v>
      </c>
      <c r="BB83" s="42">
        <f t="shared" si="115"/>
        <v>-1.1136844596891354E-2</v>
      </c>
    </row>
    <row r="84" spans="1:54" ht="20.100000000000001" customHeight="1">
      <c r="A84" s="88" t="s">
        <v>153</v>
      </c>
      <c r="B84" s="90">
        <v>1435.09</v>
      </c>
      <c r="C84" s="61">
        <v>2204.88</v>
      </c>
      <c r="D84" s="61">
        <v>2858.55</v>
      </c>
      <c r="E84" s="61">
        <v>3712.96</v>
      </c>
      <c r="F84" s="61">
        <v>4425.0599999999995</v>
      </c>
      <c r="G84" s="61">
        <v>3150.72</v>
      </c>
      <c r="H84" s="61">
        <v>3240.27</v>
      </c>
      <c r="I84" s="61">
        <v>1656.5</v>
      </c>
      <c r="J84" s="61">
        <v>2808.05</v>
      </c>
      <c r="K84" s="61">
        <v>1743.17</v>
      </c>
      <c r="L84" s="61">
        <v>2205.62</v>
      </c>
      <c r="M84" s="82">
        <v>1413.02</v>
      </c>
      <c r="N84" s="42">
        <f t="shared" si="87"/>
        <v>-0.35935473925698896</v>
      </c>
      <c r="P84" s="340">
        <f t="shared" si="93"/>
        <v>1.1482851217185902E-2</v>
      </c>
      <c r="Q84" s="341">
        <f t="shared" si="94"/>
        <v>1.8839062617436952E-2</v>
      </c>
      <c r="R84" s="341">
        <f t="shared" si="95"/>
        <v>9.7923813153295482E-3</v>
      </c>
      <c r="S84" s="341">
        <f t="shared" si="96"/>
        <v>1.0304995382510611E-2</v>
      </c>
      <c r="T84" s="341">
        <f t="shared" si="97"/>
        <v>6.8235448079136543E-3</v>
      </c>
      <c r="V84" s="97">
        <v>428.36800000000005</v>
      </c>
      <c r="W84" s="61">
        <v>675.37099999999998</v>
      </c>
      <c r="X84" s="61">
        <v>845.91300000000001</v>
      </c>
      <c r="Y84" s="61">
        <v>1220.8050000000003</v>
      </c>
      <c r="Z84" s="61">
        <v>1569.95</v>
      </c>
      <c r="AA84" s="61">
        <v>1227.1219999999998</v>
      </c>
      <c r="AB84" s="61">
        <v>1174.249</v>
      </c>
      <c r="AC84" s="61">
        <v>567.95399999999995</v>
      </c>
      <c r="AD84" s="61">
        <v>1090.961</v>
      </c>
      <c r="AE84" s="61">
        <v>697.755</v>
      </c>
      <c r="AF84" s="61">
        <v>831.798</v>
      </c>
      <c r="AG84" s="38">
        <v>652.10799999999995</v>
      </c>
      <c r="AH84" s="42">
        <f t="shared" si="88"/>
        <v>-0.21602600631403304</v>
      </c>
      <c r="AJ84" s="340">
        <f t="shared" si="98"/>
        <v>1.0014086458552765E-2</v>
      </c>
      <c r="AK84" s="341">
        <f t="shared" si="99"/>
        <v>1.9005340186470161E-2</v>
      </c>
      <c r="AL84" s="341">
        <f t="shared" si="100"/>
        <v>9.3308279064254172E-3</v>
      </c>
      <c r="AM84" s="341">
        <f t="shared" si="101"/>
        <v>9.8324450639180744E-3</v>
      </c>
      <c r="AN84" s="341">
        <f t="shared" si="102"/>
        <v>7.293476766892972E-3</v>
      </c>
      <c r="AP84" s="52">
        <f t="shared" si="103"/>
        <v>2.9849556473810015</v>
      </c>
      <c r="AQ84" s="74">
        <f t="shared" si="104"/>
        <v>3.0630737273683826</v>
      </c>
      <c r="AR84" s="74">
        <f t="shared" si="105"/>
        <v>2.9592380752479404</v>
      </c>
      <c r="AS84" s="74">
        <f t="shared" si="106"/>
        <v>3.2879562397655788</v>
      </c>
      <c r="AT84" s="74">
        <f t="shared" si="107"/>
        <v>3.5478614979231926</v>
      </c>
      <c r="AU84" s="74">
        <f t="shared" si="108"/>
        <v>3.8947351716433065</v>
      </c>
      <c r="AV84" s="74">
        <f t="shared" si="109"/>
        <v>3.6239233150323895</v>
      </c>
      <c r="AW84" s="74">
        <f t="shared" si="110"/>
        <v>3.4286386960458799</v>
      </c>
      <c r="AX84" s="74">
        <f t="shared" si="111"/>
        <v>3.8851195669592773</v>
      </c>
      <c r="AY84" s="74">
        <f t="shared" si="112"/>
        <v>4.0027937607921196</v>
      </c>
      <c r="AZ84" s="74">
        <f t="shared" si="113"/>
        <v>3.7712661292516394</v>
      </c>
      <c r="BA84" s="111">
        <f t="shared" si="114"/>
        <v>4.6149948337603144</v>
      </c>
      <c r="BB84" s="42">
        <f t="shared" si="115"/>
        <v>0.22372558063837897</v>
      </c>
    </row>
    <row r="85" spans="1:54" ht="20.100000000000001" customHeight="1">
      <c r="A85" s="88" t="s">
        <v>137</v>
      </c>
      <c r="B85" s="90">
        <v>1180.0999999999999</v>
      </c>
      <c r="C85" s="61">
        <v>1334.39</v>
      </c>
      <c r="D85" s="61">
        <v>1459.85</v>
      </c>
      <c r="E85" s="61">
        <v>1351.79</v>
      </c>
      <c r="F85" s="61">
        <v>1485.83</v>
      </c>
      <c r="G85" s="61">
        <v>1558.2</v>
      </c>
      <c r="H85" s="61">
        <v>1439.1599999999999</v>
      </c>
      <c r="I85" s="61">
        <v>1535.48</v>
      </c>
      <c r="J85" s="61">
        <v>1335.03</v>
      </c>
      <c r="K85" s="61">
        <v>1099.3399999999999</v>
      </c>
      <c r="L85" s="61">
        <v>1186.1300000000001</v>
      </c>
      <c r="M85" s="82">
        <v>1602.04</v>
      </c>
      <c r="N85" s="42">
        <f t="shared" si="87"/>
        <v>0.35064453306130006</v>
      </c>
      <c r="P85" s="340">
        <f t="shared" si="93"/>
        <v>9.4425525377509999E-3</v>
      </c>
      <c r="Q85" s="341">
        <f t="shared" si="94"/>
        <v>9.3169267248407548E-3</v>
      </c>
      <c r="R85" s="341">
        <f t="shared" si="95"/>
        <v>6.1756205506028573E-3</v>
      </c>
      <c r="S85" s="341">
        <f t="shared" si="96"/>
        <v>5.5417815276690057E-3</v>
      </c>
      <c r="T85" s="341">
        <f t="shared" si="97"/>
        <v>7.7363319160875217E-3</v>
      </c>
      <c r="V85" s="97">
        <v>388.13</v>
      </c>
      <c r="W85" s="61">
        <v>451.81400000000002</v>
      </c>
      <c r="X85" s="61">
        <v>514.39400000000001</v>
      </c>
      <c r="Y85" s="61">
        <v>402.09500000000003</v>
      </c>
      <c r="Z85" s="61">
        <v>477.42700000000002</v>
      </c>
      <c r="AA85" s="61">
        <v>464.79300000000001</v>
      </c>
      <c r="AB85" s="61">
        <v>489.363</v>
      </c>
      <c r="AC85" s="61">
        <v>625.28500000000008</v>
      </c>
      <c r="AD85" s="61">
        <v>542.92200000000003</v>
      </c>
      <c r="AE85" s="61">
        <v>449.57000000000005</v>
      </c>
      <c r="AF85" s="61">
        <v>616.18700000000001</v>
      </c>
      <c r="AG85" s="38">
        <v>648.97800000000007</v>
      </c>
      <c r="AH85" s="42">
        <f t="shared" si="88"/>
        <v>5.3215988003641836E-2</v>
      </c>
      <c r="AJ85" s="340">
        <f t="shared" si="98"/>
        <v>9.0734307351578187E-3</v>
      </c>
      <c r="AK85" s="341">
        <f t="shared" si="99"/>
        <v>7.1985907524190961E-3</v>
      </c>
      <c r="AL85" s="341">
        <f t="shared" si="100"/>
        <v>6.0119387204558561E-3</v>
      </c>
      <c r="AM85" s="341">
        <f t="shared" si="101"/>
        <v>7.2837694086791346E-3</v>
      </c>
      <c r="AN85" s="341">
        <f t="shared" si="102"/>
        <v>7.2584694026521191E-3</v>
      </c>
      <c r="AP85" s="52">
        <f t="shared" si="103"/>
        <v>3.288958562833658</v>
      </c>
      <c r="AQ85" s="74">
        <f t="shared" si="104"/>
        <v>3.3859216570867585</v>
      </c>
      <c r="AR85" s="74">
        <f t="shared" si="105"/>
        <v>3.5236085899236222</v>
      </c>
      <c r="AS85" s="74">
        <f t="shared" si="106"/>
        <v>2.9745374651388161</v>
      </c>
      <c r="AT85" s="74">
        <f t="shared" si="107"/>
        <v>3.2132007026375833</v>
      </c>
      <c r="AU85" s="74">
        <f t="shared" si="108"/>
        <v>2.9828840970350408</v>
      </c>
      <c r="AV85" s="74">
        <f t="shared" si="109"/>
        <v>3.4003376969899115</v>
      </c>
      <c r="AW85" s="74">
        <f t="shared" si="110"/>
        <v>4.0722445098601092</v>
      </c>
      <c r="AX85" s="74">
        <f t="shared" si="111"/>
        <v>4.0667400732567813</v>
      </c>
      <c r="AY85" s="74">
        <f t="shared" si="112"/>
        <v>4.089453672203323</v>
      </c>
      <c r="AZ85" s="74">
        <f t="shared" si="113"/>
        <v>5.1949364740795687</v>
      </c>
      <c r="BA85" s="111">
        <f t="shared" si="114"/>
        <v>4.0509475418840983</v>
      </c>
      <c r="BB85" s="42">
        <f t="shared" si="115"/>
        <v>-0.22021230440515843</v>
      </c>
    </row>
    <row r="86" spans="1:54" ht="20.100000000000001" customHeight="1">
      <c r="A86" s="88" t="s">
        <v>158</v>
      </c>
      <c r="B86" s="90">
        <v>43.61</v>
      </c>
      <c r="C86" s="61">
        <v>55.69</v>
      </c>
      <c r="D86" s="61">
        <v>82.9</v>
      </c>
      <c r="E86" s="61">
        <v>109.99999999999999</v>
      </c>
      <c r="F86" s="61">
        <v>61.92</v>
      </c>
      <c r="G86" s="61">
        <v>108.39</v>
      </c>
      <c r="H86" s="61">
        <v>79.989999999999995</v>
      </c>
      <c r="I86" s="61">
        <v>68.599999999999994</v>
      </c>
      <c r="J86" s="61">
        <v>79.23</v>
      </c>
      <c r="K86" s="61">
        <v>78.61</v>
      </c>
      <c r="L86" s="61">
        <v>326.83</v>
      </c>
      <c r="M86" s="82">
        <v>316.63000000000005</v>
      </c>
      <c r="N86" s="42">
        <f t="shared" si="87"/>
        <v>-3.1208885353241539E-2</v>
      </c>
      <c r="P86" s="340">
        <f t="shared" si="93"/>
        <v>3.4894476414822572E-4</v>
      </c>
      <c r="Q86" s="341">
        <f t="shared" si="94"/>
        <v>6.4809503767519533E-4</v>
      </c>
      <c r="R86" s="341">
        <f t="shared" si="95"/>
        <v>4.4159725970390476E-4</v>
      </c>
      <c r="S86" s="341">
        <f t="shared" si="96"/>
        <v>1.5269999550538819E-3</v>
      </c>
      <c r="T86" s="341">
        <f t="shared" si="97"/>
        <v>1.5290222307750073E-3</v>
      </c>
      <c r="V86" s="97">
        <v>28.556999999999999</v>
      </c>
      <c r="W86" s="61">
        <v>50.81</v>
      </c>
      <c r="X86" s="61">
        <v>75.082999999999998</v>
      </c>
      <c r="Y86" s="61">
        <v>67.787999999999997</v>
      </c>
      <c r="Z86" s="61">
        <v>58.052999999999997</v>
      </c>
      <c r="AA86" s="61">
        <v>76.962999999999994</v>
      </c>
      <c r="AB86" s="61">
        <v>60.179000000000002</v>
      </c>
      <c r="AC86" s="61">
        <v>48.274000000000001</v>
      </c>
      <c r="AD86" s="61">
        <v>75.784000000000006</v>
      </c>
      <c r="AE86" s="61">
        <v>75.260000000000005</v>
      </c>
      <c r="AF86" s="61">
        <v>423.81600000000003</v>
      </c>
      <c r="AG86" s="38">
        <v>406.42399999999998</v>
      </c>
      <c r="AH86" s="42">
        <f t="shared" si="88"/>
        <v>-4.1036676293485973E-2</v>
      </c>
      <c r="AJ86" s="340">
        <f t="shared" si="98"/>
        <v>6.6758550357844484E-4</v>
      </c>
      <c r="AK86" s="341">
        <f t="shared" si="99"/>
        <v>1.1919825386321025E-3</v>
      </c>
      <c r="AL86" s="341">
        <f t="shared" si="100"/>
        <v>1.0064250463810034E-3</v>
      </c>
      <c r="AM86" s="341">
        <f t="shared" si="101"/>
        <v>5.009807113276905E-3</v>
      </c>
      <c r="AN86" s="341">
        <f t="shared" si="102"/>
        <v>4.5456335476757063E-3</v>
      </c>
      <c r="AP86" s="52">
        <f t="shared" si="103"/>
        <v>6.5482687457005273</v>
      </c>
      <c r="AQ86" s="74">
        <f t="shared" si="104"/>
        <v>9.1237205961573</v>
      </c>
      <c r="AR86" s="74">
        <f t="shared" si="105"/>
        <v>9.0570566948130278</v>
      </c>
      <c r="AS86" s="74">
        <f t="shared" si="106"/>
        <v>6.1625454545454552</v>
      </c>
      <c r="AT86" s="74">
        <f t="shared" si="107"/>
        <v>9.3754844961240309</v>
      </c>
      <c r="AU86" s="74">
        <f t="shared" si="108"/>
        <v>7.1005627825445146</v>
      </c>
      <c r="AV86" s="74">
        <f t="shared" si="109"/>
        <v>7.5233154144268042</v>
      </c>
      <c r="AW86" s="74">
        <f t="shared" si="110"/>
        <v>7.0370262390670559</v>
      </c>
      <c r="AX86" s="74">
        <f t="shared" si="111"/>
        <v>9.5650637384828983</v>
      </c>
      <c r="AY86" s="74">
        <f t="shared" si="112"/>
        <v>9.5738455667217917</v>
      </c>
      <c r="AZ86" s="74">
        <f t="shared" si="113"/>
        <v>12.967475445950496</v>
      </c>
      <c r="BA86" s="111">
        <f t="shared" si="114"/>
        <v>12.835928370653441</v>
      </c>
      <c r="BB86" s="42">
        <f t="shared" si="115"/>
        <v>-1.014438591731707E-2</v>
      </c>
    </row>
    <row r="87" spans="1:54" ht="20.100000000000001" customHeight="1">
      <c r="A87" s="88" t="s">
        <v>139</v>
      </c>
      <c r="B87" s="90">
        <v>547.84</v>
      </c>
      <c r="C87" s="61">
        <v>1022.48</v>
      </c>
      <c r="D87" s="61">
        <v>610.73</v>
      </c>
      <c r="E87" s="61">
        <v>1005.3800000000001</v>
      </c>
      <c r="F87" s="61">
        <v>852.1</v>
      </c>
      <c r="G87" s="61">
        <v>529.11</v>
      </c>
      <c r="H87" s="61">
        <v>757.14</v>
      </c>
      <c r="I87" s="61">
        <v>349.08</v>
      </c>
      <c r="J87" s="61">
        <v>669.81</v>
      </c>
      <c r="K87" s="61">
        <v>1055.17</v>
      </c>
      <c r="L87" s="61">
        <v>3982.72</v>
      </c>
      <c r="M87" s="82">
        <v>1474.22</v>
      </c>
      <c r="N87" s="42">
        <f t="shared" si="87"/>
        <v>-0.62984593443676684</v>
      </c>
      <c r="P87" s="340">
        <f t="shared" si="93"/>
        <v>4.3835335838331574E-3</v>
      </c>
      <c r="Q87" s="341">
        <f t="shared" si="94"/>
        <v>3.1637011291108276E-3</v>
      </c>
      <c r="R87" s="341">
        <f t="shared" si="95"/>
        <v>5.9274924376258647E-3</v>
      </c>
      <c r="S87" s="341">
        <f t="shared" si="96"/>
        <v>1.8607879512260797E-2</v>
      </c>
      <c r="T87" s="341">
        <f t="shared" si="97"/>
        <v>7.1190826929006436E-3</v>
      </c>
      <c r="V87" s="97">
        <v>91.83</v>
      </c>
      <c r="W87" s="61">
        <v>173.148</v>
      </c>
      <c r="X87" s="61">
        <v>99.587000000000003</v>
      </c>
      <c r="Y87" s="61">
        <v>182.21700000000001</v>
      </c>
      <c r="Z87" s="61">
        <v>167.06399999999999</v>
      </c>
      <c r="AA87" s="61">
        <v>117.34</v>
      </c>
      <c r="AB87" s="61">
        <v>176.536</v>
      </c>
      <c r="AC87" s="61">
        <v>118.605</v>
      </c>
      <c r="AD87" s="61">
        <v>220.27600000000001</v>
      </c>
      <c r="AE87" s="61">
        <v>296.96300000000008</v>
      </c>
      <c r="AF87" s="61">
        <v>473.37900000000002</v>
      </c>
      <c r="AG87" s="38">
        <v>401.10600000000005</v>
      </c>
      <c r="AH87" s="42">
        <f t="shared" si="88"/>
        <v>-0.15267470673604019</v>
      </c>
      <c r="AJ87" s="340">
        <f t="shared" si="98"/>
        <v>2.1467372901078051E-3</v>
      </c>
      <c r="AK87" s="341">
        <f t="shared" si="99"/>
        <v>1.8173308093901086E-3</v>
      </c>
      <c r="AL87" s="341">
        <f t="shared" si="100"/>
        <v>3.9711799235774906E-3</v>
      </c>
      <c r="AM87" s="341">
        <f t="shared" si="101"/>
        <v>5.5956770897651531E-3</v>
      </c>
      <c r="AN87" s="341">
        <f t="shared" si="102"/>
        <v>4.4861545818505114E-3</v>
      </c>
      <c r="AP87" s="52">
        <f t="shared" si="103"/>
        <v>1.6762193341121496</v>
      </c>
      <c r="AQ87" s="74">
        <f t="shared" si="104"/>
        <v>1.6934120960801189</v>
      </c>
      <c r="AR87" s="74">
        <f t="shared" si="105"/>
        <v>1.6306223699507147</v>
      </c>
      <c r="AS87" s="74">
        <f t="shared" si="106"/>
        <v>1.812419184785852</v>
      </c>
      <c r="AT87" s="74">
        <f t="shared" si="107"/>
        <v>1.9606149512967961</v>
      </c>
      <c r="AU87" s="74">
        <f t="shared" si="108"/>
        <v>2.217686303415169</v>
      </c>
      <c r="AV87" s="74">
        <f t="shared" si="109"/>
        <v>2.3316163457220593</v>
      </c>
      <c r="AW87" s="74">
        <f t="shared" si="110"/>
        <v>3.3976452389137162</v>
      </c>
      <c r="AX87" s="74">
        <f t="shared" si="111"/>
        <v>3.288634090264404</v>
      </c>
      <c r="AY87" s="74">
        <f t="shared" si="112"/>
        <v>2.8143616668404148</v>
      </c>
      <c r="AZ87" s="74">
        <f t="shared" si="113"/>
        <v>1.1885821749959828</v>
      </c>
      <c r="BA87" s="111">
        <f t="shared" si="114"/>
        <v>2.7208015085943753</v>
      </c>
      <c r="BB87" s="42">
        <f t="shared" si="115"/>
        <v>1.2891151876844957</v>
      </c>
    </row>
    <row r="88" spans="1:54" ht="20.100000000000001" customHeight="1">
      <c r="A88" s="88" t="s">
        <v>169</v>
      </c>
      <c r="B88" s="90">
        <v>73.98</v>
      </c>
      <c r="C88" s="61">
        <v>47.85</v>
      </c>
      <c r="D88" s="61">
        <v>44.6</v>
      </c>
      <c r="E88" s="61">
        <v>100.11</v>
      </c>
      <c r="F88" s="61">
        <v>160.79000000000002</v>
      </c>
      <c r="G88" s="61">
        <v>46.169999999999995</v>
      </c>
      <c r="H88" s="61">
        <v>89.53</v>
      </c>
      <c r="I88" s="61">
        <v>178.95000000000002</v>
      </c>
      <c r="J88" s="61">
        <v>275.87</v>
      </c>
      <c r="K88" s="61">
        <v>180.33999999999997</v>
      </c>
      <c r="L88" s="61">
        <v>77.27</v>
      </c>
      <c r="M88" s="82">
        <v>345.96999999999997</v>
      </c>
      <c r="N88" s="42">
        <f t="shared" si="87"/>
        <v>3.4774168500064708</v>
      </c>
      <c r="P88" s="340">
        <f t="shared" si="93"/>
        <v>5.9194986589510977E-4</v>
      </c>
      <c r="Q88" s="341">
        <f t="shared" si="94"/>
        <v>2.7606373179687944E-4</v>
      </c>
      <c r="R88" s="341">
        <f t="shared" si="95"/>
        <v>1.0130727619259913E-3</v>
      </c>
      <c r="S88" s="341">
        <f t="shared" si="96"/>
        <v>3.6101730724539806E-4</v>
      </c>
      <c r="T88" s="341">
        <f t="shared" si="97"/>
        <v>1.6707065697540635E-3</v>
      </c>
      <c r="V88" s="97">
        <v>42.069000000000003</v>
      </c>
      <c r="W88" s="61">
        <v>20.976000000000003</v>
      </c>
      <c r="X88" s="61">
        <v>37.798000000000002</v>
      </c>
      <c r="Y88" s="61">
        <v>57.44</v>
      </c>
      <c r="Z88" s="61">
        <v>108.786</v>
      </c>
      <c r="AA88" s="61">
        <v>46.91</v>
      </c>
      <c r="AB88" s="61">
        <v>69.691999999999993</v>
      </c>
      <c r="AC88" s="61">
        <v>94.161000000000001</v>
      </c>
      <c r="AD88" s="61">
        <v>118.20400000000001</v>
      </c>
      <c r="AE88" s="61">
        <v>98.25200000000001</v>
      </c>
      <c r="AF88" s="61">
        <v>133.96</v>
      </c>
      <c r="AG88" s="38">
        <v>315.73399999999998</v>
      </c>
      <c r="AH88" s="42">
        <f t="shared" si="88"/>
        <v>1.3569274410271721</v>
      </c>
      <c r="AJ88" s="340">
        <f t="shared" si="98"/>
        <v>9.8345955632740136E-4</v>
      </c>
      <c r="AK88" s="341">
        <f t="shared" si="99"/>
        <v>7.2652964264948003E-4</v>
      </c>
      <c r="AL88" s="341">
        <f t="shared" si="100"/>
        <v>1.3138888341353487E-3</v>
      </c>
      <c r="AM88" s="341">
        <f t="shared" si="101"/>
        <v>1.5835026542050659E-3</v>
      </c>
      <c r="AN88" s="341">
        <f t="shared" si="102"/>
        <v>3.5313147416044361E-3</v>
      </c>
      <c r="AP88" s="52">
        <f t="shared" si="103"/>
        <v>5.6865369018653684</v>
      </c>
      <c r="AQ88" s="74">
        <f t="shared" si="104"/>
        <v>4.3836990595611294</v>
      </c>
      <c r="AR88" s="74">
        <f t="shared" si="105"/>
        <v>8.4748878923766817</v>
      </c>
      <c r="AS88" s="74">
        <f t="shared" si="106"/>
        <v>5.7376885426031361</v>
      </c>
      <c r="AT88" s="74">
        <f t="shared" si="107"/>
        <v>6.7657192611480808</v>
      </c>
      <c r="AU88" s="74">
        <f t="shared" si="108"/>
        <v>10.160277236300628</v>
      </c>
      <c r="AV88" s="74">
        <f t="shared" si="109"/>
        <v>7.7842064112587952</v>
      </c>
      <c r="AW88" s="74">
        <f t="shared" si="110"/>
        <v>5.2618608549874253</v>
      </c>
      <c r="AX88" s="74">
        <f t="shared" si="111"/>
        <v>4.2847718128103818</v>
      </c>
      <c r="AY88" s="74">
        <f t="shared" si="112"/>
        <v>5.4481534878562732</v>
      </c>
      <c r="AZ88" s="74">
        <f t="shared" si="113"/>
        <v>17.336611880419312</v>
      </c>
      <c r="BA88" s="111">
        <f t="shared" si="114"/>
        <v>9.1260513917391677</v>
      </c>
      <c r="BB88" s="42">
        <f t="shared" si="115"/>
        <v>-0.47359660268760423</v>
      </c>
    </row>
    <row r="89" spans="1:54" ht="20.100000000000001" customHeight="1">
      <c r="A89" s="88" t="s">
        <v>155</v>
      </c>
      <c r="B89" s="90">
        <v>104.16999999999999</v>
      </c>
      <c r="C89" s="61">
        <v>190.82999999999998</v>
      </c>
      <c r="D89" s="61">
        <v>179.34</v>
      </c>
      <c r="E89" s="61">
        <v>133.39000000000001</v>
      </c>
      <c r="F89" s="61">
        <v>191.18</v>
      </c>
      <c r="G89" s="61">
        <v>176.19</v>
      </c>
      <c r="H89" s="61">
        <v>206.93</v>
      </c>
      <c r="I89" s="61">
        <v>204.01</v>
      </c>
      <c r="J89" s="61">
        <v>275.22000000000003</v>
      </c>
      <c r="K89" s="61">
        <v>553.11</v>
      </c>
      <c r="L89" s="61">
        <v>1432.94</v>
      </c>
      <c r="M89" s="82">
        <v>1358.3400000000001</v>
      </c>
      <c r="N89" s="42">
        <f t="shared" si="87"/>
        <v>-5.2060798079472906E-2</v>
      </c>
      <c r="P89" s="340">
        <f t="shared" si="93"/>
        <v>8.3351470032838029E-4</v>
      </c>
      <c r="Q89" s="341">
        <f t="shared" si="94"/>
        <v>1.0534907711780852E-3</v>
      </c>
      <c r="R89" s="341">
        <f t="shared" si="95"/>
        <v>3.1071347196899475E-3</v>
      </c>
      <c r="S89" s="341">
        <f t="shared" si="96"/>
        <v>6.6949157531282612E-3</v>
      </c>
      <c r="T89" s="341">
        <f t="shared" si="97"/>
        <v>6.5594923315886776E-3</v>
      </c>
      <c r="V89" s="97">
        <v>39.832000000000001</v>
      </c>
      <c r="W89" s="61">
        <v>58.51</v>
      </c>
      <c r="X89" s="61">
        <v>45.768999999999998</v>
      </c>
      <c r="Y89" s="61">
        <v>51.756</v>
      </c>
      <c r="Z89" s="61">
        <v>56.706000000000003</v>
      </c>
      <c r="AA89" s="61">
        <v>44.561</v>
      </c>
      <c r="AB89" s="61">
        <v>63.163000000000004</v>
      </c>
      <c r="AC89" s="61">
        <v>55.924000000000007</v>
      </c>
      <c r="AD89" s="61">
        <v>96.855999999999995</v>
      </c>
      <c r="AE89" s="61">
        <v>152.541</v>
      </c>
      <c r="AF89" s="61">
        <v>324.74400000000003</v>
      </c>
      <c r="AG89" s="38">
        <v>302.56</v>
      </c>
      <c r="AH89" s="42">
        <f t="shared" si="88"/>
        <v>-6.8312270588525195E-2</v>
      </c>
      <c r="AJ89" s="340">
        <f t="shared" si="98"/>
        <v>9.3116454034165418E-4</v>
      </c>
      <c r="AK89" s="341">
        <f t="shared" si="99"/>
        <v>6.9014895344496872E-4</v>
      </c>
      <c r="AL89" s="341">
        <f t="shared" si="100"/>
        <v>2.0398762024980682E-3</v>
      </c>
      <c r="AM89" s="341">
        <f t="shared" si="101"/>
        <v>3.8387054787785155E-3</v>
      </c>
      <c r="AN89" s="341">
        <f t="shared" si="102"/>
        <v>3.3839706468731219E-3</v>
      </c>
      <c r="AP89" s="52">
        <f t="shared" si="103"/>
        <v>3.8237496400115201</v>
      </c>
      <c r="AQ89" s="74">
        <f t="shared" si="104"/>
        <v>3.0660797568516482</v>
      </c>
      <c r="AR89" s="74">
        <f t="shared" si="105"/>
        <v>2.5520798483327756</v>
      </c>
      <c r="AS89" s="74">
        <f t="shared" si="106"/>
        <v>3.8800509783342072</v>
      </c>
      <c r="AT89" s="74">
        <f t="shared" si="107"/>
        <v>2.9661052411340099</v>
      </c>
      <c r="AU89" s="74">
        <f t="shared" si="108"/>
        <v>2.529144673363982</v>
      </c>
      <c r="AV89" s="74">
        <f t="shared" si="109"/>
        <v>3.052384864446914</v>
      </c>
      <c r="AW89" s="74">
        <f t="shared" si="110"/>
        <v>2.7412381745992849</v>
      </c>
      <c r="AX89" s="74">
        <f t="shared" si="111"/>
        <v>3.5192209868468853</v>
      </c>
      <c r="AY89" s="74">
        <f t="shared" si="112"/>
        <v>2.7578781797472471</v>
      </c>
      <c r="AZ89" s="74">
        <f t="shared" si="113"/>
        <v>2.2662777227239101</v>
      </c>
      <c r="BA89" s="111">
        <f t="shared" si="114"/>
        <v>2.2274246506765607</v>
      </c>
      <c r="BB89" s="42">
        <f t="shared" si="115"/>
        <v>-1.7144002986823136E-2</v>
      </c>
    </row>
    <row r="90" spans="1:54" ht="20.100000000000001" customHeight="1">
      <c r="A90" s="88" t="s">
        <v>141</v>
      </c>
      <c r="B90" s="90">
        <v>174.21</v>
      </c>
      <c r="C90" s="61">
        <v>695.96</v>
      </c>
      <c r="D90" s="61">
        <v>594.49</v>
      </c>
      <c r="E90" s="61">
        <v>762.67000000000007</v>
      </c>
      <c r="F90" s="61">
        <v>899.25</v>
      </c>
      <c r="G90" s="61">
        <v>379.73</v>
      </c>
      <c r="H90" s="61">
        <v>624.29</v>
      </c>
      <c r="I90" s="61">
        <v>754.53</v>
      </c>
      <c r="J90" s="61">
        <v>751.23</v>
      </c>
      <c r="K90" s="61">
        <v>614.75</v>
      </c>
      <c r="L90" s="61">
        <v>832.25</v>
      </c>
      <c r="M90" s="82">
        <v>528.34999999999991</v>
      </c>
      <c r="N90" s="42">
        <f t="shared" si="87"/>
        <v>-0.36515470111144499</v>
      </c>
      <c r="P90" s="340">
        <f t="shared" si="93"/>
        <v>1.3939387150255079E-3</v>
      </c>
      <c r="Q90" s="341">
        <f t="shared" si="94"/>
        <v>2.2705150720214221E-3</v>
      </c>
      <c r="R90" s="341">
        <f t="shared" si="95"/>
        <v>3.4534017987911904E-3</v>
      </c>
      <c r="S90" s="341">
        <f t="shared" si="96"/>
        <v>3.8883998182345355E-3</v>
      </c>
      <c r="T90" s="341">
        <f t="shared" si="97"/>
        <v>2.5514287832169246E-3</v>
      </c>
      <c r="V90" s="97">
        <v>79.927000000000007</v>
      </c>
      <c r="W90" s="61">
        <v>297.31900000000002</v>
      </c>
      <c r="X90" s="61">
        <v>212.05</v>
      </c>
      <c r="Y90" s="61">
        <v>298.49299999999994</v>
      </c>
      <c r="Z90" s="61">
        <v>317.38600000000002</v>
      </c>
      <c r="AA90" s="61">
        <v>174.40199999999999</v>
      </c>
      <c r="AB90" s="61">
        <v>265.83600000000001</v>
      </c>
      <c r="AC90" s="61">
        <v>293.39499999999998</v>
      </c>
      <c r="AD90" s="61">
        <v>307.18200000000002</v>
      </c>
      <c r="AE90" s="61">
        <v>245.44400000000002</v>
      </c>
      <c r="AF90" s="61">
        <v>327.35199999999998</v>
      </c>
      <c r="AG90" s="38">
        <v>256.33000000000004</v>
      </c>
      <c r="AH90" s="42">
        <f t="shared" si="88"/>
        <v>-0.21695911434785778</v>
      </c>
      <c r="AJ90" s="340">
        <f t="shared" si="98"/>
        <v>1.8684773100996032E-3</v>
      </c>
      <c r="AK90" s="341">
        <f t="shared" si="99"/>
        <v>2.7010919364177065E-3</v>
      </c>
      <c r="AL90" s="341">
        <f t="shared" si="100"/>
        <v>3.2822347739029896E-3</v>
      </c>
      <c r="AM90" s="341">
        <f t="shared" si="101"/>
        <v>3.8695338971285209E-3</v>
      </c>
      <c r="AN90" s="341">
        <f t="shared" si="102"/>
        <v>2.8669129954818464E-3</v>
      </c>
      <c r="AP90" s="52">
        <f t="shared" si="103"/>
        <v>4.5879685437116127</v>
      </c>
      <c r="AQ90" s="74">
        <f t="shared" si="104"/>
        <v>4.2720702339214895</v>
      </c>
      <c r="AR90" s="74">
        <f t="shared" si="105"/>
        <v>3.5669229087116689</v>
      </c>
      <c r="AS90" s="74">
        <f t="shared" si="106"/>
        <v>3.9137897124575494</v>
      </c>
      <c r="AT90" s="74">
        <f t="shared" si="107"/>
        <v>3.5294523213789271</v>
      </c>
      <c r="AU90" s="74">
        <f t="shared" si="108"/>
        <v>4.5927896136728723</v>
      </c>
      <c r="AV90" s="74">
        <f t="shared" si="109"/>
        <v>4.2582133303432705</v>
      </c>
      <c r="AW90" s="74">
        <f t="shared" si="110"/>
        <v>3.8884471127721891</v>
      </c>
      <c r="AX90" s="74">
        <f t="shared" si="111"/>
        <v>4.0890539515195083</v>
      </c>
      <c r="AY90" s="74">
        <f t="shared" si="112"/>
        <v>3.9925823505490037</v>
      </c>
      <c r="AZ90" s="74">
        <f t="shared" si="113"/>
        <v>3.9333373385401016</v>
      </c>
      <c r="BA90" s="111">
        <f t="shared" si="114"/>
        <v>4.8515188795306159</v>
      </c>
      <c r="BB90" s="42">
        <f t="shared" si="115"/>
        <v>0.23343574729629135</v>
      </c>
    </row>
    <row r="91" spans="1:54" ht="20.100000000000001" customHeight="1">
      <c r="A91" s="88" t="s">
        <v>151</v>
      </c>
      <c r="B91" s="90">
        <v>17.759999999999998</v>
      </c>
      <c r="C91" s="61">
        <v>2.9</v>
      </c>
      <c r="D91" s="61">
        <v>132.94999999999999</v>
      </c>
      <c r="E91" s="61">
        <v>20.3</v>
      </c>
      <c r="F91" s="61">
        <v>147.85000000000002</v>
      </c>
      <c r="G91" s="61">
        <v>147.52000000000001</v>
      </c>
      <c r="H91" s="61">
        <v>159.94</v>
      </c>
      <c r="I91" s="61">
        <v>179.92</v>
      </c>
      <c r="J91" s="61">
        <v>264.64</v>
      </c>
      <c r="K91" s="61">
        <v>151.24</v>
      </c>
      <c r="L91" s="61">
        <v>220.29</v>
      </c>
      <c r="M91" s="82">
        <v>447.14000000000004</v>
      </c>
      <c r="N91" s="42">
        <f t="shared" si="87"/>
        <v>1.0297789277770215</v>
      </c>
      <c r="P91" s="340">
        <f t="shared" si="93"/>
        <v>1.4210637494318934E-4</v>
      </c>
      <c r="Q91" s="341">
        <f t="shared" si="94"/>
        <v>8.8206458121454763E-4</v>
      </c>
      <c r="R91" s="341">
        <f t="shared" si="95"/>
        <v>8.4960144456962933E-4</v>
      </c>
      <c r="S91" s="341">
        <f t="shared" si="96"/>
        <v>1.0292287124768829E-3</v>
      </c>
      <c r="T91" s="341">
        <f t="shared" si="97"/>
        <v>2.1592615995601702E-3</v>
      </c>
      <c r="V91" s="97">
        <v>6.5</v>
      </c>
      <c r="W91" s="61">
        <v>1.052</v>
      </c>
      <c r="X91" s="61">
        <v>34.599000000000004</v>
      </c>
      <c r="Y91" s="61">
        <v>26.461000000000002</v>
      </c>
      <c r="Z91" s="61">
        <v>62.528000000000006</v>
      </c>
      <c r="AA91" s="61">
        <v>67.251999999999995</v>
      </c>
      <c r="AB91" s="61">
        <v>116.93600000000001</v>
      </c>
      <c r="AC91" s="61">
        <v>94.247</v>
      </c>
      <c r="AD91" s="61">
        <v>140.13999999999999</v>
      </c>
      <c r="AE91" s="61">
        <v>107.53100000000001</v>
      </c>
      <c r="AF91" s="61">
        <v>151.5</v>
      </c>
      <c r="AG91" s="38">
        <v>219.364</v>
      </c>
      <c r="AH91" s="42">
        <f t="shared" si="88"/>
        <v>0.44794719471947197</v>
      </c>
      <c r="AJ91" s="340">
        <f t="shared" si="98"/>
        <v>1.519524380453091E-4</v>
      </c>
      <c r="AK91" s="341">
        <f t="shared" si="99"/>
        <v>1.0415811453306934E-3</v>
      </c>
      <c r="AL91" s="341">
        <f t="shared" si="100"/>
        <v>1.4379735804198202E-3</v>
      </c>
      <c r="AM91" s="341">
        <f t="shared" si="101"/>
        <v>1.7908379524639256E-3</v>
      </c>
      <c r="AN91" s="341">
        <f t="shared" si="102"/>
        <v>2.4534681946743638E-3</v>
      </c>
      <c r="AP91" s="52">
        <f t="shared" si="103"/>
        <v>3.6599099099099104</v>
      </c>
      <c r="AQ91" s="74">
        <f t="shared" si="104"/>
        <v>3.6275862068965519</v>
      </c>
      <c r="AR91" s="74">
        <f t="shared" si="105"/>
        <v>2.6024069198946975</v>
      </c>
      <c r="AS91" s="74">
        <f t="shared" si="106"/>
        <v>13.034975369458127</v>
      </c>
      <c r="AT91" s="74">
        <f t="shared" si="107"/>
        <v>4.2291511667230299</v>
      </c>
      <c r="AU91" s="74">
        <f t="shared" si="108"/>
        <v>4.5588394793926241</v>
      </c>
      <c r="AV91" s="74">
        <f t="shared" si="109"/>
        <v>7.3112417156433676</v>
      </c>
      <c r="AW91" s="74">
        <f t="shared" si="110"/>
        <v>5.2382725655847047</v>
      </c>
      <c r="AX91" s="74">
        <f t="shared" si="111"/>
        <v>5.2954957678355496</v>
      </c>
      <c r="AY91" s="74">
        <f t="shared" si="112"/>
        <v>7.1099576831526043</v>
      </c>
      <c r="AZ91" s="74">
        <f t="shared" si="113"/>
        <v>6.8772981070407191</v>
      </c>
      <c r="BA91" s="111">
        <f t="shared" si="114"/>
        <v>4.9059355011853105</v>
      </c>
      <c r="BB91" s="42">
        <f t="shared" si="115"/>
        <v>-0.28664783395636168</v>
      </c>
    </row>
    <row r="92" spans="1:54" ht="20.100000000000001" customHeight="1">
      <c r="A92" s="88" t="s">
        <v>163</v>
      </c>
      <c r="B92" s="90">
        <v>854.6099999999999</v>
      </c>
      <c r="C92" s="61">
        <v>1475.49</v>
      </c>
      <c r="D92" s="61">
        <v>673.64</v>
      </c>
      <c r="E92" s="61">
        <v>975.69</v>
      </c>
      <c r="F92" s="61">
        <v>771.58999999999992</v>
      </c>
      <c r="G92" s="61">
        <v>790.56000000000006</v>
      </c>
      <c r="H92" s="61">
        <v>727.93999999999994</v>
      </c>
      <c r="I92" s="61">
        <v>885.32999999999993</v>
      </c>
      <c r="J92" s="61">
        <v>653.25</v>
      </c>
      <c r="K92" s="61">
        <v>483.09999999999997</v>
      </c>
      <c r="L92" s="61">
        <v>348.65999999999997</v>
      </c>
      <c r="M92" s="82">
        <v>180.84</v>
      </c>
      <c r="N92" s="42">
        <f t="shared" si="87"/>
        <v>-0.48132851488556183</v>
      </c>
      <c r="P92" s="340">
        <f t="shared" si="93"/>
        <v>6.8381491604841806E-3</v>
      </c>
      <c r="Q92" s="341">
        <f t="shared" si="94"/>
        <v>4.7269860041009547E-3</v>
      </c>
      <c r="R92" s="341">
        <f t="shared" si="95"/>
        <v>2.7138485709573387E-3</v>
      </c>
      <c r="S92" s="341">
        <f t="shared" si="96"/>
        <v>1.6289930677388441E-3</v>
      </c>
      <c r="T92" s="341">
        <f t="shared" si="97"/>
        <v>8.7328547583410368E-4</v>
      </c>
      <c r="V92" s="97">
        <v>405.548</v>
      </c>
      <c r="W92" s="61">
        <v>649.69299999999998</v>
      </c>
      <c r="X92" s="61">
        <v>461.43399999999997</v>
      </c>
      <c r="Y92" s="61">
        <v>493.39099999999996</v>
      </c>
      <c r="Z92" s="61">
        <v>453.28700000000003</v>
      </c>
      <c r="AA92" s="61">
        <v>436.30100000000004</v>
      </c>
      <c r="AB92" s="61">
        <v>671.47299999999996</v>
      </c>
      <c r="AC92" s="61">
        <v>468.52699999999999</v>
      </c>
      <c r="AD92" s="61">
        <v>362.92900000000003</v>
      </c>
      <c r="AE92" s="61">
        <v>318.142</v>
      </c>
      <c r="AF92" s="61">
        <v>253.94</v>
      </c>
      <c r="AG92" s="38">
        <v>218.94499999999999</v>
      </c>
      <c r="AH92" s="42">
        <f t="shared" si="88"/>
        <v>-0.13780814365598174</v>
      </c>
      <c r="AJ92" s="340">
        <f t="shared" si="98"/>
        <v>9.480616514522925E-3</v>
      </c>
      <c r="AK92" s="341">
        <f t="shared" si="99"/>
        <v>6.757314210565143E-3</v>
      </c>
      <c r="AL92" s="341">
        <f t="shared" si="100"/>
        <v>4.2543991111579213E-3</v>
      </c>
      <c r="AM92" s="341">
        <f t="shared" si="101"/>
        <v>3.0017517468560345E-3</v>
      </c>
      <c r="AN92" s="341">
        <f t="shared" si="102"/>
        <v>2.4487819053398852E-3</v>
      </c>
      <c r="AP92" s="52">
        <f t="shared" si="103"/>
        <v>4.7454160377248105</v>
      </c>
      <c r="AQ92" s="74">
        <f t="shared" si="104"/>
        <v>4.4032355353136925</v>
      </c>
      <c r="AR92" s="74">
        <f t="shared" si="105"/>
        <v>6.8498604595926604</v>
      </c>
      <c r="AS92" s="74">
        <f t="shared" si="106"/>
        <v>5.0568418247599123</v>
      </c>
      <c r="AT92" s="74">
        <f t="shared" si="107"/>
        <v>5.8747132544486069</v>
      </c>
      <c r="AU92" s="74">
        <f t="shared" si="108"/>
        <v>5.51888534709573</v>
      </c>
      <c r="AV92" s="74">
        <f t="shared" si="109"/>
        <v>9.2242904634997398</v>
      </c>
      <c r="AW92" s="74">
        <f t="shared" si="110"/>
        <v>5.2921170636937642</v>
      </c>
      <c r="AX92" s="74">
        <f t="shared" si="111"/>
        <v>5.5557443551473407</v>
      </c>
      <c r="AY92" s="74">
        <f t="shared" si="112"/>
        <v>6.5854274477333883</v>
      </c>
      <c r="AZ92" s="74">
        <f t="shared" si="113"/>
        <v>7.2833132564676193</v>
      </c>
      <c r="BA92" s="111">
        <f t="shared" si="114"/>
        <v>12.107111258571113</v>
      </c>
      <c r="BB92" s="42">
        <f t="shared" si="115"/>
        <v>0.66230818752989051</v>
      </c>
    </row>
    <row r="93" spans="1:54" ht="20.100000000000001" customHeight="1">
      <c r="A93" s="88" t="s">
        <v>166</v>
      </c>
      <c r="B93" s="90">
        <v>15.82</v>
      </c>
      <c r="C93" s="61">
        <v>15.009999999999998</v>
      </c>
      <c r="D93" s="61">
        <v>30.479999999999997</v>
      </c>
      <c r="E93" s="61">
        <v>38.550000000000004</v>
      </c>
      <c r="F93" s="61">
        <v>63.75</v>
      </c>
      <c r="G93" s="61">
        <v>117</v>
      </c>
      <c r="H93" s="61">
        <v>76.209999999999994</v>
      </c>
      <c r="I93" s="61">
        <v>119.67999999999999</v>
      </c>
      <c r="J93" s="61">
        <v>132.47999999999999</v>
      </c>
      <c r="K93" s="61">
        <v>131.97</v>
      </c>
      <c r="L93" s="61">
        <v>137.64000000000001</v>
      </c>
      <c r="M93" s="82">
        <v>400.47</v>
      </c>
      <c r="N93" s="42">
        <f t="shared" si="87"/>
        <v>1.9095466434176112</v>
      </c>
      <c r="P93" s="340">
        <f t="shared" si="93"/>
        <v>1.2658349389646712E-4</v>
      </c>
      <c r="Q93" s="341">
        <f t="shared" si="94"/>
        <v>6.9957670825719946E-4</v>
      </c>
      <c r="R93" s="341">
        <f t="shared" si="95"/>
        <v>7.4135085056766708E-4</v>
      </c>
      <c r="S93" s="341">
        <f t="shared" si="96"/>
        <v>6.4307521896281349E-4</v>
      </c>
      <c r="T93" s="341">
        <f t="shared" si="97"/>
        <v>1.9338898170055492E-3</v>
      </c>
      <c r="V93" s="97">
        <v>13.36</v>
      </c>
      <c r="W93" s="61">
        <v>12.748999999999999</v>
      </c>
      <c r="X93" s="61">
        <v>22.922999999999998</v>
      </c>
      <c r="Y93" s="61">
        <v>33.915000000000006</v>
      </c>
      <c r="Z93" s="61">
        <v>38.250999999999998</v>
      </c>
      <c r="AA93" s="61">
        <v>57.489999999999995</v>
      </c>
      <c r="AB93" s="61">
        <v>34.777000000000001</v>
      </c>
      <c r="AC93" s="61">
        <v>57.823999999999998</v>
      </c>
      <c r="AD93" s="61">
        <v>61.879000000000005</v>
      </c>
      <c r="AE93" s="61">
        <v>80.977000000000004</v>
      </c>
      <c r="AF93" s="61">
        <v>97.935999999999993</v>
      </c>
      <c r="AG93" s="38">
        <v>199.87299999999999</v>
      </c>
      <c r="AH93" s="42">
        <f t="shared" si="88"/>
        <v>1.0408532102597616</v>
      </c>
      <c r="AJ93" s="340">
        <f t="shared" si="98"/>
        <v>3.1232070342851221E-4</v>
      </c>
      <c r="AK93" s="341">
        <f t="shared" si="99"/>
        <v>8.9038987755102556E-4</v>
      </c>
      <c r="AL93" s="341">
        <f t="shared" si="100"/>
        <v>1.0828764414136927E-3</v>
      </c>
      <c r="AM93" s="341">
        <f t="shared" si="101"/>
        <v>1.1576733050330495E-3</v>
      </c>
      <c r="AN93" s="341">
        <f t="shared" si="102"/>
        <v>2.2354718571604691E-3</v>
      </c>
      <c r="AP93" s="52">
        <f t="shared" si="103"/>
        <v>8.4450063211125155</v>
      </c>
      <c r="AQ93" s="74">
        <f t="shared" si="104"/>
        <v>8.4936708860759502</v>
      </c>
      <c r="AR93" s="74">
        <f t="shared" si="105"/>
        <v>7.5206692913385833</v>
      </c>
      <c r="AS93" s="74">
        <f t="shared" si="106"/>
        <v>8.7976653696498062</v>
      </c>
      <c r="AT93" s="74">
        <f t="shared" si="107"/>
        <v>6.0001568627450972</v>
      </c>
      <c r="AU93" s="74">
        <f t="shared" si="108"/>
        <v>4.9136752136752131</v>
      </c>
      <c r="AV93" s="74">
        <f t="shared" si="109"/>
        <v>4.5633119013252861</v>
      </c>
      <c r="AW93" s="74">
        <f t="shared" si="110"/>
        <v>4.8315508021390379</v>
      </c>
      <c r="AX93" s="74">
        <f t="shared" si="111"/>
        <v>4.6708182367149762</v>
      </c>
      <c r="AY93" s="74">
        <f t="shared" si="112"/>
        <v>6.1360157611578394</v>
      </c>
      <c r="AZ93" s="74">
        <f t="shared" si="113"/>
        <v>7.1153734379540818</v>
      </c>
      <c r="BA93" s="111">
        <f t="shared" si="114"/>
        <v>4.9909606212700073</v>
      </c>
      <c r="BB93" s="42">
        <f t="shared" si="115"/>
        <v>-0.29856659460095991</v>
      </c>
    </row>
    <row r="94" spans="1:54" ht="20.100000000000001" customHeight="1">
      <c r="A94" s="88" t="s">
        <v>160</v>
      </c>
      <c r="B94" s="90">
        <v>153.89999999999998</v>
      </c>
      <c r="C94" s="61">
        <v>246.82</v>
      </c>
      <c r="D94" s="61">
        <v>81.240000000000009</v>
      </c>
      <c r="E94" s="61">
        <v>191.38</v>
      </c>
      <c r="F94" s="61">
        <v>198</v>
      </c>
      <c r="G94" s="61">
        <v>365.59999999999997</v>
      </c>
      <c r="H94" s="61">
        <v>262.77</v>
      </c>
      <c r="I94" s="61">
        <v>636.66999999999996</v>
      </c>
      <c r="J94" s="61">
        <v>366.83000000000004</v>
      </c>
      <c r="K94" s="61">
        <v>434.04999999999995</v>
      </c>
      <c r="L94" s="61">
        <v>472.87</v>
      </c>
      <c r="M94" s="82">
        <v>520.47</v>
      </c>
      <c r="N94" s="42">
        <f t="shared" si="87"/>
        <v>0.10066191553703982</v>
      </c>
      <c r="P94" s="340">
        <f t="shared" si="93"/>
        <v>1.2314285531394617E-3</v>
      </c>
      <c r="Q94" s="341">
        <f t="shared" si="94"/>
        <v>2.186027731101129E-3</v>
      </c>
      <c r="R94" s="341">
        <f t="shared" si="95"/>
        <v>2.438306711289656E-3</v>
      </c>
      <c r="S94" s="341">
        <f t="shared" si="96"/>
        <v>2.2093212641016097E-3</v>
      </c>
      <c r="T94" s="341">
        <f t="shared" si="97"/>
        <v>2.5133758659996461E-3</v>
      </c>
      <c r="V94" s="97">
        <v>65.748000000000005</v>
      </c>
      <c r="W94" s="61">
        <v>104.79</v>
      </c>
      <c r="X94" s="61">
        <v>39.234999999999999</v>
      </c>
      <c r="Y94" s="61">
        <v>84.936999999999998</v>
      </c>
      <c r="Z94" s="61">
        <v>75.175999999999988</v>
      </c>
      <c r="AA94" s="61">
        <v>140.893</v>
      </c>
      <c r="AB94" s="61">
        <v>110.89099999999999</v>
      </c>
      <c r="AC94" s="61">
        <v>264.26</v>
      </c>
      <c r="AD94" s="61">
        <v>153.02000000000001</v>
      </c>
      <c r="AE94" s="61">
        <v>180.619</v>
      </c>
      <c r="AF94" s="61">
        <v>176.357</v>
      </c>
      <c r="AG94" s="38">
        <v>177.78</v>
      </c>
      <c r="AH94" s="42">
        <f t="shared" si="88"/>
        <v>8.0688603230946419E-3</v>
      </c>
      <c r="AJ94" s="340">
        <f t="shared" si="98"/>
        <v>1.5370105994773819E-3</v>
      </c>
      <c r="AK94" s="341">
        <f t="shared" si="99"/>
        <v>2.1821134287318953E-3</v>
      </c>
      <c r="AL94" s="341">
        <f t="shared" si="100"/>
        <v>2.4153532481037796E-3</v>
      </c>
      <c r="AM94" s="341">
        <f t="shared" si="101"/>
        <v>2.084665404506142E-3</v>
      </c>
      <c r="AN94" s="341">
        <f t="shared" si="102"/>
        <v>1.9883735510348478E-3</v>
      </c>
      <c r="AP94" s="52">
        <f t="shared" si="103"/>
        <v>4.272124756335284</v>
      </c>
      <c r="AQ94" s="74">
        <f t="shared" si="104"/>
        <v>4.2456040839478169</v>
      </c>
      <c r="AR94" s="74">
        <f t="shared" si="105"/>
        <v>4.8295174790743474</v>
      </c>
      <c r="AS94" s="74">
        <f t="shared" si="106"/>
        <v>4.4381335562754733</v>
      </c>
      <c r="AT94" s="74">
        <f t="shared" si="107"/>
        <v>3.7967676767676761</v>
      </c>
      <c r="AU94" s="74">
        <f t="shared" si="108"/>
        <v>3.8537472647702407</v>
      </c>
      <c r="AV94" s="74">
        <f t="shared" si="109"/>
        <v>4.2200783955550483</v>
      </c>
      <c r="AW94" s="74">
        <f t="shared" si="110"/>
        <v>4.1506588970738374</v>
      </c>
      <c r="AX94" s="74">
        <f t="shared" si="111"/>
        <v>4.171414551699697</v>
      </c>
      <c r="AY94" s="74">
        <f t="shared" si="112"/>
        <v>4.1612487040663524</v>
      </c>
      <c r="AZ94" s="74">
        <f t="shared" si="113"/>
        <v>3.7295028231860767</v>
      </c>
      <c r="BA94" s="111">
        <f t="shared" si="114"/>
        <v>3.4157588333621529</v>
      </c>
      <c r="BB94" s="42">
        <f t="shared" si="115"/>
        <v>-8.4124883315115848E-2</v>
      </c>
    </row>
    <row r="95" spans="1:54" ht="20.100000000000001" customHeight="1">
      <c r="A95" s="88" t="s">
        <v>171</v>
      </c>
      <c r="B95" s="90">
        <v>110.25</v>
      </c>
      <c r="C95" s="61">
        <v>115.07</v>
      </c>
      <c r="D95" s="61">
        <v>146.52000000000001</v>
      </c>
      <c r="E95" s="61">
        <v>113.28999999999999</v>
      </c>
      <c r="F95" s="61">
        <v>199.35999999999999</v>
      </c>
      <c r="G95" s="61">
        <v>132.13999999999999</v>
      </c>
      <c r="H95" s="61">
        <v>439.40999999999997</v>
      </c>
      <c r="I95" s="61">
        <v>437.45000000000005</v>
      </c>
      <c r="J95" s="61">
        <v>293.34000000000003</v>
      </c>
      <c r="K95" s="61">
        <v>254.67000000000002</v>
      </c>
      <c r="L95" s="61">
        <v>287.45</v>
      </c>
      <c r="M95" s="82">
        <v>377.36</v>
      </c>
      <c r="N95" s="42">
        <f t="shared" si="87"/>
        <v>0.31278483214472091</v>
      </c>
      <c r="P95" s="340">
        <f t="shared" si="93"/>
        <v>8.8216372958821107E-4</v>
      </c>
      <c r="Q95" s="341">
        <f t="shared" si="94"/>
        <v>7.9010313016330191E-4</v>
      </c>
      <c r="R95" s="341">
        <f t="shared" si="95"/>
        <v>1.4306268175651117E-3</v>
      </c>
      <c r="S95" s="341">
        <f t="shared" si="96"/>
        <v>1.3430105470129375E-3</v>
      </c>
      <c r="T95" s="341">
        <f t="shared" si="97"/>
        <v>1.8222904620701027E-3</v>
      </c>
      <c r="V95" s="97">
        <v>65.935000000000002</v>
      </c>
      <c r="W95" s="61">
        <v>87.62</v>
      </c>
      <c r="X95" s="61">
        <v>104.60599999999999</v>
      </c>
      <c r="Y95" s="61">
        <v>71.507999999999996</v>
      </c>
      <c r="Z95" s="61">
        <v>123.438</v>
      </c>
      <c r="AA95" s="61">
        <v>101.83099999999999</v>
      </c>
      <c r="AB95" s="61">
        <v>274.31600000000003</v>
      </c>
      <c r="AC95" s="61">
        <v>303.31</v>
      </c>
      <c r="AD95" s="61">
        <v>169.47399999999999</v>
      </c>
      <c r="AE95" s="61">
        <v>145.96800000000002</v>
      </c>
      <c r="AF95" s="61">
        <v>95.072000000000003</v>
      </c>
      <c r="AG95" s="38">
        <v>176.184</v>
      </c>
      <c r="AH95" s="42">
        <f t="shared" si="88"/>
        <v>0.85316391787277002</v>
      </c>
      <c r="AJ95" s="340">
        <f t="shared" si="98"/>
        <v>1.5413821542334546E-3</v>
      </c>
      <c r="AK95" s="341">
        <f t="shared" si="99"/>
        <v>1.5771315293250736E-3</v>
      </c>
      <c r="AL95" s="341">
        <f t="shared" si="100"/>
        <v>1.9519778258057707E-3</v>
      </c>
      <c r="AM95" s="341">
        <f t="shared" si="101"/>
        <v>1.1238187842683191E-3</v>
      </c>
      <c r="AN95" s="341">
        <f t="shared" si="102"/>
        <v>1.9705231506104378E-3</v>
      </c>
      <c r="AP95" s="52">
        <f t="shared" si="103"/>
        <v>5.9804988662131517</v>
      </c>
      <c r="AQ95" s="74">
        <f t="shared" si="104"/>
        <v>7.6144955244633703</v>
      </c>
      <c r="AR95" s="74">
        <f t="shared" si="105"/>
        <v>7.1393666393666386</v>
      </c>
      <c r="AS95" s="74">
        <f t="shared" si="106"/>
        <v>6.3119428016594581</v>
      </c>
      <c r="AT95" s="74">
        <f t="shared" si="107"/>
        <v>6.191713483146069</v>
      </c>
      <c r="AU95" s="74">
        <f t="shared" si="108"/>
        <v>7.7062963523535641</v>
      </c>
      <c r="AV95" s="74">
        <f t="shared" si="109"/>
        <v>6.2428256070640185</v>
      </c>
      <c r="AW95" s="74">
        <f t="shared" si="110"/>
        <v>6.9335924105612072</v>
      </c>
      <c r="AX95" s="74">
        <f t="shared" si="111"/>
        <v>5.7773914229222054</v>
      </c>
      <c r="AY95" s="74">
        <f t="shared" si="112"/>
        <v>5.7316527270585471</v>
      </c>
      <c r="AZ95" s="74">
        <f t="shared" si="113"/>
        <v>3.3074273786745523</v>
      </c>
      <c r="BA95" s="111">
        <f t="shared" si="114"/>
        <v>4.6688573245707019</v>
      </c>
      <c r="BB95" s="42">
        <f t="shared" si="115"/>
        <v>0.41162806919792178</v>
      </c>
    </row>
    <row r="96" spans="1:54" ht="20.100000000000001" customHeight="1">
      <c r="A96" s="88" t="s">
        <v>170</v>
      </c>
      <c r="B96" s="90">
        <v>67.069999999999993</v>
      </c>
      <c r="C96" s="61">
        <v>64.75</v>
      </c>
      <c r="D96" s="61">
        <v>73.17</v>
      </c>
      <c r="E96" s="61">
        <v>200.52</v>
      </c>
      <c r="F96" s="61">
        <v>30.27</v>
      </c>
      <c r="G96" s="61">
        <v>150.07999999999998</v>
      </c>
      <c r="H96" s="61">
        <v>110.07</v>
      </c>
      <c r="I96" s="61">
        <v>553.99</v>
      </c>
      <c r="J96" s="61">
        <v>254.56</v>
      </c>
      <c r="K96" s="61">
        <v>205.99</v>
      </c>
      <c r="L96" s="61">
        <v>136.13</v>
      </c>
      <c r="M96" s="82">
        <v>173.26</v>
      </c>
      <c r="N96" s="42">
        <f t="shared" si="87"/>
        <v>0.27275398516124288</v>
      </c>
      <c r="P96" s="340">
        <f t="shared" si="93"/>
        <v>5.3665960402250615E-4</v>
      </c>
      <c r="Q96" s="341">
        <f t="shared" si="94"/>
        <v>8.973715587627392E-4</v>
      </c>
      <c r="R96" s="341">
        <f t="shared" si="95"/>
        <v>1.1571634591834034E-3</v>
      </c>
      <c r="S96" s="341">
        <f t="shared" si="96"/>
        <v>6.3602026705469189E-4</v>
      </c>
      <c r="T96" s="341">
        <f t="shared" si="97"/>
        <v>8.366812737393099E-4</v>
      </c>
      <c r="V96" s="97">
        <v>26.851999999999997</v>
      </c>
      <c r="W96" s="61">
        <v>49.908000000000001</v>
      </c>
      <c r="X96" s="61">
        <v>31.526</v>
      </c>
      <c r="Y96" s="61">
        <v>67.463999999999999</v>
      </c>
      <c r="Z96" s="61">
        <v>22.173999999999999</v>
      </c>
      <c r="AA96" s="61">
        <v>61.762999999999998</v>
      </c>
      <c r="AB96" s="61">
        <v>48.672000000000004</v>
      </c>
      <c r="AC96" s="61">
        <v>289.74900000000002</v>
      </c>
      <c r="AD96" s="61">
        <v>135.328</v>
      </c>
      <c r="AE96" s="61">
        <v>176.071</v>
      </c>
      <c r="AF96" s="61">
        <v>114.42699999999999</v>
      </c>
      <c r="AG96" s="38">
        <v>161.565</v>
      </c>
      <c r="AH96" s="42">
        <f t="shared" si="88"/>
        <v>0.41194822900189648</v>
      </c>
      <c r="AJ96" s="340">
        <f t="shared" si="98"/>
        <v>6.2772721021425216E-4</v>
      </c>
      <c r="AK96" s="341">
        <f t="shared" si="99"/>
        <v>9.5656896864122439E-4</v>
      </c>
      <c r="AL96" s="341">
        <f t="shared" si="100"/>
        <v>2.3545344717160461E-3</v>
      </c>
      <c r="AM96" s="341">
        <f t="shared" si="101"/>
        <v>1.3526086758190732E-3</v>
      </c>
      <c r="AN96" s="341">
        <f t="shared" si="102"/>
        <v>1.8070175091289527E-3</v>
      </c>
      <c r="AP96" s="52">
        <f t="shared" si="103"/>
        <v>4.0035783509765919</v>
      </c>
      <c r="AQ96" s="74">
        <f t="shared" si="104"/>
        <v>7.707799227799228</v>
      </c>
      <c r="AR96" s="74">
        <f t="shared" si="105"/>
        <v>4.3085964192975261</v>
      </c>
      <c r="AS96" s="74">
        <f t="shared" si="106"/>
        <v>3.3644524236983839</v>
      </c>
      <c r="AT96" s="74">
        <f t="shared" si="107"/>
        <v>7.325404691113313</v>
      </c>
      <c r="AU96" s="74">
        <f t="shared" si="108"/>
        <v>4.1153384861407254</v>
      </c>
      <c r="AV96" s="74">
        <f t="shared" si="109"/>
        <v>4.4219133278822573</v>
      </c>
      <c r="AW96" s="74">
        <f t="shared" si="110"/>
        <v>5.2302207621076189</v>
      </c>
      <c r="AX96" s="74">
        <f t="shared" si="111"/>
        <v>5.3161533626649904</v>
      </c>
      <c r="AY96" s="74">
        <f t="shared" si="112"/>
        <v>8.5475508519831056</v>
      </c>
      <c r="AZ96" s="74">
        <f t="shared" si="113"/>
        <v>8.4057151252479247</v>
      </c>
      <c r="BA96" s="111">
        <f t="shared" si="114"/>
        <v>9.3250028858363159</v>
      </c>
      <c r="BB96" s="42">
        <f t="shared" si="115"/>
        <v>0.10936461049306342</v>
      </c>
    </row>
    <row r="97" spans="1:54" ht="20.100000000000001" customHeight="1">
      <c r="A97" s="88" t="s">
        <v>156</v>
      </c>
      <c r="B97" s="90">
        <v>1764.48</v>
      </c>
      <c r="C97" s="61">
        <v>1517.2500000000002</v>
      </c>
      <c r="D97" s="61">
        <v>1924.3500000000001</v>
      </c>
      <c r="E97" s="61">
        <v>3034.3</v>
      </c>
      <c r="F97" s="61">
        <v>2260.29</v>
      </c>
      <c r="G97" s="61">
        <v>971.6</v>
      </c>
      <c r="H97" s="61">
        <v>1176.1399999999999</v>
      </c>
      <c r="I97" s="61">
        <v>876.42000000000007</v>
      </c>
      <c r="J97" s="61">
        <v>1476.97</v>
      </c>
      <c r="K97" s="61">
        <v>1124.42</v>
      </c>
      <c r="L97" s="61">
        <v>697.19999999999993</v>
      </c>
      <c r="M97" s="82">
        <v>547.56000000000006</v>
      </c>
      <c r="N97" s="42">
        <f t="shared" si="87"/>
        <v>-0.21462994836488797</v>
      </c>
      <c r="P97" s="340">
        <f t="shared" si="93"/>
        <v>1.4118460386247679E-2</v>
      </c>
      <c r="Q97" s="341">
        <f t="shared" si="94"/>
        <v>5.8094763225871367E-3</v>
      </c>
      <c r="R97" s="341">
        <f t="shared" si="95"/>
        <v>6.3165092323656611E-3</v>
      </c>
      <c r="S97" s="341">
        <f t="shared" si="96"/>
        <v>3.2574254770479038E-3</v>
      </c>
      <c r="T97" s="341">
        <f t="shared" si="97"/>
        <v>2.6441948415600633E-3</v>
      </c>
      <c r="V97" s="97">
        <v>443.32500000000005</v>
      </c>
      <c r="W97" s="61">
        <v>342.60400000000004</v>
      </c>
      <c r="X97" s="61">
        <v>310.97899999999998</v>
      </c>
      <c r="Y97" s="61">
        <v>339.85699999999997</v>
      </c>
      <c r="Z97" s="61">
        <v>237.905</v>
      </c>
      <c r="AA97" s="61">
        <v>230.489</v>
      </c>
      <c r="AB97" s="61">
        <v>202.303</v>
      </c>
      <c r="AC97" s="61">
        <v>201.66200000000001</v>
      </c>
      <c r="AD97" s="61">
        <v>240.03300000000002</v>
      </c>
      <c r="AE97" s="61">
        <v>215.041</v>
      </c>
      <c r="AF97" s="61">
        <v>124.90900000000001</v>
      </c>
      <c r="AG97" s="38">
        <v>121.78199999999998</v>
      </c>
      <c r="AH97" s="42">
        <f t="shared" si="88"/>
        <v>-2.5034224915738847E-2</v>
      </c>
      <c r="AJ97" s="340">
        <f t="shared" si="98"/>
        <v>1.0363740707144102E-2</v>
      </c>
      <c r="AK97" s="341">
        <f t="shared" si="99"/>
        <v>3.5697525219491799E-3</v>
      </c>
      <c r="AL97" s="341">
        <f t="shared" si="100"/>
        <v>2.8756663353550005E-3</v>
      </c>
      <c r="AM97" s="341">
        <f t="shared" si="101"/>
        <v>1.4765133848469736E-3</v>
      </c>
      <c r="AN97" s="341">
        <f t="shared" si="102"/>
        <v>1.3620660805047015E-3</v>
      </c>
      <c r="AP97" s="52">
        <f t="shared" si="103"/>
        <v>2.5124965995647446</v>
      </c>
      <c r="AQ97" s="74">
        <f t="shared" si="104"/>
        <v>2.2580589883012028</v>
      </c>
      <c r="AR97" s="74">
        <f t="shared" si="105"/>
        <v>1.6160209941019044</v>
      </c>
      <c r="AS97" s="74">
        <f t="shared" si="106"/>
        <v>1.1200507530567181</v>
      </c>
      <c r="AT97" s="74">
        <f t="shared" si="107"/>
        <v>1.0525419304602508</v>
      </c>
      <c r="AU97" s="74">
        <f t="shared" si="108"/>
        <v>2.3722622478386168</v>
      </c>
      <c r="AV97" s="74">
        <f t="shared" si="109"/>
        <v>1.720058836533066</v>
      </c>
      <c r="AW97" s="74">
        <f t="shared" si="110"/>
        <v>2.300974418657721</v>
      </c>
      <c r="AX97" s="74">
        <f t="shared" si="111"/>
        <v>1.6251718044374632</v>
      </c>
      <c r="AY97" s="74">
        <f t="shared" si="112"/>
        <v>1.9124615357250849</v>
      </c>
      <c r="AZ97" s="74">
        <f t="shared" si="113"/>
        <v>1.7915806081468735</v>
      </c>
      <c r="BA97" s="111">
        <f t="shared" si="114"/>
        <v>2.2240850317773391</v>
      </c>
      <c r="BB97" s="42">
        <f t="shared" si="115"/>
        <v>0.24140941337706695</v>
      </c>
    </row>
    <row r="98" spans="1:54" ht="20.100000000000001" customHeight="1">
      <c r="A98" s="88" t="s">
        <v>152</v>
      </c>
      <c r="B98" s="90">
        <v>489.81000000000006</v>
      </c>
      <c r="C98" s="61">
        <v>398.24</v>
      </c>
      <c r="D98" s="61">
        <v>841.5</v>
      </c>
      <c r="E98" s="61">
        <v>618.57999999999993</v>
      </c>
      <c r="F98" s="61">
        <v>288.63</v>
      </c>
      <c r="G98" s="61">
        <v>349.06</v>
      </c>
      <c r="H98" s="61">
        <v>663.41000000000008</v>
      </c>
      <c r="I98" s="61">
        <v>754.67</v>
      </c>
      <c r="J98" s="61">
        <v>878.29</v>
      </c>
      <c r="K98" s="61">
        <v>366.55</v>
      </c>
      <c r="L98" s="61">
        <v>374.07000000000005</v>
      </c>
      <c r="M98" s="82">
        <v>412.41999999999996</v>
      </c>
      <c r="N98" s="42">
        <f t="shared" si="87"/>
        <v>0.10252091854465716</v>
      </c>
      <c r="P98" s="340">
        <f t="shared" si="93"/>
        <v>3.9192074048943464E-3</v>
      </c>
      <c r="Q98" s="341">
        <f t="shared" si="94"/>
        <v>2.0871303058483592E-3</v>
      </c>
      <c r="R98" s="341">
        <f t="shared" si="95"/>
        <v>2.0591206658754141E-3</v>
      </c>
      <c r="S98" s="341">
        <f t="shared" si="96"/>
        <v>1.747712490245711E-3</v>
      </c>
      <c r="T98" s="341">
        <f t="shared" si="97"/>
        <v>1.9915969693845444E-3</v>
      </c>
      <c r="V98" s="97">
        <v>119.006</v>
      </c>
      <c r="W98" s="61">
        <v>108.306</v>
      </c>
      <c r="X98" s="61">
        <v>160.47000000000003</v>
      </c>
      <c r="Y98" s="61">
        <v>143.50299999999999</v>
      </c>
      <c r="Z98" s="61">
        <v>84.024000000000001</v>
      </c>
      <c r="AA98" s="61">
        <v>103.977</v>
      </c>
      <c r="AB98" s="61">
        <v>119.971</v>
      </c>
      <c r="AC98" s="61">
        <v>132.65600000000001</v>
      </c>
      <c r="AD98" s="61">
        <v>144.917</v>
      </c>
      <c r="AE98" s="61">
        <v>98.981999999999999</v>
      </c>
      <c r="AF98" s="61">
        <v>94.337999999999994</v>
      </c>
      <c r="AG98" s="38">
        <v>105.24000000000001</v>
      </c>
      <c r="AH98" s="42">
        <f t="shared" si="88"/>
        <v>0.11556318768682838</v>
      </c>
      <c r="AJ98" s="340">
        <f t="shared" si="98"/>
        <v>2.7820387449261621E-3</v>
      </c>
      <c r="AK98" s="341">
        <f t="shared" si="99"/>
        <v>1.6103682083514175E-3</v>
      </c>
      <c r="AL98" s="341">
        <f t="shared" si="100"/>
        <v>1.3236508628871177E-3</v>
      </c>
      <c r="AM98" s="341">
        <f t="shared" si="101"/>
        <v>1.115142381251101E-3</v>
      </c>
      <c r="AN98" s="341">
        <f t="shared" si="102"/>
        <v>1.1770527197148579E-3</v>
      </c>
      <c r="AP98" s="52">
        <f t="shared" si="103"/>
        <v>2.4296359812988708</v>
      </c>
      <c r="AQ98" s="74">
        <f t="shared" si="104"/>
        <v>2.7196163117717957</v>
      </c>
      <c r="AR98" s="74">
        <f t="shared" si="105"/>
        <v>1.9069518716577543</v>
      </c>
      <c r="AS98" s="74">
        <f t="shared" si="106"/>
        <v>2.3198777846034466</v>
      </c>
      <c r="AT98" s="74">
        <f t="shared" si="107"/>
        <v>2.9111318989710009</v>
      </c>
      <c r="AU98" s="74">
        <f t="shared" si="108"/>
        <v>2.978771557898356</v>
      </c>
      <c r="AV98" s="74">
        <f t="shared" si="109"/>
        <v>1.8083990292579246</v>
      </c>
      <c r="AW98" s="74">
        <f t="shared" si="110"/>
        <v>1.7578014231385906</v>
      </c>
      <c r="AX98" s="74">
        <f t="shared" si="111"/>
        <v>1.6499903221031778</v>
      </c>
      <c r="AY98" s="74">
        <f t="shared" si="112"/>
        <v>2.7003682990042281</v>
      </c>
      <c r="AZ98" s="74">
        <f t="shared" si="113"/>
        <v>2.5219343973053165</v>
      </c>
      <c r="BA98" s="111">
        <f t="shared" si="114"/>
        <v>2.551767615537559</v>
      </c>
      <c r="BB98" s="42">
        <f t="shared" si="115"/>
        <v>1.1829498128150855E-2</v>
      </c>
    </row>
    <row r="99" spans="1:54" ht="20.100000000000001" customHeight="1" thickBot="1">
      <c r="A99" s="48" t="s">
        <v>33</v>
      </c>
      <c r="B99" s="91">
        <f t="shared" ref="B99:K99" si="116">B100-SUM(B72:B98)</f>
        <v>2417.9300000000949</v>
      </c>
      <c r="C99" s="67">
        <f t="shared" si="116"/>
        <v>2743.7900000000081</v>
      </c>
      <c r="D99" s="67">
        <f t="shared" si="116"/>
        <v>3564.9599999998754</v>
      </c>
      <c r="E99" s="67">
        <f t="shared" si="116"/>
        <v>2808.7900000000373</v>
      </c>
      <c r="F99" s="67">
        <f t="shared" si="116"/>
        <v>3226.9699999999139</v>
      </c>
      <c r="G99" s="67">
        <f t="shared" si="116"/>
        <v>2480.3899999999849</v>
      </c>
      <c r="H99" s="67">
        <f t="shared" si="116"/>
        <v>2838.7200000000303</v>
      </c>
      <c r="I99" s="67">
        <f t="shared" si="116"/>
        <v>2582.2200000000303</v>
      </c>
      <c r="J99" s="67">
        <f t="shared" si="116"/>
        <v>2585.6399999999558</v>
      </c>
      <c r="K99" s="67">
        <f t="shared" si="116"/>
        <v>2473.0099999998929</v>
      </c>
      <c r="L99" s="67">
        <f t="shared" ref="L99:M99" si="117">L100-SUM(L72:L98)</f>
        <v>2300.1500000000233</v>
      </c>
      <c r="M99" s="107">
        <f t="shared" si="117"/>
        <v>2789.7599999999802</v>
      </c>
      <c r="N99" s="42">
        <f t="shared" si="87"/>
        <v>0.21286003086753125</v>
      </c>
      <c r="P99" s="340">
        <f t="shared" si="93"/>
        <v>1.9347030808918881E-2</v>
      </c>
      <c r="Q99" s="349">
        <f t="shared" si="94"/>
        <v>1.4830966422171491E-2</v>
      </c>
      <c r="R99" s="341">
        <f t="shared" si="95"/>
        <v>1.3892309365479026E-2</v>
      </c>
      <c r="S99" s="341">
        <f t="shared" si="96"/>
        <v>1.0746654060573454E-2</v>
      </c>
      <c r="T99" s="341">
        <f t="shared" si="97"/>
        <v>1.3471891667014664E-2</v>
      </c>
      <c r="V99" s="97">
        <f t="shared" ref="V99:AG99" si="118">V100-SUM(V72:V98)</f>
        <v>728.10299999999552</v>
      </c>
      <c r="W99" s="61">
        <f t="shared" si="118"/>
        <v>784.96500000000378</v>
      </c>
      <c r="X99" s="61">
        <f t="shared" si="118"/>
        <v>1044.7380000000048</v>
      </c>
      <c r="Y99" s="61">
        <f t="shared" si="118"/>
        <v>897.94899999996414</v>
      </c>
      <c r="Z99" s="61">
        <f t="shared" si="118"/>
        <v>1157.1049999999959</v>
      </c>
      <c r="AA99" s="61">
        <f t="shared" si="118"/>
        <v>1367.9579999999914</v>
      </c>
      <c r="AB99" s="61">
        <f t="shared" si="118"/>
        <v>1133.601999999999</v>
      </c>
      <c r="AC99" s="61">
        <f t="shared" si="118"/>
        <v>1149.7080000000424</v>
      </c>
      <c r="AD99" s="61">
        <f t="shared" si="118"/>
        <v>1215.2639999999956</v>
      </c>
      <c r="AE99" s="61">
        <f t="shared" si="118"/>
        <v>1097.1149999999907</v>
      </c>
      <c r="AF99" s="61">
        <f t="shared" si="118"/>
        <v>831.22600000000966</v>
      </c>
      <c r="AG99" s="38">
        <f t="shared" si="118"/>
        <v>1151.1309999999939</v>
      </c>
      <c r="AH99" s="42">
        <f t="shared" si="88"/>
        <v>0.38485923202592381</v>
      </c>
      <c r="AJ99" s="340">
        <f t="shared" si="98"/>
        <v>1.7021080922785078E-2</v>
      </c>
      <c r="AK99" s="349">
        <f t="shared" si="99"/>
        <v>2.1186570814314458E-2</v>
      </c>
      <c r="AL99" s="341">
        <f t="shared" si="100"/>
        <v>1.4671326265749204E-2</v>
      </c>
      <c r="AM99" s="341">
        <f t="shared" si="101"/>
        <v>9.8256836163352883E-3</v>
      </c>
      <c r="AN99" s="341">
        <f t="shared" si="102"/>
        <v>1.2874780257488377E-2</v>
      </c>
      <c r="AP99" s="52">
        <f t="shared" si="103"/>
        <v>3.0112658348255201</v>
      </c>
      <c r="AQ99" s="74">
        <f t="shared" si="104"/>
        <v>2.8608785657794562</v>
      </c>
      <c r="AR99" s="74">
        <f t="shared" si="105"/>
        <v>2.930574256092751</v>
      </c>
      <c r="AS99" s="74">
        <f t="shared" si="106"/>
        <v>3.1969246543883747</v>
      </c>
      <c r="AT99" s="74">
        <f t="shared" si="107"/>
        <v>3.5857321264220827</v>
      </c>
      <c r="AU99" s="74">
        <f t="shared" si="108"/>
        <v>5.5150923846653139</v>
      </c>
      <c r="AV99" s="74">
        <f t="shared" si="109"/>
        <v>3.9933561605230059</v>
      </c>
      <c r="AW99" s="74">
        <f t="shared" si="110"/>
        <v>4.4524014220323167</v>
      </c>
      <c r="AX99" s="74">
        <f t="shared" si="111"/>
        <v>4.7000510511904841</v>
      </c>
      <c r="AY99" s="74">
        <f t="shared" si="112"/>
        <v>4.4363548873641365</v>
      </c>
      <c r="AZ99" s="74">
        <f t="shared" si="113"/>
        <v>3.6137904049735941</v>
      </c>
      <c r="BA99" s="111">
        <f t="shared" si="114"/>
        <v>4.1262725108970022</v>
      </c>
      <c r="BB99" s="42">
        <f t="shared" si="115"/>
        <v>0.14181290238030639</v>
      </c>
    </row>
    <row r="100" spans="1:54" s="6" customFormat="1" ht="26.25" customHeight="1" thickBot="1">
      <c r="A100" s="58" t="s">
        <v>34</v>
      </c>
      <c r="B100" s="94">
        <v>124976.80000000008</v>
      </c>
      <c r="C100" s="95">
        <v>146252.63999999998</v>
      </c>
      <c r="D100" s="95">
        <v>152272.41999999995</v>
      </c>
      <c r="E100" s="95">
        <v>156174.73999999996</v>
      </c>
      <c r="F100" s="95">
        <v>175120.13999999996</v>
      </c>
      <c r="G100" s="95">
        <v>167243.99000000002</v>
      </c>
      <c r="H100" s="95">
        <v>169653.99000000002</v>
      </c>
      <c r="I100" s="95">
        <v>183752.46000000008</v>
      </c>
      <c r="J100" s="95">
        <v>183913.19999999998</v>
      </c>
      <c r="K100" s="95">
        <v>178012.87999999992</v>
      </c>
      <c r="L100" s="95">
        <v>214034.06000000008</v>
      </c>
      <c r="M100" s="96">
        <v>207080.05000000002</v>
      </c>
      <c r="N100" s="139">
        <f t="shared" si="87"/>
        <v>-3.2490202727547497E-2</v>
      </c>
      <c r="O100"/>
      <c r="P100" s="334">
        <f>SUM(P72:P99)</f>
        <v>1.0000000000000002</v>
      </c>
      <c r="Q100" s="338">
        <f t="shared" ref="Q100:T100" si="119">SUM(Q72:Q99)</f>
        <v>0.99999999999999978</v>
      </c>
      <c r="R100" s="338">
        <f t="shared" si="119"/>
        <v>1</v>
      </c>
      <c r="S100" s="338">
        <f t="shared" si="119"/>
        <v>0.99999999999999944</v>
      </c>
      <c r="T100" s="335">
        <f t="shared" si="119"/>
        <v>0.99999999999999989</v>
      </c>
      <c r="V100" s="99">
        <v>42776.542999999998</v>
      </c>
      <c r="W100" s="69">
        <v>50703.500000000022</v>
      </c>
      <c r="X100" s="69">
        <v>54272.957000000024</v>
      </c>
      <c r="Y100" s="69">
        <v>58103.45199999999</v>
      </c>
      <c r="Z100" s="69">
        <v>64196.813999999969</v>
      </c>
      <c r="AA100" s="69">
        <v>64567.22099999999</v>
      </c>
      <c r="AB100" s="69">
        <v>64202.130000000005</v>
      </c>
      <c r="AC100" s="69">
        <v>73304.525000000023</v>
      </c>
      <c r="AD100" s="69">
        <v>75326.06700000001</v>
      </c>
      <c r="AE100" s="69">
        <v>74779.538</v>
      </c>
      <c r="AF100" s="69">
        <v>84597.269000000044</v>
      </c>
      <c r="AG100" s="85">
        <v>89409.75900000002</v>
      </c>
      <c r="AH100" s="86">
        <f t="shared" si="88"/>
        <v>5.6887060975927883E-2</v>
      </c>
      <c r="AI100"/>
      <c r="AJ100" s="334">
        <f>SUM(AJ72:AJ99)</f>
        <v>1</v>
      </c>
      <c r="AK100" s="338">
        <f>SUM(AK72:AK99)</f>
        <v>0.99999999999999989</v>
      </c>
      <c r="AL100" s="338">
        <f>SUM(AL72:AL99)</f>
        <v>0.99999999999999967</v>
      </c>
      <c r="AM100" s="338">
        <f t="shared" ref="AM100:AN100" si="120">SUM(AM72:AM99)</f>
        <v>1</v>
      </c>
      <c r="AN100" s="335">
        <f t="shared" si="120"/>
        <v>0.99999999999999978</v>
      </c>
      <c r="AP100" s="72">
        <f t="shared" ref="AP100" si="121">(V100/B100)*10</f>
        <v>3.4227587040154628</v>
      </c>
      <c r="AQ100" s="77">
        <f t="shared" ref="AQ100" si="122">(W100/C100)*10</f>
        <v>3.4668434019379086</v>
      </c>
      <c r="AR100" s="77">
        <f t="shared" ref="AR100" si="123">(X100/D100)*10</f>
        <v>3.5642013832839883</v>
      </c>
      <c r="AS100" s="77">
        <f t="shared" ref="AS100" si="124">(Y100/E100)*10</f>
        <v>3.7204129169672386</v>
      </c>
      <c r="AT100" s="77">
        <f t="shared" ref="AT100" si="125">(Z100/F100)*10</f>
        <v>3.6658726974521598</v>
      </c>
      <c r="AU100" s="77">
        <f t="shared" ref="AU100" si="126">(AA100/G100)*10</f>
        <v>3.8606601648286425</v>
      </c>
      <c r="AV100" s="77">
        <f t="shared" ref="AV100" si="127">(AB100/H100)*10</f>
        <v>3.7842982649568095</v>
      </c>
      <c r="AW100" s="77">
        <f t="shared" ref="AW100" si="128">(AC100/I100)*10</f>
        <v>3.9893084968767218</v>
      </c>
      <c r="AX100" s="77">
        <f t="shared" ref="AX100:AY100" si="129">(AD100/J100)*10</f>
        <v>4.0957401100084176</v>
      </c>
      <c r="AY100" s="77">
        <f t="shared" si="129"/>
        <v>4.2007936729072659</v>
      </c>
      <c r="AZ100" s="77">
        <f t="shared" ref="AZ100" si="130">(AF100/L100)*10</f>
        <v>3.9525143334663655</v>
      </c>
      <c r="BA100" s="87">
        <f t="shared" ref="BA100" si="131">(AG100/M100)*10</f>
        <v>4.3176423320353656</v>
      </c>
      <c r="BB100" s="86">
        <f t="shared" si="115"/>
        <v>9.2378665265656842E-2</v>
      </c>
    </row>
  </sheetData>
  <mergeCells count="36">
    <mergeCell ref="AJ69:AN70"/>
    <mergeCell ref="AP69:BA69"/>
    <mergeCell ref="BB69:BB71"/>
    <mergeCell ref="B70:M70"/>
    <mergeCell ref="V70:AG70"/>
    <mergeCell ref="AP70:BA70"/>
    <mergeCell ref="AH69:AH71"/>
    <mergeCell ref="A69:A71"/>
    <mergeCell ref="B69:M69"/>
    <mergeCell ref="N69:N71"/>
    <mergeCell ref="P69:T70"/>
    <mergeCell ref="V69:AG69"/>
    <mergeCell ref="AJ36:AN37"/>
    <mergeCell ref="AP36:BA36"/>
    <mergeCell ref="BB36:BB38"/>
    <mergeCell ref="B37:M37"/>
    <mergeCell ref="V37:AG37"/>
    <mergeCell ref="AP37:BA37"/>
    <mergeCell ref="AH36:AH38"/>
    <mergeCell ref="A36:A38"/>
    <mergeCell ref="B36:M36"/>
    <mergeCell ref="N36:N38"/>
    <mergeCell ref="P36:T37"/>
    <mergeCell ref="V36:AG36"/>
    <mergeCell ref="AJ4:AN5"/>
    <mergeCell ref="AP4:BA4"/>
    <mergeCell ref="BB4:BB6"/>
    <mergeCell ref="B5:M5"/>
    <mergeCell ref="V5:AG5"/>
    <mergeCell ref="AP5:BA5"/>
    <mergeCell ref="AH4:AH6"/>
    <mergeCell ref="A4:A6"/>
    <mergeCell ref="B4:M4"/>
    <mergeCell ref="N4:N6"/>
    <mergeCell ref="P4:T5"/>
    <mergeCell ref="V4:AG4"/>
  </mergeCells>
  <conditionalFormatting sqref="BC7:BC33">
    <cfRule type="cellIs" dxfId="23" priority="15" operator="greaterThan">
      <formula>0</formula>
    </cfRule>
    <cfRule type="cellIs" dxfId="22" priority="16" operator="lessThan">
      <formula>0</formula>
    </cfRule>
  </conditionalFormatting>
  <printOptions horizontalCentered="1"/>
  <pageMargins left="0.31496062992125984" right="0.31496062992125984" top="0.35433070866141736" bottom="0.35433070866141736" header="0.31496062992125984" footer="0.31496062992125984"/>
  <pageSetup paperSize="9" scale="42" orientation="portrait" r:id="rId1"/>
  <ignoredErrors>
    <ignoredError sqref="AF32:AG32 L32:M32 L65:M65 AF65:AG65 L99:M99 AF99:AG99 B99:J99 B65:J65 B32:J32 V99:AD99 V65:AD65 V32:AD32" formulaRange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4" id="{D8FC6E1E-0C09-4C35-A8DE-178AE1265CF0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BB7:BB33</xm:sqref>
        </x14:conditionalFormatting>
        <x14:conditionalFormatting xmlns:xm="http://schemas.microsoft.com/office/excel/2006/main">
          <x14:cfRule type="iconSet" priority="13" id="{8397F97A-BFF1-432B-91DD-052A4A907302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N7:N33</xm:sqref>
        </x14:conditionalFormatting>
        <x14:conditionalFormatting xmlns:xm="http://schemas.microsoft.com/office/excel/2006/main">
          <x14:cfRule type="iconSet" priority="12" id="{4B1CDB89-E42F-4EFA-99C3-4B29D4B0FF23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AH7:AH33</xm:sqref>
        </x14:conditionalFormatting>
        <x14:conditionalFormatting xmlns:xm="http://schemas.microsoft.com/office/excel/2006/main">
          <x14:cfRule type="iconSet" priority="11" id="{AD2572BF-407F-42CD-8D8C-BD5A01BD8799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BB66</xm:sqref>
        </x14:conditionalFormatting>
        <x14:conditionalFormatting xmlns:xm="http://schemas.microsoft.com/office/excel/2006/main">
          <x14:cfRule type="iconSet" priority="10" id="{60FBB595-152B-420D-AA91-94846EAA947B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AH66</xm:sqref>
        </x14:conditionalFormatting>
        <x14:conditionalFormatting xmlns:xm="http://schemas.microsoft.com/office/excel/2006/main">
          <x14:cfRule type="iconSet" priority="9" id="{D47A01FC-EA5F-4611-B66D-324A356DB01A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BB100</xm:sqref>
        </x14:conditionalFormatting>
        <x14:conditionalFormatting xmlns:xm="http://schemas.microsoft.com/office/excel/2006/main">
          <x14:cfRule type="iconSet" priority="8" id="{F098DE16-F1C6-4AB1-963E-01770AFF061C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N100</xm:sqref>
        </x14:conditionalFormatting>
        <x14:conditionalFormatting xmlns:xm="http://schemas.microsoft.com/office/excel/2006/main">
          <x14:cfRule type="iconSet" priority="7" id="{CF1AB356-A789-4E14-B3BD-F86A7000910E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AH100</xm:sqref>
        </x14:conditionalFormatting>
        <x14:conditionalFormatting xmlns:xm="http://schemas.microsoft.com/office/excel/2006/main">
          <x14:cfRule type="iconSet" priority="6" id="{40982C49-AAA5-4FED-AD3E-6DB66BCF44BA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N39:N66</xm:sqref>
        </x14:conditionalFormatting>
        <x14:conditionalFormatting xmlns:xm="http://schemas.microsoft.com/office/excel/2006/main">
          <x14:cfRule type="iconSet" priority="5" id="{A3F75698-9991-4308-99DF-73E7FF7CC5EE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AH39:AH65</xm:sqref>
        </x14:conditionalFormatting>
        <x14:conditionalFormatting xmlns:xm="http://schemas.microsoft.com/office/excel/2006/main">
          <x14:cfRule type="iconSet" priority="4" id="{17A527A5-2AE7-4B72-AEF1-6C39D9729E00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BB39:BB65</xm:sqref>
        </x14:conditionalFormatting>
        <x14:conditionalFormatting xmlns:xm="http://schemas.microsoft.com/office/excel/2006/main">
          <x14:cfRule type="iconSet" priority="3" id="{8270E4B9-8D38-43C0-983E-A68721AA86B9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N72:N99</xm:sqref>
        </x14:conditionalFormatting>
        <x14:conditionalFormatting xmlns:xm="http://schemas.microsoft.com/office/excel/2006/main">
          <x14:cfRule type="iconSet" priority="2" id="{72321222-F785-4A7F-B757-52E4DAE27CA9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AH72:AH99</xm:sqref>
        </x14:conditionalFormatting>
        <x14:conditionalFormatting xmlns:xm="http://schemas.microsoft.com/office/excel/2006/main">
          <x14:cfRule type="iconSet" priority="1" id="{37A4F450-C761-479D-BD80-17BD1AD5A98A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BB72:BB99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7E2619-6ADD-4E67-B065-A26E85E89493}">
  <sheetPr>
    <pageSetUpPr fitToPage="1"/>
  </sheetPr>
  <dimension ref="A1:AL111"/>
  <sheetViews>
    <sheetView showGridLines="0" topLeftCell="D24" workbookViewId="0">
      <selection activeCell="V47" sqref="V47"/>
    </sheetView>
  </sheetViews>
  <sheetFormatPr defaultRowHeight="15"/>
  <cols>
    <col min="1" max="2" width="2.85546875" customWidth="1"/>
    <col min="3" max="4" width="2.28515625" customWidth="1"/>
    <col min="5" max="5" width="22" customWidth="1"/>
    <col min="6" max="6" width="9.140625" customWidth="1"/>
    <col min="18" max="18" width="10.5703125" customWidth="1"/>
    <col min="19" max="19" width="1.140625" customWidth="1"/>
    <col min="20" max="24" width="9.140625" customWidth="1"/>
    <col min="35" max="35" width="10.5703125" customWidth="1"/>
    <col min="36" max="36" width="1.140625" customWidth="1"/>
    <col min="37" max="37" width="10.5703125" customWidth="1"/>
    <col min="38" max="38" width="2" customWidth="1"/>
    <col min="39" max="39" width="9.140625" customWidth="1"/>
    <col min="50" max="50" width="10.42578125" customWidth="1"/>
  </cols>
  <sheetData>
    <row r="1" spans="1:38" ht="15.75">
      <c r="A1" s="268" t="s">
        <v>207</v>
      </c>
      <c r="B1" s="202"/>
    </row>
    <row r="3" spans="1:38" ht="15.75" thickBot="1"/>
    <row r="4" spans="1:38" ht="15" customHeight="1">
      <c r="A4" s="507" t="s">
        <v>32</v>
      </c>
      <c r="B4" s="516"/>
      <c r="C4" s="516"/>
      <c r="D4" s="516"/>
      <c r="E4" s="516"/>
      <c r="F4" s="533" t="s">
        <v>19</v>
      </c>
      <c r="G4" s="530"/>
      <c r="H4" s="530"/>
      <c r="I4" s="530"/>
      <c r="J4" s="530"/>
      <c r="K4" s="530"/>
      <c r="L4" s="530"/>
      <c r="M4" s="530"/>
      <c r="N4" s="530"/>
      <c r="O4" s="530"/>
      <c r="P4" s="530"/>
      <c r="Q4" s="531"/>
      <c r="R4" s="519" t="s">
        <v>196</v>
      </c>
      <c r="T4" s="489" t="s">
        <v>112</v>
      </c>
      <c r="U4" s="495"/>
      <c r="V4" s="495"/>
      <c r="W4" s="495"/>
      <c r="X4" s="522"/>
    </row>
    <row r="5" spans="1:38" ht="15.75" thickBot="1">
      <c r="A5" s="517"/>
      <c r="B5" s="543"/>
      <c r="C5" s="543"/>
      <c r="D5" s="543"/>
      <c r="E5" s="543"/>
      <c r="F5" s="526" t="s">
        <v>69</v>
      </c>
      <c r="G5" s="527"/>
      <c r="H5" s="527"/>
      <c r="I5" s="527"/>
      <c r="J5" s="527"/>
      <c r="K5" s="527"/>
      <c r="L5" s="527"/>
      <c r="M5" s="527"/>
      <c r="N5" s="527"/>
      <c r="O5" s="527"/>
      <c r="P5" s="527"/>
      <c r="Q5" s="528"/>
      <c r="R5" s="520"/>
      <c r="T5" s="523"/>
      <c r="U5" s="524"/>
      <c r="V5" s="524"/>
      <c r="W5" s="524"/>
      <c r="X5" s="525"/>
    </row>
    <row r="6" spans="1:38" ht="23.25" customHeight="1" thickBot="1">
      <c r="A6" s="517"/>
      <c r="B6" s="543"/>
      <c r="C6" s="543"/>
      <c r="D6" s="543"/>
      <c r="E6" s="543"/>
      <c r="F6" s="28">
        <v>2010</v>
      </c>
      <c r="G6" s="196">
        <v>2011</v>
      </c>
      <c r="H6" s="196">
        <v>2012</v>
      </c>
      <c r="I6" s="196">
        <v>2013</v>
      </c>
      <c r="J6" s="196">
        <v>2014</v>
      </c>
      <c r="K6" s="196">
        <v>2015</v>
      </c>
      <c r="L6" s="196">
        <v>2016</v>
      </c>
      <c r="M6" s="196">
        <v>2017</v>
      </c>
      <c r="N6" s="196">
        <v>2018</v>
      </c>
      <c r="O6" s="196">
        <v>2019</v>
      </c>
      <c r="P6" s="196">
        <v>2020</v>
      </c>
      <c r="Q6" s="287">
        <v>2021</v>
      </c>
      <c r="R6" s="521"/>
      <c r="T6" s="284">
        <v>2010</v>
      </c>
      <c r="U6" s="339">
        <v>2015</v>
      </c>
      <c r="V6" s="386">
        <v>2019</v>
      </c>
      <c r="W6" s="386">
        <v>2020</v>
      </c>
      <c r="X6" s="288">
        <v>2021</v>
      </c>
      <c r="AL6" s="190"/>
    </row>
    <row r="7" spans="1:38" ht="20.100000000000001" customHeight="1" thickBot="1">
      <c r="A7" s="32" t="s">
        <v>36</v>
      </c>
      <c r="B7" s="115"/>
      <c r="C7" s="115"/>
      <c r="D7" s="115"/>
      <c r="E7" s="115"/>
      <c r="F7" s="215">
        <v>134328.60999999999</v>
      </c>
      <c r="G7" s="83">
        <v>151142.20000000001</v>
      </c>
      <c r="H7" s="83">
        <v>153639.69</v>
      </c>
      <c r="I7" s="83">
        <v>136367.81000000011</v>
      </c>
      <c r="J7" s="83">
        <v>137578.80999999994</v>
      </c>
      <c r="K7" s="83">
        <v>144019.29</v>
      </c>
      <c r="L7" s="83">
        <v>166646.43999999997</v>
      </c>
      <c r="M7" s="83">
        <v>188224.05</v>
      </c>
      <c r="N7" s="83">
        <v>177287.43</v>
      </c>
      <c r="O7" s="83">
        <v>198657.57</v>
      </c>
      <c r="P7" s="83">
        <v>219484.91999999998</v>
      </c>
      <c r="Q7" s="209">
        <v>250054.46</v>
      </c>
      <c r="R7" s="318">
        <f t="shared" ref="R7:R38" si="0">(Q7-P7)/P7</f>
        <v>0.13927854360108208</v>
      </c>
      <c r="T7" s="390">
        <f>F7/$F$29</f>
        <v>0.39881224391494041</v>
      </c>
      <c r="U7" s="391">
        <f>K7/$K$29</f>
        <v>0.35055306578568907</v>
      </c>
      <c r="V7" s="391">
        <f>O7/$O$29</f>
        <v>0.36183532641175009</v>
      </c>
      <c r="W7" s="391">
        <f>P7/$P$29</f>
        <v>0.331095057420353</v>
      </c>
      <c r="X7" s="392">
        <f>Q7/$Q$29</f>
        <v>0.34871589492471722</v>
      </c>
    </row>
    <row r="8" spans="1:38" ht="20.100000000000001" customHeight="1" thickBot="1">
      <c r="A8" s="203"/>
      <c r="B8" s="115" t="s">
        <v>37</v>
      </c>
      <c r="C8" s="115"/>
      <c r="D8" s="115"/>
      <c r="E8" s="204"/>
      <c r="F8" s="79">
        <v>23852.020000000004</v>
      </c>
      <c r="G8" s="60">
        <v>26037.68</v>
      </c>
      <c r="H8" s="60">
        <v>32869.109999999993</v>
      </c>
      <c r="I8" s="60">
        <v>30862.890000000007</v>
      </c>
      <c r="J8" s="60">
        <v>29804.409999999993</v>
      </c>
      <c r="K8" s="60">
        <v>34242.39</v>
      </c>
      <c r="L8" s="60">
        <v>42228.89</v>
      </c>
      <c r="M8" s="60">
        <v>36896.160000000003</v>
      </c>
      <c r="N8" s="60">
        <v>35758.74</v>
      </c>
      <c r="O8" s="60">
        <v>40411.46</v>
      </c>
      <c r="P8" s="60">
        <v>45604.85</v>
      </c>
      <c r="Q8" s="36">
        <v>48312.3</v>
      </c>
      <c r="R8" s="368">
        <f t="shared" si="0"/>
        <v>5.9367589192816213E-2</v>
      </c>
      <c r="T8" s="393">
        <f t="shared" ref="T8:T28" si="1">F8/$F$29</f>
        <v>7.0814978418253863E-2</v>
      </c>
      <c r="U8" s="394">
        <f t="shared" ref="U8:U28" si="2">K8/$K$29</f>
        <v>8.3348381972506741E-2</v>
      </c>
      <c r="V8" s="394">
        <f t="shared" ref="V8:V28" si="3">O8/$O$29</f>
        <v>7.3605520393083351E-2</v>
      </c>
      <c r="W8" s="394">
        <f t="shared" ref="W8:W28" si="4">P8/$P$29</f>
        <v>6.8795343340201168E-2</v>
      </c>
      <c r="X8" s="395">
        <f t="shared" ref="X8:X28" si="5">Q8/$Q$29</f>
        <v>6.7374390884175461E-2</v>
      </c>
    </row>
    <row r="9" spans="1:38" ht="20.100000000000001" customHeight="1">
      <c r="A9" s="198"/>
      <c r="B9" s="24"/>
      <c r="C9" s="370" t="s">
        <v>96</v>
      </c>
      <c r="D9" s="370"/>
      <c r="E9" s="199"/>
      <c r="F9" s="371">
        <v>18112.650000000001</v>
      </c>
      <c r="G9" s="372">
        <v>20805.650000000001</v>
      </c>
      <c r="H9" s="372">
        <v>31560.859999999997</v>
      </c>
      <c r="I9" s="372">
        <v>30742.910000000007</v>
      </c>
      <c r="J9" s="372">
        <v>28534.739999999994</v>
      </c>
      <c r="K9" s="372">
        <v>32397.71</v>
      </c>
      <c r="L9" s="372">
        <v>40742.39</v>
      </c>
      <c r="M9" s="372">
        <v>35343.700000000004</v>
      </c>
      <c r="N9" s="372">
        <v>33340.39</v>
      </c>
      <c r="O9" s="372">
        <v>37733.64</v>
      </c>
      <c r="P9" s="372">
        <v>35958.61</v>
      </c>
      <c r="Q9" s="373">
        <v>41358.910000000003</v>
      </c>
      <c r="R9" s="374">
        <f t="shared" si="0"/>
        <v>0.15018099976612007</v>
      </c>
      <c r="T9" s="340">
        <f t="shared" si="1"/>
        <v>5.3775190480612786E-2</v>
      </c>
      <c r="U9" s="341">
        <f t="shared" si="2"/>
        <v>7.8858301307662845E-2</v>
      </c>
      <c r="V9" s="341">
        <f t="shared" si="3"/>
        <v>6.8728133270247238E-2</v>
      </c>
      <c r="W9" s="341">
        <f t="shared" si="4"/>
        <v>5.4243899957710444E-2</v>
      </c>
      <c r="X9" s="342">
        <f t="shared" si="5"/>
        <v>5.7677472794369827E-2</v>
      </c>
    </row>
    <row r="10" spans="1:38" ht="20.100000000000001" customHeight="1">
      <c r="A10" s="198"/>
      <c r="B10" s="24"/>
      <c r="C10" s="378" t="s">
        <v>87</v>
      </c>
      <c r="D10" s="370"/>
      <c r="E10" s="194"/>
      <c r="F10" s="43">
        <f>F11+F12</f>
        <v>5739.3700000000008</v>
      </c>
      <c r="G10" s="63">
        <f t="shared" ref="G10:Q10" si="6">G11+G12</f>
        <v>5232.03</v>
      </c>
      <c r="H10" s="63">
        <f t="shared" si="6"/>
        <v>1308.2499999999998</v>
      </c>
      <c r="I10" s="63">
        <f t="shared" si="6"/>
        <v>119.98</v>
      </c>
      <c r="J10" s="63">
        <f t="shared" si="6"/>
        <v>1269.6699999999998</v>
      </c>
      <c r="K10" s="63">
        <f t="shared" si="6"/>
        <v>1844.6799999999998</v>
      </c>
      <c r="L10" s="63">
        <f t="shared" si="6"/>
        <v>1486.5</v>
      </c>
      <c r="M10" s="63">
        <f t="shared" si="6"/>
        <v>1552.46</v>
      </c>
      <c r="N10" s="63">
        <f t="shared" si="6"/>
        <v>2418.35</v>
      </c>
      <c r="O10" s="63">
        <f t="shared" si="6"/>
        <v>2677.82</v>
      </c>
      <c r="P10" s="63">
        <f t="shared" si="6"/>
        <v>9646.239999999998</v>
      </c>
      <c r="Q10" s="423">
        <f t="shared" si="6"/>
        <v>6953.3899999999994</v>
      </c>
      <c r="R10" s="379">
        <f t="shared" si="0"/>
        <v>-0.27916058484964079</v>
      </c>
      <c r="T10" s="343">
        <f t="shared" si="1"/>
        <v>1.7039787937641073E-2</v>
      </c>
      <c r="U10" s="344">
        <f t="shared" si="2"/>
        <v>4.4900806648438887E-3</v>
      </c>
      <c r="V10" s="344">
        <f t="shared" si="3"/>
        <v>4.877387122836108E-3</v>
      </c>
      <c r="W10" s="344">
        <f t="shared" si="4"/>
        <v>1.4551443382490722E-2</v>
      </c>
      <c r="X10" s="345">
        <f t="shared" si="5"/>
        <v>9.696918089805634E-3</v>
      </c>
    </row>
    <row r="11" spans="1:38" ht="20.100000000000001" customHeight="1">
      <c r="A11" s="47"/>
      <c r="D11" s="24" t="s">
        <v>97</v>
      </c>
      <c r="E11" s="24"/>
      <c r="F11" s="216"/>
      <c r="G11" s="65"/>
      <c r="H11" s="65"/>
      <c r="I11" s="65"/>
      <c r="J11" s="65"/>
      <c r="K11" s="65"/>
      <c r="L11" s="65"/>
      <c r="M11" s="65">
        <v>1367.17</v>
      </c>
      <c r="N11" s="65">
        <v>2316.75</v>
      </c>
      <c r="O11" s="65">
        <v>2473.7000000000003</v>
      </c>
      <c r="P11" s="65">
        <v>9607.8599999999988</v>
      </c>
      <c r="Q11" s="40">
        <v>6854.2599999999993</v>
      </c>
      <c r="R11" s="374">
        <f t="shared" si="0"/>
        <v>-0.28659868066354005</v>
      </c>
      <c r="T11" s="387">
        <f t="shared" si="1"/>
        <v>0</v>
      </c>
      <c r="U11" s="388">
        <f t="shared" si="2"/>
        <v>0</v>
      </c>
      <c r="V11" s="388">
        <f t="shared" si="3"/>
        <v>4.5056025146423886E-3</v>
      </c>
      <c r="W11" s="388">
        <f t="shared" si="4"/>
        <v>1.4493546793040326E-2</v>
      </c>
      <c r="X11" s="389">
        <f t="shared" si="5"/>
        <v>9.5586753779424369E-3</v>
      </c>
    </row>
    <row r="12" spans="1:38" ht="20.100000000000001" customHeight="1" thickBot="1">
      <c r="A12" s="47"/>
      <c r="D12" s="24" t="s">
        <v>98</v>
      </c>
      <c r="E12" s="24"/>
      <c r="F12" s="216">
        <v>5739.3700000000008</v>
      </c>
      <c r="G12" s="65">
        <v>5232.03</v>
      </c>
      <c r="H12" s="65">
        <v>1308.2499999999998</v>
      </c>
      <c r="I12" s="65">
        <v>119.98</v>
      </c>
      <c r="J12" s="65">
        <v>1269.6699999999998</v>
      </c>
      <c r="K12" s="65">
        <v>1844.6799999999998</v>
      </c>
      <c r="L12" s="65">
        <v>1486.5</v>
      </c>
      <c r="M12" s="65">
        <v>185.29000000000002</v>
      </c>
      <c r="N12" s="65">
        <v>101.6</v>
      </c>
      <c r="O12" s="65">
        <v>204.11999999999998</v>
      </c>
      <c r="P12" s="65">
        <v>38.379999999999995</v>
      </c>
      <c r="Q12" s="40">
        <v>99.130000000000024</v>
      </c>
      <c r="R12" s="374">
        <f t="shared" si="0"/>
        <v>1.5828556539864522</v>
      </c>
      <c r="T12" s="387">
        <f t="shared" si="1"/>
        <v>1.7039787937641073E-2</v>
      </c>
      <c r="U12" s="388">
        <f t="shared" si="2"/>
        <v>4.4900806648438887E-3</v>
      </c>
      <c r="V12" s="388">
        <f t="shared" si="3"/>
        <v>3.7178460819371957E-4</v>
      </c>
      <c r="W12" s="388">
        <f t="shared" si="4"/>
        <v>5.7896589450396624E-5</v>
      </c>
      <c r="X12" s="389">
        <f t="shared" si="5"/>
        <v>1.3824271186319663E-4</v>
      </c>
    </row>
    <row r="13" spans="1:38" ht="20.100000000000001" customHeight="1" thickBot="1">
      <c r="A13" s="47"/>
      <c r="B13" s="115" t="s">
        <v>38</v>
      </c>
      <c r="C13" s="115"/>
      <c r="D13" s="115"/>
      <c r="E13" s="115"/>
      <c r="F13" s="217">
        <v>110476.58999999998</v>
      </c>
      <c r="G13" s="155">
        <v>125104.52</v>
      </c>
      <c r="H13" s="155">
        <v>120770.58000000002</v>
      </c>
      <c r="I13" s="155">
        <v>105504.9200000001</v>
      </c>
      <c r="J13" s="155">
        <v>107774.39999999997</v>
      </c>
      <c r="K13" s="155">
        <v>109776.90000000001</v>
      </c>
      <c r="L13" s="155">
        <v>124417.54999999997</v>
      </c>
      <c r="M13" s="155">
        <v>151327.88999999998</v>
      </c>
      <c r="N13" s="155">
        <v>141528.68999999997</v>
      </c>
      <c r="O13" s="155">
        <v>158246.11000000002</v>
      </c>
      <c r="P13" s="155">
        <v>173880.07</v>
      </c>
      <c r="Q13" s="156">
        <v>201742.16</v>
      </c>
      <c r="R13" s="368">
        <f t="shared" si="0"/>
        <v>0.16023739811008816</v>
      </c>
      <c r="T13" s="393">
        <f t="shared" si="1"/>
        <v>0.32799726549668656</v>
      </c>
      <c r="U13" s="394">
        <f t="shared" si="2"/>
        <v>0.2672046838131823</v>
      </c>
      <c r="V13" s="394">
        <f t="shared" si="3"/>
        <v>0.28822980601866677</v>
      </c>
      <c r="W13" s="394">
        <f t="shared" si="4"/>
        <v>0.26229971408015185</v>
      </c>
      <c r="X13" s="395">
        <f t="shared" si="5"/>
        <v>0.28134150404054181</v>
      </c>
    </row>
    <row r="14" spans="1:38" ht="20.100000000000001" customHeight="1">
      <c r="A14" s="47"/>
      <c r="B14" s="24"/>
      <c r="C14" t="s">
        <v>96</v>
      </c>
      <c r="D14" s="370"/>
      <c r="F14" s="81">
        <v>89453.559999999983</v>
      </c>
      <c r="G14" s="61">
        <v>99321.760000000009</v>
      </c>
      <c r="H14" s="61">
        <v>91086.670000000013</v>
      </c>
      <c r="I14" s="61">
        <v>97412.230000000098</v>
      </c>
      <c r="J14" s="61">
        <v>97148.52999999997</v>
      </c>
      <c r="K14" s="61">
        <v>102104.53000000001</v>
      </c>
      <c r="L14" s="61">
        <v>118119.62999999998</v>
      </c>
      <c r="M14" s="61">
        <v>125460.98999999999</v>
      </c>
      <c r="N14" s="61">
        <v>116012.74999999999</v>
      </c>
      <c r="O14" s="61">
        <v>131518.99000000002</v>
      </c>
      <c r="P14" s="61">
        <v>123262.31999999999</v>
      </c>
      <c r="Q14" s="38">
        <v>147790.74</v>
      </c>
      <c r="R14" s="374">
        <f t="shared" si="0"/>
        <v>0.19899365840266514</v>
      </c>
      <c r="T14" s="340">
        <f t="shared" si="1"/>
        <v>0.26558136043974367</v>
      </c>
      <c r="U14" s="341">
        <f t="shared" si="2"/>
        <v>0.24852959643188677</v>
      </c>
      <c r="V14" s="341">
        <f t="shared" si="3"/>
        <v>0.23954897201246197</v>
      </c>
      <c r="W14" s="341">
        <f t="shared" si="4"/>
        <v>0.18594236414130833</v>
      </c>
      <c r="X14" s="342">
        <f t="shared" si="5"/>
        <v>0.20610302316017959</v>
      </c>
    </row>
    <row r="15" spans="1:38" ht="20.100000000000001" customHeight="1">
      <c r="A15" s="47"/>
      <c r="B15" s="24"/>
      <c r="C15" s="378" t="s">
        <v>87</v>
      </c>
      <c r="D15" s="370"/>
      <c r="E15" s="378"/>
      <c r="F15" s="43">
        <f>SUM(F16:F17)</f>
        <v>21023.03</v>
      </c>
      <c r="G15" s="63">
        <f t="shared" ref="G15:Q15" si="7">SUM(G16:G17)</f>
        <v>25782.76</v>
      </c>
      <c r="H15" s="63">
        <f t="shared" si="7"/>
        <v>29683.91</v>
      </c>
      <c r="I15" s="63">
        <f t="shared" si="7"/>
        <v>8092.6900000000005</v>
      </c>
      <c r="J15" s="63">
        <f t="shared" si="7"/>
        <v>10625.869999999995</v>
      </c>
      <c r="K15" s="63">
        <f t="shared" si="7"/>
        <v>7672.369999999999</v>
      </c>
      <c r="L15" s="63">
        <f t="shared" si="7"/>
        <v>6297.9199999999992</v>
      </c>
      <c r="M15" s="63">
        <f t="shared" si="7"/>
        <v>25866.900000000005</v>
      </c>
      <c r="N15" s="63">
        <f t="shared" si="7"/>
        <v>25515.940000000006</v>
      </c>
      <c r="O15" s="63">
        <f t="shared" si="7"/>
        <v>26727.119999999999</v>
      </c>
      <c r="P15" s="63">
        <f t="shared" si="7"/>
        <v>50617.750000000007</v>
      </c>
      <c r="Q15" s="44">
        <f t="shared" si="7"/>
        <v>53951.420000000006</v>
      </c>
      <c r="R15" s="379">
        <f t="shared" si="0"/>
        <v>6.5859703364926289E-2</v>
      </c>
      <c r="T15" s="343">
        <f t="shared" si="1"/>
        <v>6.2415905056942896E-2</v>
      </c>
      <c r="U15" s="344">
        <f t="shared" si="2"/>
        <v>1.8675087381295565E-2</v>
      </c>
      <c r="V15" s="344">
        <f t="shared" si="3"/>
        <v>4.8680834006204821E-2</v>
      </c>
      <c r="W15" s="344">
        <f t="shared" si="4"/>
        <v>7.6357349938843522E-2</v>
      </c>
      <c r="X15" s="345">
        <f t="shared" si="5"/>
        <v>7.5238480880362182E-2</v>
      </c>
    </row>
    <row r="16" spans="1:38" ht="20.100000000000001" customHeight="1">
      <c r="A16" s="47"/>
      <c r="D16" s="24" t="s">
        <v>97</v>
      </c>
      <c r="E16" s="24"/>
      <c r="F16" s="216"/>
      <c r="G16" s="65"/>
      <c r="H16" s="65"/>
      <c r="I16" s="65"/>
      <c r="J16" s="65"/>
      <c r="K16" s="65"/>
      <c r="L16" s="65"/>
      <c r="M16" s="65">
        <v>22955.060000000005</v>
      </c>
      <c r="N16" s="65">
        <v>25324.580000000005</v>
      </c>
      <c r="O16" s="65">
        <v>24778.789999999997</v>
      </c>
      <c r="P16" s="65">
        <v>50221.130000000005</v>
      </c>
      <c r="Q16" s="40">
        <v>49682.850000000006</v>
      </c>
      <c r="R16" s="374">
        <f t="shared" si="0"/>
        <v>-1.0718197698857011E-2</v>
      </c>
      <c r="T16" s="387">
        <f t="shared" si="1"/>
        <v>0</v>
      </c>
      <c r="U16" s="388">
        <f t="shared" si="2"/>
        <v>0</v>
      </c>
      <c r="V16" s="388">
        <f t="shared" si="3"/>
        <v>4.5132141542545842E-2</v>
      </c>
      <c r="W16" s="388">
        <f t="shared" si="4"/>
        <v>7.5759044954273005E-2</v>
      </c>
      <c r="X16" s="389">
        <f t="shared" si="5"/>
        <v>6.9285704802707737E-2</v>
      </c>
    </row>
    <row r="17" spans="1:37" ht="20.100000000000001" customHeight="1" thickBot="1">
      <c r="A17" s="47"/>
      <c r="D17" s="24" t="s">
        <v>98</v>
      </c>
      <c r="E17" s="24"/>
      <c r="F17" s="216">
        <v>21023.03</v>
      </c>
      <c r="G17" s="65">
        <v>25782.76</v>
      </c>
      <c r="H17" s="65">
        <v>29683.91</v>
      </c>
      <c r="I17" s="65">
        <v>8092.6900000000005</v>
      </c>
      <c r="J17" s="65">
        <v>10625.869999999995</v>
      </c>
      <c r="K17" s="65">
        <v>7672.369999999999</v>
      </c>
      <c r="L17" s="65">
        <v>6297.9199999999992</v>
      </c>
      <c r="M17" s="65">
        <v>2911.84</v>
      </c>
      <c r="N17" s="65">
        <v>191.36</v>
      </c>
      <c r="O17" s="65">
        <v>1948.3300000000002</v>
      </c>
      <c r="P17" s="65">
        <v>396.62</v>
      </c>
      <c r="Q17" s="40">
        <v>4268.5700000000006</v>
      </c>
      <c r="R17" s="374">
        <f t="shared" si="0"/>
        <v>9.7623670011598023</v>
      </c>
      <c r="T17" s="387">
        <f t="shared" si="1"/>
        <v>6.2415905056942896E-2</v>
      </c>
      <c r="U17" s="388">
        <f t="shared" si="2"/>
        <v>1.8675087381295565E-2</v>
      </c>
      <c r="V17" s="388">
        <f t="shared" si="3"/>
        <v>3.5486924636589741E-3</v>
      </c>
      <c r="W17" s="388">
        <f t="shared" si="4"/>
        <v>5.9830498457051357E-4</v>
      </c>
      <c r="X17" s="389">
        <f t="shared" si="5"/>
        <v>5.9527760776544453E-3</v>
      </c>
    </row>
    <row r="18" spans="1:37" s="6" customFormat="1" ht="20.100000000000001" customHeight="1" thickBot="1">
      <c r="A18" s="32" t="s">
        <v>39</v>
      </c>
      <c r="B18" s="115"/>
      <c r="C18" s="115"/>
      <c r="D18" s="115"/>
      <c r="E18" s="115"/>
      <c r="F18" s="215">
        <v>202493.06999999992</v>
      </c>
      <c r="G18" s="83">
        <v>245395.84999999998</v>
      </c>
      <c r="H18" s="83">
        <v>245035.79999999996</v>
      </c>
      <c r="I18" s="83">
        <v>254280.4199999999</v>
      </c>
      <c r="J18" s="83">
        <v>255761.78999999998</v>
      </c>
      <c r="K18" s="83">
        <v>266815.2</v>
      </c>
      <c r="L18" s="83">
        <v>263657.60000000009</v>
      </c>
      <c r="M18" s="83">
        <v>321016.78000000003</v>
      </c>
      <c r="N18" s="83">
        <v>323217.67</v>
      </c>
      <c r="O18" s="83">
        <v>350370</v>
      </c>
      <c r="P18" s="83">
        <v>443421.14000000007</v>
      </c>
      <c r="Q18" s="209">
        <v>467017.6999999999</v>
      </c>
      <c r="R18" s="326">
        <f t="shared" si="0"/>
        <v>5.3214783580232142E-2</v>
      </c>
      <c r="S18"/>
      <c r="T18" s="393">
        <f t="shared" si="1"/>
        <v>0.60118775608505948</v>
      </c>
      <c r="U18" s="394">
        <f t="shared" si="2"/>
        <v>0.64944693421431099</v>
      </c>
      <c r="V18" s="394">
        <f t="shared" si="3"/>
        <v>0.6381646735882498</v>
      </c>
      <c r="W18" s="394">
        <f t="shared" si="4"/>
        <v>0.66890494257964705</v>
      </c>
      <c r="X18" s="395">
        <f t="shared" si="5"/>
        <v>0.65128410507528278</v>
      </c>
      <c r="Y18"/>
      <c r="Z18"/>
      <c r="AA18"/>
      <c r="AB18"/>
      <c r="AC18"/>
      <c r="AD18"/>
      <c r="AE18"/>
      <c r="AF18"/>
      <c r="AG18"/>
      <c r="AH18"/>
      <c r="AI18"/>
      <c r="AJ18"/>
      <c r="AK18"/>
    </row>
    <row r="19" spans="1:37" ht="20.100000000000001" customHeight="1" thickBot="1">
      <c r="A19" s="203"/>
      <c r="B19" s="115" t="s">
        <v>37</v>
      </c>
      <c r="C19" s="115"/>
      <c r="D19" s="115"/>
      <c r="E19" s="204"/>
      <c r="F19" s="396">
        <v>17536.080000000002</v>
      </c>
      <c r="G19" s="223">
        <v>20662.699999999997</v>
      </c>
      <c r="H19" s="223">
        <v>22888.189999999995</v>
      </c>
      <c r="I19" s="223">
        <v>24348.450000000004</v>
      </c>
      <c r="J19" s="223">
        <v>28859.95</v>
      </c>
      <c r="K19" s="223">
        <v>29212.3</v>
      </c>
      <c r="L19" s="223">
        <v>30861.23</v>
      </c>
      <c r="M19" s="223">
        <v>35173.339999999997</v>
      </c>
      <c r="N19" s="223">
        <v>37249.93</v>
      </c>
      <c r="O19" s="223">
        <v>42563.35</v>
      </c>
      <c r="P19" s="223">
        <v>53347.169999999991</v>
      </c>
      <c r="Q19" s="397">
        <v>62864.5</v>
      </c>
      <c r="R19" s="321">
        <f t="shared" si="0"/>
        <v>0.17840365290230037</v>
      </c>
      <c r="S19" s="6"/>
      <c r="T19" s="393">
        <f t="shared" si="1"/>
        <v>5.2063394494083648E-2</v>
      </c>
      <c r="U19" s="394">
        <f t="shared" si="2"/>
        <v>7.1104789668462356E-2</v>
      </c>
      <c r="V19" s="394">
        <f t="shared" si="3"/>
        <v>7.7524977479728377E-2</v>
      </c>
      <c r="W19" s="394">
        <f t="shared" si="4"/>
        <v>8.0474705571404778E-2</v>
      </c>
      <c r="X19" s="395">
        <f t="shared" si="5"/>
        <v>8.7668303842670464E-2</v>
      </c>
    </row>
    <row r="20" spans="1:37" ht="20.100000000000001" customHeight="1">
      <c r="A20" s="198"/>
      <c r="B20" s="24"/>
      <c r="C20" s="370" t="s">
        <v>96</v>
      </c>
      <c r="D20" s="370"/>
      <c r="E20" s="199"/>
      <c r="F20" s="371">
        <v>16552.93</v>
      </c>
      <c r="G20" s="372">
        <v>18749.409999999996</v>
      </c>
      <c r="H20" s="372">
        <v>20754.879999999994</v>
      </c>
      <c r="I20" s="372">
        <v>22153.090000000004</v>
      </c>
      <c r="J20" s="372">
        <v>26638.73</v>
      </c>
      <c r="K20" s="372">
        <v>27198.489999999998</v>
      </c>
      <c r="L20" s="372">
        <v>28931.66</v>
      </c>
      <c r="M20" s="372">
        <v>32522.339999999997</v>
      </c>
      <c r="N20" s="372">
        <v>34446.049999999996</v>
      </c>
      <c r="O20" s="372">
        <v>39055.57</v>
      </c>
      <c r="P20" s="372">
        <v>49113.249999999993</v>
      </c>
      <c r="Q20" s="373">
        <v>58414.090000000004</v>
      </c>
      <c r="R20" s="374">
        <f t="shared" si="0"/>
        <v>0.18937537222643611</v>
      </c>
      <c r="T20" s="340">
        <f t="shared" si="1"/>
        <v>4.9144490936569175E-2</v>
      </c>
      <c r="U20" s="341">
        <f t="shared" si="2"/>
        <v>6.6203034706263333E-2</v>
      </c>
      <c r="V20" s="341">
        <f t="shared" si="3"/>
        <v>7.1135899423047183E-2</v>
      </c>
      <c r="W20" s="341">
        <f t="shared" si="4"/>
        <v>7.4087797598350491E-2</v>
      </c>
      <c r="X20" s="342">
        <f t="shared" si="5"/>
        <v>8.1461941013021635E-2</v>
      </c>
    </row>
    <row r="21" spans="1:37" ht="20.100000000000001" customHeight="1">
      <c r="A21" s="198"/>
      <c r="B21" s="24"/>
      <c r="C21" s="378" t="s">
        <v>87</v>
      </c>
      <c r="D21" s="370"/>
      <c r="E21" s="194"/>
      <c r="F21" s="43">
        <f>F22+F23</f>
        <v>983.1500000000002</v>
      </c>
      <c r="G21" s="63">
        <f t="shared" ref="G21:Q21" si="8">G22+G23</f>
        <v>1913.29</v>
      </c>
      <c r="H21" s="63">
        <f t="shared" si="8"/>
        <v>2133.3100000000004</v>
      </c>
      <c r="I21" s="63">
        <f t="shared" si="8"/>
        <v>2195.3599999999997</v>
      </c>
      <c r="J21" s="63">
        <f t="shared" si="8"/>
        <v>2221.2199999999998</v>
      </c>
      <c r="K21" s="63">
        <f t="shared" si="8"/>
        <v>2013.8099999999997</v>
      </c>
      <c r="L21" s="63">
        <f t="shared" si="8"/>
        <v>1929.5700000000004</v>
      </c>
      <c r="M21" s="63">
        <f t="shared" si="8"/>
        <v>2651</v>
      </c>
      <c r="N21" s="63">
        <f t="shared" si="8"/>
        <v>2803.88</v>
      </c>
      <c r="O21" s="63">
        <f t="shared" si="8"/>
        <v>3507.7800000000007</v>
      </c>
      <c r="P21" s="63">
        <f t="shared" si="8"/>
        <v>4233.92</v>
      </c>
      <c r="Q21" s="423">
        <f t="shared" si="8"/>
        <v>4450.4100000000008</v>
      </c>
      <c r="R21" s="379">
        <f t="shared" si="0"/>
        <v>5.1132284029929871E-2</v>
      </c>
      <c r="T21" s="343">
        <f t="shared" si="1"/>
        <v>2.91890355751447E-3</v>
      </c>
      <c r="U21" s="344">
        <f t="shared" si="2"/>
        <v>4.9017549621990109E-3</v>
      </c>
      <c r="V21" s="344">
        <f t="shared" si="3"/>
        <v>6.3890780566811974E-3</v>
      </c>
      <c r="W21" s="344">
        <f t="shared" si="4"/>
        <v>6.3869079730542811E-3</v>
      </c>
      <c r="X21" s="345">
        <f t="shared" si="5"/>
        <v>6.206362829648834E-3</v>
      </c>
    </row>
    <row r="22" spans="1:37" ht="20.100000000000001" customHeight="1">
      <c r="A22" s="47"/>
      <c r="D22" s="24" t="s">
        <v>97</v>
      </c>
      <c r="E22" s="24"/>
      <c r="F22" s="216"/>
      <c r="G22" s="65"/>
      <c r="H22" s="65"/>
      <c r="I22" s="65"/>
      <c r="J22" s="65"/>
      <c r="K22" s="65"/>
      <c r="L22" s="65"/>
      <c r="M22" s="65">
        <v>2181.3000000000002</v>
      </c>
      <c r="N22" s="65">
        <v>2320.94</v>
      </c>
      <c r="O22" s="65">
        <v>2900.0400000000004</v>
      </c>
      <c r="P22" s="65">
        <v>3700.8399999999997</v>
      </c>
      <c r="Q22" s="40">
        <v>4051.3900000000003</v>
      </c>
      <c r="R22" s="374">
        <f t="shared" si="0"/>
        <v>9.4721738848477829E-2</v>
      </c>
      <c r="T22" s="387">
        <f t="shared" si="1"/>
        <v>0</v>
      </c>
      <c r="U22" s="388">
        <f t="shared" si="2"/>
        <v>0</v>
      </c>
      <c r="V22" s="388">
        <f t="shared" si="3"/>
        <v>5.2821391100632709E-3</v>
      </c>
      <c r="W22" s="388">
        <f t="shared" si="4"/>
        <v>5.5827518004587249E-3</v>
      </c>
      <c r="X22" s="389">
        <f t="shared" si="5"/>
        <v>5.6499055827240602E-3</v>
      </c>
    </row>
    <row r="23" spans="1:37" ht="20.100000000000001" customHeight="1" thickBot="1">
      <c r="A23" s="47"/>
      <c r="D23" s="24" t="s">
        <v>98</v>
      </c>
      <c r="E23" s="24"/>
      <c r="F23" s="216">
        <v>983.1500000000002</v>
      </c>
      <c r="G23" s="65">
        <v>1913.29</v>
      </c>
      <c r="H23" s="65">
        <v>2133.3100000000004</v>
      </c>
      <c r="I23" s="65">
        <v>2195.3599999999997</v>
      </c>
      <c r="J23" s="65">
        <v>2221.2199999999998</v>
      </c>
      <c r="K23" s="65">
        <v>2013.8099999999997</v>
      </c>
      <c r="L23" s="65">
        <v>1929.5700000000004</v>
      </c>
      <c r="M23" s="65">
        <v>469.7</v>
      </c>
      <c r="N23" s="65">
        <v>482.94</v>
      </c>
      <c r="O23" s="65">
        <v>607.74000000000012</v>
      </c>
      <c r="P23" s="65">
        <v>533.07999999999993</v>
      </c>
      <c r="Q23" s="40">
        <v>399.02000000000004</v>
      </c>
      <c r="R23" s="374">
        <f t="shared" si="0"/>
        <v>-0.25148195392811568</v>
      </c>
      <c r="T23" s="387">
        <f t="shared" si="1"/>
        <v>2.91890355751447E-3</v>
      </c>
      <c r="U23" s="388">
        <f t="shared" si="2"/>
        <v>4.9017549621990109E-3</v>
      </c>
      <c r="V23" s="388">
        <f t="shared" si="3"/>
        <v>1.1069389466179269E-3</v>
      </c>
      <c r="W23" s="388">
        <f t="shared" si="4"/>
        <v>8.0415617259555578E-4</v>
      </c>
      <c r="X23" s="389">
        <f t="shared" si="5"/>
        <v>5.5645724692477262E-4</v>
      </c>
    </row>
    <row r="24" spans="1:37" ht="20.100000000000001" customHeight="1" thickBot="1">
      <c r="A24" s="47"/>
      <c r="B24" s="115" t="s">
        <v>38</v>
      </c>
      <c r="C24" s="115"/>
      <c r="D24" s="115"/>
      <c r="E24" s="115"/>
      <c r="F24" s="215">
        <v>184956.98999999993</v>
      </c>
      <c r="G24" s="83">
        <v>224733.15</v>
      </c>
      <c r="H24" s="83">
        <v>222147.60999999996</v>
      </c>
      <c r="I24" s="83">
        <v>229931.96999999988</v>
      </c>
      <c r="J24" s="83">
        <v>226901.83999999997</v>
      </c>
      <c r="K24" s="83">
        <v>237602.9</v>
      </c>
      <c r="L24" s="83">
        <v>232796.37000000008</v>
      </c>
      <c r="M24" s="83">
        <v>285843.44000000006</v>
      </c>
      <c r="N24" s="83">
        <v>285967.74</v>
      </c>
      <c r="O24" s="83">
        <v>307806.65000000002</v>
      </c>
      <c r="P24" s="83">
        <v>390073.97000000009</v>
      </c>
      <c r="Q24" s="209">
        <v>404153.1999999999</v>
      </c>
      <c r="R24" s="326">
        <f t="shared" si="0"/>
        <v>3.6093743963484165E-2</v>
      </c>
      <c r="S24" s="6"/>
      <c r="T24" s="393">
        <f t="shared" si="1"/>
        <v>0.54912436159097588</v>
      </c>
      <c r="U24" s="394">
        <f t="shared" si="2"/>
        <v>0.57834214454584865</v>
      </c>
      <c r="V24" s="394">
        <f t="shared" si="3"/>
        <v>0.56063969610852149</v>
      </c>
      <c r="W24" s="394">
        <f t="shared" si="4"/>
        <v>0.58843023700824226</v>
      </c>
      <c r="X24" s="395">
        <f t="shared" si="5"/>
        <v>0.56361580123261223</v>
      </c>
    </row>
    <row r="25" spans="1:37" ht="20.100000000000001" customHeight="1">
      <c r="A25" s="47"/>
      <c r="B25" s="24"/>
      <c r="C25" t="s">
        <v>96</v>
      </c>
      <c r="D25" s="370"/>
      <c r="F25" s="81">
        <v>173501.02999999994</v>
      </c>
      <c r="G25" s="61">
        <v>206044.63999999998</v>
      </c>
      <c r="H25" s="61">
        <v>205048.17999999996</v>
      </c>
      <c r="I25" s="61">
        <v>211381.85999999987</v>
      </c>
      <c r="J25" s="61">
        <v>208508.92999999996</v>
      </c>
      <c r="K25" s="61">
        <v>218140.25</v>
      </c>
      <c r="L25" s="61">
        <v>206253.90000000008</v>
      </c>
      <c r="M25" s="61">
        <v>254703.63000000003</v>
      </c>
      <c r="N25" s="61">
        <v>252411.38</v>
      </c>
      <c r="O25" s="61">
        <v>273011.83</v>
      </c>
      <c r="P25" s="61">
        <v>342198.97000000009</v>
      </c>
      <c r="Q25" s="38">
        <v>352446.22999999986</v>
      </c>
      <c r="R25" s="374">
        <f t="shared" si="0"/>
        <v>2.9945326837189996E-2</v>
      </c>
      <c r="T25" s="340">
        <f t="shared" si="1"/>
        <v>0.51511241794174289</v>
      </c>
      <c r="U25" s="341">
        <f t="shared" si="2"/>
        <v>0.53096868765813698</v>
      </c>
      <c r="V25" s="341">
        <f t="shared" si="3"/>
        <v>0.49726433592396824</v>
      </c>
      <c r="W25" s="341">
        <f t="shared" si="4"/>
        <v>0.51621035113180302</v>
      </c>
      <c r="X25" s="342">
        <f t="shared" si="5"/>
        <v>0.4915073400702098</v>
      </c>
    </row>
    <row r="26" spans="1:37" ht="20.100000000000001" customHeight="1">
      <c r="A26" s="47"/>
      <c r="B26" s="24"/>
      <c r="C26" s="378" t="s">
        <v>87</v>
      </c>
      <c r="D26" s="370"/>
      <c r="E26" s="378"/>
      <c r="F26" s="43">
        <f>F27+F28</f>
        <v>11455.960000000001</v>
      </c>
      <c r="G26" s="63">
        <f t="shared" ref="G26:Q26" si="9">G27+G28</f>
        <v>18688.510000000006</v>
      </c>
      <c r="H26" s="63">
        <f t="shared" si="9"/>
        <v>17099.43</v>
      </c>
      <c r="I26" s="63">
        <f t="shared" si="9"/>
        <v>18550.110000000004</v>
      </c>
      <c r="J26" s="63">
        <f t="shared" si="9"/>
        <v>18392.910000000003</v>
      </c>
      <c r="K26" s="63">
        <f t="shared" si="9"/>
        <v>19462.650000000005</v>
      </c>
      <c r="L26" s="63">
        <f t="shared" si="9"/>
        <v>26542.469999999994</v>
      </c>
      <c r="M26" s="63">
        <f t="shared" si="9"/>
        <v>31139.810000000005</v>
      </c>
      <c r="N26" s="63">
        <f t="shared" si="9"/>
        <v>33556.36</v>
      </c>
      <c r="O26" s="63">
        <f t="shared" si="9"/>
        <v>34794.820000000007</v>
      </c>
      <c r="P26" s="63">
        <f t="shared" si="9"/>
        <v>47874.999999999993</v>
      </c>
      <c r="Q26" s="423">
        <f t="shared" si="9"/>
        <v>51706.970000000008</v>
      </c>
      <c r="R26" s="379">
        <f t="shared" si="0"/>
        <v>8.0041148825065619E-2</v>
      </c>
      <c r="T26" s="343">
        <f t="shared" si="1"/>
        <v>3.4011943649233038E-2</v>
      </c>
      <c r="U26" s="344">
        <f t="shared" si="2"/>
        <v>4.7373456887711655E-2</v>
      </c>
      <c r="V26" s="344">
        <f t="shared" si="3"/>
        <v>6.3375360184553212E-2</v>
      </c>
      <c r="W26" s="344">
        <f t="shared" si="4"/>
        <v>7.2219885876439252E-2</v>
      </c>
      <c r="X26" s="345">
        <f t="shared" si="5"/>
        <v>7.2108461162402424E-2</v>
      </c>
    </row>
    <row r="27" spans="1:37" ht="20.100000000000001" customHeight="1">
      <c r="A27" s="47"/>
      <c r="D27" s="24" t="s">
        <v>97</v>
      </c>
      <c r="E27" s="24"/>
      <c r="F27" s="216"/>
      <c r="G27" s="65"/>
      <c r="H27" s="65"/>
      <c r="I27" s="65"/>
      <c r="J27" s="65"/>
      <c r="K27" s="65"/>
      <c r="L27" s="65"/>
      <c r="M27" s="65">
        <v>24067.480000000003</v>
      </c>
      <c r="N27" s="65">
        <v>28862.45</v>
      </c>
      <c r="O27" s="65">
        <v>28543.680000000004</v>
      </c>
      <c r="P27" s="65">
        <v>40979.12999999999</v>
      </c>
      <c r="Q27" s="40">
        <v>47506.220000000008</v>
      </c>
      <c r="R27" s="374">
        <f t="shared" si="0"/>
        <v>0.15927839366038321</v>
      </c>
      <c r="T27" s="340">
        <f t="shared" si="1"/>
        <v>0</v>
      </c>
      <c r="U27" s="341">
        <f t="shared" si="2"/>
        <v>0</v>
      </c>
      <c r="V27" s="341">
        <f t="shared" si="3"/>
        <v>5.1989520307696026E-2</v>
      </c>
      <c r="W27" s="341">
        <f t="shared" si="4"/>
        <v>6.1817401397718387E-2</v>
      </c>
      <c r="X27" s="342">
        <f t="shared" si="5"/>
        <v>6.6250264129624023E-2</v>
      </c>
    </row>
    <row r="28" spans="1:37" ht="20.100000000000001" customHeight="1" thickBot="1">
      <c r="A28" s="47"/>
      <c r="D28" s="24" t="s">
        <v>98</v>
      </c>
      <c r="E28" s="24"/>
      <c r="F28" s="216">
        <v>11455.960000000001</v>
      </c>
      <c r="G28" s="65">
        <v>18688.510000000006</v>
      </c>
      <c r="H28" s="65">
        <v>17099.43</v>
      </c>
      <c r="I28" s="65">
        <v>18550.110000000004</v>
      </c>
      <c r="J28" s="65">
        <v>18392.910000000003</v>
      </c>
      <c r="K28" s="65">
        <v>19462.650000000005</v>
      </c>
      <c r="L28" s="65">
        <v>26542.469999999994</v>
      </c>
      <c r="M28" s="65">
        <v>7072.33</v>
      </c>
      <c r="N28" s="65">
        <v>4693.9100000000008</v>
      </c>
      <c r="O28" s="65">
        <v>6251.1400000000012</v>
      </c>
      <c r="P28" s="65">
        <v>6895.8700000000008</v>
      </c>
      <c r="Q28" s="40">
        <v>4200.75</v>
      </c>
      <c r="R28" s="383">
        <f t="shared" si="0"/>
        <v>-0.39083103364767613</v>
      </c>
      <c r="T28" s="340">
        <f t="shared" si="1"/>
        <v>3.4011943649233038E-2</v>
      </c>
      <c r="U28" s="341">
        <f t="shared" si="2"/>
        <v>4.7373456887711655E-2</v>
      </c>
      <c r="V28" s="341">
        <f t="shared" si="3"/>
        <v>1.1385839876857188E-2</v>
      </c>
      <c r="W28" s="341">
        <f t="shared" si="4"/>
        <v>1.0402484478720862E-2</v>
      </c>
      <c r="X28" s="342">
        <f t="shared" si="5"/>
        <v>5.8581970327784031E-3</v>
      </c>
    </row>
    <row r="29" spans="1:37" ht="20.100000000000001" customHeight="1" thickBot="1">
      <c r="A29" s="56" t="s">
        <v>30</v>
      </c>
      <c r="B29" s="212"/>
      <c r="C29" s="212"/>
      <c r="D29" s="212"/>
      <c r="E29" s="212"/>
      <c r="F29" s="59">
        <f>F7+F18</f>
        <v>336821.67999999993</v>
      </c>
      <c r="G29" s="69">
        <f t="shared" ref="G29:Q29" si="10">G7+G18</f>
        <v>396538.05</v>
      </c>
      <c r="H29" s="69">
        <f t="shared" si="10"/>
        <v>398675.49</v>
      </c>
      <c r="I29" s="69">
        <f t="shared" si="10"/>
        <v>390648.23</v>
      </c>
      <c r="J29" s="69">
        <f t="shared" si="10"/>
        <v>393340.59999999992</v>
      </c>
      <c r="K29" s="69">
        <f t="shared" si="10"/>
        <v>410834.49</v>
      </c>
      <c r="L29" s="69">
        <f t="shared" si="10"/>
        <v>430304.04000000004</v>
      </c>
      <c r="M29" s="69">
        <f t="shared" si="10"/>
        <v>509240.83</v>
      </c>
      <c r="N29" s="69">
        <f t="shared" si="10"/>
        <v>500505.1</v>
      </c>
      <c r="O29" s="69">
        <f t="shared" si="10"/>
        <v>549027.57000000007</v>
      </c>
      <c r="P29" s="69">
        <f t="shared" si="10"/>
        <v>662906.06000000006</v>
      </c>
      <c r="Q29" s="85">
        <f t="shared" si="10"/>
        <v>717072.15999999992</v>
      </c>
      <c r="R29" s="335">
        <f t="shared" si="0"/>
        <v>8.171006914614698E-2</v>
      </c>
      <c r="T29" s="365">
        <f>T7+T18</f>
        <v>0.99999999999999989</v>
      </c>
      <c r="U29" s="367">
        <f t="shared" ref="U29:X29" si="11">U7+U18</f>
        <v>1</v>
      </c>
      <c r="V29" s="367">
        <f t="shared" si="11"/>
        <v>0.99999999999999989</v>
      </c>
      <c r="W29" s="367">
        <f t="shared" si="11"/>
        <v>1</v>
      </c>
      <c r="X29" s="366">
        <f t="shared" si="11"/>
        <v>1</v>
      </c>
    </row>
    <row r="30" spans="1:37" s="6" customFormat="1" ht="20.100000000000001" customHeight="1" thickBot="1">
      <c r="A30" s="385"/>
      <c r="B30" s="115" t="s">
        <v>113</v>
      </c>
      <c r="C30" s="115"/>
      <c r="D30" s="115"/>
      <c r="E30" s="398"/>
      <c r="F30" s="33">
        <f>F9+F14+F20+F25</f>
        <v>297620.16999999993</v>
      </c>
      <c r="G30" s="83">
        <f t="shared" ref="G30:Q30" si="12">G9+G14+G20+G25</f>
        <v>344921.45999999996</v>
      </c>
      <c r="H30" s="83">
        <f t="shared" si="12"/>
        <v>348450.58999999997</v>
      </c>
      <c r="I30" s="83">
        <f t="shared" si="12"/>
        <v>361690.08999999997</v>
      </c>
      <c r="J30" s="83">
        <f t="shared" si="12"/>
        <v>360830.92999999993</v>
      </c>
      <c r="K30" s="83">
        <f t="shared" si="12"/>
        <v>379840.98</v>
      </c>
      <c r="L30" s="83">
        <f t="shared" si="12"/>
        <v>394047.58000000007</v>
      </c>
      <c r="M30" s="83">
        <f t="shared" si="12"/>
        <v>448030.66000000003</v>
      </c>
      <c r="N30" s="83">
        <f t="shared" si="12"/>
        <v>436210.56999999995</v>
      </c>
      <c r="O30" s="83">
        <f t="shared" ref="O30:P30" si="13">O9+O14+O20+O25</f>
        <v>481320.03</v>
      </c>
      <c r="P30" s="83">
        <f t="shared" si="13"/>
        <v>550533.15000000014</v>
      </c>
      <c r="Q30" s="209">
        <f t="shared" si="12"/>
        <v>600009.96999999986</v>
      </c>
      <c r="R30" s="326">
        <f t="shared" si="0"/>
        <v>8.9870737120915797E-2</v>
      </c>
      <c r="T30" s="399">
        <f>F30/$F$29</f>
        <v>0.88361345979866845</v>
      </c>
      <c r="U30" s="400">
        <f>K30/$K$29</f>
        <v>0.92455962010394988</v>
      </c>
      <c r="V30" s="400">
        <f>L30/$K$29</f>
        <v>0.959139482179308</v>
      </c>
      <c r="W30" s="400">
        <f>P30/$P$29</f>
        <v>0.83048441282917229</v>
      </c>
      <c r="X30" s="401">
        <f>Q30/$Q$29</f>
        <v>0.83674977703778086</v>
      </c>
      <c r="Y30"/>
      <c r="Z30"/>
      <c r="AA30"/>
      <c r="AB30"/>
      <c r="AC30"/>
      <c r="AD30"/>
      <c r="AE30"/>
      <c r="AF30"/>
      <c r="AG30"/>
      <c r="AH30"/>
      <c r="AI30"/>
      <c r="AJ30"/>
      <c r="AK30"/>
    </row>
    <row r="31" spans="1:37" ht="20.100000000000001" customHeight="1">
      <c r="A31" s="198"/>
      <c r="B31" s="1"/>
      <c r="C31" s="1" t="s">
        <v>37</v>
      </c>
      <c r="D31" s="1"/>
      <c r="E31" s="330"/>
      <c r="F31" s="7">
        <f>F9+F20</f>
        <v>34665.58</v>
      </c>
      <c r="G31" s="61">
        <f t="shared" ref="G31:Q31" si="14">G9+G20</f>
        <v>39555.06</v>
      </c>
      <c r="H31" s="61">
        <f t="shared" si="14"/>
        <v>52315.739999999991</v>
      </c>
      <c r="I31" s="61">
        <f t="shared" si="14"/>
        <v>52896.000000000015</v>
      </c>
      <c r="J31" s="61">
        <f t="shared" si="14"/>
        <v>55173.469999999994</v>
      </c>
      <c r="K31" s="61">
        <f t="shared" si="14"/>
        <v>59596.2</v>
      </c>
      <c r="L31" s="61">
        <f t="shared" si="14"/>
        <v>69674.05</v>
      </c>
      <c r="M31" s="61">
        <f t="shared" si="14"/>
        <v>67866.040000000008</v>
      </c>
      <c r="N31" s="61">
        <f t="shared" si="14"/>
        <v>67786.44</v>
      </c>
      <c r="O31" s="61">
        <f t="shared" ref="O31:P31" si="15">O9+O20</f>
        <v>76789.209999999992</v>
      </c>
      <c r="P31" s="61">
        <f t="shared" si="15"/>
        <v>85071.859999999986</v>
      </c>
      <c r="Q31" s="7">
        <f t="shared" si="14"/>
        <v>99773</v>
      </c>
      <c r="R31" s="384">
        <f t="shared" si="0"/>
        <v>0.17280849390150888</v>
      </c>
      <c r="T31" s="340">
        <f t="shared" ref="T31:T38" si="16">F31/$F$29</f>
        <v>0.10291968141718195</v>
      </c>
      <c r="U31" s="341">
        <f t="shared" ref="U31:V38" si="17">K31/$K$29</f>
        <v>0.14506133601392618</v>
      </c>
      <c r="V31" s="341">
        <f t="shared" si="17"/>
        <v>0.16959153064291171</v>
      </c>
      <c r="W31" s="341">
        <f t="shared" ref="W31:W38" si="18">P31/$P$29</f>
        <v>0.12833169755606091</v>
      </c>
      <c r="X31" s="342">
        <f t="shared" ref="X31:X38" si="19">Q31/$Q$29</f>
        <v>0.13913941380739145</v>
      </c>
    </row>
    <row r="32" spans="1:37" ht="20.100000000000001" customHeight="1" thickBot="1">
      <c r="A32" s="198"/>
      <c r="B32" s="1"/>
      <c r="C32" s="1" t="s">
        <v>38</v>
      </c>
      <c r="D32" s="1"/>
      <c r="E32" s="330"/>
      <c r="F32" s="7">
        <f>F14+F25</f>
        <v>262954.58999999991</v>
      </c>
      <c r="G32" s="61">
        <f t="shared" ref="G32:Q32" si="20">G14+G25</f>
        <v>305366.40000000002</v>
      </c>
      <c r="H32" s="61">
        <f t="shared" si="20"/>
        <v>296134.84999999998</v>
      </c>
      <c r="I32" s="61">
        <f t="shared" si="20"/>
        <v>308794.08999999997</v>
      </c>
      <c r="J32" s="61">
        <f t="shared" si="20"/>
        <v>305657.45999999996</v>
      </c>
      <c r="K32" s="61">
        <f t="shared" si="20"/>
        <v>320244.78000000003</v>
      </c>
      <c r="L32" s="61">
        <f t="shared" si="20"/>
        <v>324373.53000000003</v>
      </c>
      <c r="M32" s="61">
        <f t="shared" si="20"/>
        <v>380164.62</v>
      </c>
      <c r="N32" s="61">
        <f t="shared" si="20"/>
        <v>368424.13</v>
      </c>
      <c r="O32" s="61">
        <f t="shared" ref="O32:P32" si="21">O14+O25</f>
        <v>404530.82000000007</v>
      </c>
      <c r="P32" s="61">
        <f t="shared" si="21"/>
        <v>465461.2900000001</v>
      </c>
      <c r="Q32" s="7">
        <f t="shared" si="20"/>
        <v>500236.96999999986</v>
      </c>
      <c r="R32" s="374">
        <f t="shared" si="0"/>
        <v>7.471229240137188E-2</v>
      </c>
      <c r="T32" s="340">
        <f t="shared" si="16"/>
        <v>0.78069377838148646</v>
      </c>
      <c r="U32" s="341">
        <f t="shared" si="17"/>
        <v>0.77949828409002375</v>
      </c>
      <c r="V32" s="341">
        <f t="shared" si="17"/>
        <v>0.78954795153639612</v>
      </c>
      <c r="W32" s="341">
        <f t="shared" si="18"/>
        <v>0.70215271527311129</v>
      </c>
      <c r="X32" s="342">
        <f t="shared" si="19"/>
        <v>0.69761036323038939</v>
      </c>
    </row>
    <row r="33" spans="1:37" ht="20.100000000000001" customHeight="1" thickBot="1">
      <c r="A33" s="47"/>
      <c r="B33" s="115" t="s">
        <v>97</v>
      </c>
      <c r="C33" s="115"/>
      <c r="D33" s="115"/>
      <c r="E33" s="398"/>
      <c r="F33" s="33">
        <f>F11+F16+F22+F27</f>
        <v>0</v>
      </c>
      <c r="G33" s="83">
        <f t="shared" ref="G33:Q33" si="22">G11+G16+G22+G27</f>
        <v>0</v>
      </c>
      <c r="H33" s="83">
        <f t="shared" si="22"/>
        <v>0</v>
      </c>
      <c r="I33" s="83">
        <f t="shared" si="22"/>
        <v>0</v>
      </c>
      <c r="J33" s="83">
        <f t="shared" si="22"/>
        <v>0</v>
      </c>
      <c r="K33" s="83">
        <f t="shared" si="22"/>
        <v>0</v>
      </c>
      <c r="L33" s="83">
        <f t="shared" si="22"/>
        <v>0</v>
      </c>
      <c r="M33" s="83">
        <f t="shared" si="22"/>
        <v>50571.010000000009</v>
      </c>
      <c r="N33" s="83">
        <f t="shared" si="22"/>
        <v>58824.72</v>
      </c>
      <c r="O33" s="83">
        <f t="shared" ref="O33:P33" si="23">O11+O16+O22+O27</f>
        <v>58696.210000000006</v>
      </c>
      <c r="P33" s="83">
        <f t="shared" si="23"/>
        <v>104508.95999999999</v>
      </c>
      <c r="Q33" s="33">
        <f t="shared" si="22"/>
        <v>108094.72000000002</v>
      </c>
      <c r="R33" s="326">
        <f t="shared" si="0"/>
        <v>3.4310550980509461E-2</v>
      </c>
      <c r="S33" s="6"/>
      <c r="T33" s="393">
        <f t="shared" si="16"/>
        <v>0</v>
      </c>
      <c r="U33" s="394">
        <f t="shared" si="17"/>
        <v>0</v>
      </c>
      <c r="V33" s="394">
        <f t="shared" si="17"/>
        <v>0</v>
      </c>
      <c r="W33" s="394">
        <f t="shared" si="18"/>
        <v>0.15765274494549045</v>
      </c>
      <c r="X33" s="395">
        <f t="shared" si="19"/>
        <v>0.15074454989299826</v>
      </c>
    </row>
    <row r="34" spans="1:37" ht="20.100000000000001" customHeight="1">
      <c r="A34" s="47"/>
      <c r="B34" s="1"/>
      <c r="C34" s="1" t="s">
        <v>37</v>
      </c>
      <c r="D34" s="1"/>
      <c r="E34" s="330"/>
      <c r="F34" s="7">
        <f>F11+F22</f>
        <v>0</v>
      </c>
      <c r="G34" s="61">
        <f t="shared" ref="G34:Q34" si="24">G11+G22</f>
        <v>0</v>
      </c>
      <c r="H34" s="61">
        <f t="shared" si="24"/>
        <v>0</v>
      </c>
      <c r="I34" s="61">
        <f t="shared" si="24"/>
        <v>0</v>
      </c>
      <c r="J34" s="61">
        <f t="shared" si="24"/>
        <v>0</v>
      </c>
      <c r="K34" s="61">
        <f t="shared" si="24"/>
        <v>0</v>
      </c>
      <c r="L34" s="61">
        <f t="shared" si="24"/>
        <v>0</v>
      </c>
      <c r="M34" s="61">
        <f t="shared" si="24"/>
        <v>3548.4700000000003</v>
      </c>
      <c r="N34" s="61">
        <f t="shared" si="24"/>
        <v>4637.6900000000005</v>
      </c>
      <c r="O34" s="61">
        <f t="shared" ref="O34:P34" si="25">O11+O22</f>
        <v>5373.7400000000007</v>
      </c>
      <c r="P34" s="61">
        <f t="shared" si="25"/>
        <v>13308.699999999999</v>
      </c>
      <c r="Q34" s="7">
        <f t="shared" si="24"/>
        <v>10905.65</v>
      </c>
      <c r="R34" s="384">
        <f t="shared" si="0"/>
        <v>-0.18056233892115681</v>
      </c>
      <c r="T34" s="340">
        <f t="shared" si="16"/>
        <v>0</v>
      </c>
      <c r="U34" s="341">
        <f t="shared" si="17"/>
        <v>0</v>
      </c>
      <c r="V34" s="341">
        <f t="shared" si="17"/>
        <v>0</v>
      </c>
      <c r="W34" s="341">
        <f t="shared" si="18"/>
        <v>2.0076298593499051E-2</v>
      </c>
      <c r="X34" s="342">
        <f t="shared" si="19"/>
        <v>1.5208580960666499E-2</v>
      </c>
    </row>
    <row r="35" spans="1:37" s="6" customFormat="1" ht="20.100000000000001" customHeight="1" thickBot="1">
      <c r="A35" s="203"/>
      <c r="B35" s="1"/>
      <c r="C35" s="1" t="s">
        <v>38</v>
      </c>
      <c r="D35" s="1"/>
      <c r="E35" s="330"/>
      <c r="F35" s="7">
        <f>F16+F27</f>
        <v>0</v>
      </c>
      <c r="G35" s="61">
        <f t="shared" ref="G35:Q35" si="26">G16+G27</f>
        <v>0</v>
      </c>
      <c r="H35" s="61">
        <f t="shared" si="26"/>
        <v>0</v>
      </c>
      <c r="I35" s="61">
        <f t="shared" si="26"/>
        <v>0</v>
      </c>
      <c r="J35" s="61">
        <f t="shared" si="26"/>
        <v>0</v>
      </c>
      <c r="K35" s="61">
        <f t="shared" si="26"/>
        <v>0</v>
      </c>
      <c r="L35" s="61">
        <f t="shared" si="26"/>
        <v>0</v>
      </c>
      <c r="M35" s="61">
        <f t="shared" si="26"/>
        <v>47022.540000000008</v>
      </c>
      <c r="N35" s="61">
        <f t="shared" si="26"/>
        <v>54187.030000000006</v>
      </c>
      <c r="O35" s="61">
        <f t="shared" ref="O35:P35" si="27">O16+O27</f>
        <v>53322.47</v>
      </c>
      <c r="P35" s="61">
        <f t="shared" si="27"/>
        <v>91200.26</v>
      </c>
      <c r="Q35" s="7">
        <f t="shared" si="26"/>
        <v>97189.07</v>
      </c>
      <c r="R35" s="321">
        <f t="shared" si="0"/>
        <v>6.5666589108408377E-2</v>
      </c>
      <c r="S35"/>
      <c r="T35" s="340">
        <f t="shared" si="16"/>
        <v>0</v>
      </c>
      <c r="U35" s="341">
        <f t="shared" si="17"/>
        <v>0</v>
      </c>
      <c r="V35" s="341">
        <f t="shared" si="17"/>
        <v>0</v>
      </c>
      <c r="W35" s="341">
        <f t="shared" si="18"/>
        <v>0.1375764463519914</v>
      </c>
      <c r="X35" s="342">
        <f t="shared" si="19"/>
        <v>0.13553596893233175</v>
      </c>
      <c r="Y35"/>
      <c r="Z35"/>
      <c r="AA35"/>
      <c r="AB35"/>
      <c r="AC35"/>
      <c r="AD35"/>
      <c r="AE35"/>
      <c r="AF35"/>
      <c r="AG35"/>
      <c r="AH35"/>
      <c r="AI35"/>
      <c r="AJ35"/>
      <c r="AK35"/>
    </row>
    <row r="36" spans="1:37" ht="20.100000000000001" customHeight="1" thickBot="1">
      <c r="A36" s="203"/>
      <c r="B36" s="115" t="s">
        <v>98</v>
      </c>
      <c r="C36" s="115"/>
      <c r="D36" s="115"/>
      <c r="E36" s="398"/>
      <c r="F36" s="33">
        <f>F12+F17+F23+F28</f>
        <v>39201.51</v>
      </c>
      <c r="G36" s="83">
        <f t="shared" ref="G36:Q36" si="28">G12+G17+G23+G28</f>
        <v>51616.59</v>
      </c>
      <c r="H36" s="83">
        <f t="shared" si="28"/>
        <v>50224.9</v>
      </c>
      <c r="I36" s="83">
        <f t="shared" si="28"/>
        <v>28958.140000000003</v>
      </c>
      <c r="J36" s="83">
        <f t="shared" si="28"/>
        <v>32509.67</v>
      </c>
      <c r="K36" s="83">
        <f t="shared" si="28"/>
        <v>30993.510000000002</v>
      </c>
      <c r="L36" s="83">
        <f t="shared" si="28"/>
        <v>36256.459999999992</v>
      </c>
      <c r="M36" s="83">
        <f t="shared" si="28"/>
        <v>10639.16</v>
      </c>
      <c r="N36" s="83">
        <f t="shared" si="28"/>
        <v>5469.8100000000013</v>
      </c>
      <c r="O36" s="83">
        <f t="shared" ref="O36:P36" si="29">O12+O17+O23+O28</f>
        <v>9011.3300000000017</v>
      </c>
      <c r="P36" s="83">
        <f t="shared" si="29"/>
        <v>7863.9500000000007</v>
      </c>
      <c r="Q36" s="209">
        <f t="shared" si="28"/>
        <v>8967.4700000000012</v>
      </c>
      <c r="R36" s="326">
        <f t="shared" si="0"/>
        <v>0.14032642628704409</v>
      </c>
      <c r="S36" s="6"/>
      <c r="T36" s="393">
        <f t="shared" si="16"/>
        <v>0.11638654020133149</v>
      </c>
      <c r="U36" s="394">
        <f t="shared" si="17"/>
        <v>7.5440379896050111E-2</v>
      </c>
      <c r="V36" s="394">
        <f t="shared" si="17"/>
        <v>8.8250769792964534E-2</v>
      </c>
      <c r="W36" s="394">
        <f t="shared" si="18"/>
        <v>1.1862842225337327E-2</v>
      </c>
      <c r="X36" s="395">
        <f t="shared" si="19"/>
        <v>1.2505673069220818E-2</v>
      </c>
    </row>
    <row r="37" spans="1:37" ht="20.100000000000001" customHeight="1">
      <c r="A37" s="47"/>
      <c r="B37" s="9"/>
      <c r="C37" s="1" t="s">
        <v>37</v>
      </c>
      <c r="D37" s="1"/>
      <c r="E37" s="330"/>
      <c r="F37" s="7">
        <f>F12+F23</f>
        <v>6722.5200000000013</v>
      </c>
      <c r="G37" s="61">
        <f t="shared" ref="G37:Q37" si="30">G12+G23</f>
        <v>7145.32</v>
      </c>
      <c r="H37" s="61">
        <f t="shared" si="30"/>
        <v>3441.5600000000004</v>
      </c>
      <c r="I37" s="61">
        <f t="shared" si="30"/>
        <v>2315.3399999999997</v>
      </c>
      <c r="J37" s="61">
        <f t="shared" si="30"/>
        <v>3490.8899999999994</v>
      </c>
      <c r="K37" s="61">
        <f t="shared" si="30"/>
        <v>3858.49</v>
      </c>
      <c r="L37" s="61">
        <f t="shared" si="30"/>
        <v>3416.0700000000006</v>
      </c>
      <c r="M37" s="61">
        <f t="shared" si="30"/>
        <v>654.99</v>
      </c>
      <c r="N37" s="61">
        <f t="shared" si="30"/>
        <v>584.54</v>
      </c>
      <c r="O37" s="61">
        <f t="shared" ref="O37:P37" si="31">O12+O23</f>
        <v>811.86000000000013</v>
      </c>
      <c r="P37" s="61">
        <f t="shared" si="31"/>
        <v>571.45999999999992</v>
      </c>
      <c r="Q37" s="7">
        <f t="shared" si="30"/>
        <v>498.15000000000009</v>
      </c>
      <c r="R37" s="384">
        <f t="shared" si="0"/>
        <v>-0.12828544430056318</v>
      </c>
      <c r="T37" s="340">
        <f t="shared" si="16"/>
        <v>1.9958691495155546E-2</v>
      </c>
      <c r="U37" s="341">
        <f t="shared" si="17"/>
        <v>9.3918356270428997E-3</v>
      </c>
      <c r="V37" s="341">
        <f t="shared" si="17"/>
        <v>8.3149542775729484E-3</v>
      </c>
      <c r="W37" s="341">
        <f t="shared" si="18"/>
        <v>8.6205276204595247E-4</v>
      </c>
      <c r="X37" s="342">
        <f t="shared" si="19"/>
        <v>6.9469995878796928E-4</v>
      </c>
    </row>
    <row r="38" spans="1:37" ht="20.100000000000001" customHeight="1" thickBot="1">
      <c r="A38" s="48"/>
      <c r="B38" s="114"/>
      <c r="C38" s="114" t="s">
        <v>38</v>
      </c>
      <c r="D38" s="114"/>
      <c r="E38" s="331"/>
      <c r="F38" s="106">
        <f>F17+F28</f>
        <v>32478.989999999998</v>
      </c>
      <c r="G38" s="67">
        <f t="shared" ref="G38:Q38" si="32">G17+G28</f>
        <v>44471.270000000004</v>
      </c>
      <c r="H38" s="67">
        <f t="shared" si="32"/>
        <v>46783.34</v>
      </c>
      <c r="I38" s="67">
        <f t="shared" si="32"/>
        <v>26642.800000000003</v>
      </c>
      <c r="J38" s="67">
        <f t="shared" si="32"/>
        <v>29018.78</v>
      </c>
      <c r="K38" s="67">
        <f t="shared" si="32"/>
        <v>27135.020000000004</v>
      </c>
      <c r="L38" s="67">
        <f t="shared" si="32"/>
        <v>32840.389999999992</v>
      </c>
      <c r="M38" s="67">
        <f t="shared" si="32"/>
        <v>9984.17</v>
      </c>
      <c r="N38" s="67">
        <f t="shared" si="32"/>
        <v>4885.2700000000004</v>
      </c>
      <c r="O38" s="67">
        <f t="shared" ref="O38:P38" si="33">O17+O28</f>
        <v>8199.4700000000012</v>
      </c>
      <c r="P38" s="67">
        <f t="shared" si="33"/>
        <v>7292.4900000000007</v>
      </c>
      <c r="Q38" s="106">
        <f t="shared" si="32"/>
        <v>8469.32</v>
      </c>
      <c r="R38" s="383">
        <f t="shared" si="0"/>
        <v>0.16137560696003683</v>
      </c>
      <c r="T38" s="360">
        <f t="shared" si="16"/>
        <v>9.6427848706175934E-2</v>
      </c>
      <c r="U38" s="349">
        <f t="shared" si="17"/>
        <v>6.604854426900722E-2</v>
      </c>
      <c r="V38" s="349">
        <f t="shared" si="17"/>
        <v>7.9935815515391598E-2</v>
      </c>
      <c r="W38" s="349">
        <f t="shared" si="18"/>
        <v>1.1000789463291374E-2</v>
      </c>
      <c r="X38" s="361">
        <f t="shared" si="19"/>
        <v>1.1810973110432848E-2</v>
      </c>
    </row>
    <row r="39" spans="1:37" ht="20.100000000000001" customHeight="1" thickBot="1"/>
    <row r="40" spans="1:37" ht="15" customHeight="1">
      <c r="A40" s="507" t="s">
        <v>32</v>
      </c>
      <c r="B40" s="516"/>
      <c r="C40" s="516"/>
      <c r="D40" s="516"/>
      <c r="E40" s="516"/>
      <c r="F40" s="533" t="s">
        <v>35</v>
      </c>
      <c r="G40" s="530"/>
      <c r="H40" s="530"/>
      <c r="I40" s="530"/>
      <c r="J40" s="530"/>
      <c r="K40" s="530"/>
      <c r="L40" s="530"/>
      <c r="M40" s="530"/>
      <c r="N40" s="530"/>
      <c r="O40" s="530"/>
      <c r="P40" s="530"/>
      <c r="Q40" s="531"/>
      <c r="R40" s="519" t="s">
        <v>196</v>
      </c>
      <c r="T40" s="489" t="s">
        <v>112</v>
      </c>
      <c r="U40" s="495"/>
      <c r="V40" s="495"/>
      <c r="W40" s="495"/>
      <c r="X40" s="522"/>
    </row>
    <row r="41" spans="1:37" ht="15.75" thickBot="1">
      <c r="A41" s="517"/>
      <c r="B41" s="543"/>
      <c r="C41" s="543"/>
      <c r="D41" s="543"/>
      <c r="E41" s="543"/>
      <c r="F41" s="526" t="str">
        <f>F5</f>
        <v>jan-dez</v>
      </c>
      <c r="G41" s="527"/>
      <c r="H41" s="527"/>
      <c r="I41" s="527"/>
      <c r="J41" s="527"/>
      <c r="K41" s="527"/>
      <c r="L41" s="527"/>
      <c r="M41" s="527"/>
      <c r="N41" s="527"/>
      <c r="O41" s="527"/>
      <c r="P41" s="527"/>
      <c r="Q41" s="528"/>
      <c r="R41" s="520"/>
      <c r="T41" s="523"/>
      <c r="U41" s="524"/>
      <c r="V41" s="524"/>
      <c r="W41" s="524"/>
      <c r="X41" s="525"/>
    </row>
    <row r="42" spans="1:37" ht="23.25" customHeight="1" thickBot="1">
      <c r="A42" s="517"/>
      <c r="B42" s="543"/>
      <c r="C42" s="543"/>
      <c r="D42" s="543"/>
      <c r="E42" s="543"/>
      <c r="F42" s="28">
        <v>2010</v>
      </c>
      <c r="G42" s="196">
        <v>2011</v>
      </c>
      <c r="H42" s="196">
        <v>2012</v>
      </c>
      <c r="I42" s="196">
        <v>2013</v>
      </c>
      <c r="J42" s="196">
        <v>2014</v>
      </c>
      <c r="K42" s="196">
        <v>2015</v>
      </c>
      <c r="L42" s="196">
        <v>2016</v>
      </c>
      <c r="M42" s="196">
        <v>2017</v>
      </c>
      <c r="N42" s="196">
        <v>2018</v>
      </c>
      <c r="O42" s="196">
        <v>2019</v>
      </c>
      <c r="P42" s="196">
        <v>2020</v>
      </c>
      <c r="Q42" s="287">
        <v>2021</v>
      </c>
      <c r="R42" s="521"/>
      <c r="T42" s="284">
        <v>2010</v>
      </c>
      <c r="U42" s="339">
        <v>2015</v>
      </c>
      <c r="V42" s="386">
        <v>2019</v>
      </c>
      <c r="W42" s="386">
        <v>2020</v>
      </c>
      <c r="X42" s="288">
        <v>2021</v>
      </c>
    </row>
    <row r="43" spans="1:37" ht="20.100000000000001" customHeight="1" thickBot="1">
      <c r="A43" s="32" t="s">
        <v>36</v>
      </c>
      <c r="B43" s="115"/>
      <c r="C43" s="115"/>
      <c r="D43" s="115"/>
      <c r="E43" s="115"/>
      <c r="F43" s="215">
        <v>27553.906999999999</v>
      </c>
      <c r="G43" s="83">
        <v>31540.295000000002</v>
      </c>
      <c r="H43" s="83">
        <v>31868.926000000003</v>
      </c>
      <c r="I43" s="83">
        <v>30455.593000000004</v>
      </c>
      <c r="J43" s="83">
        <v>31104.849000000006</v>
      </c>
      <c r="K43" s="83">
        <v>33306.495000000003</v>
      </c>
      <c r="L43" s="83">
        <v>38991.528999999995</v>
      </c>
      <c r="M43" s="83">
        <v>44953.880000000012</v>
      </c>
      <c r="N43" s="83">
        <v>42827.288</v>
      </c>
      <c r="O43" s="83">
        <v>47806.188000000002</v>
      </c>
      <c r="P43" s="83">
        <v>50910.50499999999</v>
      </c>
      <c r="Q43" s="209">
        <v>59807.455000000009</v>
      </c>
      <c r="R43" s="318">
        <f t="shared" ref="R43:R74" si="34">(Q43-P43)/P43</f>
        <v>0.17475666367874412</v>
      </c>
      <c r="T43" s="390">
        <f>F43/$F$65</f>
        <v>0.38476309271366788</v>
      </c>
      <c r="U43" s="391">
        <f>K43/$K$65</f>
        <v>0.32004238994833911</v>
      </c>
      <c r="V43" s="391">
        <f>O43/$O$65</f>
        <v>0.34619779265340844</v>
      </c>
      <c r="W43" s="391">
        <f>P43/$P$65</f>
        <v>0.31555353199451119</v>
      </c>
      <c r="X43" s="392">
        <f>Q43/$Q$65</f>
        <v>0.33967221639112061</v>
      </c>
    </row>
    <row r="44" spans="1:37" ht="20.100000000000001" customHeight="1" thickBot="1">
      <c r="A44" s="203"/>
      <c r="B44" s="115" t="s">
        <v>37</v>
      </c>
      <c r="C44" s="115"/>
      <c r="D44" s="115"/>
      <c r="E44" s="204"/>
      <c r="F44" s="79">
        <v>4417.3280000000004</v>
      </c>
      <c r="G44" s="60">
        <v>5177.3019999999997</v>
      </c>
      <c r="H44" s="60">
        <v>6207.8810000000012</v>
      </c>
      <c r="I44" s="60">
        <v>6173.5490000000036</v>
      </c>
      <c r="J44" s="60">
        <v>6386.219000000001</v>
      </c>
      <c r="K44" s="60">
        <v>7485.8449999999993</v>
      </c>
      <c r="L44" s="60">
        <v>9215.2050000000017</v>
      </c>
      <c r="M44" s="60">
        <v>8442.0250000000033</v>
      </c>
      <c r="N44" s="60">
        <v>8142.4849999999997</v>
      </c>
      <c r="O44" s="60">
        <v>9602.4129999999968</v>
      </c>
      <c r="P44" s="60">
        <v>10315.645</v>
      </c>
      <c r="Q44" s="36">
        <v>11407.91</v>
      </c>
      <c r="R44" s="368">
        <f t="shared" si="34"/>
        <v>0.10588431455328284</v>
      </c>
      <c r="T44" s="393">
        <f t="shared" ref="T44:T64" si="35">F44/$F$65</f>
        <v>6.1683621956431851E-2</v>
      </c>
      <c r="U44" s="394">
        <f t="shared" ref="U44:U64" si="36">K44/$K$65</f>
        <v>7.1931547422892275E-2</v>
      </c>
      <c r="V44" s="394">
        <f t="shared" ref="V44:V64" si="37">O44/$O$65</f>
        <v>6.9537738184571263E-2</v>
      </c>
      <c r="W44" s="394">
        <f t="shared" ref="W44:W64" si="38">P44/$P$65</f>
        <v>6.3938438924373661E-2</v>
      </c>
      <c r="X44" s="395">
        <f t="shared" ref="X44:X64" si="39">Q44/$Q$65</f>
        <v>6.4790419088898335E-2</v>
      </c>
    </row>
    <row r="45" spans="1:37" ht="20.100000000000001" customHeight="1">
      <c r="A45" s="198"/>
      <c r="B45" s="24"/>
      <c r="C45" s="370" t="s">
        <v>96</v>
      </c>
      <c r="D45" s="370"/>
      <c r="E45" s="199"/>
      <c r="F45" s="371">
        <v>4039.7440000000001</v>
      </c>
      <c r="G45" s="372">
        <v>4643.6660000000002</v>
      </c>
      <c r="H45" s="372">
        <v>6069.7040000000015</v>
      </c>
      <c r="I45" s="372">
        <v>6158.9600000000037</v>
      </c>
      <c r="J45" s="372">
        <v>6225.7090000000007</v>
      </c>
      <c r="K45" s="372">
        <v>7251.1729999999989</v>
      </c>
      <c r="L45" s="372">
        <v>9017.7100000000009</v>
      </c>
      <c r="M45" s="372">
        <v>8256.3310000000038</v>
      </c>
      <c r="N45" s="372">
        <v>7849.57</v>
      </c>
      <c r="O45" s="372">
        <v>9266.7759999999962</v>
      </c>
      <c r="P45" s="372">
        <v>8973.8320000000003</v>
      </c>
      <c r="Q45" s="373">
        <v>10358.044</v>
      </c>
      <c r="R45" s="374">
        <f t="shared" si="34"/>
        <v>0.15424982326390771</v>
      </c>
      <c r="T45" s="340">
        <f t="shared" si="35"/>
        <v>5.641103438476016E-2</v>
      </c>
      <c r="U45" s="341">
        <f t="shared" si="36"/>
        <v>6.967658220562889E-2</v>
      </c>
      <c r="V45" s="341">
        <f t="shared" si="37"/>
        <v>6.7107157680373522E-2</v>
      </c>
      <c r="W45" s="341">
        <f t="shared" si="38"/>
        <v>5.5621612536064388E-2</v>
      </c>
      <c r="X45" s="342">
        <f t="shared" si="39"/>
        <v>5.8827779295352857E-2</v>
      </c>
    </row>
    <row r="46" spans="1:37" ht="20.100000000000001" customHeight="1">
      <c r="A46" s="198"/>
      <c r="B46" s="24"/>
      <c r="C46" s="378" t="s">
        <v>87</v>
      </c>
      <c r="D46" s="370"/>
      <c r="E46" s="194"/>
      <c r="F46" s="43">
        <f>F47+F48</f>
        <v>377.58400000000012</v>
      </c>
      <c r="G46" s="63">
        <f t="shared" ref="G46:Q46" si="40">G47+G48</f>
        <v>533.63599999999997</v>
      </c>
      <c r="H46" s="63">
        <f t="shared" si="40"/>
        <v>138.17699999999999</v>
      </c>
      <c r="I46" s="63">
        <f t="shared" si="40"/>
        <v>14.589000000000002</v>
      </c>
      <c r="J46" s="63">
        <f t="shared" si="40"/>
        <v>160.51</v>
      </c>
      <c r="K46" s="63">
        <f t="shared" si="40"/>
        <v>234.67200000000003</v>
      </c>
      <c r="L46" s="63">
        <f t="shared" si="40"/>
        <v>197.495</v>
      </c>
      <c r="M46" s="63">
        <f t="shared" si="40"/>
        <v>185.69400000000002</v>
      </c>
      <c r="N46" s="63">
        <f t="shared" si="40"/>
        <v>292.91499999999996</v>
      </c>
      <c r="O46" s="63">
        <f t="shared" si="40"/>
        <v>335.637</v>
      </c>
      <c r="P46" s="63">
        <f t="shared" si="40"/>
        <v>1341.8129999999999</v>
      </c>
      <c r="Q46" s="44">
        <f t="shared" si="40"/>
        <v>1049.8660000000002</v>
      </c>
      <c r="R46" s="379">
        <f t="shared" si="34"/>
        <v>-0.21757651774129458</v>
      </c>
      <c r="T46" s="343">
        <f t="shared" si="35"/>
        <v>5.2725875716716913E-3</v>
      </c>
      <c r="U46" s="344">
        <f t="shared" si="36"/>
        <v>2.254965217263379E-3</v>
      </c>
      <c r="V46" s="344">
        <f t="shared" si="37"/>
        <v>2.430580504197742E-3</v>
      </c>
      <c r="W46" s="344">
        <f t="shared" si="38"/>
        <v>8.3168263883092713E-3</v>
      </c>
      <c r="X46" s="345">
        <f t="shared" si="39"/>
        <v>5.9626397935454737E-3</v>
      </c>
    </row>
    <row r="47" spans="1:37" ht="20.100000000000001" customHeight="1">
      <c r="A47" s="47"/>
      <c r="D47" s="24" t="s">
        <v>97</v>
      </c>
      <c r="E47" s="24"/>
      <c r="F47" s="216"/>
      <c r="G47" s="65"/>
      <c r="H47" s="65"/>
      <c r="I47" s="65"/>
      <c r="J47" s="65"/>
      <c r="K47" s="65"/>
      <c r="L47" s="65"/>
      <c r="M47" s="65">
        <v>166.28500000000003</v>
      </c>
      <c r="N47" s="65">
        <v>279.87199999999996</v>
      </c>
      <c r="O47" s="65">
        <v>305.74299999999999</v>
      </c>
      <c r="P47" s="65">
        <v>1335.116</v>
      </c>
      <c r="Q47" s="40">
        <v>1033.9360000000001</v>
      </c>
      <c r="R47" s="374">
        <f t="shared" si="34"/>
        <v>-0.2255833950008837</v>
      </c>
      <c r="T47" s="387">
        <f t="shared" si="35"/>
        <v>0</v>
      </c>
      <c r="U47" s="388">
        <f t="shared" si="36"/>
        <v>0</v>
      </c>
      <c r="V47" s="388">
        <f t="shared" si="37"/>
        <v>2.2140972988524219E-3</v>
      </c>
      <c r="W47" s="388">
        <f t="shared" si="38"/>
        <v>8.2753170376601813E-3</v>
      </c>
      <c r="X47" s="389">
        <f t="shared" si="39"/>
        <v>5.872166483702904E-3</v>
      </c>
    </row>
    <row r="48" spans="1:37" ht="20.100000000000001" customHeight="1" thickBot="1">
      <c r="A48" s="47"/>
      <c r="D48" s="24" t="s">
        <v>98</v>
      </c>
      <c r="E48" s="24"/>
      <c r="F48" s="216">
        <v>377.58400000000012</v>
      </c>
      <c r="G48" s="65">
        <v>533.63599999999997</v>
      </c>
      <c r="H48" s="65">
        <v>138.17699999999999</v>
      </c>
      <c r="I48" s="65">
        <v>14.589000000000002</v>
      </c>
      <c r="J48" s="65">
        <v>160.51</v>
      </c>
      <c r="K48" s="65">
        <v>234.67200000000003</v>
      </c>
      <c r="L48" s="65">
        <v>197.495</v>
      </c>
      <c r="M48" s="65">
        <v>19.408999999999999</v>
      </c>
      <c r="N48" s="65">
        <v>13.043000000000001</v>
      </c>
      <c r="O48" s="65">
        <v>29.893999999999995</v>
      </c>
      <c r="P48" s="65">
        <v>6.6969999999999992</v>
      </c>
      <c r="Q48" s="40">
        <v>15.93</v>
      </c>
      <c r="R48" s="374">
        <f t="shared" si="34"/>
        <v>1.3786770195609976</v>
      </c>
      <c r="T48" s="387">
        <f t="shared" si="35"/>
        <v>5.2725875716716913E-3</v>
      </c>
      <c r="U48" s="388">
        <f t="shared" si="36"/>
        <v>2.254965217263379E-3</v>
      </c>
      <c r="V48" s="388">
        <f t="shared" si="37"/>
        <v>2.1648320534532037E-4</v>
      </c>
      <c r="W48" s="388">
        <f t="shared" si="38"/>
        <v>4.1509350649089841E-5</v>
      </c>
      <c r="X48" s="389">
        <f t="shared" si="39"/>
        <v>9.04733098425698E-5</v>
      </c>
    </row>
    <row r="49" spans="1:24" ht="20.100000000000001" customHeight="1" thickBot="1">
      <c r="A49" s="47"/>
      <c r="B49" s="115" t="s">
        <v>38</v>
      </c>
      <c r="C49" s="115"/>
      <c r="D49" s="115"/>
      <c r="E49" s="115"/>
      <c r="F49" s="217">
        <v>23136.578999999998</v>
      </c>
      <c r="G49" s="155">
        <v>26362.993000000002</v>
      </c>
      <c r="H49" s="155">
        <v>25661.045000000002</v>
      </c>
      <c r="I49" s="155">
        <v>24282.044000000002</v>
      </c>
      <c r="J49" s="155">
        <v>24718.630000000005</v>
      </c>
      <c r="K49" s="155">
        <v>25820.650000000005</v>
      </c>
      <c r="L49" s="155">
        <v>29776.323999999997</v>
      </c>
      <c r="M49" s="155">
        <v>36511.855000000003</v>
      </c>
      <c r="N49" s="155">
        <v>34684.803</v>
      </c>
      <c r="O49" s="155">
        <v>38203.775000000001</v>
      </c>
      <c r="P49" s="155">
        <v>40594.86</v>
      </c>
      <c r="Q49" s="156">
        <v>48399.545000000006</v>
      </c>
      <c r="R49" s="368">
        <f t="shared" si="34"/>
        <v>0.1922579607369013</v>
      </c>
      <c r="T49" s="393">
        <f t="shared" si="35"/>
        <v>0.32307947075723603</v>
      </c>
      <c r="U49" s="394">
        <f t="shared" si="36"/>
        <v>0.24811084252544688</v>
      </c>
      <c r="V49" s="394">
        <f t="shared" si="37"/>
        <v>0.27666005446883718</v>
      </c>
      <c r="W49" s="394">
        <f t="shared" si="38"/>
        <v>0.25161509307013757</v>
      </c>
      <c r="X49" s="395">
        <f t="shared" si="39"/>
        <v>0.27488179730222223</v>
      </c>
    </row>
    <row r="50" spans="1:24" ht="20.100000000000001" customHeight="1">
      <c r="A50" s="47"/>
      <c r="B50" s="24"/>
      <c r="C50" t="s">
        <v>96</v>
      </c>
      <c r="D50" s="370"/>
      <c r="F50" s="81">
        <v>19618.809999999998</v>
      </c>
      <c r="G50" s="61">
        <v>22098.116000000002</v>
      </c>
      <c r="H50" s="61">
        <v>20775.576000000001</v>
      </c>
      <c r="I50" s="61">
        <v>23173.155000000002</v>
      </c>
      <c r="J50" s="61">
        <v>23401.740000000005</v>
      </c>
      <c r="K50" s="61">
        <v>24914.379000000004</v>
      </c>
      <c r="L50" s="61">
        <v>28984.390999999996</v>
      </c>
      <c r="M50" s="61">
        <v>31649.260000000006</v>
      </c>
      <c r="N50" s="61">
        <v>29548.776999999995</v>
      </c>
      <c r="O50" s="61">
        <v>33259.372000000003</v>
      </c>
      <c r="P50" s="61">
        <v>31289.951999999997</v>
      </c>
      <c r="Q50" s="38">
        <v>38244.831000000006</v>
      </c>
      <c r="R50" s="374">
        <f t="shared" si="34"/>
        <v>0.22227196129926977</v>
      </c>
      <c r="T50" s="340">
        <f t="shared" si="35"/>
        <v>0.27395730162556742</v>
      </c>
      <c r="U50" s="341">
        <f t="shared" si="36"/>
        <v>0.23940247688142244</v>
      </c>
      <c r="V50" s="341">
        <f t="shared" si="37"/>
        <v>0.24085420011816419</v>
      </c>
      <c r="W50" s="341">
        <f t="shared" si="38"/>
        <v>0.19394140501137672</v>
      </c>
      <c r="X50" s="342">
        <f t="shared" si="39"/>
        <v>0.21720881638039666</v>
      </c>
    </row>
    <row r="51" spans="1:24" ht="20.100000000000001" customHeight="1">
      <c r="A51" s="47"/>
      <c r="B51" s="24"/>
      <c r="C51" s="378" t="s">
        <v>87</v>
      </c>
      <c r="D51" s="370"/>
      <c r="E51" s="378"/>
      <c r="F51" s="43">
        <f>SUM(F52:F53)</f>
        <v>3517.7689999999998</v>
      </c>
      <c r="G51" s="63">
        <f t="shared" ref="G51:Q51" si="41">SUM(G52:G53)</f>
        <v>4264.8770000000004</v>
      </c>
      <c r="H51" s="63">
        <f t="shared" si="41"/>
        <v>4885.469000000001</v>
      </c>
      <c r="I51" s="63">
        <f t="shared" si="41"/>
        <v>1108.8890000000001</v>
      </c>
      <c r="J51" s="63">
        <f t="shared" si="41"/>
        <v>1316.8900000000003</v>
      </c>
      <c r="K51" s="63">
        <f t="shared" si="41"/>
        <v>906.27099999999984</v>
      </c>
      <c r="L51" s="63">
        <f t="shared" si="41"/>
        <v>791.93299999999999</v>
      </c>
      <c r="M51" s="63">
        <f t="shared" si="41"/>
        <v>4862.5950000000003</v>
      </c>
      <c r="N51" s="63">
        <f t="shared" si="41"/>
        <v>5136.0259999999998</v>
      </c>
      <c r="O51" s="63">
        <f t="shared" si="41"/>
        <v>4944.4030000000012</v>
      </c>
      <c r="P51" s="63">
        <f t="shared" si="41"/>
        <v>9304.9080000000031</v>
      </c>
      <c r="Q51" s="44">
        <f t="shared" si="41"/>
        <v>10154.714000000002</v>
      </c>
      <c r="R51" s="379">
        <f t="shared" si="34"/>
        <v>9.132879121427083E-2</v>
      </c>
      <c r="T51" s="343">
        <f t="shared" si="35"/>
        <v>4.9122169131668572E-2</v>
      </c>
      <c r="U51" s="344">
        <f t="shared" si="36"/>
        <v>8.7083656440244215E-3</v>
      </c>
      <c r="V51" s="344">
        <f t="shared" si="37"/>
        <v>3.5805854350672996E-2</v>
      </c>
      <c r="W51" s="344">
        <f t="shared" si="38"/>
        <v>5.7673688058760851E-2</v>
      </c>
      <c r="X51" s="345">
        <f t="shared" si="39"/>
        <v>5.767298092182558E-2</v>
      </c>
    </row>
    <row r="52" spans="1:24" ht="20.100000000000001" customHeight="1">
      <c r="A52" s="47"/>
      <c r="D52" s="24" t="s">
        <v>97</v>
      </c>
      <c r="E52" s="24"/>
      <c r="F52" s="216"/>
      <c r="G52" s="65"/>
      <c r="H52" s="65"/>
      <c r="I52" s="65"/>
      <c r="J52" s="65"/>
      <c r="K52" s="65"/>
      <c r="L52" s="65"/>
      <c r="M52" s="65">
        <v>4544.491</v>
      </c>
      <c r="N52" s="65">
        <v>5097.4399999999996</v>
      </c>
      <c r="O52" s="65">
        <v>4679.0410000000011</v>
      </c>
      <c r="P52" s="65">
        <v>9206.7610000000022</v>
      </c>
      <c r="Q52" s="40">
        <v>9153.1320000000014</v>
      </c>
      <c r="R52" s="374">
        <f t="shared" si="34"/>
        <v>-5.8249584191444525E-3</v>
      </c>
      <c r="T52" s="387">
        <f t="shared" si="35"/>
        <v>0</v>
      </c>
      <c r="U52" s="388">
        <f t="shared" si="36"/>
        <v>0</v>
      </c>
      <c r="V52" s="388">
        <f t="shared" si="37"/>
        <v>3.3884183903866112E-2</v>
      </c>
      <c r="W52" s="388">
        <f t="shared" si="38"/>
        <v>5.7065353246433498E-2</v>
      </c>
      <c r="X52" s="389">
        <f t="shared" si="39"/>
        <v>5.1984566695915925E-2</v>
      </c>
    </row>
    <row r="53" spans="1:24" ht="20.100000000000001" customHeight="1" thickBot="1">
      <c r="A53" s="47"/>
      <c r="D53" s="24" t="s">
        <v>98</v>
      </c>
      <c r="E53" s="24"/>
      <c r="F53" s="216">
        <v>3517.7689999999998</v>
      </c>
      <c r="G53" s="65">
        <v>4264.8770000000004</v>
      </c>
      <c r="H53" s="65">
        <v>4885.469000000001</v>
      </c>
      <c r="I53" s="65">
        <v>1108.8890000000001</v>
      </c>
      <c r="J53" s="65">
        <v>1316.8900000000003</v>
      </c>
      <c r="K53" s="65">
        <v>906.27099999999984</v>
      </c>
      <c r="L53" s="65">
        <v>791.93299999999999</v>
      </c>
      <c r="M53" s="65">
        <v>318.10399999999998</v>
      </c>
      <c r="N53" s="65">
        <v>38.585999999999999</v>
      </c>
      <c r="O53" s="65">
        <v>265.36200000000002</v>
      </c>
      <c r="P53" s="65">
        <v>98.146999999999991</v>
      </c>
      <c r="Q53" s="40">
        <v>1001.5819999999999</v>
      </c>
      <c r="R53" s="374">
        <f t="shared" si="34"/>
        <v>9.204917114124731</v>
      </c>
      <c r="T53" s="387">
        <f t="shared" si="35"/>
        <v>4.9122169131668572E-2</v>
      </c>
      <c r="U53" s="388">
        <f t="shared" si="36"/>
        <v>8.7083656440244215E-3</v>
      </c>
      <c r="V53" s="388">
        <f t="shared" si="37"/>
        <v>1.9216704468068815E-3</v>
      </c>
      <c r="W53" s="388">
        <f t="shared" si="38"/>
        <v>6.0833481232734372E-4</v>
      </c>
      <c r="X53" s="389">
        <f t="shared" si="39"/>
        <v>5.6884142259096505E-3</v>
      </c>
    </row>
    <row r="54" spans="1:24" ht="20.100000000000001" customHeight="1" thickBot="1">
      <c r="A54" s="32" t="s">
        <v>39</v>
      </c>
      <c r="B54" s="115"/>
      <c r="C54" s="115"/>
      <c r="D54" s="115"/>
      <c r="E54" s="115"/>
      <c r="F54" s="215">
        <v>44058.748999999982</v>
      </c>
      <c r="G54" s="83">
        <v>57090.328000000023</v>
      </c>
      <c r="H54" s="83">
        <v>64802.674000000014</v>
      </c>
      <c r="I54" s="83">
        <v>68797.234000000011</v>
      </c>
      <c r="J54" s="83">
        <v>70031.991999999998</v>
      </c>
      <c r="K54" s="83">
        <v>70762.516000000018</v>
      </c>
      <c r="L54" s="83">
        <v>66922.665999999997</v>
      </c>
      <c r="M54" s="83">
        <v>83258.707999999984</v>
      </c>
      <c r="N54" s="83">
        <v>85972.198000000019</v>
      </c>
      <c r="O54" s="83">
        <v>90283.045999999988</v>
      </c>
      <c r="P54" s="83">
        <v>110426.637</v>
      </c>
      <c r="Q54" s="209">
        <v>116266.572</v>
      </c>
      <c r="R54" s="326">
        <f t="shared" si="34"/>
        <v>5.2885201964449916E-2</v>
      </c>
      <c r="T54" s="393">
        <f t="shared" si="35"/>
        <v>0.61523690728633207</v>
      </c>
      <c r="U54" s="394">
        <f t="shared" si="36"/>
        <v>0.67995761005166078</v>
      </c>
      <c r="V54" s="394">
        <f t="shared" si="37"/>
        <v>0.65380220734659145</v>
      </c>
      <c r="W54" s="394">
        <f t="shared" si="38"/>
        <v>0.68444646800548881</v>
      </c>
      <c r="X54" s="395">
        <f t="shared" si="39"/>
        <v>0.66032778360887945</v>
      </c>
    </row>
    <row r="55" spans="1:24" ht="20.100000000000001" customHeight="1" thickBot="1">
      <c r="A55" s="203"/>
      <c r="B55" s="115" t="s">
        <v>37</v>
      </c>
      <c r="C55" s="115"/>
      <c r="D55" s="115"/>
      <c r="E55" s="204"/>
      <c r="F55" s="396">
        <v>4531.6279999999979</v>
      </c>
      <c r="G55" s="223">
        <v>5311.7000000000035</v>
      </c>
      <c r="H55" s="223">
        <v>6661.1690000000008</v>
      </c>
      <c r="I55" s="223">
        <v>7009.1140000000059</v>
      </c>
      <c r="J55" s="223">
        <v>7817.3649999999989</v>
      </c>
      <c r="K55" s="223">
        <v>7984.9520000000011</v>
      </c>
      <c r="L55" s="223">
        <v>8020.4199999999983</v>
      </c>
      <c r="M55" s="223">
        <v>9306.9519999999975</v>
      </c>
      <c r="N55" s="223">
        <v>10061.457</v>
      </c>
      <c r="O55" s="223">
        <v>11242.522999999997</v>
      </c>
      <c r="P55" s="223">
        <v>13597.901</v>
      </c>
      <c r="Q55" s="397">
        <v>16243.090999999997</v>
      </c>
      <c r="R55" s="321">
        <f t="shared" si="34"/>
        <v>0.19452928801290706</v>
      </c>
      <c r="S55" s="6"/>
      <c r="T55" s="393">
        <f t="shared" si="35"/>
        <v>6.3279708547606422E-2</v>
      </c>
      <c r="U55" s="394">
        <f t="shared" si="36"/>
        <v>7.6727470774176951E-2</v>
      </c>
      <c r="V55" s="394">
        <f t="shared" si="37"/>
        <v>8.141491320025715E-2</v>
      </c>
      <c r="W55" s="394">
        <f t="shared" si="38"/>
        <v>8.428252063619672E-2</v>
      </c>
      <c r="X55" s="395">
        <f t="shared" si="39"/>
        <v>9.2251488063029283E-2</v>
      </c>
    </row>
    <row r="56" spans="1:24" ht="20.100000000000001" customHeight="1">
      <c r="A56" s="198"/>
      <c r="B56" s="24"/>
      <c r="C56" s="370" t="s">
        <v>96</v>
      </c>
      <c r="D56" s="370"/>
      <c r="E56" s="199"/>
      <c r="F56" s="371">
        <v>4434.5639999999976</v>
      </c>
      <c r="G56" s="372">
        <v>5133.7130000000034</v>
      </c>
      <c r="H56" s="372">
        <v>6300.6070000000009</v>
      </c>
      <c r="I56" s="372">
        <v>6699.1190000000061</v>
      </c>
      <c r="J56" s="372">
        <v>7482.8169999999991</v>
      </c>
      <c r="K56" s="372">
        <v>7673.621000000001</v>
      </c>
      <c r="L56" s="372">
        <v>7761.6619999999984</v>
      </c>
      <c r="M56" s="372">
        <v>8966.9579999999987</v>
      </c>
      <c r="N56" s="372">
        <v>9676.9110000000019</v>
      </c>
      <c r="O56" s="372">
        <v>10778.818999999998</v>
      </c>
      <c r="P56" s="372">
        <v>12973.409</v>
      </c>
      <c r="Q56" s="373">
        <v>15522.376999999997</v>
      </c>
      <c r="R56" s="374">
        <f t="shared" si="34"/>
        <v>0.19647634634813388</v>
      </c>
      <c r="T56" s="340">
        <f t="shared" si="35"/>
        <v>6.192430567021559E-2</v>
      </c>
      <c r="U56" s="341">
        <f t="shared" si="36"/>
        <v>7.3735888582625225E-2</v>
      </c>
      <c r="V56" s="341">
        <f t="shared" si="37"/>
        <v>7.8056910649529701E-2</v>
      </c>
      <c r="W56" s="341">
        <f t="shared" si="38"/>
        <v>8.0411793832321637E-2</v>
      </c>
      <c r="X56" s="342">
        <f t="shared" si="39"/>
        <v>8.815824380503319E-2</v>
      </c>
    </row>
    <row r="57" spans="1:24" ht="20.100000000000001" customHeight="1">
      <c r="A57" s="198"/>
      <c r="B57" s="24"/>
      <c r="C57" s="378" t="s">
        <v>87</v>
      </c>
      <c r="D57" s="370"/>
      <c r="E57" s="194"/>
      <c r="F57" s="43">
        <f>F58+F59</f>
        <v>97.063999999999993</v>
      </c>
      <c r="G57" s="63">
        <f t="shared" ref="G57:Q57" si="42">G58+G59</f>
        <v>177.98699999999999</v>
      </c>
      <c r="H57" s="63">
        <f t="shared" si="42"/>
        <v>360.56199999999995</v>
      </c>
      <c r="I57" s="63">
        <f t="shared" si="42"/>
        <v>309.99500000000006</v>
      </c>
      <c r="J57" s="63">
        <f t="shared" si="42"/>
        <v>334.54800000000006</v>
      </c>
      <c r="K57" s="63">
        <f t="shared" si="42"/>
        <v>311.33100000000007</v>
      </c>
      <c r="L57" s="63">
        <f t="shared" si="42"/>
        <v>258.75799999999998</v>
      </c>
      <c r="M57" s="63">
        <f t="shared" si="42"/>
        <v>339.99399999999997</v>
      </c>
      <c r="N57" s="63">
        <f t="shared" si="42"/>
        <v>384.54599999999994</v>
      </c>
      <c r="O57" s="63">
        <f t="shared" si="42"/>
        <v>463.70400000000006</v>
      </c>
      <c r="P57" s="63">
        <f t="shared" si="42"/>
        <v>624.49199999999996</v>
      </c>
      <c r="Q57" s="423">
        <f t="shared" si="42"/>
        <v>720.71400000000006</v>
      </c>
      <c r="R57" s="379">
        <f t="shared" si="34"/>
        <v>0.15408043657885145</v>
      </c>
      <c r="T57" s="343">
        <f t="shared" si="35"/>
        <v>1.3554028773908346E-3</v>
      </c>
      <c r="U57" s="344">
        <f t="shared" si="36"/>
        <v>2.9915821915517194E-3</v>
      </c>
      <c r="V57" s="344">
        <f t="shared" si="37"/>
        <v>3.3580025507274525E-3</v>
      </c>
      <c r="W57" s="344">
        <f t="shared" si="38"/>
        <v>3.8707268038750803E-3</v>
      </c>
      <c r="X57" s="345">
        <f t="shared" si="39"/>
        <v>4.0932442579960987E-3</v>
      </c>
    </row>
    <row r="58" spans="1:24" ht="20.100000000000001" customHeight="1">
      <c r="A58" s="47"/>
      <c r="D58" s="24" t="s">
        <v>97</v>
      </c>
      <c r="E58" s="24"/>
      <c r="F58" s="216"/>
      <c r="G58" s="65"/>
      <c r="H58" s="65"/>
      <c r="I58" s="65"/>
      <c r="J58" s="65"/>
      <c r="K58" s="65"/>
      <c r="L58" s="65"/>
      <c r="M58" s="65">
        <v>272.56899999999996</v>
      </c>
      <c r="N58" s="65">
        <v>302.26399999999995</v>
      </c>
      <c r="O58" s="65">
        <v>382.51700000000005</v>
      </c>
      <c r="P58" s="65">
        <v>550.11799999999994</v>
      </c>
      <c r="Q58" s="40">
        <v>635.58000000000004</v>
      </c>
      <c r="R58" s="374">
        <f t="shared" si="34"/>
        <v>0.15535212445329932</v>
      </c>
      <c r="T58" s="387">
        <f t="shared" si="35"/>
        <v>0</v>
      </c>
      <c r="U58" s="388">
        <f t="shared" si="36"/>
        <v>0</v>
      </c>
      <c r="V58" s="388">
        <f t="shared" si="37"/>
        <v>2.7700711266165764E-3</v>
      </c>
      <c r="W58" s="388">
        <f t="shared" si="38"/>
        <v>3.4097418187809471E-3</v>
      </c>
      <c r="X58" s="389">
        <f t="shared" si="39"/>
        <v>3.6097317181255817E-3</v>
      </c>
    </row>
    <row r="59" spans="1:24" ht="20.100000000000001" customHeight="1" thickBot="1">
      <c r="A59" s="47"/>
      <c r="D59" s="24" t="s">
        <v>98</v>
      </c>
      <c r="E59" s="24"/>
      <c r="F59" s="216">
        <v>97.063999999999993</v>
      </c>
      <c r="G59" s="65">
        <v>177.98699999999999</v>
      </c>
      <c r="H59" s="65">
        <v>360.56199999999995</v>
      </c>
      <c r="I59" s="65">
        <v>309.99500000000006</v>
      </c>
      <c r="J59" s="65">
        <v>334.54800000000006</v>
      </c>
      <c r="K59" s="65">
        <v>311.33100000000007</v>
      </c>
      <c r="L59" s="65">
        <v>258.75799999999998</v>
      </c>
      <c r="M59" s="65">
        <v>67.424999999999997</v>
      </c>
      <c r="N59" s="65">
        <v>82.281999999999996</v>
      </c>
      <c r="O59" s="65">
        <v>81.186999999999983</v>
      </c>
      <c r="P59" s="65">
        <v>74.373999999999995</v>
      </c>
      <c r="Q59" s="40">
        <v>85.133999999999986</v>
      </c>
      <c r="R59" s="374">
        <f t="shared" si="34"/>
        <v>0.14467421410708031</v>
      </c>
      <c r="T59" s="387">
        <f t="shared" si="35"/>
        <v>1.3554028773908346E-3</v>
      </c>
      <c r="U59" s="388">
        <f t="shared" si="36"/>
        <v>2.9915821915517194E-3</v>
      </c>
      <c r="V59" s="388">
        <f t="shared" si="37"/>
        <v>5.8793142411087595E-4</v>
      </c>
      <c r="W59" s="388">
        <f t="shared" si="38"/>
        <v>4.609849850941329E-4</v>
      </c>
      <c r="X59" s="389">
        <f t="shared" si="39"/>
        <v>4.8351253987051701E-4</v>
      </c>
    </row>
    <row r="60" spans="1:24" ht="20.100000000000001" customHeight="1" thickBot="1">
      <c r="A60" s="47"/>
      <c r="B60" s="115" t="s">
        <v>38</v>
      </c>
      <c r="C60" s="115"/>
      <c r="D60" s="115"/>
      <c r="E60" s="115"/>
      <c r="F60" s="215">
        <v>39527.120999999985</v>
      </c>
      <c r="G60" s="83">
        <v>51778.628000000019</v>
      </c>
      <c r="H60" s="83">
        <v>58141.505000000019</v>
      </c>
      <c r="I60" s="83">
        <v>61788.12000000001</v>
      </c>
      <c r="J60" s="83">
        <v>62214.627</v>
      </c>
      <c r="K60" s="83">
        <v>62777.564000000013</v>
      </c>
      <c r="L60" s="83">
        <v>58902.246000000006</v>
      </c>
      <c r="M60" s="83">
        <v>73951.755999999994</v>
      </c>
      <c r="N60" s="83">
        <v>75910.741000000024</v>
      </c>
      <c r="O60" s="83">
        <v>79040.522999999986</v>
      </c>
      <c r="P60" s="83">
        <v>96828.736000000004</v>
      </c>
      <c r="Q60" s="209">
        <v>100023.481</v>
      </c>
      <c r="R60" s="326">
        <f t="shared" si="34"/>
        <v>3.2993769535522958E-2</v>
      </c>
      <c r="S60" s="6"/>
      <c r="T60" s="393">
        <f t="shared" si="35"/>
        <v>0.55195719873872562</v>
      </c>
      <c r="U60" s="394">
        <f t="shared" si="36"/>
        <v>0.60323013927748381</v>
      </c>
      <c r="V60" s="394">
        <f t="shared" si="37"/>
        <v>0.57238729414633427</v>
      </c>
      <c r="W60" s="394">
        <f t="shared" si="38"/>
        <v>0.60016394736929213</v>
      </c>
      <c r="X60" s="395">
        <f t="shared" si="39"/>
        <v>0.56807629554585015</v>
      </c>
    </row>
    <row r="61" spans="1:24" ht="20.100000000000001" customHeight="1">
      <c r="A61" s="47"/>
      <c r="B61" s="24"/>
      <c r="C61" t="s">
        <v>96</v>
      </c>
      <c r="D61" s="370"/>
      <c r="F61" s="81">
        <v>38380.577999999987</v>
      </c>
      <c r="G61" s="61">
        <v>49825.622000000018</v>
      </c>
      <c r="H61" s="61">
        <v>55973.576000000015</v>
      </c>
      <c r="I61" s="61">
        <v>59470.878000000012</v>
      </c>
      <c r="J61" s="61">
        <v>59907.430999999997</v>
      </c>
      <c r="K61" s="61">
        <v>60181.483000000015</v>
      </c>
      <c r="L61" s="61">
        <v>55244.025000000001</v>
      </c>
      <c r="M61" s="61">
        <v>69296.054999999993</v>
      </c>
      <c r="N61" s="61">
        <v>70747.964000000022</v>
      </c>
      <c r="O61" s="61">
        <v>73957.227999999988</v>
      </c>
      <c r="P61" s="61">
        <v>89446.421000000002</v>
      </c>
      <c r="Q61" s="38">
        <v>92086.255999999994</v>
      </c>
      <c r="R61" s="374">
        <f t="shared" si="34"/>
        <v>2.9513031046820664E-2</v>
      </c>
      <c r="T61" s="340">
        <f t="shared" si="35"/>
        <v>0.53594685833185673</v>
      </c>
      <c r="U61" s="341">
        <f t="shared" si="36"/>
        <v>0.57828437516332309</v>
      </c>
      <c r="V61" s="341">
        <f t="shared" si="37"/>
        <v>0.53557562640980394</v>
      </c>
      <c r="W61" s="341">
        <f t="shared" si="38"/>
        <v>0.55440687675005429</v>
      </c>
      <c r="X61" s="342">
        <f t="shared" si="39"/>
        <v>0.5229973867752794</v>
      </c>
    </row>
    <row r="62" spans="1:24" ht="20.100000000000001" customHeight="1">
      <c r="A62" s="47"/>
      <c r="B62" s="24"/>
      <c r="C62" s="378" t="s">
        <v>87</v>
      </c>
      <c r="D62" s="370"/>
      <c r="E62" s="378"/>
      <c r="F62" s="43">
        <f>F63+F64</f>
        <v>1146.5430000000001</v>
      </c>
      <c r="G62" s="63">
        <f t="shared" ref="G62:Q62" si="43">G63+G64</f>
        <v>1953.0059999999999</v>
      </c>
      <c r="H62" s="63">
        <f t="shared" si="43"/>
        <v>2167.9290000000001</v>
      </c>
      <c r="I62" s="63">
        <f t="shared" si="43"/>
        <v>2317.2420000000006</v>
      </c>
      <c r="J62" s="63">
        <f t="shared" si="43"/>
        <v>2307.1960000000004</v>
      </c>
      <c r="K62" s="63">
        <f t="shared" si="43"/>
        <v>2596.0809999999997</v>
      </c>
      <c r="L62" s="63">
        <f t="shared" si="43"/>
        <v>3658.2210000000018</v>
      </c>
      <c r="M62" s="63">
        <f t="shared" si="43"/>
        <v>4655.7009999999991</v>
      </c>
      <c r="N62" s="63">
        <f t="shared" si="43"/>
        <v>5162.777</v>
      </c>
      <c r="O62" s="63">
        <f t="shared" si="43"/>
        <v>5083.295000000001</v>
      </c>
      <c r="P62" s="63">
        <f t="shared" si="43"/>
        <v>7382.3150000000005</v>
      </c>
      <c r="Q62" s="423">
        <f t="shared" si="43"/>
        <v>7937.2249999999995</v>
      </c>
      <c r="R62" s="379">
        <f t="shared" si="34"/>
        <v>7.5167477952376577E-2</v>
      </c>
      <c r="T62" s="343">
        <f t="shared" si="35"/>
        <v>1.601034040686887E-2</v>
      </c>
      <c r="U62" s="344">
        <f t="shared" si="36"/>
        <v>2.4945764114160739E-2</v>
      </c>
      <c r="V62" s="344">
        <f t="shared" si="37"/>
        <v>3.6811667736530433E-2</v>
      </c>
      <c r="W62" s="344">
        <f t="shared" si="38"/>
        <v>4.5757070619237825E-2</v>
      </c>
      <c r="X62" s="345">
        <f t="shared" si="39"/>
        <v>4.5078908770570685E-2</v>
      </c>
    </row>
    <row r="63" spans="1:24" ht="20.100000000000001" customHeight="1">
      <c r="A63" s="47"/>
      <c r="D63" s="24" t="s">
        <v>97</v>
      </c>
      <c r="E63" s="24"/>
      <c r="F63" s="216"/>
      <c r="G63" s="65"/>
      <c r="H63" s="65"/>
      <c r="I63" s="65"/>
      <c r="J63" s="65"/>
      <c r="K63" s="65"/>
      <c r="L63" s="65"/>
      <c r="M63" s="65">
        <v>3733.177999999999</v>
      </c>
      <c r="N63" s="65">
        <v>4558.0990000000002</v>
      </c>
      <c r="O63" s="65">
        <v>4389.514000000001</v>
      </c>
      <c r="P63" s="65">
        <v>6476.505000000001</v>
      </c>
      <c r="Q63" s="40">
        <v>7411.7509999999993</v>
      </c>
      <c r="R63" s="374">
        <f t="shared" si="34"/>
        <v>0.14440597204819547</v>
      </c>
      <c r="T63" s="340">
        <f t="shared" si="35"/>
        <v>0</v>
      </c>
      <c r="U63" s="341">
        <f t="shared" si="36"/>
        <v>0</v>
      </c>
      <c r="V63" s="341">
        <f t="shared" si="37"/>
        <v>3.1787517917580749E-2</v>
      </c>
      <c r="W63" s="341">
        <f t="shared" si="38"/>
        <v>4.0142678367266489E-2</v>
      </c>
      <c r="X63" s="342">
        <f t="shared" si="39"/>
        <v>4.2094516302509509E-2</v>
      </c>
    </row>
    <row r="64" spans="1:24" ht="20.100000000000001" customHeight="1" thickBot="1">
      <c r="A64" s="47"/>
      <c r="D64" s="24" t="s">
        <v>98</v>
      </c>
      <c r="E64" s="24"/>
      <c r="F64" s="216">
        <v>1146.5430000000001</v>
      </c>
      <c r="G64" s="65">
        <v>1953.0059999999999</v>
      </c>
      <c r="H64" s="65">
        <v>2167.9290000000001</v>
      </c>
      <c r="I64" s="65">
        <v>2317.2420000000006</v>
      </c>
      <c r="J64" s="65">
        <v>2307.1960000000004</v>
      </c>
      <c r="K64" s="65">
        <v>2596.0809999999997</v>
      </c>
      <c r="L64" s="65">
        <v>3658.2210000000018</v>
      </c>
      <c r="M64" s="65">
        <v>922.52300000000002</v>
      </c>
      <c r="N64" s="65">
        <v>604.678</v>
      </c>
      <c r="O64" s="65">
        <v>693.78100000000006</v>
      </c>
      <c r="P64" s="65">
        <v>905.81</v>
      </c>
      <c r="Q64" s="40">
        <v>525.47399999999993</v>
      </c>
      <c r="R64" s="383">
        <f t="shared" si="34"/>
        <v>-0.41988496483810073</v>
      </c>
      <c r="T64" s="340">
        <f t="shared" si="35"/>
        <v>1.601034040686887E-2</v>
      </c>
      <c r="U64" s="341">
        <f t="shared" si="36"/>
        <v>2.4945764114160739E-2</v>
      </c>
      <c r="V64" s="341">
        <f t="shared" si="37"/>
        <v>5.024149818949681E-3</v>
      </c>
      <c r="W64" s="341">
        <f t="shared" si="38"/>
        <v>5.6143922519713407E-3</v>
      </c>
      <c r="X64" s="342">
        <f t="shared" si="39"/>
        <v>2.9843924680611747E-3</v>
      </c>
    </row>
    <row r="65" spans="1:24" ht="20.100000000000001" customHeight="1" thickBot="1">
      <c r="A65" s="56" t="s">
        <v>30</v>
      </c>
      <c r="B65" s="212"/>
      <c r="C65" s="212"/>
      <c r="D65" s="212"/>
      <c r="E65" s="212"/>
      <c r="F65" s="84">
        <f>F43+F54</f>
        <v>71612.655999999988</v>
      </c>
      <c r="G65" s="69">
        <f t="shared" ref="G65:O65" si="44">G43+G54</f>
        <v>88630.623000000021</v>
      </c>
      <c r="H65" s="69">
        <f t="shared" si="44"/>
        <v>96671.60000000002</v>
      </c>
      <c r="I65" s="69">
        <f t="shared" si="44"/>
        <v>99252.827000000019</v>
      </c>
      <c r="J65" s="69">
        <f t="shared" si="44"/>
        <v>101136.841</v>
      </c>
      <c r="K65" s="69">
        <f t="shared" si="44"/>
        <v>104069.01100000003</v>
      </c>
      <c r="L65" s="69">
        <f t="shared" si="44"/>
        <v>105914.19499999999</v>
      </c>
      <c r="M65" s="69">
        <f t="shared" si="44"/>
        <v>128212.58799999999</v>
      </c>
      <c r="N65" s="69">
        <f t="shared" si="44"/>
        <v>128799.48600000002</v>
      </c>
      <c r="O65" s="69">
        <f t="shared" si="44"/>
        <v>138089.234</v>
      </c>
      <c r="P65" s="69">
        <f t="shared" ref="P65:Q65" si="45">P43+P54</f>
        <v>161337.14199999999</v>
      </c>
      <c r="Q65" s="85">
        <f t="shared" si="45"/>
        <v>176074.027</v>
      </c>
      <c r="R65" s="335">
        <f t="shared" si="34"/>
        <v>9.1342172157729246E-2</v>
      </c>
      <c r="T65" s="365">
        <f>T43+T54</f>
        <v>1</v>
      </c>
      <c r="U65" s="367">
        <f t="shared" ref="U65:X65" si="46">U43+U54</f>
        <v>0.99999999999999989</v>
      </c>
      <c r="V65" s="367">
        <f t="shared" si="46"/>
        <v>0.99999999999999989</v>
      </c>
      <c r="W65" s="367">
        <f t="shared" si="46"/>
        <v>1</v>
      </c>
      <c r="X65" s="366">
        <f t="shared" si="46"/>
        <v>1</v>
      </c>
    </row>
    <row r="66" spans="1:24" ht="20.100000000000001" customHeight="1" thickBot="1">
      <c r="A66" s="385"/>
      <c r="B66" s="115" t="s">
        <v>113</v>
      </c>
      <c r="C66" s="115"/>
      <c r="D66" s="115"/>
      <c r="E66" s="398"/>
      <c r="F66" s="33">
        <f>F45+F50+F56+F61</f>
        <v>66473.695999999982</v>
      </c>
      <c r="G66" s="83">
        <f t="shared" ref="G66:Q66" si="47">G45+G50+G56+G61</f>
        <v>81701.117000000027</v>
      </c>
      <c r="H66" s="83">
        <f t="shared" si="47"/>
        <v>89119.463000000018</v>
      </c>
      <c r="I66" s="83">
        <f t="shared" si="47"/>
        <v>95502.112000000023</v>
      </c>
      <c r="J66" s="83">
        <f t="shared" si="47"/>
        <v>97017.697</v>
      </c>
      <c r="K66" s="83">
        <f t="shared" si="47"/>
        <v>100020.65600000002</v>
      </c>
      <c r="L66" s="83">
        <f t="shared" si="47"/>
        <v>101007.788</v>
      </c>
      <c r="M66" s="83">
        <f t="shared" si="47"/>
        <v>118168.60399999999</v>
      </c>
      <c r="N66" s="83">
        <f t="shared" si="47"/>
        <v>117823.22200000001</v>
      </c>
      <c r="O66" s="83">
        <f t="shared" ref="O66:P66" si="48">O45+O50+O56+O61</f>
        <v>127262.19499999998</v>
      </c>
      <c r="P66" s="83">
        <f t="shared" si="48"/>
        <v>142683.614</v>
      </c>
      <c r="Q66" s="209">
        <f t="shared" si="47"/>
        <v>156211.508</v>
      </c>
      <c r="R66" s="326">
        <f t="shared" si="34"/>
        <v>9.4810424412154287E-2</v>
      </c>
      <c r="S66" s="6"/>
      <c r="T66" s="399">
        <f>F66/$F$65</f>
        <v>0.92823950001239997</v>
      </c>
      <c r="U66" s="400">
        <f>K66/$K$65</f>
        <v>0.96109932283299959</v>
      </c>
      <c r="V66" s="400">
        <f>L66/$K$65</f>
        <v>0.97058468250457353</v>
      </c>
      <c r="W66" s="400">
        <f>P66/$P$65</f>
        <v>0.8843816881298171</v>
      </c>
      <c r="X66" s="401">
        <f>Q66/$Q$65</f>
        <v>0.8871922262560622</v>
      </c>
    </row>
    <row r="67" spans="1:24" ht="20.100000000000001" customHeight="1">
      <c r="A67" s="198"/>
      <c r="B67" s="1"/>
      <c r="C67" s="1" t="s">
        <v>37</v>
      </c>
      <c r="D67" s="1"/>
      <c r="E67" s="330"/>
      <c r="F67" s="7">
        <f>F45+F56</f>
        <v>8474.3079999999973</v>
      </c>
      <c r="G67" s="61">
        <f t="shared" ref="G67:Q67" si="49">G45+G56</f>
        <v>9777.3790000000045</v>
      </c>
      <c r="H67" s="61">
        <f t="shared" si="49"/>
        <v>12370.311000000002</v>
      </c>
      <c r="I67" s="61">
        <f t="shared" si="49"/>
        <v>12858.079000000009</v>
      </c>
      <c r="J67" s="61">
        <f t="shared" si="49"/>
        <v>13708.526</v>
      </c>
      <c r="K67" s="61">
        <f t="shared" si="49"/>
        <v>14924.794</v>
      </c>
      <c r="L67" s="61">
        <f t="shared" si="49"/>
        <v>16779.371999999999</v>
      </c>
      <c r="M67" s="61">
        <f t="shared" si="49"/>
        <v>17223.289000000004</v>
      </c>
      <c r="N67" s="61">
        <f t="shared" si="49"/>
        <v>17526.481</v>
      </c>
      <c r="O67" s="61">
        <f t="shared" ref="O67:P67" si="50">O45+O56</f>
        <v>20045.594999999994</v>
      </c>
      <c r="P67" s="61">
        <f t="shared" si="50"/>
        <v>21947.241000000002</v>
      </c>
      <c r="Q67" s="7">
        <f t="shared" si="49"/>
        <v>25880.420999999995</v>
      </c>
      <c r="R67" s="384">
        <f t="shared" si="34"/>
        <v>0.17921068074114613</v>
      </c>
      <c r="T67" s="340">
        <f t="shared" ref="T67:T74" si="51">F67/$F$65</f>
        <v>0.11833534005497574</v>
      </c>
      <c r="U67" s="341">
        <f t="shared" ref="U67:V74" si="52">K67/$K$65</f>
        <v>0.14341247078825411</v>
      </c>
      <c r="V67" s="341">
        <f t="shared" si="52"/>
        <v>0.16123312635305043</v>
      </c>
      <c r="W67" s="341">
        <f t="shared" ref="W67:W74" si="53">P67/$P$65</f>
        <v>0.13603340636838604</v>
      </c>
      <c r="X67" s="342">
        <f t="shared" ref="X67:X74" si="54">Q67/$Q$65</f>
        <v>0.14698602310038603</v>
      </c>
    </row>
    <row r="68" spans="1:24" ht="20.100000000000001" customHeight="1" thickBot="1">
      <c r="A68" s="198"/>
      <c r="B68" s="1"/>
      <c r="C68" s="1" t="s">
        <v>38</v>
      </c>
      <c r="D68" s="1"/>
      <c r="E68" s="330"/>
      <c r="F68" s="7">
        <f>F50+F61</f>
        <v>57999.387999999984</v>
      </c>
      <c r="G68" s="61">
        <f t="shared" ref="G68:Q68" si="55">G50+G61</f>
        <v>71923.738000000012</v>
      </c>
      <c r="H68" s="61">
        <f t="shared" si="55"/>
        <v>76749.152000000016</v>
      </c>
      <c r="I68" s="61">
        <f t="shared" si="55"/>
        <v>82644.03300000001</v>
      </c>
      <c r="J68" s="61">
        <f t="shared" si="55"/>
        <v>83309.171000000002</v>
      </c>
      <c r="K68" s="61">
        <f t="shared" si="55"/>
        <v>85095.862000000023</v>
      </c>
      <c r="L68" s="61">
        <f t="shared" si="55"/>
        <v>84228.415999999997</v>
      </c>
      <c r="M68" s="61">
        <f t="shared" si="55"/>
        <v>100945.315</v>
      </c>
      <c r="N68" s="61">
        <f t="shared" si="55"/>
        <v>100296.74100000001</v>
      </c>
      <c r="O68" s="61">
        <f t="shared" ref="O68:P68" si="56">O50+O61</f>
        <v>107216.59999999999</v>
      </c>
      <c r="P68" s="61">
        <f t="shared" si="56"/>
        <v>120736.37299999999</v>
      </c>
      <c r="Q68" s="7">
        <f t="shared" si="55"/>
        <v>130331.087</v>
      </c>
      <c r="R68" s="374">
        <f t="shared" si="34"/>
        <v>7.9468297428480869E-2</v>
      </c>
      <c r="T68" s="340">
        <f t="shared" si="51"/>
        <v>0.80990415995742415</v>
      </c>
      <c r="U68" s="341">
        <f t="shared" si="52"/>
        <v>0.81768685204474556</v>
      </c>
      <c r="V68" s="341">
        <f t="shared" si="52"/>
        <v>0.8093515561515231</v>
      </c>
      <c r="W68" s="341">
        <f t="shared" si="53"/>
        <v>0.74834828176143098</v>
      </c>
      <c r="X68" s="342">
        <f t="shared" si="54"/>
        <v>0.74020620315567609</v>
      </c>
    </row>
    <row r="69" spans="1:24" ht="20.100000000000001" customHeight="1" thickBot="1">
      <c r="A69" s="47"/>
      <c r="B69" s="115" t="s">
        <v>97</v>
      </c>
      <c r="C69" s="115"/>
      <c r="D69" s="115"/>
      <c r="E69" s="398"/>
      <c r="F69" s="33">
        <f>F47+F52+F58+F63</f>
        <v>0</v>
      </c>
      <c r="G69" s="83">
        <f t="shared" ref="G69:Q69" si="57">G47+G52+G58+G63</f>
        <v>0</v>
      </c>
      <c r="H69" s="83">
        <f t="shared" si="57"/>
        <v>0</v>
      </c>
      <c r="I69" s="83">
        <f t="shared" si="57"/>
        <v>0</v>
      </c>
      <c r="J69" s="83">
        <f t="shared" si="57"/>
        <v>0</v>
      </c>
      <c r="K69" s="83">
        <f t="shared" si="57"/>
        <v>0</v>
      </c>
      <c r="L69" s="83">
        <f t="shared" si="57"/>
        <v>0</v>
      </c>
      <c r="M69" s="83">
        <f t="shared" si="57"/>
        <v>8716.5229999999974</v>
      </c>
      <c r="N69" s="83">
        <f t="shared" si="57"/>
        <v>10237.674999999999</v>
      </c>
      <c r="O69" s="83">
        <f t="shared" ref="O69:P69" si="58">O47+O52+O58+O63</f>
        <v>9756.8150000000023</v>
      </c>
      <c r="P69" s="83">
        <f t="shared" si="58"/>
        <v>17568.500000000004</v>
      </c>
      <c r="Q69" s="33">
        <f t="shared" si="57"/>
        <v>18234.399000000001</v>
      </c>
      <c r="R69" s="326">
        <f t="shared" si="34"/>
        <v>3.7903008224947916E-2</v>
      </c>
      <c r="S69" s="6"/>
      <c r="T69" s="393">
        <f t="shared" si="51"/>
        <v>0</v>
      </c>
      <c r="U69" s="394">
        <f t="shared" si="52"/>
        <v>0</v>
      </c>
      <c r="V69" s="394">
        <f t="shared" si="52"/>
        <v>0</v>
      </c>
      <c r="W69" s="394">
        <f t="shared" si="53"/>
        <v>0.10889309047014112</v>
      </c>
      <c r="X69" s="395">
        <f t="shared" si="54"/>
        <v>0.10356098120025392</v>
      </c>
    </row>
    <row r="70" spans="1:24" ht="20.100000000000001" customHeight="1">
      <c r="A70" s="47"/>
      <c r="B70" s="1"/>
      <c r="C70" s="1" t="s">
        <v>37</v>
      </c>
      <c r="D70" s="1"/>
      <c r="E70" s="330"/>
      <c r="F70" s="7">
        <f>F47+F58</f>
        <v>0</v>
      </c>
      <c r="G70" s="61">
        <f t="shared" ref="G70:Q70" si="59">G47+G58</f>
        <v>0</v>
      </c>
      <c r="H70" s="61">
        <f t="shared" si="59"/>
        <v>0</v>
      </c>
      <c r="I70" s="61">
        <f t="shared" si="59"/>
        <v>0</v>
      </c>
      <c r="J70" s="61">
        <f t="shared" si="59"/>
        <v>0</v>
      </c>
      <c r="K70" s="61">
        <f t="shared" si="59"/>
        <v>0</v>
      </c>
      <c r="L70" s="61">
        <f t="shared" si="59"/>
        <v>0</v>
      </c>
      <c r="M70" s="61">
        <f t="shared" si="59"/>
        <v>438.85399999999998</v>
      </c>
      <c r="N70" s="61">
        <f t="shared" si="59"/>
        <v>582.13599999999997</v>
      </c>
      <c r="O70" s="61">
        <f t="shared" ref="O70:P70" si="60">O47+O58</f>
        <v>688.26</v>
      </c>
      <c r="P70" s="61">
        <f t="shared" si="60"/>
        <v>1885.2339999999999</v>
      </c>
      <c r="Q70" s="7">
        <f t="shared" si="59"/>
        <v>1669.5160000000001</v>
      </c>
      <c r="R70" s="384">
        <f t="shared" si="34"/>
        <v>-0.11442505280511589</v>
      </c>
      <c r="T70" s="340">
        <f t="shared" si="51"/>
        <v>0</v>
      </c>
      <c r="U70" s="341">
        <f t="shared" si="52"/>
        <v>0</v>
      </c>
      <c r="V70" s="341">
        <f t="shared" si="52"/>
        <v>0</v>
      </c>
      <c r="W70" s="341">
        <f t="shared" si="53"/>
        <v>1.1685058856441128E-2</v>
      </c>
      <c r="X70" s="342">
        <f t="shared" si="54"/>
        <v>9.4818982018284852E-3</v>
      </c>
    </row>
    <row r="71" spans="1:24" ht="20.100000000000001" customHeight="1" thickBot="1">
      <c r="A71" s="203"/>
      <c r="B71" s="1"/>
      <c r="C71" s="1" t="s">
        <v>38</v>
      </c>
      <c r="D71" s="1"/>
      <c r="E71" s="330"/>
      <c r="F71" s="7">
        <f>F52+F63</f>
        <v>0</v>
      </c>
      <c r="G71" s="61">
        <f t="shared" ref="G71:Q71" si="61">G52+G63</f>
        <v>0</v>
      </c>
      <c r="H71" s="61">
        <f t="shared" si="61"/>
        <v>0</v>
      </c>
      <c r="I71" s="61">
        <f t="shared" si="61"/>
        <v>0</v>
      </c>
      <c r="J71" s="61">
        <f t="shared" si="61"/>
        <v>0</v>
      </c>
      <c r="K71" s="61">
        <f t="shared" si="61"/>
        <v>0</v>
      </c>
      <c r="L71" s="61">
        <f t="shared" si="61"/>
        <v>0</v>
      </c>
      <c r="M71" s="61">
        <f t="shared" si="61"/>
        <v>8277.6689999999981</v>
      </c>
      <c r="N71" s="61">
        <f t="shared" si="61"/>
        <v>9655.5390000000007</v>
      </c>
      <c r="O71" s="61">
        <f t="shared" ref="O71:P71" si="62">O52+O63</f>
        <v>9068.5550000000021</v>
      </c>
      <c r="P71" s="61">
        <f t="shared" si="62"/>
        <v>15683.266000000003</v>
      </c>
      <c r="Q71" s="7">
        <f t="shared" si="61"/>
        <v>16564.883000000002</v>
      </c>
      <c r="R71" s="321">
        <f t="shared" si="34"/>
        <v>5.6213865147731232E-2</v>
      </c>
      <c r="T71" s="340">
        <f t="shared" si="51"/>
        <v>0</v>
      </c>
      <c r="U71" s="341">
        <f t="shared" si="52"/>
        <v>0</v>
      </c>
      <c r="V71" s="341">
        <f t="shared" si="52"/>
        <v>0</v>
      </c>
      <c r="W71" s="341">
        <f t="shared" si="53"/>
        <v>9.7208031613699994E-2</v>
      </c>
      <c r="X71" s="342">
        <f t="shared" si="54"/>
        <v>9.4079082998425434E-2</v>
      </c>
    </row>
    <row r="72" spans="1:24" ht="20.100000000000001" customHeight="1" thickBot="1">
      <c r="A72" s="203"/>
      <c r="B72" s="115" t="s">
        <v>98</v>
      </c>
      <c r="C72" s="115"/>
      <c r="D72" s="115"/>
      <c r="E72" s="398"/>
      <c r="F72" s="33">
        <f>F48+F53+F59+F64</f>
        <v>5138.96</v>
      </c>
      <c r="G72" s="83">
        <f t="shared" ref="G72:Q72" si="63">G48+G53+G59+G64</f>
        <v>6929.5060000000012</v>
      </c>
      <c r="H72" s="83">
        <f t="shared" si="63"/>
        <v>7552.1370000000006</v>
      </c>
      <c r="I72" s="83">
        <f t="shared" si="63"/>
        <v>3750.7150000000011</v>
      </c>
      <c r="J72" s="83">
        <f t="shared" si="63"/>
        <v>4119.1440000000002</v>
      </c>
      <c r="K72" s="83">
        <f t="shared" si="63"/>
        <v>4048.3549999999996</v>
      </c>
      <c r="L72" s="83">
        <f t="shared" si="63"/>
        <v>4906.407000000002</v>
      </c>
      <c r="M72" s="83">
        <f t="shared" si="63"/>
        <v>1327.461</v>
      </c>
      <c r="N72" s="83">
        <f t="shared" si="63"/>
        <v>738.58899999999994</v>
      </c>
      <c r="O72" s="83">
        <f t="shared" ref="O72:P72" si="64">O48+O53+O59+O64</f>
        <v>1070.2240000000002</v>
      </c>
      <c r="P72" s="83">
        <f t="shared" si="64"/>
        <v>1085.028</v>
      </c>
      <c r="Q72" s="209">
        <f t="shared" si="63"/>
        <v>1628.1199999999997</v>
      </c>
      <c r="R72" s="326">
        <f t="shared" si="34"/>
        <v>0.50053270514677928</v>
      </c>
      <c r="S72" s="6"/>
      <c r="T72" s="393">
        <f t="shared" si="51"/>
        <v>7.1760499987599966E-2</v>
      </c>
      <c r="U72" s="394">
        <f t="shared" si="52"/>
        <v>3.8900677167000255E-2</v>
      </c>
      <c r="V72" s="394">
        <f t="shared" si="52"/>
        <v>4.7145706035392233E-2</v>
      </c>
      <c r="W72" s="394">
        <f t="shared" si="53"/>
        <v>6.7252214000419076E-3</v>
      </c>
      <c r="X72" s="395">
        <f t="shared" si="54"/>
        <v>9.2467925436839106E-3</v>
      </c>
    </row>
    <row r="73" spans="1:24" ht="20.100000000000001" customHeight="1">
      <c r="A73" s="47"/>
      <c r="B73" s="9"/>
      <c r="C73" s="1" t="s">
        <v>37</v>
      </c>
      <c r="D73" s="1"/>
      <c r="E73" s="330"/>
      <c r="F73" s="7">
        <f>F48+F59</f>
        <v>474.64800000000014</v>
      </c>
      <c r="G73" s="61">
        <f t="shared" ref="G73:Q73" si="65">G48+G59</f>
        <v>711.62299999999993</v>
      </c>
      <c r="H73" s="61">
        <f t="shared" si="65"/>
        <v>498.73899999999992</v>
      </c>
      <c r="I73" s="61">
        <f t="shared" si="65"/>
        <v>324.58400000000006</v>
      </c>
      <c r="J73" s="61">
        <f t="shared" si="65"/>
        <v>495.05800000000005</v>
      </c>
      <c r="K73" s="61">
        <f t="shared" si="65"/>
        <v>546.00300000000016</v>
      </c>
      <c r="L73" s="61">
        <f t="shared" si="65"/>
        <v>456.25299999999999</v>
      </c>
      <c r="M73" s="61">
        <f t="shared" si="65"/>
        <v>86.834000000000003</v>
      </c>
      <c r="N73" s="61">
        <f t="shared" si="65"/>
        <v>95.325000000000003</v>
      </c>
      <c r="O73" s="61">
        <f t="shared" ref="O73:P73" si="66">O48+O59</f>
        <v>111.08099999999997</v>
      </c>
      <c r="P73" s="61">
        <f t="shared" si="66"/>
        <v>81.070999999999998</v>
      </c>
      <c r="Q73" s="7">
        <f t="shared" si="65"/>
        <v>101.06399999999999</v>
      </c>
      <c r="R73" s="384">
        <f t="shared" si="34"/>
        <v>0.24661099530041564</v>
      </c>
      <c r="T73" s="340">
        <f t="shared" si="51"/>
        <v>6.6279904490625262E-3</v>
      </c>
      <c r="U73" s="341">
        <f t="shared" si="52"/>
        <v>5.2465474088150988E-3</v>
      </c>
      <c r="V73" s="341">
        <f t="shared" si="52"/>
        <v>4.3841389056728892E-3</v>
      </c>
      <c r="W73" s="341">
        <f t="shared" si="53"/>
        <v>5.0249433574322275E-4</v>
      </c>
      <c r="X73" s="342">
        <f t="shared" si="54"/>
        <v>5.7398584971308684E-4</v>
      </c>
    </row>
    <row r="74" spans="1:24" ht="20.100000000000001" customHeight="1" thickBot="1">
      <c r="A74" s="48"/>
      <c r="B74" s="114"/>
      <c r="C74" s="114" t="s">
        <v>38</v>
      </c>
      <c r="D74" s="114"/>
      <c r="E74" s="331"/>
      <c r="F74" s="106">
        <f>F53+F64</f>
        <v>4664.3119999999999</v>
      </c>
      <c r="G74" s="67">
        <f t="shared" ref="G74:Q74" si="67">G53+G64</f>
        <v>6217.8829999999998</v>
      </c>
      <c r="H74" s="67">
        <f t="shared" si="67"/>
        <v>7053.398000000001</v>
      </c>
      <c r="I74" s="67">
        <f t="shared" si="67"/>
        <v>3426.1310000000008</v>
      </c>
      <c r="J74" s="67">
        <f t="shared" si="67"/>
        <v>3624.0860000000007</v>
      </c>
      <c r="K74" s="67">
        <f t="shared" si="67"/>
        <v>3502.3519999999994</v>
      </c>
      <c r="L74" s="67">
        <f t="shared" si="67"/>
        <v>4450.1540000000023</v>
      </c>
      <c r="M74" s="67">
        <f t="shared" si="67"/>
        <v>1240.627</v>
      </c>
      <c r="N74" s="67">
        <f t="shared" si="67"/>
        <v>643.26400000000001</v>
      </c>
      <c r="O74" s="67">
        <f t="shared" ref="O74:P74" si="68">O53+O64</f>
        <v>959.14300000000003</v>
      </c>
      <c r="P74" s="67">
        <f t="shared" si="68"/>
        <v>1003.9569999999999</v>
      </c>
      <c r="Q74" s="106">
        <f t="shared" si="67"/>
        <v>1527.0559999999998</v>
      </c>
      <c r="R74" s="383">
        <f t="shared" si="34"/>
        <v>0.52103725557967129</v>
      </c>
      <c r="T74" s="360">
        <f t="shared" si="51"/>
        <v>6.5132509538537442E-2</v>
      </c>
      <c r="U74" s="349">
        <f t="shared" si="52"/>
        <v>3.3654129758185158E-2</v>
      </c>
      <c r="V74" s="349">
        <f t="shared" si="52"/>
        <v>4.2761567129719347E-2</v>
      </c>
      <c r="W74" s="349">
        <f t="shared" si="53"/>
        <v>6.2227270642986844E-3</v>
      </c>
      <c r="X74" s="361">
        <f t="shared" si="54"/>
        <v>8.6728066939708252E-3</v>
      </c>
    </row>
    <row r="75" spans="1:24" ht="15.75" thickBot="1"/>
    <row r="76" spans="1:24" ht="15" customHeight="1">
      <c r="A76" s="507" t="s">
        <v>32</v>
      </c>
      <c r="B76" s="516"/>
      <c r="C76" s="516"/>
      <c r="D76" s="516"/>
      <c r="E76" s="516"/>
      <c r="F76" s="533" t="s">
        <v>41</v>
      </c>
      <c r="G76" s="530"/>
      <c r="H76" s="530"/>
      <c r="I76" s="530"/>
      <c r="J76" s="530"/>
      <c r="K76" s="530"/>
      <c r="L76" s="530"/>
      <c r="M76" s="530"/>
      <c r="N76" s="530"/>
      <c r="O76" s="530"/>
      <c r="P76" s="530"/>
      <c r="Q76" s="531"/>
      <c r="R76" s="519" t="s">
        <v>196</v>
      </c>
    </row>
    <row r="77" spans="1:24" ht="15.75" thickBot="1">
      <c r="A77" s="517"/>
      <c r="B77" s="543"/>
      <c r="C77" s="543"/>
      <c r="D77" s="543"/>
      <c r="E77" s="543"/>
      <c r="F77" s="526" t="str">
        <f>F5</f>
        <v>jan-dez</v>
      </c>
      <c r="G77" s="527"/>
      <c r="H77" s="527"/>
      <c r="I77" s="527"/>
      <c r="J77" s="527"/>
      <c r="K77" s="527"/>
      <c r="L77" s="527"/>
      <c r="M77" s="527"/>
      <c r="N77" s="527"/>
      <c r="O77" s="527"/>
      <c r="P77" s="527"/>
      <c r="Q77" s="528"/>
      <c r="R77" s="520"/>
    </row>
    <row r="78" spans="1:24" ht="23.25" customHeight="1" thickBot="1">
      <c r="A78" s="517"/>
      <c r="B78" s="543"/>
      <c r="C78" s="543"/>
      <c r="D78" s="543"/>
      <c r="E78" s="543"/>
      <c r="F78" s="28">
        <v>2010</v>
      </c>
      <c r="G78" s="196">
        <v>2011</v>
      </c>
      <c r="H78" s="196">
        <v>2012</v>
      </c>
      <c r="I78" s="196">
        <v>2013</v>
      </c>
      <c r="J78" s="196">
        <v>2014</v>
      </c>
      <c r="K78" s="196">
        <v>2015</v>
      </c>
      <c r="L78" s="196">
        <v>2016</v>
      </c>
      <c r="M78" s="196">
        <v>2017</v>
      </c>
      <c r="N78" s="196">
        <v>2018</v>
      </c>
      <c r="O78" s="196">
        <v>2019</v>
      </c>
      <c r="P78" s="196">
        <v>2020</v>
      </c>
      <c r="Q78" s="287">
        <v>2021</v>
      </c>
      <c r="R78" s="521"/>
    </row>
    <row r="79" spans="1:24" ht="20.100000000000001" customHeight="1" thickBot="1">
      <c r="A79" s="32" t="s">
        <v>36</v>
      </c>
      <c r="B79" s="115"/>
      <c r="C79" s="115"/>
      <c r="D79" s="115"/>
      <c r="E79" s="115"/>
      <c r="F79" s="224">
        <f>(F43/F7)*10</f>
        <v>2.051231453969486</v>
      </c>
      <c r="G79" s="119">
        <f t="shared" ref="G79:Q79" si="69">(G43/G7)*10</f>
        <v>2.086796076807139</v>
      </c>
      <c r="H79" s="119">
        <f t="shared" si="69"/>
        <v>2.0742638832452736</v>
      </c>
      <c r="I79" s="119">
        <f t="shared" si="69"/>
        <v>2.233341798185362</v>
      </c>
      <c r="J79" s="119">
        <f t="shared" si="69"/>
        <v>2.2608749850358514</v>
      </c>
      <c r="K79" s="119">
        <f t="shared" si="69"/>
        <v>2.3126412441000093</v>
      </c>
      <c r="L79" s="119">
        <f t="shared" si="69"/>
        <v>2.3397756951783668</v>
      </c>
      <c r="M79" s="119">
        <f t="shared" si="69"/>
        <v>2.3883175396555338</v>
      </c>
      <c r="N79" s="119">
        <f t="shared" si="69"/>
        <v>2.4156979431649499</v>
      </c>
      <c r="O79" s="119">
        <f t="shared" ref="O79:P79" si="70">(O43/O7)*10</f>
        <v>2.4064619334667188</v>
      </c>
      <c r="P79" s="119">
        <f t="shared" si="70"/>
        <v>2.3195445500310452</v>
      </c>
      <c r="Q79" s="225">
        <f t="shared" si="69"/>
        <v>2.3917771752601418</v>
      </c>
      <c r="R79" s="318">
        <f>(Q79-P79)/P79</f>
        <v>3.114086566180839E-2</v>
      </c>
    </row>
    <row r="80" spans="1:24" ht="20.100000000000001" customHeight="1" thickBot="1">
      <c r="A80" s="203"/>
      <c r="B80" s="115" t="s">
        <v>37</v>
      </c>
      <c r="C80" s="115"/>
      <c r="D80" s="115"/>
      <c r="E80" s="204"/>
      <c r="F80" s="323">
        <f t="shared" ref="F80:Q83" si="71">(F44/F8)*10</f>
        <v>1.8519722857854388</v>
      </c>
      <c r="G80" s="160">
        <f t="shared" si="71"/>
        <v>1.9883883663982349</v>
      </c>
      <c r="H80" s="160">
        <f t="shared" si="71"/>
        <v>1.8886672015153443</v>
      </c>
      <c r="I80" s="160">
        <f t="shared" si="71"/>
        <v>2.0003146173284492</v>
      </c>
      <c r="J80" s="160">
        <f t="shared" si="71"/>
        <v>2.1427094178344759</v>
      </c>
      <c r="K80" s="160">
        <f t="shared" si="71"/>
        <v>2.1861339117976284</v>
      </c>
      <c r="L80" s="160">
        <f t="shared" si="71"/>
        <v>2.1822039366888406</v>
      </c>
      <c r="M80" s="160">
        <f t="shared" si="71"/>
        <v>2.2880497591077233</v>
      </c>
      <c r="N80" s="160">
        <f t="shared" si="71"/>
        <v>2.2770614960146807</v>
      </c>
      <c r="O80" s="160">
        <f t="shared" ref="O80:P80" si="72">(O44/O8)*10</f>
        <v>2.3761608711984166</v>
      </c>
      <c r="P80" s="160">
        <f t="shared" si="72"/>
        <v>2.2619622693638948</v>
      </c>
      <c r="Q80" s="369">
        <f t="shared" si="71"/>
        <v>2.3612848073885946</v>
      </c>
      <c r="R80" s="368">
        <f t="shared" ref="R80:R110" si="73">(Q80-P80)/P80</f>
        <v>4.390990043022739E-2</v>
      </c>
    </row>
    <row r="81" spans="1:18" ht="20.100000000000001" customHeight="1">
      <c r="A81" s="198"/>
      <c r="B81" s="24"/>
      <c r="C81" s="370" t="s">
        <v>96</v>
      </c>
      <c r="D81" s="370"/>
      <c r="E81" s="199"/>
      <c r="F81" s="375">
        <f t="shared" si="71"/>
        <v>2.2303439861091556</v>
      </c>
      <c r="G81" s="376">
        <f t="shared" si="71"/>
        <v>2.2319254625546425</v>
      </c>
      <c r="H81" s="376">
        <f t="shared" si="71"/>
        <v>1.9231744635602457</v>
      </c>
      <c r="I81" s="376">
        <f t="shared" si="71"/>
        <v>2.0033757376904147</v>
      </c>
      <c r="J81" s="376">
        <f t="shared" si="71"/>
        <v>2.1817997991220532</v>
      </c>
      <c r="K81" s="376">
        <f t="shared" si="71"/>
        <v>2.2381745499913417</v>
      </c>
      <c r="L81" s="376">
        <f t="shared" si="71"/>
        <v>2.2133483087271024</v>
      </c>
      <c r="M81" s="376">
        <f t="shared" si="71"/>
        <v>2.3360120757023184</v>
      </c>
      <c r="N81" s="376">
        <f t="shared" si="71"/>
        <v>2.3543725793249566</v>
      </c>
      <c r="O81" s="376">
        <f t="shared" ref="O81:P81" si="74">(O45/O9)*10</f>
        <v>2.4558394048387582</v>
      </c>
      <c r="P81" s="376">
        <f t="shared" si="74"/>
        <v>2.4956003583008353</v>
      </c>
      <c r="Q81" s="377">
        <f t="shared" si="71"/>
        <v>2.5044286708716452</v>
      </c>
      <c r="R81" s="374">
        <f t="shared" si="73"/>
        <v>3.5375506103953445E-3</v>
      </c>
    </row>
    <row r="82" spans="1:18" ht="20.100000000000001" customHeight="1">
      <c r="A82" s="198"/>
      <c r="B82" s="24"/>
      <c r="C82" s="378" t="s">
        <v>87</v>
      </c>
      <c r="D82" s="370"/>
      <c r="E82" s="194"/>
      <c r="F82" s="380">
        <f t="shared" si="71"/>
        <v>0.65788405347625267</v>
      </c>
      <c r="G82" s="381">
        <f t="shared" si="71"/>
        <v>1.0199406348969711</v>
      </c>
      <c r="H82" s="381">
        <f t="shared" si="71"/>
        <v>1.0561972100133767</v>
      </c>
      <c r="I82" s="124">
        <f t="shared" si="71"/>
        <v>1.2159526587764629</v>
      </c>
      <c r="J82" s="124">
        <f t="shared" si="71"/>
        <v>1.2641867571888761</v>
      </c>
      <c r="K82" s="124">
        <f t="shared" si="71"/>
        <v>1.2721556042240392</v>
      </c>
      <c r="L82" s="124">
        <f t="shared" si="71"/>
        <v>1.3285906491759167</v>
      </c>
      <c r="M82" s="124">
        <f t="shared" si="71"/>
        <v>1.1961274364556898</v>
      </c>
      <c r="N82" s="124">
        <f t="shared" si="71"/>
        <v>1.2112183927057705</v>
      </c>
      <c r="O82" s="124">
        <f t="shared" ref="O82:P82" si="75">(O46/O10)*10</f>
        <v>1.2533964194755434</v>
      </c>
      <c r="P82" s="124">
        <f t="shared" si="75"/>
        <v>1.3910217867272641</v>
      </c>
      <c r="Q82" s="124">
        <f t="shared" si="71"/>
        <v>1.5098620960423625</v>
      </c>
      <c r="R82" s="379">
        <f t="shared" si="73"/>
        <v>8.5433823142842952E-2</v>
      </c>
    </row>
    <row r="83" spans="1:18" ht="20.100000000000001" customHeight="1">
      <c r="A83" s="47"/>
      <c r="D83" s="24" t="s">
        <v>97</v>
      </c>
      <c r="E83" s="24"/>
      <c r="F83" s="227"/>
      <c r="G83" s="228"/>
      <c r="H83" s="228"/>
      <c r="I83" s="228"/>
      <c r="J83" s="228"/>
      <c r="K83" s="228"/>
      <c r="L83" s="228"/>
      <c r="M83" s="228">
        <f t="shared" si="71"/>
        <v>1.2162715682760741</v>
      </c>
      <c r="N83" s="228">
        <f t="shared" si="71"/>
        <v>1.2080371209668714</v>
      </c>
      <c r="O83" s="228">
        <f t="shared" ref="O83:P83" si="76">(O47/O11)*10</f>
        <v>1.2359744512269069</v>
      </c>
      <c r="P83" s="228">
        <f t="shared" si="76"/>
        <v>1.3896080917082474</v>
      </c>
      <c r="Q83" s="229">
        <f t="shared" si="71"/>
        <v>1.5084575140131835</v>
      </c>
      <c r="R83" s="374">
        <f t="shared" si="73"/>
        <v>8.5527295799518788E-2</v>
      </c>
    </row>
    <row r="84" spans="1:18" ht="20.100000000000001" customHeight="1" thickBot="1">
      <c r="A84" s="47"/>
      <c r="D84" s="24" t="s">
        <v>98</v>
      </c>
      <c r="E84" s="24"/>
      <c r="F84" s="227">
        <f t="shared" ref="F84:Q99" si="77">(F48/F12)*10</f>
        <v>0.65788405347625267</v>
      </c>
      <c r="G84" s="228">
        <f t="shared" si="77"/>
        <v>1.0199406348969711</v>
      </c>
      <c r="H84" s="228">
        <f t="shared" si="77"/>
        <v>1.0561972100133767</v>
      </c>
      <c r="I84" s="228">
        <f t="shared" si="77"/>
        <v>1.2159526587764629</v>
      </c>
      <c r="J84" s="228">
        <f t="shared" si="77"/>
        <v>1.2641867571888761</v>
      </c>
      <c r="K84" s="228">
        <f t="shared" si="77"/>
        <v>1.2721556042240392</v>
      </c>
      <c r="L84" s="228">
        <f t="shared" si="77"/>
        <v>1.3285906491759167</v>
      </c>
      <c r="M84" s="228">
        <f t="shared" si="77"/>
        <v>1.0474931188947054</v>
      </c>
      <c r="N84" s="228">
        <f t="shared" si="77"/>
        <v>1.2837598425196852</v>
      </c>
      <c r="O84" s="228">
        <f t="shared" ref="O84:P84" si="78">(O48/O12)*10</f>
        <v>1.4645306682343717</v>
      </c>
      <c r="P84" s="228">
        <f t="shared" si="78"/>
        <v>1.7449192287649817</v>
      </c>
      <c r="Q84" s="229">
        <f t="shared" si="77"/>
        <v>1.6069807323716327</v>
      </c>
      <c r="R84" s="374">
        <f t="shared" si="73"/>
        <v>-7.9051508012195529E-2</v>
      </c>
    </row>
    <row r="85" spans="1:18" ht="20.100000000000001" customHeight="1" thickBot="1">
      <c r="A85" s="47"/>
      <c r="B85" s="115" t="s">
        <v>38</v>
      </c>
      <c r="C85" s="115"/>
      <c r="D85" s="115"/>
      <c r="E85" s="115"/>
      <c r="F85" s="230">
        <f t="shared" si="77"/>
        <v>2.0942517324258474</v>
      </c>
      <c r="G85" s="159">
        <f t="shared" si="77"/>
        <v>2.1072774189134016</v>
      </c>
      <c r="H85" s="159">
        <f t="shared" si="77"/>
        <v>2.1247761665134006</v>
      </c>
      <c r="I85" s="159">
        <f t="shared" si="77"/>
        <v>2.3015082140245195</v>
      </c>
      <c r="J85" s="159">
        <f t="shared" si="77"/>
        <v>2.2935530144449903</v>
      </c>
      <c r="K85" s="159">
        <f t="shared" si="77"/>
        <v>2.352102309320085</v>
      </c>
      <c r="L85" s="159">
        <f t="shared" si="77"/>
        <v>2.3932575428466487</v>
      </c>
      <c r="M85" s="159">
        <f t="shared" si="77"/>
        <v>2.4127644282887979</v>
      </c>
      <c r="N85" s="159">
        <f t="shared" si="77"/>
        <v>2.4507259270187554</v>
      </c>
      <c r="O85" s="159">
        <f t="shared" ref="O85:P85" si="79">(O49/O13)*10</f>
        <v>2.4141999446305502</v>
      </c>
      <c r="P85" s="159">
        <f t="shared" si="79"/>
        <v>2.3346470932522627</v>
      </c>
      <c r="Q85" s="169">
        <f t="shared" si="77"/>
        <v>2.3990793496014913</v>
      </c>
      <c r="R85" s="368">
        <f t="shared" si="73"/>
        <v>2.7598285212122438E-2</v>
      </c>
    </row>
    <row r="86" spans="1:18" ht="20.100000000000001" customHeight="1">
      <c r="A86" s="47"/>
      <c r="B86" s="24"/>
      <c r="C86" t="s">
        <v>96</v>
      </c>
      <c r="D86" s="370"/>
      <c r="F86" s="324">
        <f t="shared" si="77"/>
        <v>2.1931838151550371</v>
      </c>
      <c r="G86" s="122">
        <f t="shared" si="77"/>
        <v>2.224901773790557</v>
      </c>
      <c r="H86" s="122">
        <f t="shared" si="77"/>
        <v>2.2808580004077434</v>
      </c>
      <c r="I86" s="122">
        <f t="shared" si="77"/>
        <v>2.3788753219179952</v>
      </c>
      <c r="J86" s="122">
        <f t="shared" si="77"/>
        <v>2.4088619766042791</v>
      </c>
      <c r="K86" s="122">
        <f t="shared" si="77"/>
        <v>2.4400855672123463</v>
      </c>
      <c r="L86" s="122">
        <f t="shared" si="77"/>
        <v>2.4538166094831149</v>
      </c>
      <c r="M86" s="122">
        <f t="shared" si="77"/>
        <v>2.5226375146569469</v>
      </c>
      <c r="N86" s="122">
        <f t="shared" si="77"/>
        <v>2.5470284085154433</v>
      </c>
      <c r="O86" s="122">
        <f t="shared" ref="O86:P86" si="80">(O50/O14)*10</f>
        <v>2.5288646149122647</v>
      </c>
      <c r="P86" s="122">
        <f t="shared" si="80"/>
        <v>2.538484753491578</v>
      </c>
      <c r="Q86" s="382">
        <f t="shared" si="77"/>
        <v>2.5877690983887085</v>
      </c>
      <c r="R86" s="374">
        <f t="shared" si="73"/>
        <v>1.94148674044002E-2</v>
      </c>
    </row>
    <row r="87" spans="1:18" ht="20.100000000000001" customHeight="1">
      <c r="A87" s="47"/>
      <c r="B87" s="24"/>
      <c r="C87" s="378" t="s">
        <v>87</v>
      </c>
      <c r="D87" s="370"/>
      <c r="E87" s="378"/>
      <c r="F87" s="380">
        <f t="shared" si="77"/>
        <v>1.6732930505260182</v>
      </c>
      <c r="G87" s="124">
        <f t="shared" si="77"/>
        <v>1.6541584376536882</v>
      </c>
      <c r="H87" s="124">
        <f t="shared" si="77"/>
        <v>1.6458306873993356</v>
      </c>
      <c r="I87" s="124">
        <f t="shared" si="77"/>
        <v>1.3702353605537838</v>
      </c>
      <c r="J87" s="124">
        <f t="shared" si="77"/>
        <v>1.2393244035547215</v>
      </c>
      <c r="K87" s="124">
        <f t="shared" si="77"/>
        <v>1.1812138882770251</v>
      </c>
      <c r="L87" s="124">
        <f t="shared" si="77"/>
        <v>1.2574516665819826</v>
      </c>
      <c r="M87" s="124">
        <f t="shared" si="77"/>
        <v>1.8798522436008951</v>
      </c>
      <c r="N87" s="124">
        <f t="shared" si="77"/>
        <v>2.0128696022956625</v>
      </c>
      <c r="O87" s="124">
        <f t="shared" ref="O87:P87" si="81">(O51/O15)*10</f>
        <v>1.8499572718646835</v>
      </c>
      <c r="P87" s="124">
        <f t="shared" si="81"/>
        <v>1.8382697769063228</v>
      </c>
      <c r="Q87" s="124">
        <f t="shared" si="77"/>
        <v>1.8821958717676015</v>
      </c>
      <c r="R87" s="379">
        <f t="shared" si="73"/>
        <v>2.3895347360387568E-2</v>
      </c>
    </row>
    <row r="88" spans="1:18" ht="20.100000000000001" customHeight="1">
      <c r="A88" s="47"/>
      <c r="D88" s="24" t="s">
        <v>97</v>
      </c>
      <c r="E88" s="24"/>
      <c r="F88" s="227"/>
      <c r="G88" s="228"/>
      <c r="H88" s="228"/>
      <c r="I88" s="228"/>
      <c r="J88" s="228"/>
      <c r="K88" s="228"/>
      <c r="L88" s="228"/>
      <c r="M88" s="228">
        <f t="shared" si="77"/>
        <v>1.9797338800247088</v>
      </c>
      <c r="N88" s="228">
        <f t="shared" si="77"/>
        <v>2.0128428585982467</v>
      </c>
      <c r="O88" s="228">
        <f t="shared" ref="O88:P88" si="82">(O52/O16)*10</f>
        <v>1.8883250554203823</v>
      </c>
      <c r="P88" s="228">
        <f t="shared" si="82"/>
        <v>1.8332444929056757</v>
      </c>
      <c r="Q88" s="229">
        <f t="shared" si="77"/>
        <v>1.842312186197048</v>
      </c>
      <c r="R88" s="374">
        <f t="shared" si="73"/>
        <v>4.9462542102063191E-3</v>
      </c>
    </row>
    <row r="89" spans="1:18" ht="20.100000000000001" customHeight="1" thickBot="1">
      <c r="A89" s="47"/>
      <c r="D89" s="24" t="s">
        <v>98</v>
      </c>
      <c r="E89" s="24"/>
      <c r="F89" s="227">
        <f t="shared" si="77"/>
        <v>1.6732930505260182</v>
      </c>
      <c r="G89" s="228">
        <f t="shared" si="77"/>
        <v>1.6541584376536882</v>
      </c>
      <c r="H89" s="228">
        <f t="shared" si="77"/>
        <v>1.6458306873993356</v>
      </c>
      <c r="I89" s="228">
        <f t="shared" si="77"/>
        <v>1.3702353605537838</v>
      </c>
      <c r="J89" s="228">
        <f t="shared" si="77"/>
        <v>1.2393244035547215</v>
      </c>
      <c r="K89" s="228">
        <f t="shared" si="77"/>
        <v>1.1812138882770251</v>
      </c>
      <c r="L89" s="228">
        <f t="shared" si="77"/>
        <v>1.2574516665819826</v>
      </c>
      <c r="M89" s="228">
        <f t="shared" si="77"/>
        <v>1.0924501346227813</v>
      </c>
      <c r="N89" s="228">
        <f t="shared" si="77"/>
        <v>2.0164088628762538</v>
      </c>
      <c r="O89" s="228">
        <f t="shared" ref="O89:P89" si="83">(O53/O17)*10</f>
        <v>1.3619971975999958</v>
      </c>
      <c r="P89" s="228">
        <f t="shared" si="83"/>
        <v>2.4745852453229791</v>
      </c>
      <c r="Q89" s="229">
        <f t="shared" si="77"/>
        <v>2.3464110931764024</v>
      </c>
      <c r="R89" s="374">
        <f t="shared" si="73"/>
        <v>-5.1796216108872653E-2</v>
      </c>
    </row>
    <row r="90" spans="1:18" ht="20.100000000000001" customHeight="1" thickBot="1">
      <c r="A90" s="32" t="s">
        <v>39</v>
      </c>
      <c r="B90" s="115"/>
      <c r="C90" s="115"/>
      <c r="D90" s="115"/>
      <c r="E90" s="115"/>
      <c r="F90" s="224">
        <f t="shared" si="77"/>
        <v>2.175815152587691</v>
      </c>
      <c r="G90" s="119">
        <f t="shared" si="77"/>
        <v>2.3264585770297268</v>
      </c>
      <c r="H90" s="119">
        <f t="shared" si="77"/>
        <v>2.6446206635928311</v>
      </c>
      <c r="I90" s="119">
        <f t="shared" si="77"/>
        <v>2.7055655327295765</v>
      </c>
      <c r="J90" s="119">
        <f t="shared" si="77"/>
        <v>2.7381725784762456</v>
      </c>
      <c r="K90" s="119">
        <f t="shared" si="77"/>
        <v>2.6521171207637351</v>
      </c>
      <c r="L90" s="119">
        <f t="shared" si="77"/>
        <v>2.5382414919956782</v>
      </c>
      <c r="M90" s="119">
        <f t="shared" si="77"/>
        <v>2.5935936432980227</v>
      </c>
      <c r="N90" s="119">
        <f t="shared" si="77"/>
        <v>2.6598854573761397</v>
      </c>
      <c r="O90" s="119">
        <f t="shared" ref="O90:P90" si="84">(O54/O18)*10</f>
        <v>2.5767915632046119</v>
      </c>
      <c r="P90" s="119">
        <f t="shared" si="84"/>
        <v>2.4903331627355425</v>
      </c>
      <c r="Q90" s="225">
        <f t="shared" si="77"/>
        <v>2.4895538648749294</v>
      </c>
      <c r="R90" s="326">
        <f t="shared" si="73"/>
        <v>-3.1292915834486878E-4</v>
      </c>
    </row>
    <row r="91" spans="1:18" ht="20.100000000000001" customHeight="1" thickBot="1">
      <c r="A91" s="203"/>
      <c r="B91" s="115" t="s">
        <v>37</v>
      </c>
      <c r="C91" s="115"/>
      <c r="D91" s="115"/>
      <c r="E91" s="204"/>
      <c r="F91" s="402">
        <f t="shared" si="77"/>
        <v>2.5841738860680366</v>
      </c>
      <c r="G91" s="205">
        <f t="shared" si="77"/>
        <v>2.5706708223029922</v>
      </c>
      <c r="H91" s="205">
        <f t="shared" si="77"/>
        <v>2.9103083293174348</v>
      </c>
      <c r="I91" s="205">
        <f t="shared" si="77"/>
        <v>2.878669484094472</v>
      </c>
      <c r="J91" s="205">
        <f t="shared" si="77"/>
        <v>2.7087243740893516</v>
      </c>
      <c r="K91" s="205">
        <f t="shared" si="77"/>
        <v>2.7334211958661254</v>
      </c>
      <c r="L91" s="205">
        <f t="shared" si="77"/>
        <v>2.5988659557639142</v>
      </c>
      <c r="M91" s="205">
        <f t="shared" si="77"/>
        <v>2.6460245174328052</v>
      </c>
      <c r="N91" s="205">
        <f t="shared" si="77"/>
        <v>2.7010673577104711</v>
      </c>
      <c r="O91" s="205">
        <f t="shared" ref="O91:P91" si="85">(O55/O19)*10</f>
        <v>2.6413623457740041</v>
      </c>
      <c r="P91" s="205">
        <f t="shared" si="85"/>
        <v>2.5489451455438035</v>
      </c>
      <c r="Q91" s="403">
        <f t="shared" si="77"/>
        <v>2.5838256885841764</v>
      </c>
      <c r="R91" s="321">
        <f t="shared" si="73"/>
        <v>1.368430509434574E-2</v>
      </c>
    </row>
    <row r="92" spans="1:18" ht="20.100000000000001" customHeight="1">
      <c r="A92" s="198"/>
      <c r="B92" s="24"/>
      <c r="C92" s="370" t="s">
        <v>96</v>
      </c>
      <c r="D92" s="370"/>
      <c r="E92" s="199"/>
      <c r="F92" s="375">
        <f t="shared" si="77"/>
        <v>2.6790205721887288</v>
      </c>
      <c r="G92" s="376">
        <f t="shared" si="77"/>
        <v>2.7380664244901598</v>
      </c>
      <c r="H92" s="376">
        <f t="shared" si="77"/>
        <v>3.0357231648653245</v>
      </c>
      <c r="I92" s="376">
        <f t="shared" si="77"/>
        <v>3.0240110973232199</v>
      </c>
      <c r="J92" s="376">
        <f t="shared" si="77"/>
        <v>2.8089991527373863</v>
      </c>
      <c r="K92" s="376">
        <f t="shared" si="77"/>
        <v>2.8213408170821253</v>
      </c>
      <c r="L92" s="376">
        <f t="shared" si="77"/>
        <v>2.6827572285862611</v>
      </c>
      <c r="M92" s="376">
        <f t="shared" si="77"/>
        <v>2.7571687646091885</v>
      </c>
      <c r="N92" s="376">
        <f t="shared" si="77"/>
        <v>2.8092948248057481</v>
      </c>
      <c r="O92" s="376">
        <f t="shared" ref="O92:P92" si="86">(O56/O20)*10</f>
        <v>2.7598672865355689</v>
      </c>
      <c r="P92" s="376">
        <f t="shared" si="86"/>
        <v>2.6415293225351615</v>
      </c>
      <c r="Q92" s="377">
        <f t="shared" si="77"/>
        <v>2.6573001479608767</v>
      </c>
      <c r="R92" s="374">
        <f t="shared" si="73"/>
        <v>5.9703389590161351E-3</v>
      </c>
    </row>
    <row r="93" spans="1:18" ht="20.100000000000001" customHeight="1">
      <c r="A93" s="198"/>
      <c r="B93" s="24"/>
      <c r="C93" s="378" t="s">
        <v>87</v>
      </c>
      <c r="D93" s="370"/>
      <c r="E93" s="194"/>
      <c r="F93" s="380">
        <f t="shared" si="77"/>
        <v>0.98727559375476748</v>
      </c>
      <c r="G93" s="381">
        <f t="shared" si="77"/>
        <v>0.93026671335761968</v>
      </c>
      <c r="H93" s="381">
        <f t="shared" si="77"/>
        <v>1.6901528610469172</v>
      </c>
      <c r="I93" s="124">
        <f t="shared" si="77"/>
        <v>1.4120463158661911</v>
      </c>
      <c r="J93" s="124">
        <f t="shared" si="77"/>
        <v>1.5061452715174548</v>
      </c>
      <c r="K93" s="124">
        <f t="shared" si="77"/>
        <v>1.5459800080444537</v>
      </c>
      <c r="L93" s="124">
        <f t="shared" si="77"/>
        <v>1.3410138010022954</v>
      </c>
      <c r="M93" s="124">
        <f t="shared" si="77"/>
        <v>1.2825122595247076</v>
      </c>
      <c r="N93" s="124">
        <f t="shared" si="77"/>
        <v>1.3714780946402838</v>
      </c>
      <c r="O93" s="124">
        <f t="shared" ref="O93:P93" si="87">(O57/O21)*10</f>
        <v>1.3219301096419958</v>
      </c>
      <c r="P93" s="124">
        <f t="shared" si="87"/>
        <v>1.4749735469730176</v>
      </c>
      <c r="Q93" s="124">
        <f t="shared" si="77"/>
        <v>1.6194328163023179</v>
      </c>
      <c r="R93" s="379">
        <f t="shared" si="73"/>
        <v>9.7940244166252133E-2</v>
      </c>
    </row>
    <row r="94" spans="1:18" ht="20.100000000000001" customHeight="1">
      <c r="A94" s="47"/>
      <c r="D94" s="24" t="s">
        <v>97</v>
      </c>
      <c r="E94" s="24"/>
      <c r="F94" s="227"/>
      <c r="G94" s="228"/>
      <c r="H94" s="228"/>
      <c r="I94" s="228"/>
      <c r="J94" s="228"/>
      <c r="K94" s="228"/>
      <c r="L94" s="228"/>
      <c r="M94" s="228">
        <f t="shared" si="77"/>
        <v>1.2495713565305091</v>
      </c>
      <c r="N94" s="228">
        <f t="shared" si="77"/>
        <v>1.302334398993511</v>
      </c>
      <c r="O94" s="228">
        <f t="shared" ref="O94:P94" si="88">(O58/O22)*10</f>
        <v>1.3190059447455895</v>
      </c>
      <c r="P94" s="228">
        <f t="shared" si="88"/>
        <v>1.4864679370088951</v>
      </c>
      <c r="Q94" s="229">
        <f t="shared" si="77"/>
        <v>1.5687949074268337</v>
      </c>
      <c r="R94" s="374">
        <f t="shared" si="73"/>
        <v>5.5384289407276951E-2</v>
      </c>
    </row>
    <row r="95" spans="1:18" ht="20.100000000000001" customHeight="1" thickBot="1">
      <c r="A95" s="47"/>
      <c r="D95" s="24" t="s">
        <v>98</v>
      </c>
      <c r="E95" s="24"/>
      <c r="F95" s="227">
        <f t="shared" si="77"/>
        <v>0.98727559375476748</v>
      </c>
      <c r="G95" s="228">
        <f t="shared" si="77"/>
        <v>0.93026671335761968</v>
      </c>
      <c r="H95" s="228">
        <f t="shared" si="77"/>
        <v>1.6901528610469172</v>
      </c>
      <c r="I95" s="228">
        <f t="shared" si="77"/>
        <v>1.4120463158661911</v>
      </c>
      <c r="J95" s="228">
        <f t="shared" si="77"/>
        <v>1.5061452715174548</v>
      </c>
      <c r="K95" s="228">
        <f t="shared" si="77"/>
        <v>1.5459800080444537</v>
      </c>
      <c r="L95" s="228">
        <f t="shared" si="77"/>
        <v>1.3410138010022954</v>
      </c>
      <c r="M95" s="228">
        <f t="shared" si="77"/>
        <v>1.4354907387694273</v>
      </c>
      <c r="N95" s="228">
        <f t="shared" si="77"/>
        <v>1.7037727253903177</v>
      </c>
      <c r="O95" s="228">
        <f t="shared" ref="O95:P95" si="89">(O59/O23)*10</f>
        <v>1.3358837660841802</v>
      </c>
      <c r="P95" s="228">
        <f t="shared" si="89"/>
        <v>1.3951752082239064</v>
      </c>
      <c r="Q95" s="229">
        <f t="shared" si="77"/>
        <v>2.1335772642975286</v>
      </c>
      <c r="R95" s="374">
        <f t="shared" si="73"/>
        <v>0.52925399743421964</v>
      </c>
    </row>
    <row r="96" spans="1:18" ht="20.100000000000001" customHeight="1" thickBot="1">
      <c r="A96" s="47"/>
      <c r="B96" s="115" t="s">
        <v>38</v>
      </c>
      <c r="C96" s="115"/>
      <c r="D96" s="115"/>
      <c r="E96" s="115"/>
      <c r="F96" s="224">
        <f t="shared" si="77"/>
        <v>2.1370979815361397</v>
      </c>
      <c r="G96" s="119">
        <f t="shared" si="77"/>
        <v>2.3040049053733291</v>
      </c>
      <c r="H96" s="119">
        <f t="shared" si="77"/>
        <v>2.6172464785914205</v>
      </c>
      <c r="I96" s="119">
        <f t="shared" si="77"/>
        <v>2.6872348373303652</v>
      </c>
      <c r="J96" s="119">
        <f t="shared" si="77"/>
        <v>2.7419181351724609</v>
      </c>
      <c r="K96" s="119">
        <f t="shared" si="77"/>
        <v>2.6421211188920681</v>
      </c>
      <c r="L96" s="119">
        <f t="shared" si="77"/>
        <v>2.5302046591190397</v>
      </c>
      <c r="M96" s="119">
        <f t="shared" si="77"/>
        <v>2.5871419683446288</v>
      </c>
      <c r="N96" s="119">
        <f t="shared" si="77"/>
        <v>2.654521135845604</v>
      </c>
      <c r="O96" s="119">
        <f t="shared" ref="O96:P96" si="90">(O60/O24)*10</f>
        <v>2.5678627476047051</v>
      </c>
      <c r="P96" s="119">
        <f t="shared" si="90"/>
        <v>2.4823172897181522</v>
      </c>
      <c r="Q96" s="225">
        <f t="shared" si="77"/>
        <v>2.4748902396418</v>
      </c>
      <c r="R96" s="326">
        <f t="shared" si="73"/>
        <v>-2.9919825749574231E-3</v>
      </c>
    </row>
    <row r="97" spans="1:18" ht="20.100000000000001" customHeight="1">
      <c r="A97" s="47"/>
      <c r="B97" s="24"/>
      <c r="C97" t="s">
        <v>96</v>
      </c>
      <c r="D97" s="370"/>
      <c r="F97" s="324">
        <f t="shared" si="77"/>
        <v>2.2121239280250959</v>
      </c>
      <c r="G97" s="122">
        <f t="shared" si="77"/>
        <v>2.4181954939473322</v>
      </c>
      <c r="H97" s="122">
        <f t="shared" si="77"/>
        <v>2.7297767773408195</v>
      </c>
      <c r="I97" s="122">
        <f t="shared" si="77"/>
        <v>2.8134333759765404</v>
      </c>
      <c r="J97" s="122">
        <f t="shared" si="77"/>
        <v>2.8731350259195136</v>
      </c>
      <c r="K97" s="122">
        <f t="shared" si="77"/>
        <v>2.7588435880127586</v>
      </c>
      <c r="L97" s="122">
        <f t="shared" si="77"/>
        <v>2.6784475348102497</v>
      </c>
      <c r="M97" s="122">
        <f t="shared" si="77"/>
        <v>2.7206543935003986</v>
      </c>
      <c r="N97" s="122">
        <f t="shared" si="77"/>
        <v>2.8028832931383691</v>
      </c>
      <c r="O97" s="122">
        <f t="shared" ref="O97:P97" si="91">(O61/O25)*10</f>
        <v>2.7089385833573583</v>
      </c>
      <c r="P97" s="122">
        <f t="shared" si="91"/>
        <v>2.6138717191346306</v>
      </c>
      <c r="Q97" s="382">
        <f t="shared" si="77"/>
        <v>2.6127746067818638</v>
      </c>
      <c r="R97" s="374">
        <f t="shared" si="73"/>
        <v>-4.1972693026036883E-4</v>
      </c>
    </row>
    <row r="98" spans="1:18" ht="20.100000000000001" customHeight="1">
      <c r="A98" s="47"/>
      <c r="B98" s="24"/>
      <c r="C98" s="378" t="s">
        <v>87</v>
      </c>
      <c r="D98" s="370"/>
      <c r="E98" s="378"/>
      <c r="F98" s="380">
        <f t="shared" si="77"/>
        <v>1.0008266439477791</v>
      </c>
      <c r="G98" s="124">
        <f t="shared" si="77"/>
        <v>1.0450303421728107</v>
      </c>
      <c r="H98" s="124">
        <f t="shared" si="77"/>
        <v>1.2678369980753745</v>
      </c>
      <c r="I98" s="124">
        <f t="shared" si="77"/>
        <v>1.2491796544602702</v>
      </c>
      <c r="J98" s="124">
        <f t="shared" si="77"/>
        <v>1.254394220381658</v>
      </c>
      <c r="K98" s="124">
        <f t="shared" si="77"/>
        <v>1.3338784800630945</v>
      </c>
      <c r="L98" s="124">
        <f t="shared" si="77"/>
        <v>1.3782519109939664</v>
      </c>
      <c r="M98" s="124">
        <f t="shared" si="77"/>
        <v>1.4950961486277528</v>
      </c>
      <c r="N98" s="124">
        <f t="shared" si="77"/>
        <v>1.5385390429712877</v>
      </c>
      <c r="O98" s="124">
        <f t="shared" ref="O98:P98" si="92">(O62/O26)*10</f>
        <v>1.4609344149502712</v>
      </c>
      <c r="P98" s="124">
        <f t="shared" si="92"/>
        <v>1.5419979112271545</v>
      </c>
      <c r="Q98" s="124">
        <f t="shared" si="77"/>
        <v>1.5350396667992725</v>
      </c>
      <c r="R98" s="379">
        <f t="shared" si="73"/>
        <v>-4.5124862862780642E-3</v>
      </c>
    </row>
    <row r="99" spans="1:18" ht="20.100000000000001" customHeight="1">
      <c r="A99" s="47"/>
      <c r="D99" s="24" t="s">
        <v>97</v>
      </c>
      <c r="E99" s="24"/>
      <c r="F99" s="227"/>
      <c r="G99" s="228"/>
      <c r="H99" s="228"/>
      <c r="I99" s="228"/>
      <c r="J99" s="228"/>
      <c r="K99" s="228"/>
      <c r="L99" s="228"/>
      <c r="M99" s="228">
        <f t="shared" si="77"/>
        <v>1.5511295740143956</v>
      </c>
      <c r="N99" s="228">
        <f t="shared" si="77"/>
        <v>1.5792488163686726</v>
      </c>
      <c r="O99" s="228">
        <f t="shared" ref="O99:P99" si="93">(O63/O27)*10</f>
        <v>1.5378234341192167</v>
      </c>
      <c r="P99" s="228">
        <f t="shared" si="93"/>
        <v>1.5804398482837489</v>
      </c>
      <c r="Q99" s="229">
        <f t="shared" si="77"/>
        <v>1.5601643321653456</v>
      </c>
      <c r="R99" s="374">
        <f t="shared" si="73"/>
        <v>-1.2829033727807632E-2</v>
      </c>
    </row>
    <row r="100" spans="1:18" ht="20.100000000000001" customHeight="1" thickBot="1">
      <c r="A100" s="47"/>
      <c r="D100" s="24" t="s">
        <v>98</v>
      </c>
      <c r="E100" s="24"/>
      <c r="F100" s="227">
        <f t="shared" ref="F100:Q110" si="94">(F64/F28)*10</f>
        <v>1.0008266439477791</v>
      </c>
      <c r="G100" s="228">
        <f t="shared" si="94"/>
        <v>1.0450303421728107</v>
      </c>
      <c r="H100" s="228">
        <f t="shared" si="94"/>
        <v>1.2678369980753745</v>
      </c>
      <c r="I100" s="228">
        <f t="shared" si="94"/>
        <v>1.2491796544602702</v>
      </c>
      <c r="J100" s="228">
        <f t="shared" si="94"/>
        <v>1.254394220381658</v>
      </c>
      <c r="K100" s="228">
        <f t="shared" si="94"/>
        <v>1.3338784800630945</v>
      </c>
      <c r="L100" s="228">
        <f t="shared" si="94"/>
        <v>1.3782519109939664</v>
      </c>
      <c r="M100" s="228">
        <f t="shared" si="94"/>
        <v>1.3044117002458879</v>
      </c>
      <c r="N100" s="228">
        <f t="shared" si="94"/>
        <v>1.2882181379702633</v>
      </c>
      <c r="O100" s="228">
        <f t="shared" ref="O100:P100" si="95">(O64/O28)*10</f>
        <v>1.1098471638773086</v>
      </c>
      <c r="P100" s="228">
        <f t="shared" si="95"/>
        <v>1.313554344846988</v>
      </c>
      <c r="Q100" s="229">
        <f t="shared" si="94"/>
        <v>1.2509051955008033</v>
      </c>
      <c r="R100" s="383">
        <f t="shared" si="73"/>
        <v>-4.7694371833152074E-2</v>
      </c>
    </row>
    <row r="101" spans="1:18" ht="20.100000000000001" customHeight="1" thickBot="1">
      <c r="A101" s="56" t="s">
        <v>30</v>
      </c>
      <c r="B101" s="212"/>
      <c r="C101" s="212"/>
      <c r="D101" s="212"/>
      <c r="E101" s="212"/>
      <c r="F101" s="404">
        <f t="shared" si="94"/>
        <v>2.1261296481865419</v>
      </c>
      <c r="G101" s="238">
        <f t="shared" si="94"/>
        <v>2.2351101741686588</v>
      </c>
      <c r="H101" s="238">
        <f t="shared" si="94"/>
        <v>2.4248192433399911</v>
      </c>
      <c r="I101" s="238">
        <f t="shared" si="94"/>
        <v>2.5407212775544901</v>
      </c>
      <c r="J101" s="238">
        <f t="shared" si="94"/>
        <v>2.5712281162941233</v>
      </c>
      <c r="K101" s="238">
        <f t="shared" si="94"/>
        <v>2.5331128114389818</v>
      </c>
      <c r="L101" s="238">
        <f t="shared" si="94"/>
        <v>2.4613804462537696</v>
      </c>
      <c r="M101" s="238">
        <f t="shared" si="94"/>
        <v>2.5177201128982523</v>
      </c>
      <c r="N101" s="238">
        <f t="shared" si="94"/>
        <v>2.5733900813398307</v>
      </c>
      <c r="O101" s="238">
        <f t="shared" ref="O101:P101" si="96">(O65/O29)*10</f>
        <v>2.5151602860308087</v>
      </c>
      <c r="P101" s="238">
        <f t="shared" si="96"/>
        <v>2.4337858972054045</v>
      </c>
      <c r="Q101" s="282">
        <f t="shared" si="94"/>
        <v>2.4554575790531321</v>
      </c>
      <c r="R101" s="335">
        <f t="shared" si="73"/>
        <v>8.9045145148602123E-3</v>
      </c>
    </row>
    <row r="102" spans="1:18" ht="20.100000000000001" customHeight="1" thickBot="1">
      <c r="A102" s="385"/>
      <c r="B102" s="115" t="s">
        <v>113</v>
      </c>
      <c r="C102" s="115"/>
      <c r="D102" s="115"/>
      <c r="E102" s="398"/>
      <c r="F102" s="120">
        <f t="shared" si="94"/>
        <v>2.2335077625955257</v>
      </c>
      <c r="G102" s="119">
        <f t="shared" si="94"/>
        <v>2.3686875557119595</v>
      </c>
      <c r="H102" s="119">
        <f t="shared" si="94"/>
        <v>2.5575925413126734</v>
      </c>
      <c r="I102" s="119">
        <f t="shared" si="94"/>
        <v>2.6404403836444628</v>
      </c>
      <c r="J102" s="119">
        <f t="shared" si="94"/>
        <v>2.6887300653522139</v>
      </c>
      <c r="K102" s="119">
        <f t="shared" si="94"/>
        <v>2.6332244614575293</v>
      </c>
      <c r="L102" s="119">
        <f t="shared" si="94"/>
        <v>2.5633398890560368</v>
      </c>
      <c r="M102" s="119">
        <f t="shared" si="94"/>
        <v>2.637511548874802</v>
      </c>
      <c r="N102" s="119">
        <f t="shared" si="94"/>
        <v>2.701062975158993</v>
      </c>
      <c r="O102" s="119">
        <f t="shared" ref="O102:P102" si="97">(O66/O30)*10</f>
        <v>2.6440244965496236</v>
      </c>
      <c r="P102" s="119">
        <f t="shared" si="97"/>
        <v>2.5917351934211403</v>
      </c>
      <c r="Q102" s="225">
        <f t="shared" si="94"/>
        <v>2.6034818721428921</v>
      </c>
      <c r="R102" s="326">
        <f t="shared" si="73"/>
        <v>4.532360694707349E-3</v>
      </c>
    </row>
    <row r="103" spans="1:18" ht="20.100000000000001" customHeight="1">
      <c r="A103" s="198"/>
      <c r="B103" s="1"/>
      <c r="C103" s="1" t="s">
        <v>37</v>
      </c>
      <c r="D103" s="1"/>
      <c r="E103" s="330"/>
      <c r="F103" s="19">
        <f t="shared" si="94"/>
        <v>2.4445885515257486</v>
      </c>
      <c r="G103" s="122">
        <f t="shared" si="94"/>
        <v>2.4718402651898406</v>
      </c>
      <c r="H103" s="122">
        <f t="shared" si="94"/>
        <v>2.3645486043014978</v>
      </c>
      <c r="I103" s="122">
        <f t="shared" si="94"/>
        <v>2.4308225574712652</v>
      </c>
      <c r="J103" s="122">
        <f t="shared" si="94"/>
        <v>2.4846227725027994</v>
      </c>
      <c r="K103" s="122">
        <f t="shared" si="94"/>
        <v>2.5043197385068177</v>
      </c>
      <c r="L103" s="122">
        <f t="shared" si="94"/>
        <v>2.4082670664329116</v>
      </c>
      <c r="M103" s="122">
        <f t="shared" si="94"/>
        <v>2.5378361548721573</v>
      </c>
      <c r="N103" s="122">
        <f t="shared" si="94"/>
        <v>2.5855438049261767</v>
      </c>
      <c r="O103" s="122">
        <f t="shared" ref="O103:P103" si="98">(O67/O31)*10</f>
        <v>2.6104702731021714</v>
      </c>
      <c r="P103" s="122">
        <f t="shared" si="98"/>
        <v>2.5798473196659866</v>
      </c>
      <c r="Q103" s="19">
        <f t="shared" si="94"/>
        <v>2.5939303218305549</v>
      </c>
      <c r="R103" s="384">
        <f t="shared" si="73"/>
        <v>5.4588510169631668E-3</v>
      </c>
    </row>
    <row r="104" spans="1:18" ht="20.100000000000001" customHeight="1" thickBot="1">
      <c r="A104" s="198"/>
      <c r="B104" s="1"/>
      <c r="C104" s="1" t="s">
        <v>38</v>
      </c>
      <c r="D104" s="1"/>
      <c r="E104" s="330"/>
      <c r="F104" s="19">
        <f t="shared" si="94"/>
        <v>2.2056807603168291</v>
      </c>
      <c r="G104" s="122">
        <f t="shared" si="94"/>
        <v>2.355325864273214</v>
      </c>
      <c r="H104" s="122">
        <f t="shared" si="94"/>
        <v>2.591696046581482</v>
      </c>
      <c r="I104" s="122">
        <f t="shared" si="94"/>
        <v>2.676347626989882</v>
      </c>
      <c r="J104" s="122">
        <f t="shared" si="94"/>
        <v>2.7255729665488948</v>
      </c>
      <c r="K104" s="122">
        <f t="shared" si="94"/>
        <v>2.6572130855653606</v>
      </c>
      <c r="L104" s="122">
        <f t="shared" si="94"/>
        <v>2.5966488695917938</v>
      </c>
      <c r="M104" s="122">
        <f t="shared" si="94"/>
        <v>2.6553053516658127</v>
      </c>
      <c r="N104" s="122">
        <f t="shared" si="94"/>
        <v>2.7223173737290232</v>
      </c>
      <c r="O104" s="122">
        <f t="shared" ref="O104:P104" si="99">(O68/O32)*10</f>
        <v>2.6503938562703326</v>
      </c>
      <c r="P104" s="122">
        <f t="shared" si="99"/>
        <v>2.5939079273380599</v>
      </c>
      <c r="Q104" s="19">
        <f t="shared" si="94"/>
        <v>2.6053869429122765</v>
      </c>
      <c r="R104" s="374">
        <f t="shared" si="73"/>
        <v>4.4253751080504554E-3</v>
      </c>
    </row>
    <row r="105" spans="1:18" ht="20.100000000000001" customHeight="1" thickBot="1">
      <c r="A105" s="47"/>
      <c r="B105" s="115" t="s">
        <v>97</v>
      </c>
      <c r="C105" s="115"/>
      <c r="D105" s="115"/>
      <c r="E105" s="398"/>
      <c r="F105" s="120"/>
      <c r="G105" s="119"/>
      <c r="H105" s="119"/>
      <c r="I105" s="119"/>
      <c r="J105" s="119"/>
      <c r="K105" s="119"/>
      <c r="L105" s="119"/>
      <c r="M105" s="119">
        <f t="shared" si="94"/>
        <v>1.7236205090624046</v>
      </c>
      <c r="N105" s="119">
        <f t="shared" si="94"/>
        <v>1.7403695249208153</v>
      </c>
      <c r="O105" s="119">
        <f t="shared" ref="O105:P105" si="100">(O69/O33)*10</f>
        <v>1.6622563875929983</v>
      </c>
      <c r="P105" s="119">
        <f t="shared" si="100"/>
        <v>1.6810520361125023</v>
      </c>
      <c r="Q105" s="120">
        <f t="shared" si="94"/>
        <v>1.6868908120581652</v>
      </c>
      <c r="R105" s="326">
        <f t="shared" si="73"/>
        <v>3.4732868586062563E-3</v>
      </c>
    </row>
    <row r="106" spans="1:18" ht="20.100000000000001" customHeight="1">
      <c r="A106" s="47"/>
      <c r="B106" s="1"/>
      <c r="C106" s="1" t="s">
        <v>37</v>
      </c>
      <c r="D106" s="1"/>
      <c r="E106" s="330"/>
      <c r="F106" s="19"/>
      <c r="G106" s="122"/>
      <c r="H106" s="122"/>
      <c r="I106" s="122"/>
      <c r="J106" s="122"/>
      <c r="K106" s="122"/>
      <c r="L106" s="122"/>
      <c r="M106" s="122">
        <f t="shared" si="94"/>
        <v>1.2367414688584093</v>
      </c>
      <c r="N106" s="122">
        <f t="shared" si="94"/>
        <v>1.2552283572209437</v>
      </c>
      <c r="O106" s="122">
        <f t="shared" ref="O106:P106" si="101">(O70/O34)*10</f>
        <v>1.2807839605191167</v>
      </c>
      <c r="P106" s="122">
        <f t="shared" si="101"/>
        <v>1.4165425623840044</v>
      </c>
      <c r="Q106" s="19">
        <f t="shared" si="94"/>
        <v>1.5308725293769745</v>
      </c>
      <c r="R106" s="384">
        <f t="shared" si="73"/>
        <v>8.0710576603187742E-2</v>
      </c>
    </row>
    <row r="107" spans="1:18" ht="20.100000000000001" customHeight="1" thickBot="1">
      <c r="A107" s="203"/>
      <c r="B107" s="1"/>
      <c r="C107" s="1" t="s">
        <v>38</v>
      </c>
      <c r="D107" s="1"/>
      <c r="E107" s="330"/>
      <c r="F107" s="19"/>
      <c r="G107" s="122"/>
      <c r="H107" s="122"/>
      <c r="I107" s="122"/>
      <c r="J107" s="122"/>
      <c r="K107" s="122"/>
      <c r="L107" s="122"/>
      <c r="M107" s="122">
        <f t="shared" si="94"/>
        <v>1.7603619455690818</v>
      </c>
      <c r="N107" s="122">
        <f t="shared" si="94"/>
        <v>1.781891164730748</v>
      </c>
      <c r="O107" s="122">
        <f t="shared" ref="O107:P107" si="102">(O71/O35)*10</f>
        <v>1.7007004739277833</v>
      </c>
      <c r="P107" s="122">
        <f t="shared" si="102"/>
        <v>1.7196514571340042</v>
      </c>
      <c r="Q107" s="19">
        <f t="shared" si="94"/>
        <v>1.7043977270283583</v>
      </c>
      <c r="R107" s="321">
        <f t="shared" si="73"/>
        <v>-8.8702452129851873E-3</v>
      </c>
    </row>
    <row r="108" spans="1:18" ht="20.100000000000001" customHeight="1" thickBot="1">
      <c r="A108" s="203"/>
      <c r="B108" s="115" t="s">
        <v>98</v>
      </c>
      <c r="C108" s="115"/>
      <c r="D108" s="115"/>
      <c r="E108" s="398"/>
      <c r="F108" s="120">
        <f t="shared" si="94"/>
        <v>1.3109086869357838</v>
      </c>
      <c r="G108" s="119">
        <f t="shared" si="94"/>
        <v>1.342495891340362</v>
      </c>
      <c r="H108" s="119">
        <f t="shared" si="94"/>
        <v>1.5036639196892378</v>
      </c>
      <c r="I108" s="119">
        <f t="shared" si="94"/>
        <v>1.2952195824731838</v>
      </c>
      <c r="J108" s="119">
        <f t="shared" si="94"/>
        <v>1.267051926396054</v>
      </c>
      <c r="K108" s="119">
        <f t="shared" si="94"/>
        <v>1.3061944258652858</v>
      </c>
      <c r="L108" s="119">
        <f t="shared" si="94"/>
        <v>1.3532504276479291</v>
      </c>
      <c r="M108" s="119">
        <f t="shared" si="94"/>
        <v>1.2477122254012536</v>
      </c>
      <c r="N108" s="119">
        <f t="shared" si="94"/>
        <v>1.3503010159402242</v>
      </c>
      <c r="O108" s="119">
        <f t="shared" ref="O108:P108" si="103">(O72/O36)*10</f>
        <v>1.1876426676195413</v>
      </c>
      <c r="P108" s="119">
        <f t="shared" si="103"/>
        <v>1.3797493625976767</v>
      </c>
      <c r="Q108" s="225">
        <f t="shared" si="94"/>
        <v>1.8155845517186</v>
      </c>
      <c r="R108" s="326">
        <f t="shared" si="73"/>
        <v>0.31587997134520818</v>
      </c>
    </row>
    <row r="109" spans="1:18" ht="20.100000000000001" customHeight="1">
      <c r="A109" s="47"/>
      <c r="B109" s="9"/>
      <c r="C109" s="1" t="s">
        <v>37</v>
      </c>
      <c r="D109" s="1"/>
      <c r="E109" s="330"/>
      <c r="F109" s="19">
        <f t="shared" si="94"/>
        <v>0.70605665732493172</v>
      </c>
      <c r="G109" s="122">
        <f t="shared" si="94"/>
        <v>0.99592880374846748</v>
      </c>
      <c r="H109" s="122">
        <f t="shared" si="94"/>
        <v>1.4491654947175114</v>
      </c>
      <c r="I109" s="122">
        <f t="shared" si="94"/>
        <v>1.4018848203719545</v>
      </c>
      <c r="J109" s="122">
        <f t="shared" si="94"/>
        <v>1.4181426513009578</v>
      </c>
      <c r="K109" s="122">
        <f t="shared" si="94"/>
        <v>1.4150691073451018</v>
      </c>
      <c r="L109" s="122">
        <f t="shared" si="94"/>
        <v>1.3356078768877682</v>
      </c>
      <c r="M109" s="122">
        <f t="shared" si="94"/>
        <v>1.3257301638192951</v>
      </c>
      <c r="N109" s="122">
        <f t="shared" si="94"/>
        <v>1.6307694939610637</v>
      </c>
      <c r="O109" s="122">
        <f t="shared" ref="O109:P109" si="104">(O73/O37)*10</f>
        <v>1.3682285123050766</v>
      </c>
      <c r="P109" s="122">
        <f t="shared" si="104"/>
        <v>1.4186644734539602</v>
      </c>
      <c r="Q109" s="19">
        <f t="shared" si="94"/>
        <v>2.0287865100873228</v>
      </c>
      <c r="R109" s="384">
        <f t="shared" si="73"/>
        <v>0.43006788994153439</v>
      </c>
    </row>
    <row r="110" spans="1:18" ht="20.100000000000001" customHeight="1" thickBot="1">
      <c r="A110" s="48"/>
      <c r="B110" s="114"/>
      <c r="C110" s="114" t="s">
        <v>38</v>
      </c>
      <c r="D110" s="114"/>
      <c r="E110" s="331"/>
      <c r="F110" s="322">
        <f t="shared" si="94"/>
        <v>1.4361013073374513</v>
      </c>
      <c r="G110" s="126">
        <f t="shared" si="94"/>
        <v>1.3981797686461392</v>
      </c>
      <c r="H110" s="126">
        <f t="shared" si="94"/>
        <v>1.5076730306130348</v>
      </c>
      <c r="I110" s="126">
        <f t="shared" si="94"/>
        <v>1.2859500502950141</v>
      </c>
      <c r="J110" s="126">
        <f t="shared" si="94"/>
        <v>1.2488760726674246</v>
      </c>
      <c r="K110" s="126">
        <f t="shared" si="94"/>
        <v>1.2907128868893403</v>
      </c>
      <c r="L110" s="126">
        <f t="shared" si="94"/>
        <v>1.3550856125642854</v>
      </c>
      <c r="M110" s="126">
        <f t="shared" si="94"/>
        <v>1.2425940263437021</v>
      </c>
      <c r="N110" s="126">
        <f t="shared" si="94"/>
        <v>1.3167419610379774</v>
      </c>
      <c r="O110" s="126">
        <f t="shared" ref="O110:P110" si="105">(O74/O38)*10</f>
        <v>1.1697621919465526</v>
      </c>
      <c r="P110" s="126">
        <f t="shared" si="105"/>
        <v>1.3766998652037916</v>
      </c>
      <c r="Q110" s="322">
        <f t="shared" si="94"/>
        <v>1.8030444002588164</v>
      </c>
      <c r="R110" s="383">
        <f t="shared" si="73"/>
        <v>0.30968589874301572</v>
      </c>
    </row>
    <row r="111" spans="1:18" ht="20.100000000000001" customHeight="1"/>
  </sheetData>
  <mergeCells count="14">
    <mergeCell ref="A76:E78"/>
    <mergeCell ref="F76:Q76"/>
    <mergeCell ref="R76:R78"/>
    <mergeCell ref="F77:Q77"/>
    <mergeCell ref="A4:E6"/>
    <mergeCell ref="F4:Q4"/>
    <mergeCell ref="R4:R6"/>
    <mergeCell ref="T4:X5"/>
    <mergeCell ref="F5:Q5"/>
    <mergeCell ref="A40:E42"/>
    <mergeCell ref="F40:Q40"/>
    <mergeCell ref="R40:R42"/>
    <mergeCell ref="T40:X41"/>
    <mergeCell ref="F41:Q41"/>
  </mergeCells>
  <printOptions horizontalCentered="1"/>
  <pageMargins left="0.31496062992125984" right="0.31496062992125984" top="0.35433070866141736" bottom="0.35433070866141736" header="0.31496062992125984" footer="0.31496062992125984"/>
  <pageSetup paperSize="9" scale="57" orientation="portrait" r:id="rId1"/>
  <ignoredErrors>
    <ignoredError sqref="Q66 Q30 F30:N30 F66:N66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3" id="{E7038235-98FD-48B9-8A71-313ADE02A1E7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R43:R74</xm:sqref>
        </x14:conditionalFormatting>
        <x14:conditionalFormatting xmlns:xm="http://schemas.microsoft.com/office/excel/2006/main">
          <x14:cfRule type="iconSet" priority="2" id="{6EE6205B-BC76-48F8-92C6-203A353FED27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R7:R38</xm:sqref>
        </x14:conditionalFormatting>
        <x14:conditionalFormatting xmlns:xm="http://schemas.microsoft.com/office/excel/2006/main">
          <x14:cfRule type="iconSet" priority="1" id="{8885C3AE-1813-485B-89F4-B31F30E8C73D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R79:R110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26DEB0-BBE2-4D0D-8505-5284EB72962B}">
  <dimension ref="A1:A19"/>
  <sheetViews>
    <sheetView showGridLines="0" showRowColHeaders="0" workbookViewId="0">
      <selection activeCell="A24" sqref="A24"/>
    </sheetView>
  </sheetViews>
  <sheetFormatPr defaultRowHeight="15"/>
  <cols>
    <col min="1" max="1" width="152.5703125" customWidth="1"/>
  </cols>
  <sheetData>
    <row r="1" spans="1:1" ht="18.75">
      <c r="A1" s="25" t="s">
        <v>66</v>
      </c>
    </row>
    <row r="3" spans="1:1" ht="46.5" customHeight="1">
      <c r="A3" s="26" t="s">
        <v>67</v>
      </c>
    </row>
    <row r="5" spans="1:1">
      <c r="A5" t="s">
        <v>85</v>
      </c>
    </row>
    <row r="7" spans="1:1">
      <c r="A7" t="s">
        <v>105</v>
      </c>
    </row>
    <row r="9" spans="1:1">
      <c r="A9" t="s">
        <v>91</v>
      </c>
    </row>
    <row r="11" spans="1:1">
      <c r="A11" t="s">
        <v>103</v>
      </c>
    </row>
    <row r="13" spans="1:1">
      <c r="A13" t="s">
        <v>106</v>
      </c>
    </row>
    <row r="15" spans="1:1">
      <c r="A15" t="s">
        <v>107</v>
      </c>
    </row>
    <row r="17" spans="1:1">
      <c r="A17" t="s">
        <v>108</v>
      </c>
    </row>
    <row r="19" spans="1:1">
      <c r="A19" t="s">
        <v>232</v>
      </c>
    </row>
  </sheetData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F3F889-35EC-4911-B716-8701DC6324ED}">
  <sheetPr>
    <pageSetUpPr fitToPage="1"/>
  </sheetPr>
  <dimension ref="A1:BC100"/>
  <sheetViews>
    <sheetView showGridLines="0" workbookViewId="0">
      <pane xSplit="1" topLeftCell="AL1" activePane="topRight" state="frozen"/>
      <selection pane="topRight" activeCell="AP97" sqref="AP97"/>
    </sheetView>
  </sheetViews>
  <sheetFormatPr defaultRowHeight="15"/>
  <cols>
    <col min="1" max="1" width="32.85546875" customWidth="1"/>
    <col min="2" max="2" width="9.140625" customWidth="1"/>
    <col min="14" max="14" width="10.42578125" customWidth="1"/>
    <col min="15" max="15" width="1.140625" customWidth="1"/>
    <col min="16" max="20" width="9.140625" customWidth="1"/>
    <col min="21" max="21" width="1.85546875" customWidth="1"/>
    <col min="22" max="22" width="9.140625" customWidth="1"/>
    <col min="34" max="34" width="10.42578125" customWidth="1"/>
    <col min="35" max="35" width="1.140625" customWidth="1"/>
    <col min="36" max="40" width="9.140625" customWidth="1"/>
    <col min="41" max="41" width="1.85546875" customWidth="1"/>
    <col min="42" max="42" width="9.140625" customWidth="1"/>
    <col min="54" max="54" width="10.7109375" customWidth="1"/>
  </cols>
  <sheetData>
    <row r="1" spans="1:55" ht="15.75">
      <c r="A1" s="18" t="s">
        <v>208</v>
      </c>
      <c r="B1" s="18"/>
    </row>
    <row r="3" spans="1:55" ht="8.25" customHeight="1" thickBot="1"/>
    <row r="4" spans="1:55" ht="15" customHeight="1">
      <c r="A4" s="507" t="s">
        <v>21</v>
      </c>
      <c r="B4" s="533" t="s">
        <v>19</v>
      </c>
      <c r="C4" s="530"/>
      <c r="D4" s="530"/>
      <c r="E4" s="530"/>
      <c r="F4" s="530"/>
      <c r="G4" s="530"/>
      <c r="H4" s="530"/>
      <c r="I4" s="530"/>
      <c r="J4" s="530"/>
      <c r="K4" s="530"/>
      <c r="L4" s="530"/>
      <c r="M4" s="531"/>
      <c r="N4" s="519" t="s">
        <v>196</v>
      </c>
      <c r="P4" s="489" t="s">
        <v>112</v>
      </c>
      <c r="Q4" s="495"/>
      <c r="R4" s="495"/>
      <c r="S4" s="495"/>
      <c r="T4" s="522"/>
      <c r="V4" s="529" t="s">
        <v>35</v>
      </c>
      <c r="W4" s="530"/>
      <c r="X4" s="530"/>
      <c r="Y4" s="530"/>
      <c r="Z4" s="530"/>
      <c r="AA4" s="530"/>
      <c r="AB4" s="530"/>
      <c r="AC4" s="530"/>
      <c r="AD4" s="530"/>
      <c r="AE4" s="530"/>
      <c r="AF4" s="530"/>
      <c r="AG4" s="531"/>
      <c r="AH4" s="519" t="s">
        <v>196</v>
      </c>
      <c r="AJ4" s="489" t="s">
        <v>112</v>
      </c>
      <c r="AK4" s="495"/>
      <c r="AL4" s="495"/>
      <c r="AM4" s="495"/>
      <c r="AN4" s="522"/>
      <c r="AP4" s="529" t="s">
        <v>41</v>
      </c>
      <c r="AQ4" s="530"/>
      <c r="AR4" s="530"/>
      <c r="AS4" s="530"/>
      <c r="AT4" s="530"/>
      <c r="AU4" s="530"/>
      <c r="AV4" s="530"/>
      <c r="AW4" s="530"/>
      <c r="AX4" s="530"/>
      <c r="AY4" s="530"/>
      <c r="AZ4" s="530"/>
      <c r="BA4" s="530"/>
      <c r="BB4" s="519" t="s">
        <v>196</v>
      </c>
    </row>
    <row r="5" spans="1:55" ht="15" customHeight="1" thickBot="1">
      <c r="A5" s="517"/>
      <c r="B5" s="526" t="s">
        <v>69</v>
      </c>
      <c r="C5" s="527"/>
      <c r="D5" s="527"/>
      <c r="E5" s="527"/>
      <c r="F5" s="527"/>
      <c r="G5" s="527"/>
      <c r="H5" s="527"/>
      <c r="I5" s="527"/>
      <c r="J5" s="527"/>
      <c r="K5" s="527"/>
      <c r="L5" s="527"/>
      <c r="M5" s="528"/>
      <c r="N5" s="520"/>
      <c r="P5" s="523"/>
      <c r="Q5" s="524"/>
      <c r="R5" s="524"/>
      <c r="S5" s="524"/>
      <c r="T5" s="525"/>
      <c r="V5" s="532" t="str">
        <f>B5</f>
        <v>jan-dez</v>
      </c>
      <c r="W5" s="527"/>
      <c r="X5" s="527"/>
      <c r="Y5" s="527"/>
      <c r="Z5" s="527"/>
      <c r="AA5" s="527"/>
      <c r="AB5" s="527"/>
      <c r="AC5" s="527"/>
      <c r="AD5" s="527"/>
      <c r="AE5" s="527"/>
      <c r="AF5" s="527"/>
      <c r="AG5" s="528"/>
      <c r="AH5" s="520"/>
      <c r="AJ5" s="523"/>
      <c r="AK5" s="524"/>
      <c r="AL5" s="524"/>
      <c r="AM5" s="524"/>
      <c r="AN5" s="525"/>
      <c r="AP5" s="532" t="str">
        <f>B5</f>
        <v>jan-dez</v>
      </c>
      <c r="AQ5" s="527"/>
      <c r="AR5" s="527"/>
      <c r="AS5" s="527"/>
      <c r="AT5" s="527"/>
      <c r="AU5" s="527"/>
      <c r="AV5" s="527"/>
      <c r="AW5" s="527"/>
      <c r="AX5" s="527"/>
      <c r="AY5" s="527"/>
      <c r="AZ5" s="527"/>
      <c r="BA5" s="528"/>
      <c r="BB5" s="520"/>
    </row>
    <row r="6" spans="1:55" s="190" customFormat="1" ht="24.75" customHeight="1" thickBot="1">
      <c r="A6" s="508"/>
      <c r="B6" s="28">
        <v>2010</v>
      </c>
      <c r="C6" s="196">
        <v>2011</v>
      </c>
      <c r="D6" s="196">
        <v>2012</v>
      </c>
      <c r="E6" s="196">
        <v>2013</v>
      </c>
      <c r="F6" s="196">
        <v>2014</v>
      </c>
      <c r="G6" s="196">
        <v>2015</v>
      </c>
      <c r="H6" s="196">
        <v>2016</v>
      </c>
      <c r="I6" s="196">
        <v>2017</v>
      </c>
      <c r="J6" s="196">
        <v>2018</v>
      </c>
      <c r="K6" s="196">
        <v>2019</v>
      </c>
      <c r="L6" s="196">
        <v>2020</v>
      </c>
      <c r="M6" s="287">
        <v>2021</v>
      </c>
      <c r="N6" s="521"/>
      <c r="O6"/>
      <c r="P6" s="284">
        <v>2010</v>
      </c>
      <c r="Q6" s="339">
        <v>2015</v>
      </c>
      <c r="R6" s="386">
        <v>2019</v>
      </c>
      <c r="S6" s="386">
        <v>2020</v>
      </c>
      <c r="T6" s="288">
        <v>2021</v>
      </c>
      <c r="V6" s="283">
        <v>2010</v>
      </c>
      <c r="W6" s="196">
        <v>2011</v>
      </c>
      <c r="X6" s="196">
        <v>2012</v>
      </c>
      <c r="Y6" s="196">
        <v>2013</v>
      </c>
      <c r="Z6" s="196">
        <v>2014</v>
      </c>
      <c r="AA6" s="196">
        <v>2015</v>
      </c>
      <c r="AB6" s="196">
        <v>2016</v>
      </c>
      <c r="AC6" s="196">
        <v>2017</v>
      </c>
      <c r="AD6" s="196">
        <v>2018</v>
      </c>
      <c r="AE6" s="196">
        <v>2019</v>
      </c>
      <c r="AF6" s="196">
        <v>2020</v>
      </c>
      <c r="AG6" s="287">
        <v>2021</v>
      </c>
      <c r="AH6" s="521"/>
      <c r="AI6"/>
      <c r="AJ6" s="284">
        <v>2010</v>
      </c>
      <c r="AK6" s="339">
        <v>2015</v>
      </c>
      <c r="AL6" s="386">
        <v>2019</v>
      </c>
      <c r="AM6" s="386">
        <v>2020</v>
      </c>
      <c r="AN6" s="288">
        <v>2021</v>
      </c>
      <c r="AP6" s="283">
        <v>2010</v>
      </c>
      <c r="AQ6" s="197">
        <v>2011</v>
      </c>
      <c r="AR6" s="197">
        <v>2012</v>
      </c>
      <c r="AS6" s="197">
        <v>2013</v>
      </c>
      <c r="AT6" s="197">
        <v>2014</v>
      </c>
      <c r="AU6" s="197">
        <v>2015</v>
      </c>
      <c r="AV6" s="197">
        <v>2016</v>
      </c>
      <c r="AW6" s="197">
        <v>2017</v>
      </c>
      <c r="AX6" s="197">
        <v>2018</v>
      </c>
      <c r="AY6" s="197">
        <v>2019</v>
      </c>
      <c r="AZ6" s="197">
        <v>2020</v>
      </c>
      <c r="BA6" s="286">
        <v>2021</v>
      </c>
      <c r="BB6" s="521"/>
    </row>
    <row r="7" spans="1:55" ht="20.100000000000001" customHeight="1">
      <c r="A7" s="47" t="s">
        <v>120</v>
      </c>
      <c r="B7" s="79">
        <v>29205.530000000002</v>
      </c>
      <c r="C7" s="60">
        <v>35468.57</v>
      </c>
      <c r="D7" s="60">
        <v>35405.11</v>
      </c>
      <c r="E7" s="60">
        <v>33958.090000000004</v>
      </c>
      <c r="F7" s="60">
        <v>36177.259999999995</v>
      </c>
      <c r="G7" s="60">
        <v>37994.520000000004</v>
      </c>
      <c r="H7" s="60">
        <v>42022.79</v>
      </c>
      <c r="I7" s="60">
        <v>66381.990000000005</v>
      </c>
      <c r="J7" s="60">
        <v>72676.790000000008</v>
      </c>
      <c r="K7" s="60">
        <v>78708.099999999991</v>
      </c>
      <c r="L7" s="60">
        <v>102587.55</v>
      </c>
      <c r="M7" s="80">
        <v>109889.16</v>
      </c>
      <c r="N7" s="42">
        <f t="shared" ref="N7:N33" si="0">(M7-L7)/L7</f>
        <v>7.1174426136504876E-2</v>
      </c>
      <c r="P7" s="340">
        <f>B7/$B$33</f>
        <v>8.6709175015100018E-2</v>
      </c>
      <c r="Q7" s="341">
        <f>G7/$G$33</f>
        <v>9.2481329890292313E-2</v>
      </c>
      <c r="R7" s="341">
        <f>K7/$K$33</f>
        <v>0.14335910307746477</v>
      </c>
      <c r="S7" s="341">
        <f>L7/$L$33</f>
        <v>0.15475427996539953</v>
      </c>
      <c r="T7" s="342">
        <f>M7/$M$33</f>
        <v>0.15324700376040248</v>
      </c>
      <c r="V7" s="79">
        <v>7773.5060000000003</v>
      </c>
      <c r="W7" s="60">
        <v>9820.1259999999984</v>
      </c>
      <c r="X7" s="60">
        <v>9925.5860000000011</v>
      </c>
      <c r="Y7" s="60">
        <v>9889.1880000000019</v>
      </c>
      <c r="Z7" s="60">
        <v>10060.878000000001</v>
      </c>
      <c r="AA7" s="60">
        <v>10419.013999999999</v>
      </c>
      <c r="AB7" s="60">
        <v>9847.9329999999991</v>
      </c>
      <c r="AC7" s="60">
        <v>15649.966</v>
      </c>
      <c r="AD7" s="60">
        <v>18131.474999999999</v>
      </c>
      <c r="AE7" s="60">
        <v>19053.472000000002</v>
      </c>
      <c r="AF7" s="60">
        <v>24340.184000000001</v>
      </c>
      <c r="AG7" s="80">
        <v>26267.296999999999</v>
      </c>
      <c r="AH7" s="42">
        <f t="shared" ref="AH7:AH33" si="1">(AG7-AF7)/AF7</f>
        <v>7.9174134427249909E-2</v>
      </c>
      <c r="AJ7" s="340">
        <f>V7/$V$33</f>
        <v>0.10854933239733493</v>
      </c>
      <c r="AK7" s="341">
        <f>AA7/$AA$33</f>
        <v>0.10011639295774612</v>
      </c>
      <c r="AL7" s="341">
        <f>AE7/$AE$33</f>
        <v>0.13797941699061067</v>
      </c>
      <c r="AM7" s="341">
        <f>AF7/$AF$33</f>
        <v>0.15086534754656802</v>
      </c>
      <c r="AN7" s="342">
        <f>AG7/$AG$33</f>
        <v>0.14918325801681129</v>
      </c>
      <c r="AP7" s="52">
        <f t="shared" ref="AP7:AP33" si="2">(V7/B7)*10</f>
        <v>2.661655515239751</v>
      </c>
      <c r="AQ7" s="73">
        <f t="shared" ref="AQ7:AQ33" si="3">(W7/C7)*10</f>
        <v>2.7686839362286095</v>
      </c>
      <c r="AR7" s="73">
        <f t="shared" ref="AR7:AR33" si="4">(X7/D7)*10</f>
        <v>2.8034331767363527</v>
      </c>
      <c r="AS7" s="73">
        <f t="shared" ref="AS7:AS33" si="5">(Y7/E7)*10</f>
        <v>2.9121743890778311</v>
      </c>
      <c r="AT7" s="73">
        <f t="shared" ref="AT7:AT33" si="6">(Z7/F7)*10</f>
        <v>2.7809950228403153</v>
      </c>
      <c r="AU7" s="73">
        <f t="shared" ref="AU7:AU33" si="7">(AA7/G7)*10</f>
        <v>2.742241249527563</v>
      </c>
      <c r="AV7" s="73">
        <f t="shared" ref="AV7:AV33" si="8">(AB7/H7)*10</f>
        <v>2.3434743385672392</v>
      </c>
      <c r="AW7" s="73">
        <f t="shared" ref="AW7:AW33" si="9">(AC7/I7)*10</f>
        <v>2.3575620435603089</v>
      </c>
      <c r="AX7" s="73">
        <f t="shared" ref="AX7:AX33" si="10">(AD7/J7)*10</f>
        <v>2.4948095533663492</v>
      </c>
      <c r="AY7" s="73">
        <f t="shared" ref="AY7:AY33" si="11">(AE7/K7)*10</f>
        <v>2.4207765147424478</v>
      </c>
      <c r="AZ7" s="73">
        <f t="shared" ref="AZ7:AZ33" si="12">(AF7/L7)*10</f>
        <v>2.3726255281464468</v>
      </c>
      <c r="BA7" s="17">
        <f t="shared" ref="BA7:BA33" si="13">(AG7/M7)*10</f>
        <v>2.3903446891394928</v>
      </c>
      <c r="BB7" s="42">
        <f>(BA7-AZ7)/AZ7</f>
        <v>7.4681658706119919E-3</v>
      </c>
      <c r="BC7" s="8"/>
    </row>
    <row r="8" spans="1:55" ht="20.100000000000001" customHeight="1">
      <c r="A8" s="47" t="s">
        <v>119</v>
      </c>
      <c r="B8" s="81">
        <v>21363.989999999998</v>
      </c>
      <c r="C8" s="61">
        <v>21428.880000000001</v>
      </c>
      <c r="D8" s="61">
        <v>24095.68</v>
      </c>
      <c r="E8" s="61">
        <v>24828.989999999994</v>
      </c>
      <c r="F8" s="61">
        <v>28987.69</v>
      </c>
      <c r="G8" s="61">
        <v>34681.86</v>
      </c>
      <c r="H8" s="61">
        <v>41171.89</v>
      </c>
      <c r="I8" s="61">
        <v>53763.74</v>
      </c>
      <c r="J8" s="61">
        <v>62720.340000000004</v>
      </c>
      <c r="K8" s="61">
        <v>75946.679999999993</v>
      </c>
      <c r="L8" s="61">
        <v>98087.57</v>
      </c>
      <c r="M8" s="82">
        <v>88697.01</v>
      </c>
      <c r="N8" s="42">
        <f t="shared" si="0"/>
        <v>-9.5736493421133911E-2</v>
      </c>
      <c r="P8" s="340">
        <f t="shared" ref="P8:P32" si="14">B8/$B$33</f>
        <v>6.3428191439458423E-2</v>
      </c>
      <c r="Q8" s="341">
        <f t="shared" ref="Q8:Q32" si="15">G8/$G$33</f>
        <v>8.4418082814809434E-2</v>
      </c>
      <c r="R8" s="341">
        <f t="shared" ref="R8:R32" si="16">K8/$K$33</f>
        <v>0.13832944673434158</v>
      </c>
      <c r="S8" s="341">
        <f t="shared" ref="S8:S32" si="17">L8/$L$33</f>
        <v>0.14796601799054296</v>
      </c>
      <c r="T8" s="342">
        <f t="shared" ref="T8:T32" si="18">M8/$M$33</f>
        <v>0.12369328353230159</v>
      </c>
      <c r="V8" s="81">
        <v>5303.3600000000006</v>
      </c>
      <c r="W8" s="61">
        <v>5154.2650000000003</v>
      </c>
      <c r="X8" s="61">
        <v>6235.2439999999997</v>
      </c>
      <c r="Y8" s="61">
        <v>6555.4110000000001</v>
      </c>
      <c r="Z8" s="61">
        <v>7385.62</v>
      </c>
      <c r="AA8" s="61">
        <v>9546.1359999999986</v>
      </c>
      <c r="AB8" s="61">
        <v>10735.062</v>
      </c>
      <c r="AC8" s="61">
        <v>13804.168</v>
      </c>
      <c r="AD8" s="61">
        <v>16449.219000000001</v>
      </c>
      <c r="AE8" s="61">
        <v>18843.216</v>
      </c>
      <c r="AF8" s="61">
        <v>23633.666000000001</v>
      </c>
      <c r="AG8" s="82">
        <v>21430.759000000002</v>
      </c>
      <c r="AH8" s="42">
        <f t="shared" si="1"/>
        <v>-9.3210549730202638E-2</v>
      </c>
      <c r="AJ8" s="340">
        <f t="shared" ref="AJ8:AJ32" si="19">V8/$V$33</f>
        <v>7.4056183588554536E-2</v>
      </c>
      <c r="AK8" s="341">
        <f t="shared" ref="AK8:AK32" si="20">AA8/$AA$33</f>
        <v>9.1728900930940938E-2</v>
      </c>
      <c r="AL8" s="341">
        <f t="shared" ref="AL8:AL32" si="21">AE8/$AE$33</f>
        <v>0.13645680734241752</v>
      </c>
      <c r="AM8" s="341">
        <f t="shared" ref="AM8:AM32" si="22">AF8/$AF$33</f>
        <v>0.14648620712520119</v>
      </c>
      <c r="AN8" s="342">
        <f t="shared" ref="AN8:AN32" si="23">AG8/$AG$33</f>
        <v>0.12171448205702708</v>
      </c>
      <c r="AP8" s="52">
        <f t="shared" si="2"/>
        <v>2.4823827384304153</v>
      </c>
      <c r="AQ8" s="74">
        <f t="shared" si="3"/>
        <v>2.4052890305046275</v>
      </c>
      <c r="AR8" s="74">
        <f t="shared" si="4"/>
        <v>2.5877020279153773</v>
      </c>
      <c r="AS8" s="74">
        <f t="shared" si="5"/>
        <v>2.6402245923011773</v>
      </c>
      <c r="AT8" s="74">
        <f t="shared" si="6"/>
        <v>2.547847034379076</v>
      </c>
      <c r="AU8" s="74">
        <f t="shared" si="7"/>
        <v>2.7524867466739096</v>
      </c>
      <c r="AV8" s="74">
        <f t="shared" si="8"/>
        <v>2.6073765377299902</v>
      </c>
      <c r="AW8" s="74">
        <f t="shared" si="9"/>
        <v>2.5675609620908069</v>
      </c>
      <c r="AX8" s="74">
        <f t="shared" si="10"/>
        <v>2.622629118400825</v>
      </c>
      <c r="AY8" s="74">
        <f t="shared" si="11"/>
        <v>2.4811112217150249</v>
      </c>
      <c r="AZ8" s="74">
        <f t="shared" si="12"/>
        <v>2.4094455597177094</v>
      </c>
      <c r="BA8" s="17">
        <f t="shared" si="13"/>
        <v>2.4161760356972577</v>
      </c>
      <c r="BB8" s="42">
        <f t="shared" ref="BB8:BB33" si="24">(BA8-AZ8)/AZ8</f>
        <v>2.7933712602068034E-3</v>
      </c>
      <c r="BC8" s="8"/>
    </row>
    <row r="9" spans="1:55" ht="20.100000000000001" customHeight="1">
      <c r="A9" s="47" t="s">
        <v>118</v>
      </c>
      <c r="B9" s="81">
        <v>22098.87</v>
      </c>
      <c r="C9" s="61">
        <v>25785.71</v>
      </c>
      <c r="D9" s="61">
        <v>29567.37</v>
      </c>
      <c r="E9" s="61">
        <v>21212.87</v>
      </c>
      <c r="F9" s="61">
        <v>26238.589999999997</v>
      </c>
      <c r="G9" s="61">
        <v>22737.09</v>
      </c>
      <c r="H9" s="61">
        <v>27927.58</v>
      </c>
      <c r="I9" s="61">
        <v>30350.29</v>
      </c>
      <c r="J9" s="61">
        <v>31406.04</v>
      </c>
      <c r="K9" s="61">
        <v>34222.94</v>
      </c>
      <c r="L9" s="61">
        <v>57077.729999999996</v>
      </c>
      <c r="M9" s="82">
        <v>87954.810000000012</v>
      </c>
      <c r="N9" s="42">
        <f t="shared" si="0"/>
        <v>0.54096545184960965</v>
      </c>
      <c r="P9" s="340">
        <f t="shared" si="14"/>
        <v>6.5609998738798539E-2</v>
      </c>
      <c r="Q9" s="341">
        <f t="shared" si="15"/>
        <v>5.5343673799149624E-2</v>
      </c>
      <c r="R9" s="341">
        <f t="shared" si="16"/>
        <v>6.2333736719268951E-2</v>
      </c>
      <c r="S9" s="341">
        <f t="shared" si="17"/>
        <v>8.6102290270208062E-2</v>
      </c>
      <c r="T9" s="342">
        <f t="shared" si="18"/>
        <v>0.12265824125705836</v>
      </c>
      <c r="V9" s="81">
        <v>4543.0619999999999</v>
      </c>
      <c r="W9" s="61">
        <v>5807.1349999999993</v>
      </c>
      <c r="X9" s="61">
        <v>6168.4139999999989</v>
      </c>
      <c r="Y9" s="61">
        <v>4943.5970000000007</v>
      </c>
      <c r="Z9" s="61">
        <v>6043.1900000000005</v>
      </c>
      <c r="AA9" s="61">
        <v>5369.5859999999993</v>
      </c>
      <c r="AB9" s="61">
        <v>6629.7389999999996</v>
      </c>
      <c r="AC9" s="61">
        <v>7344.9629999999997</v>
      </c>
      <c r="AD9" s="61">
        <v>7576.2849999999999</v>
      </c>
      <c r="AE9" s="61">
        <v>8361.8359999999993</v>
      </c>
      <c r="AF9" s="61">
        <v>13441.37</v>
      </c>
      <c r="AG9" s="82">
        <v>20748.406999999999</v>
      </c>
      <c r="AH9" s="42">
        <f t="shared" si="1"/>
        <v>0.54362293426934893</v>
      </c>
      <c r="AJ9" s="340">
        <f t="shared" si="19"/>
        <v>6.34393730627726E-2</v>
      </c>
      <c r="AK9" s="341">
        <f t="shared" si="20"/>
        <v>5.1596396933185053E-2</v>
      </c>
      <c r="AL9" s="341">
        <f t="shared" si="21"/>
        <v>6.0553858963400473E-2</v>
      </c>
      <c r="AM9" s="341">
        <f t="shared" si="22"/>
        <v>8.3312310069308157E-2</v>
      </c>
      <c r="AN9" s="342">
        <f t="shared" si="23"/>
        <v>0.11783911206847106</v>
      </c>
      <c r="AP9" s="52">
        <f t="shared" si="2"/>
        <v>2.0557892779133051</v>
      </c>
      <c r="AQ9" s="74">
        <f t="shared" si="3"/>
        <v>2.2520748895415328</v>
      </c>
      <c r="AR9" s="74">
        <f t="shared" si="4"/>
        <v>2.086223428055995</v>
      </c>
      <c r="AS9" s="74">
        <f t="shared" si="5"/>
        <v>2.3304706058161866</v>
      </c>
      <c r="AT9" s="74">
        <f t="shared" si="6"/>
        <v>2.3031687297221386</v>
      </c>
      <c r="AU9" s="74">
        <f t="shared" si="7"/>
        <v>2.3615977242470341</v>
      </c>
      <c r="AV9" s="74">
        <f t="shared" si="8"/>
        <v>2.3739038613442336</v>
      </c>
      <c r="AW9" s="74">
        <f t="shared" si="9"/>
        <v>2.4200635315181502</v>
      </c>
      <c r="AX9" s="74">
        <f t="shared" si="10"/>
        <v>2.4123655831808146</v>
      </c>
      <c r="AY9" s="74">
        <f t="shared" si="11"/>
        <v>2.443342389636892</v>
      </c>
      <c r="AZ9" s="74">
        <f t="shared" si="12"/>
        <v>2.3549237154315703</v>
      </c>
      <c r="BA9" s="17">
        <f t="shared" si="13"/>
        <v>2.3589849150944668</v>
      </c>
      <c r="BB9" s="42">
        <f t="shared" si="24"/>
        <v>1.7245567813020488E-3</v>
      </c>
      <c r="BC9" s="8"/>
    </row>
    <row r="10" spans="1:55" ht="20.100000000000001" customHeight="1">
      <c r="A10" s="47" t="s">
        <v>128</v>
      </c>
      <c r="B10" s="81">
        <v>9689.93</v>
      </c>
      <c r="C10" s="61">
        <v>13736.869999999999</v>
      </c>
      <c r="D10" s="61">
        <v>14624.619999999999</v>
      </c>
      <c r="E10" s="61">
        <v>19060.010000000002</v>
      </c>
      <c r="F10" s="61">
        <v>22485.35</v>
      </c>
      <c r="G10" s="61">
        <v>28885.22</v>
      </c>
      <c r="H10" s="61">
        <v>36669.93</v>
      </c>
      <c r="I10" s="61">
        <v>31568.92</v>
      </c>
      <c r="J10" s="61">
        <v>36095.31</v>
      </c>
      <c r="K10" s="61">
        <v>43937.799999999996</v>
      </c>
      <c r="L10" s="61">
        <v>51525.58</v>
      </c>
      <c r="M10" s="82">
        <v>62763.719999999994</v>
      </c>
      <c r="N10" s="42">
        <f t="shared" si="0"/>
        <v>0.2181079766593601</v>
      </c>
      <c r="P10" s="340">
        <f t="shared" si="14"/>
        <v>2.8768724151010717E-2</v>
      </c>
      <c r="Q10" s="341">
        <f t="shared" si="15"/>
        <v>7.0308653978880878E-2</v>
      </c>
      <c r="R10" s="341">
        <f t="shared" si="16"/>
        <v>8.0028403673790008E-2</v>
      </c>
      <c r="S10" s="341">
        <f t="shared" si="17"/>
        <v>7.7726819996184637E-2</v>
      </c>
      <c r="T10" s="342">
        <f t="shared" si="18"/>
        <v>8.7527760107155669E-2</v>
      </c>
      <c r="V10" s="81">
        <v>1521.7820000000002</v>
      </c>
      <c r="W10" s="61">
        <v>2257.942</v>
      </c>
      <c r="X10" s="61">
        <v>2753.2629999999999</v>
      </c>
      <c r="Y10" s="61">
        <v>3453.2329999999988</v>
      </c>
      <c r="Z10" s="61">
        <v>4088.7069999999999</v>
      </c>
      <c r="AA10" s="61">
        <v>5582.2690000000002</v>
      </c>
      <c r="AB10" s="61">
        <v>7469.07</v>
      </c>
      <c r="AC10" s="61">
        <v>7601.1269999999995</v>
      </c>
      <c r="AD10" s="61">
        <v>8483.5490000000009</v>
      </c>
      <c r="AE10" s="61">
        <v>9995.9339999999993</v>
      </c>
      <c r="AF10" s="61">
        <v>12009.698</v>
      </c>
      <c r="AG10" s="82">
        <v>14713.27</v>
      </c>
      <c r="AH10" s="42">
        <f t="shared" si="1"/>
        <v>0.22511573563298595</v>
      </c>
      <c r="AJ10" s="340">
        <f t="shared" si="19"/>
        <v>2.1250182369998961E-2</v>
      </c>
      <c r="AK10" s="341">
        <f t="shared" si="20"/>
        <v>5.3640069664926501E-2</v>
      </c>
      <c r="AL10" s="341">
        <f t="shared" si="21"/>
        <v>7.2387496913771027E-2</v>
      </c>
      <c r="AM10" s="341">
        <f t="shared" si="22"/>
        <v>7.4438519556767641E-2</v>
      </c>
      <c r="AN10" s="342">
        <f t="shared" si="23"/>
        <v>8.3562977746854172E-2</v>
      </c>
      <c r="AP10" s="52">
        <f t="shared" si="2"/>
        <v>1.5704778053092232</v>
      </c>
      <c r="AQ10" s="74">
        <f t="shared" si="3"/>
        <v>1.6437092292494579</v>
      </c>
      <c r="AR10" s="74">
        <f t="shared" si="4"/>
        <v>1.8826219074410138</v>
      </c>
      <c r="AS10" s="74">
        <f t="shared" si="5"/>
        <v>1.811768724150721</v>
      </c>
      <c r="AT10" s="74">
        <f t="shared" si="6"/>
        <v>1.818387083145248</v>
      </c>
      <c r="AU10" s="74">
        <f t="shared" si="7"/>
        <v>1.9325693209191415</v>
      </c>
      <c r="AV10" s="74">
        <f t="shared" si="8"/>
        <v>2.036837812343792</v>
      </c>
      <c r="AW10" s="74">
        <f t="shared" si="9"/>
        <v>2.4077881029823005</v>
      </c>
      <c r="AX10" s="74">
        <f t="shared" si="10"/>
        <v>2.3503189195493821</v>
      </c>
      <c r="AY10" s="74">
        <f t="shared" si="11"/>
        <v>2.2750192317321307</v>
      </c>
      <c r="AZ10" s="74">
        <f t="shared" si="12"/>
        <v>2.3308224769134087</v>
      </c>
      <c r="BA10" s="17">
        <f t="shared" si="13"/>
        <v>2.3442316675939541</v>
      </c>
      <c r="BB10" s="42">
        <f t="shared" si="24"/>
        <v>5.7529866874728598E-3</v>
      </c>
      <c r="BC10" s="8"/>
    </row>
    <row r="11" spans="1:55" ht="20.100000000000001" customHeight="1">
      <c r="A11" s="47" t="s">
        <v>126</v>
      </c>
      <c r="B11" s="81">
        <v>23637.3</v>
      </c>
      <c r="C11" s="61">
        <v>32568.239999999998</v>
      </c>
      <c r="D11" s="61">
        <v>33115.230000000003</v>
      </c>
      <c r="E11" s="61">
        <v>17056.150000000001</v>
      </c>
      <c r="F11" s="61">
        <v>12058.75</v>
      </c>
      <c r="G11" s="61">
        <v>8728.64</v>
      </c>
      <c r="H11" s="61">
        <v>5539.74</v>
      </c>
      <c r="I11" s="61">
        <v>23673.9</v>
      </c>
      <c r="J11" s="61">
        <v>25760.959999999999</v>
      </c>
      <c r="K11" s="61">
        <v>28066.53</v>
      </c>
      <c r="L11" s="61">
        <v>51357.229999999996</v>
      </c>
      <c r="M11" s="82">
        <v>56362.59</v>
      </c>
      <c r="N11" s="42">
        <f t="shared" si="0"/>
        <v>9.7461642693735639E-2</v>
      </c>
      <c r="P11" s="340">
        <f t="shared" si="14"/>
        <v>7.0177489762535503E-2</v>
      </c>
      <c r="Q11" s="341">
        <f t="shared" si="15"/>
        <v>2.1246122739110824E-2</v>
      </c>
      <c r="R11" s="341">
        <f t="shared" si="16"/>
        <v>5.1120438268701156E-2</v>
      </c>
      <c r="S11" s="341">
        <f t="shared" si="17"/>
        <v>7.7472862444491711E-2</v>
      </c>
      <c r="T11" s="342">
        <f t="shared" si="18"/>
        <v>7.8601001606309687E-2</v>
      </c>
      <c r="V11" s="81">
        <v>5884.6550000000007</v>
      </c>
      <c r="W11" s="61">
        <v>6804.3150000000005</v>
      </c>
      <c r="X11" s="61">
        <v>7235.1910000000007</v>
      </c>
      <c r="Y11" s="61">
        <v>3459.8159999999998</v>
      </c>
      <c r="Z11" s="61">
        <v>2794.4989999999998</v>
      </c>
      <c r="AA11" s="61">
        <v>2137.741</v>
      </c>
      <c r="AB11" s="61">
        <v>1493.1899999999998</v>
      </c>
      <c r="AC11" s="61">
        <v>5406.3979999999992</v>
      </c>
      <c r="AD11" s="61">
        <v>6446.6810000000005</v>
      </c>
      <c r="AE11" s="61">
        <v>6966.8919999999998</v>
      </c>
      <c r="AF11" s="61">
        <v>11708.719000000001</v>
      </c>
      <c r="AG11" s="82">
        <v>13200.467000000001</v>
      </c>
      <c r="AH11" s="42">
        <f t="shared" si="1"/>
        <v>0.12740488519709112</v>
      </c>
      <c r="AJ11" s="340">
        <f t="shared" si="19"/>
        <v>8.2173394043645043E-2</v>
      </c>
      <c r="AK11" s="341">
        <f t="shared" si="20"/>
        <v>2.0541571207974688E-2</v>
      </c>
      <c r="AL11" s="341">
        <f t="shared" si="21"/>
        <v>5.0452101139180805E-2</v>
      </c>
      <c r="AM11" s="341">
        <f t="shared" si="22"/>
        <v>7.2572991283061147E-2</v>
      </c>
      <c r="AN11" s="342">
        <f t="shared" si="23"/>
        <v>7.497111995967469E-2</v>
      </c>
      <c r="AP11" s="52">
        <f t="shared" si="2"/>
        <v>2.489563105769272</v>
      </c>
      <c r="AQ11" s="74">
        <f t="shared" si="3"/>
        <v>2.0892486053897912</v>
      </c>
      <c r="AR11" s="74">
        <f t="shared" si="4"/>
        <v>2.1848530117411231</v>
      </c>
      <c r="AS11" s="74">
        <f t="shared" si="5"/>
        <v>2.0284859127059738</v>
      </c>
      <c r="AT11" s="74">
        <f t="shared" si="6"/>
        <v>2.3174035451435677</v>
      </c>
      <c r="AU11" s="74">
        <f t="shared" si="7"/>
        <v>2.44911120174506</v>
      </c>
      <c r="AV11" s="74">
        <f t="shared" si="8"/>
        <v>2.6954153082996672</v>
      </c>
      <c r="AW11" s="74">
        <f t="shared" si="9"/>
        <v>2.2836955465723854</v>
      </c>
      <c r="AX11" s="74">
        <f t="shared" si="10"/>
        <v>2.5025002950200612</v>
      </c>
      <c r="AY11" s="74">
        <f t="shared" si="11"/>
        <v>2.4822776452949475</v>
      </c>
      <c r="AZ11" s="74">
        <f t="shared" si="12"/>
        <v>2.2798579674176356</v>
      </c>
      <c r="BA11" s="17">
        <f t="shared" si="13"/>
        <v>2.3420618179540722</v>
      </c>
      <c r="BB11" s="42">
        <f t="shared" si="24"/>
        <v>2.7284090248347395E-2</v>
      </c>
      <c r="BC11" s="8"/>
    </row>
    <row r="12" spans="1:55" ht="20.100000000000001" customHeight="1">
      <c r="A12" s="47" t="s">
        <v>121</v>
      </c>
      <c r="B12" s="81">
        <v>18243.440000000002</v>
      </c>
      <c r="C12" s="61">
        <v>19051.560000000001</v>
      </c>
      <c r="D12" s="61">
        <v>22489.879999999997</v>
      </c>
      <c r="E12" s="61">
        <v>24373.399999999998</v>
      </c>
      <c r="F12" s="61">
        <v>22072.32</v>
      </c>
      <c r="G12" s="61">
        <v>27126.65</v>
      </c>
      <c r="H12" s="61">
        <v>28048.43</v>
      </c>
      <c r="I12" s="61">
        <v>31346.799999999996</v>
      </c>
      <c r="J12" s="61">
        <v>35169.919999999998</v>
      </c>
      <c r="K12" s="61">
        <v>37023.519999999997</v>
      </c>
      <c r="L12" s="61">
        <v>36516.07</v>
      </c>
      <c r="M12" s="82">
        <v>34388.07</v>
      </c>
      <c r="N12" s="42">
        <f t="shared" si="0"/>
        <v>-5.8275712583528295E-2</v>
      </c>
      <c r="P12" s="340">
        <f t="shared" si="14"/>
        <v>5.4163496839039607E-2</v>
      </c>
      <c r="Q12" s="341">
        <f t="shared" si="15"/>
        <v>6.602817110121402E-2</v>
      </c>
      <c r="R12" s="341">
        <f t="shared" si="16"/>
        <v>6.7434719170842372E-2</v>
      </c>
      <c r="S12" s="341">
        <f t="shared" si="17"/>
        <v>5.508483358863845E-2</v>
      </c>
      <c r="T12" s="342">
        <f t="shared" si="18"/>
        <v>4.7956219636249686E-2</v>
      </c>
      <c r="V12" s="81">
        <v>5490.0099999999993</v>
      </c>
      <c r="W12" s="61">
        <v>5976.7479999999996</v>
      </c>
      <c r="X12" s="61">
        <v>7061.0060000000003</v>
      </c>
      <c r="Y12" s="61">
        <v>7425.9069999999992</v>
      </c>
      <c r="Z12" s="61">
        <v>6782.0860000000011</v>
      </c>
      <c r="AA12" s="61">
        <v>7964.8040000000001</v>
      </c>
      <c r="AB12" s="61">
        <v>8328.8510000000006</v>
      </c>
      <c r="AC12" s="61">
        <v>9407.5300000000007</v>
      </c>
      <c r="AD12" s="61">
        <v>10002.132</v>
      </c>
      <c r="AE12" s="61">
        <v>10677.762999999999</v>
      </c>
      <c r="AF12" s="61">
        <v>10439.971</v>
      </c>
      <c r="AG12" s="82">
        <v>10368.537</v>
      </c>
      <c r="AH12" s="42">
        <f t="shared" si="1"/>
        <v>-6.84235617129581E-3</v>
      </c>
      <c r="AJ12" s="340">
        <f t="shared" si="19"/>
        <v>7.6662566460319534E-2</v>
      </c>
      <c r="AK12" s="341">
        <f t="shared" si="20"/>
        <v>7.6533868473103908E-2</v>
      </c>
      <c r="AL12" s="341">
        <f t="shared" si="21"/>
        <v>7.7325094004069908E-2</v>
      </c>
      <c r="AM12" s="341">
        <f t="shared" si="22"/>
        <v>6.4709036435020018E-2</v>
      </c>
      <c r="AN12" s="342">
        <f t="shared" si="23"/>
        <v>5.8887373547718086E-2</v>
      </c>
      <c r="AP12" s="52">
        <f t="shared" si="2"/>
        <v>3.0093063588884545</v>
      </c>
      <c r="AQ12" s="74">
        <f t="shared" si="3"/>
        <v>3.1371436249839899</v>
      </c>
      <c r="AR12" s="74">
        <f t="shared" si="4"/>
        <v>3.1396370278543069</v>
      </c>
      <c r="AS12" s="74">
        <f t="shared" si="5"/>
        <v>3.0467259389334274</v>
      </c>
      <c r="AT12" s="74">
        <f t="shared" si="6"/>
        <v>3.0726656735676183</v>
      </c>
      <c r="AU12" s="74">
        <f t="shared" si="7"/>
        <v>2.936154667089375</v>
      </c>
      <c r="AV12" s="74">
        <f t="shared" si="8"/>
        <v>2.9694535487369529</v>
      </c>
      <c r="AW12" s="74">
        <f t="shared" si="9"/>
        <v>3.0011133512830663</v>
      </c>
      <c r="AX12" s="74">
        <f t="shared" si="10"/>
        <v>2.8439450530453296</v>
      </c>
      <c r="AY12" s="74">
        <f t="shared" si="11"/>
        <v>2.8840485723669711</v>
      </c>
      <c r="AZ12" s="74">
        <f t="shared" si="12"/>
        <v>2.8590072809039961</v>
      </c>
      <c r="BA12" s="17">
        <f t="shared" si="13"/>
        <v>3.0151552558779833</v>
      </c>
      <c r="BB12" s="42">
        <f t="shared" si="24"/>
        <v>5.4616151563144796E-2</v>
      </c>
      <c r="BC12" s="8"/>
    </row>
    <row r="13" spans="1:55" ht="20.100000000000001" customHeight="1">
      <c r="A13" s="47" t="s">
        <v>125</v>
      </c>
      <c r="B13" s="81">
        <v>10281.69</v>
      </c>
      <c r="C13" s="61">
        <v>12379.18</v>
      </c>
      <c r="D13" s="61">
        <v>12778.230000000001</v>
      </c>
      <c r="E13" s="61">
        <v>15728.260000000002</v>
      </c>
      <c r="F13" s="61">
        <v>17056.52</v>
      </c>
      <c r="G13" s="61">
        <v>16567.34</v>
      </c>
      <c r="H13" s="61">
        <v>20645.43</v>
      </c>
      <c r="I13" s="61">
        <v>26220.68</v>
      </c>
      <c r="J13" s="61">
        <v>29722.639999999999</v>
      </c>
      <c r="K13" s="61">
        <v>31477.039999999997</v>
      </c>
      <c r="L13" s="61">
        <v>28118.85</v>
      </c>
      <c r="M13" s="82">
        <v>22205.929999999997</v>
      </c>
      <c r="N13" s="42">
        <f t="shared" si="0"/>
        <v>-0.21028313746828203</v>
      </c>
      <c r="P13" s="340">
        <f t="shared" si="14"/>
        <v>3.0525618184672684E-2</v>
      </c>
      <c r="Q13" s="341">
        <f t="shared" si="15"/>
        <v>4.0326069021128189E-2</v>
      </c>
      <c r="R13" s="341">
        <f t="shared" si="16"/>
        <v>5.7332348537615332E-2</v>
      </c>
      <c r="S13" s="341">
        <f t="shared" si="17"/>
        <v>4.2417548573926114E-2</v>
      </c>
      <c r="T13" s="342">
        <f t="shared" si="18"/>
        <v>3.0967497050784932E-2</v>
      </c>
      <c r="V13" s="81">
        <v>2929.7580000000003</v>
      </c>
      <c r="W13" s="61">
        <v>3405</v>
      </c>
      <c r="X13" s="61">
        <v>3771.95</v>
      </c>
      <c r="Y13" s="61">
        <v>4799.8010000000004</v>
      </c>
      <c r="Z13" s="61">
        <v>4908.0509999999995</v>
      </c>
      <c r="AA13" s="61">
        <v>5152.003999999999</v>
      </c>
      <c r="AB13" s="61">
        <v>6760.4160000000002</v>
      </c>
      <c r="AC13" s="61">
        <v>8044.643</v>
      </c>
      <c r="AD13" s="61">
        <v>9093.4920000000002</v>
      </c>
      <c r="AE13" s="61">
        <v>9458.4380000000001</v>
      </c>
      <c r="AF13" s="61">
        <v>8524.8449999999993</v>
      </c>
      <c r="AG13" s="82">
        <v>7446.4960000000001</v>
      </c>
      <c r="AH13" s="42">
        <f t="shared" si="1"/>
        <v>-0.12649485122603393</v>
      </c>
      <c r="AJ13" s="340">
        <f t="shared" si="19"/>
        <v>4.0911176370835911E-2</v>
      </c>
      <c r="AK13" s="341">
        <f t="shared" si="20"/>
        <v>4.9505649669333372E-2</v>
      </c>
      <c r="AL13" s="341">
        <f t="shared" si="21"/>
        <v>6.849511526727714E-2</v>
      </c>
      <c r="AM13" s="341">
        <f t="shared" si="22"/>
        <v>5.2838700960749621E-2</v>
      </c>
      <c r="AN13" s="342">
        <f t="shared" si="23"/>
        <v>4.2291848075923205E-2</v>
      </c>
      <c r="AP13" s="52">
        <f t="shared" si="2"/>
        <v>2.849490696568366</v>
      </c>
      <c r="AQ13" s="74">
        <f t="shared" si="3"/>
        <v>2.750586064666642</v>
      </c>
      <c r="AR13" s="74">
        <f t="shared" si="4"/>
        <v>2.9518563995169904</v>
      </c>
      <c r="AS13" s="74">
        <f t="shared" si="5"/>
        <v>3.0517050201357296</v>
      </c>
      <c r="AT13" s="74">
        <f t="shared" si="6"/>
        <v>2.8775219095102633</v>
      </c>
      <c r="AU13" s="74">
        <f t="shared" si="7"/>
        <v>3.1097351777654101</v>
      </c>
      <c r="AV13" s="74">
        <f t="shared" si="8"/>
        <v>3.2745338798949697</v>
      </c>
      <c r="AW13" s="74">
        <f t="shared" si="9"/>
        <v>3.0680527736122789</v>
      </c>
      <c r="AX13" s="74">
        <f t="shared" si="10"/>
        <v>3.0594496316612525</v>
      </c>
      <c r="AY13" s="74">
        <f t="shared" si="11"/>
        <v>3.0048689457458515</v>
      </c>
      <c r="AZ13" s="74">
        <f t="shared" si="12"/>
        <v>3.0317189358739776</v>
      </c>
      <c r="BA13" s="17">
        <f t="shared" si="13"/>
        <v>3.3533817318166821</v>
      </c>
      <c r="BB13" s="42">
        <f t="shared" si="24"/>
        <v>0.1060991479574528</v>
      </c>
      <c r="BC13" s="8"/>
    </row>
    <row r="14" spans="1:55" ht="20.100000000000001" customHeight="1">
      <c r="A14" s="47" t="s">
        <v>131</v>
      </c>
      <c r="B14" s="81">
        <v>11142.36</v>
      </c>
      <c r="C14" s="61">
        <v>12980.73</v>
      </c>
      <c r="D14" s="61">
        <v>15473.890000000001</v>
      </c>
      <c r="E14" s="61">
        <v>15513.920000000002</v>
      </c>
      <c r="F14" s="61">
        <v>14777.4</v>
      </c>
      <c r="G14" s="61">
        <v>18438.52</v>
      </c>
      <c r="H14" s="61">
        <v>20605.689999999995</v>
      </c>
      <c r="I14" s="61">
        <v>23790.22</v>
      </c>
      <c r="J14" s="61">
        <v>23000.77</v>
      </c>
      <c r="K14" s="61">
        <v>23506.879999999997</v>
      </c>
      <c r="L14" s="61">
        <v>32663.559999999998</v>
      </c>
      <c r="M14" s="82">
        <v>30390.090000000004</v>
      </c>
      <c r="N14" s="42">
        <f t="shared" si="0"/>
        <v>-6.9602639761250584E-2</v>
      </c>
      <c r="P14" s="340">
        <f t="shared" si="14"/>
        <v>3.308088719229714E-2</v>
      </c>
      <c r="Q14" s="341">
        <f t="shared" si="15"/>
        <v>4.4880652546966049E-2</v>
      </c>
      <c r="R14" s="341">
        <f t="shared" si="16"/>
        <v>4.2815481925616232E-2</v>
      </c>
      <c r="S14" s="341">
        <f t="shared" si="17"/>
        <v>4.9273286172704434E-2</v>
      </c>
      <c r="T14" s="342">
        <f t="shared" si="18"/>
        <v>4.2380797491845146E-2</v>
      </c>
      <c r="V14" s="81">
        <v>2187.9139999999998</v>
      </c>
      <c r="W14" s="61">
        <v>2431.4740000000002</v>
      </c>
      <c r="X14" s="61">
        <v>2880.5889999999999</v>
      </c>
      <c r="Y14" s="61">
        <v>3101.1759999999999</v>
      </c>
      <c r="Z14" s="61">
        <v>4110.2060000000001</v>
      </c>
      <c r="AA14" s="61">
        <v>3934.56</v>
      </c>
      <c r="AB14" s="61">
        <v>4241.3240000000005</v>
      </c>
      <c r="AC14" s="61">
        <v>4829.5069999999996</v>
      </c>
      <c r="AD14" s="61">
        <v>4662.0349999999999</v>
      </c>
      <c r="AE14" s="61">
        <v>4875.9209999999994</v>
      </c>
      <c r="AF14" s="61">
        <v>6766.6660000000002</v>
      </c>
      <c r="AG14" s="82">
        <v>6360.2259999999997</v>
      </c>
      <c r="AH14" s="42">
        <f t="shared" si="1"/>
        <v>-6.0065030548278948E-2</v>
      </c>
      <c r="AJ14" s="340">
        <f t="shared" si="19"/>
        <v>3.0552057725662347E-2</v>
      </c>
      <c r="AK14" s="341">
        <f t="shared" si="20"/>
        <v>3.7807220057083098E-2</v>
      </c>
      <c r="AL14" s="341">
        <f t="shared" si="21"/>
        <v>3.5309928650918601E-2</v>
      </c>
      <c r="AM14" s="341">
        <f t="shared" si="22"/>
        <v>4.194115450489385E-2</v>
      </c>
      <c r="AN14" s="342">
        <f t="shared" si="23"/>
        <v>3.612245433564145E-2</v>
      </c>
      <c r="AP14" s="52">
        <f t="shared" si="2"/>
        <v>1.9636001708794184</v>
      </c>
      <c r="AQ14" s="74">
        <f t="shared" si="3"/>
        <v>1.8731411869748469</v>
      </c>
      <c r="AR14" s="74">
        <f t="shared" si="4"/>
        <v>1.8615803783017715</v>
      </c>
      <c r="AS14" s="74">
        <f t="shared" si="5"/>
        <v>1.9989635114787232</v>
      </c>
      <c r="AT14" s="74">
        <f t="shared" si="6"/>
        <v>2.781413509819048</v>
      </c>
      <c r="AU14" s="74">
        <f t="shared" si="7"/>
        <v>2.1338805934532705</v>
      </c>
      <c r="AV14" s="74">
        <f t="shared" si="8"/>
        <v>2.0583266078447271</v>
      </c>
      <c r="AW14" s="74">
        <f t="shared" si="9"/>
        <v>2.0300388142690564</v>
      </c>
      <c r="AX14" s="74">
        <f t="shared" si="10"/>
        <v>2.0269038819135186</v>
      </c>
      <c r="AY14" s="74">
        <f t="shared" si="11"/>
        <v>2.0742527294136863</v>
      </c>
      <c r="AZ14" s="74">
        <f t="shared" si="12"/>
        <v>2.0716253831486835</v>
      </c>
      <c r="BA14" s="17">
        <f t="shared" si="13"/>
        <v>2.0928618506888261</v>
      </c>
      <c r="BB14" s="42">
        <f t="shared" si="24"/>
        <v>1.0251113793491525E-2</v>
      </c>
      <c r="BC14" s="8"/>
    </row>
    <row r="15" spans="1:55" ht="20.100000000000001" customHeight="1">
      <c r="A15" s="47" t="s">
        <v>122</v>
      </c>
      <c r="B15" s="81">
        <v>12455.78</v>
      </c>
      <c r="C15" s="61">
        <v>15200.71</v>
      </c>
      <c r="D15" s="61">
        <v>15134.339999999998</v>
      </c>
      <c r="E15" s="61">
        <v>18212.32</v>
      </c>
      <c r="F15" s="61">
        <v>13931.369999999999</v>
      </c>
      <c r="G15" s="61">
        <v>13301.14</v>
      </c>
      <c r="H15" s="61">
        <v>12865.79</v>
      </c>
      <c r="I15" s="61">
        <v>15597.84</v>
      </c>
      <c r="J15" s="61">
        <v>10973.73</v>
      </c>
      <c r="K15" s="61">
        <v>12997.76</v>
      </c>
      <c r="L15" s="61">
        <v>15128.68</v>
      </c>
      <c r="M15" s="82">
        <v>18848.98</v>
      </c>
      <c r="N15" s="42">
        <f t="shared" si="0"/>
        <v>0.24591041650692586</v>
      </c>
      <c r="P15" s="340">
        <f t="shared" si="14"/>
        <v>3.6980339270322522E-2</v>
      </c>
      <c r="Q15" s="341">
        <f t="shared" si="15"/>
        <v>3.2375908848353986E-2</v>
      </c>
      <c r="R15" s="341">
        <f t="shared" si="16"/>
        <v>2.3674148094238696E-2</v>
      </c>
      <c r="S15" s="341">
        <f t="shared" si="17"/>
        <v>2.2821755468640598E-2</v>
      </c>
      <c r="T15" s="342">
        <f t="shared" si="18"/>
        <v>2.6286029567791316E-2</v>
      </c>
      <c r="V15" s="81">
        <v>2664.8019999999997</v>
      </c>
      <c r="W15" s="61">
        <v>3142.0459999999994</v>
      </c>
      <c r="X15" s="61">
        <v>3404.9629999999997</v>
      </c>
      <c r="Y15" s="61">
        <v>4285.7539999999999</v>
      </c>
      <c r="Z15" s="61">
        <v>3727.373</v>
      </c>
      <c r="AA15" s="61">
        <v>3653.0250000000001</v>
      </c>
      <c r="AB15" s="61">
        <v>3404.8969999999995</v>
      </c>
      <c r="AC15" s="61">
        <v>3791.8249999999998</v>
      </c>
      <c r="AD15" s="61">
        <v>3379.2919999999999</v>
      </c>
      <c r="AE15" s="61">
        <v>3635.4050000000002</v>
      </c>
      <c r="AF15" s="61">
        <v>4391.9260000000004</v>
      </c>
      <c r="AG15" s="82">
        <v>5386.2910000000002</v>
      </c>
      <c r="AH15" s="42">
        <f t="shared" si="1"/>
        <v>0.22640750322295952</v>
      </c>
      <c r="AJ15" s="340">
        <f t="shared" si="19"/>
        <v>3.7211327561988486E-2</v>
      </c>
      <c r="AK15" s="341">
        <f t="shared" si="20"/>
        <v>3.5101947879566199E-2</v>
      </c>
      <c r="AL15" s="341">
        <f t="shared" si="21"/>
        <v>2.632649117309176E-2</v>
      </c>
      <c r="AM15" s="341">
        <f t="shared" si="22"/>
        <v>2.7222039175579298E-2</v>
      </c>
      <c r="AN15" s="342">
        <f t="shared" si="23"/>
        <v>3.0591059293486825E-2</v>
      </c>
      <c r="AP15" s="52">
        <f t="shared" si="2"/>
        <v>2.1394099767336927</v>
      </c>
      <c r="AQ15" s="74">
        <f t="shared" si="3"/>
        <v>2.067038973837406</v>
      </c>
      <c r="AR15" s="74">
        <f t="shared" si="4"/>
        <v>2.2498258926388597</v>
      </c>
      <c r="AS15" s="74">
        <f t="shared" si="5"/>
        <v>2.353216943255994</v>
      </c>
      <c r="AT15" s="74">
        <f t="shared" si="6"/>
        <v>2.6755250919328111</v>
      </c>
      <c r="AU15" s="74">
        <f t="shared" si="7"/>
        <v>2.7463999326373529</v>
      </c>
      <c r="AV15" s="74">
        <f t="shared" si="8"/>
        <v>2.6464733218869569</v>
      </c>
      <c r="AW15" s="74">
        <f t="shared" si="9"/>
        <v>2.4309936504028764</v>
      </c>
      <c r="AX15" s="74">
        <f t="shared" si="10"/>
        <v>3.0794378939521931</v>
      </c>
      <c r="AY15" s="74">
        <f t="shared" si="11"/>
        <v>2.7969473201536266</v>
      </c>
      <c r="AZ15" s="74">
        <f t="shared" si="12"/>
        <v>2.903046399289297</v>
      </c>
      <c r="BA15" s="17">
        <f t="shared" si="13"/>
        <v>2.8576034353052524</v>
      </c>
      <c r="BB15" s="42">
        <f t="shared" si="24"/>
        <v>-1.5653543806661029E-2</v>
      </c>
      <c r="BC15" s="8"/>
    </row>
    <row r="16" spans="1:55" ht="20.100000000000001" customHeight="1">
      <c r="A16" s="47" t="s">
        <v>117</v>
      </c>
      <c r="B16" s="81">
        <v>21324.880000000001</v>
      </c>
      <c r="C16" s="61">
        <v>16609.41</v>
      </c>
      <c r="D16" s="61">
        <v>16757.849999999999</v>
      </c>
      <c r="E16" s="61">
        <v>14553.770000000002</v>
      </c>
      <c r="F16" s="61">
        <v>21803.64</v>
      </c>
      <c r="G16" s="61">
        <v>21193.999999999996</v>
      </c>
      <c r="H16" s="61">
        <v>24220.98</v>
      </c>
      <c r="I16" s="61">
        <v>21257.61</v>
      </c>
      <c r="J16" s="61">
        <v>18448.379999999997</v>
      </c>
      <c r="K16" s="61">
        <v>23905.7</v>
      </c>
      <c r="L16" s="61">
        <v>23417.050000000003</v>
      </c>
      <c r="M16" s="82">
        <v>24143.71</v>
      </c>
      <c r="N16" s="42">
        <f t="shared" si="0"/>
        <v>3.1031235787599042E-2</v>
      </c>
      <c r="P16" s="340">
        <f t="shared" si="14"/>
        <v>6.3312076586044014E-2</v>
      </c>
      <c r="Q16" s="341">
        <f t="shared" si="15"/>
        <v>5.158768437382167E-2</v>
      </c>
      <c r="R16" s="341">
        <f t="shared" si="16"/>
        <v>4.3541893533689036E-2</v>
      </c>
      <c r="S16" s="341">
        <f t="shared" si="17"/>
        <v>3.5324839238911152E-2</v>
      </c>
      <c r="T16" s="342">
        <f t="shared" si="18"/>
        <v>3.3669847118315097E-2</v>
      </c>
      <c r="V16" s="81">
        <v>3731.4319999999998</v>
      </c>
      <c r="W16" s="61">
        <v>3092.1070000000004</v>
      </c>
      <c r="X16" s="61">
        <v>3157.7999999999997</v>
      </c>
      <c r="Y16" s="61">
        <v>2984.3929999999996</v>
      </c>
      <c r="Z16" s="61">
        <v>4343.1729999999998</v>
      </c>
      <c r="AA16" s="61">
        <v>4234.1369999999997</v>
      </c>
      <c r="AB16" s="61">
        <v>5153.616</v>
      </c>
      <c r="AC16" s="61">
        <v>4588.7939999999999</v>
      </c>
      <c r="AD16" s="61">
        <v>4057.0969999999998</v>
      </c>
      <c r="AE16" s="61">
        <v>4733.2860000000001</v>
      </c>
      <c r="AF16" s="61">
        <v>4398.5159999999996</v>
      </c>
      <c r="AG16" s="82">
        <v>4788.6980000000003</v>
      </c>
      <c r="AH16" s="42">
        <f t="shared" si="1"/>
        <v>8.8707645942404378E-2</v>
      </c>
      <c r="AJ16" s="340">
        <f t="shared" si="19"/>
        <v>5.2105761864215741E-2</v>
      </c>
      <c r="AK16" s="341">
        <f t="shared" si="20"/>
        <v>4.0685857964000462E-2</v>
      </c>
      <c r="AL16" s="341">
        <f t="shared" si="21"/>
        <v>3.4277009603804476E-2</v>
      </c>
      <c r="AM16" s="341">
        <f t="shared" si="22"/>
        <v>2.7262885318744514E-2</v>
      </c>
      <c r="AN16" s="342">
        <f t="shared" si="23"/>
        <v>2.7197072058788092E-2</v>
      </c>
      <c r="AP16" s="52">
        <f t="shared" si="2"/>
        <v>1.749802109085725</v>
      </c>
      <c r="AQ16" s="74">
        <f t="shared" si="3"/>
        <v>1.8616597458910344</v>
      </c>
      <c r="AR16" s="74">
        <f t="shared" si="4"/>
        <v>1.8843706084014358</v>
      </c>
      <c r="AS16" s="74">
        <f t="shared" si="5"/>
        <v>2.0505978863208632</v>
      </c>
      <c r="AT16" s="74">
        <f t="shared" si="6"/>
        <v>1.9919485920699478</v>
      </c>
      <c r="AU16" s="74">
        <f t="shared" si="7"/>
        <v>1.9977998490138722</v>
      </c>
      <c r="AV16" s="74">
        <f t="shared" si="8"/>
        <v>2.1277487533534978</v>
      </c>
      <c r="AW16" s="74">
        <f t="shared" si="9"/>
        <v>2.1586594165571764</v>
      </c>
      <c r="AX16" s="74">
        <f t="shared" si="10"/>
        <v>2.1991616608070736</v>
      </c>
      <c r="AY16" s="74">
        <f t="shared" si="11"/>
        <v>1.97998217998218</v>
      </c>
      <c r="AZ16" s="74">
        <f t="shared" si="12"/>
        <v>1.8783390734528895</v>
      </c>
      <c r="BA16" s="17">
        <f t="shared" si="13"/>
        <v>1.9834143137073799</v>
      </c>
      <c r="BB16" s="42">
        <f t="shared" si="24"/>
        <v>5.5940507089241316E-2</v>
      </c>
      <c r="BC16" s="8"/>
    </row>
    <row r="17" spans="1:55" ht="20.100000000000001" customHeight="1">
      <c r="A17" s="47" t="s">
        <v>124</v>
      </c>
      <c r="B17" s="81">
        <v>8410.61</v>
      </c>
      <c r="C17" s="61">
        <v>10755.679999999998</v>
      </c>
      <c r="D17" s="61">
        <v>8970.33</v>
      </c>
      <c r="E17" s="61">
        <v>14594.729999999998</v>
      </c>
      <c r="F17" s="61">
        <v>11043.63</v>
      </c>
      <c r="G17" s="61">
        <v>12634.7</v>
      </c>
      <c r="H17" s="61">
        <v>13173.28</v>
      </c>
      <c r="I17" s="61">
        <v>12476.039999999999</v>
      </c>
      <c r="J17" s="61">
        <v>12552.36</v>
      </c>
      <c r="K17" s="61">
        <v>12597.02</v>
      </c>
      <c r="L17" s="61">
        <v>15700.85</v>
      </c>
      <c r="M17" s="82">
        <v>16406.879999999997</v>
      </c>
      <c r="N17" s="42">
        <f t="shared" si="0"/>
        <v>4.4967629141097268E-2</v>
      </c>
      <c r="P17" s="340">
        <f t="shared" si="14"/>
        <v>2.4970512586957004E-2</v>
      </c>
      <c r="Q17" s="341">
        <f t="shared" si="15"/>
        <v>3.0753747086813474E-2</v>
      </c>
      <c r="R17" s="341">
        <f t="shared" si="16"/>
        <v>2.2944239394025335E-2</v>
      </c>
      <c r="S17" s="341">
        <f t="shared" si="17"/>
        <v>2.3684879272336101E-2</v>
      </c>
      <c r="T17" s="342">
        <f t="shared" si="18"/>
        <v>2.2880375107576324E-2</v>
      </c>
      <c r="V17" s="81">
        <v>1749.021</v>
      </c>
      <c r="W17" s="61">
        <v>2384.4119999999998</v>
      </c>
      <c r="X17" s="61">
        <v>2155.5229999999997</v>
      </c>
      <c r="Y17" s="61">
        <v>3348.9529999999995</v>
      </c>
      <c r="Z17" s="61">
        <v>2619.9739999999997</v>
      </c>
      <c r="AA17" s="61">
        <v>3040.8940000000002</v>
      </c>
      <c r="AB17" s="61">
        <v>3266.9059999999999</v>
      </c>
      <c r="AC17" s="61">
        <v>3218.2980000000002</v>
      </c>
      <c r="AD17" s="61">
        <v>3451.2129999999997</v>
      </c>
      <c r="AE17" s="61">
        <v>3603.1990000000001</v>
      </c>
      <c r="AF17" s="61">
        <v>4190.2510000000002</v>
      </c>
      <c r="AG17" s="82">
        <v>4336.5010000000002</v>
      </c>
      <c r="AH17" s="42">
        <f t="shared" si="1"/>
        <v>3.4902443791553293E-2</v>
      </c>
      <c r="AJ17" s="340">
        <f t="shared" si="19"/>
        <v>2.44233505317831E-2</v>
      </c>
      <c r="AK17" s="341">
        <f t="shared" si="20"/>
        <v>2.9219975963834244E-2</v>
      </c>
      <c r="AL17" s="341">
        <f t="shared" si="21"/>
        <v>2.6093265170838754E-2</v>
      </c>
      <c r="AM17" s="341">
        <f t="shared" si="22"/>
        <v>2.5972017032506994E-2</v>
      </c>
      <c r="AN17" s="342">
        <f t="shared" si="23"/>
        <v>2.4628851136573371E-2</v>
      </c>
      <c r="AP17" s="52">
        <f t="shared" si="2"/>
        <v>2.0795411985575361</v>
      </c>
      <c r="AQ17" s="74">
        <f t="shared" si="3"/>
        <v>2.2168863335465541</v>
      </c>
      <c r="AR17" s="74">
        <f t="shared" si="4"/>
        <v>2.4029472717280189</v>
      </c>
      <c r="AS17" s="74">
        <f t="shared" si="5"/>
        <v>2.2946316923985579</v>
      </c>
      <c r="AT17" s="74">
        <f t="shared" si="6"/>
        <v>2.3723848046339837</v>
      </c>
      <c r="AU17" s="74">
        <f t="shared" si="7"/>
        <v>2.4067797415055363</v>
      </c>
      <c r="AV17" s="74">
        <f t="shared" si="8"/>
        <v>2.4799488054607508</v>
      </c>
      <c r="AW17" s="74">
        <f t="shared" si="9"/>
        <v>2.5795829445881866</v>
      </c>
      <c r="AX17" s="74">
        <f t="shared" si="10"/>
        <v>2.7494534892243365</v>
      </c>
      <c r="AY17" s="74">
        <f t="shared" si="11"/>
        <v>2.8603582434575796</v>
      </c>
      <c r="AZ17" s="74">
        <f t="shared" si="12"/>
        <v>2.6688051920755882</v>
      </c>
      <c r="BA17" s="17">
        <f t="shared" si="13"/>
        <v>2.6430991145178124</v>
      </c>
      <c r="BB17" s="42">
        <f t="shared" si="24"/>
        <v>-9.6320546865331837E-3</v>
      </c>
      <c r="BC17" s="8"/>
    </row>
    <row r="18" spans="1:55" ht="20.100000000000001" customHeight="1">
      <c r="A18" s="47" t="s">
        <v>132</v>
      </c>
      <c r="B18" s="81">
        <v>5725.9699999999993</v>
      </c>
      <c r="C18" s="61">
        <v>9538.17</v>
      </c>
      <c r="D18" s="61">
        <v>12512.070000000002</v>
      </c>
      <c r="E18" s="61">
        <v>13762.070000000002</v>
      </c>
      <c r="F18" s="61">
        <v>13097.6</v>
      </c>
      <c r="G18" s="61">
        <v>21717.4</v>
      </c>
      <c r="H18" s="61">
        <v>26833.11</v>
      </c>
      <c r="I18" s="61">
        <v>29504.230000000003</v>
      </c>
      <c r="J18" s="61">
        <v>28976.04</v>
      </c>
      <c r="K18" s="61">
        <v>22571.219999999998</v>
      </c>
      <c r="L18" s="61">
        <v>13257.140000000001</v>
      </c>
      <c r="M18" s="82">
        <v>14474.98</v>
      </c>
      <c r="N18" s="42">
        <f t="shared" si="0"/>
        <v>9.1862950832532375E-2</v>
      </c>
      <c r="P18" s="340">
        <f t="shared" si="14"/>
        <v>1.7000004275259245E-2</v>
      </c>
      <c r="Q18" s="341">
        <f t="shared" si="15"/>
        <v>5.2861676730208314E-2</v>
      </c>
      <c r="R18" s="341">
        <f t="shared" si="16"/>
        <v>4.1111268783824463E-2</v>
      </c>
      <c r="S18" s="341">
        <f t="shared" si="17"/>
        <v>1.9998519850610498E-2</v>
      </c>
      <c r="T18" s="342">
        <f t="shared" si="18"/>
        <v>2.0186225051604275E-2</v>
      </c>
      <c r="V18" s="81">
        <v>1331.5620000000001</v>
      </c>
      <c r="W18" s="61">
        <v>2540.2180000000003</v>
      </c>
      <c r="X18" s="61">
        <v>3350.1860000000001</v>
      </c>
      <c r="Y18" s="61">
        <v>3410.0619999999999</v>
      </c>
      <c r="Z18" s="61">
        <v>3245.3309999999997</v>
      </c>
      <c r="AA18" s="61">
        <v>5664.8660000000009</v>
      </c>
      <c r="AB18" s="61">
        <v>6864.3440000000001</v>
      </c>
      <c r="AC18" s="61">
        <v>7569.0909999999994</v>
      </c>
      <c r="AD18" s="61">
        <v>8067.7340000000004</v>
      </c>
      <c r="AE18" s="61">
        <v>6456.1669999999995</v>
      </c>
      <c r="AF18" s="61">
        <v>3947.1060000000002</v>
      </c>
      <c r="AG18" s="82">
        <v>3978.6279999999997</v>
      </c>
      <c r="AH18" s="42">
        <f t="shared" si="1"/>
        <v>7.9861042495437112E-3</v>
      </c>
      <c r="AJ18" s="340">
        <f t="shared" si="19"/>
        <v>1.8593947974782563E-2</v>
      </c>
      <c r="AK18" s="341">
        <f t="shared" si="20"/>
        <v>5.4433744931043915E-2</v>
      </c>
      <c r="AL18" s="341">
        <f t="shared" si="21"/>
        <v>4.6753586887157354E-2</v>
      </c>
      <c r="AM18" s="341">
        <f t="shared" si="22"/>
        <v>2.4464955502930624E-2</v>
      </c>
      <c r="AN18" s="342">
        <f t="shared" si="23"/>
        <v>2.2596336710127039E-2</v>
      </c>
      <c r="AP18" s="52">
        <f t="shared" si="2"/>
        <v>2.3254784778823505</v>
      </c>
      <c r="AQ18" s="74">
        <f t="shared" si="3"/>
        <v>2.6632131740155609</v>
      </c>
      <c r="AR18" s="74">
        <f t="shared" si="4"/>
        <v>2.677563344834228</v>
      </c>
      <c r="AS18" s="74">
        <f t="shared" si="5"/>
        <v>2.4778699715958425</v>
      </c>
      <c r="AT18" s="74">
        <f t="shared" si="6"/>
        <v>2.4778058575616906</v>
      </c>
      <c r="AU18" s="74">
        <f t="shared" si="7"/>
        <v>2.6084457623840795</v>
      </c>
      <c r="AV18" s="74">
        <f t="shared" si="8"/>
        <v>2.5581619126519439</v>
      </c>
      <c r="AW18" s="74">
        <f t="shared" si="9"/>
        <v>2.5654257033652454</v>
      </c>
      <c r="AX18" s="74">
        <f t="shared" si="10"/>
        <v>2.784277630759759</v>
      </c>
      <c r="AY18" s="74">
        <f t="shared" si="11"/>
        <v>2.8603535830141213</v>
      </c>
      <c r="AZ18" s="74">
        <f t="shared" si="12"/>
        <v>2.9773435295998985</v>
      </c>
      <c r="BA18" s="17">
        <f t="shared" si="13"/>
        <v>2.748624177719071</v>
      </c>
      <c r="BB18" s="42">
        <f t="shared" si="24"/>
        <v>-7.6819940193990063E-2</v>
      </c>
      <c r="BC18" s="8"/>
    </row>
    <row r="19" spans="1:55" ht="20.100000000000001" customHeight="1">
      <c r="A19" s="47" t="s">
        <v>134</v>
      </c>
      <c r="B19" s="81">
        <v>1360.45</v>
      </c>
      <c r="C19" s="61">
        <v>2881.49</v>
      </c>
      <c r="D19" s="61">
        <v>1571.9</v>
      </c>
      <c r="E19" s="61">
        <v>1496.2300000000002</v>
      </c>
      <c r="F19" s="61">
        <v>1791.19</v>
      </c>
      <c r="G19" s="61">
        <v>2853.74</v>
      </c>
      <c r="H19" s="61">
        <v>1705.43</v>
      </c>
      <c r="I19" s="61">
        <v>2641.5299999999997</v>
      </c>
      <c r="J19" s="61">
        <v>3943.1899999999996</v>
      </c>
      <c r="K19" s="61">
        <v>3763.41</v>
      </c>
      <c r="L19" s="61">
        <v>23900.62</v>
      </c>
      <c r="M19" s="82">
        <v>19456.41</v>
      </c>
      <c r="N19" s="42">
        <f t="shared" si="0"/>
        <v>-0.18594538551719575</v>
      </c>
      <c r="P19" s="340">
        <f t="shared" si="14"/>
        <v>4.0390808572654839E-3</v>
      </c>
      <c r="Q19" s="341">
        <f t="shared" si="15"/>
        <v>6.9462035672808271E-3</v>
      </c>
      <c r="R19" s="341">
        <f t="shared" si="16"/>
        <v>6.854683089958488E-3</v>
      </c>
      <c r="S19" s="341">
        <f t="shared" si="17"/>
        <v>3.6054309112817561E-2</v>
      </c>
      <c r="T19" s="342">
        <f t="shared" si="18"/>
        <v>2.7133127020298745E-2</v>
      </c>
      <c r="V19" s="81">
        <v>299.73999999999995</v>
      </c>
      <c r="W19" s="61">
        <v>603.61299999999994</v>
      </c>
      <c r="X19" s="61">
        <v>340.33699999999999</v>
      </c>
      <c r="Y19" s="61">
        <v>354.51099999999997</v>
      </c>
      <c r="Z19" s="61">
        <v>385.87800000000004</v>
      </c>
      <c r="AA19" s="61">
        <v>743.48400000000004</v>
      </c>
      <c r="AB19" s="61">
        <v>407.947</v>
      </c>
      <c r="AC19" s="61">
        <v>546.47200000000009</v>
      </c>
      <c r="AD19" s="61">
        <v>713.577</v>
      </c>
      <c r="AE19" s="61">
        <v>772.84199999999998</v>
      </c>
      <c r="AF19" s="61">
        <v>4082.6740000000004</v>
      </c>
      <c r="AG19" s="82">
        <v>3915.8969999999999</v>
      </c>
      <c r="AH19" s="42">
        <f t="shared" si="1"/>
        <v>-4.0849942954054252E-2</v>
      </c>
      <c r="AJ19" s="340">
        <f t="shared" si="19"/>
        <v>4.1855730082124036E-3</v>
      </c>
      <c r="AK19" s="341">
        <f t="shared" si="20"/>
        <v>7.1441439949880984E-3</v>
      </c>
      <c r="AL19" s="341">
        <f t="shared" si="21"/>
        <v>5.5966854012674191E-3</v>
      </c>
      <c r="AM19" s="341">
        <f t="shared" si="22"/>
        <v>2.5305233186788446E-2</v>
      </c>
      <c r="AN19" s="342">
        <f t="shared" si="23"/>
        <v>2.2240060426402357E-2</v>
      </c>
      <c r="AP19" s="52">
        <f t="shared" si="2"/>
        <v>2.2032415744790326</v>
      </c>
      <c r="AQ19" s="74">
        <f t="shared" si="3"/>
        <v>2.0947947069051081</v>
      </c>
      <c r="AR19" s="74">
        <f t="shared" si="4"/>
        <v>2.165131369680005</v>
      </c>
      <c r="AS19" s="74">
        <f t="shared" si="5"/>
        <v>2.3693616623112752</v>
      </c>
      <c r="AT19" s="74">
        <f t="shared" si="6"/>
        <v>2.1543108212975732</v>
      </c>
      <c r="AU19" s="74">
        <f t="shared" si="7"/>
        <v>2.6052969086181643</v>
      </c>
      <c r="AV19" s="74">
        <f t="shared" si="8"/>
        <v>2.3920477533525268</v>
      </c>
      <c r="AW19" s="74">
        <f t="shared" si="9"/>
        <v>2.0687707502848736</v>
      </c>
      <c r="AX19" s="74">
        <f t="shared" si="10"/>
        <v>1.8096439684620829</v>
      </c>
      <c r="AY19" s="74">
        <f t="shared" si="11"/>
        <v>2.0535684392612019</v>
      </c>
      <c r="AZ19" s="74">
        <f t="shared" si="12"/>
        <v>1.7081874863497268</v>
      </c>
      <c r="BA19" s="17">
        <f t="shared" si="13"/>
        <v>2.0126513575731595</v>
      </c>
      <c r="BB19" s="42">
        <f t="shared" si="24"/>
        <v>0.178237970747608</v>
      </c>
      <c r="BC19" s="8"/>
    </row>
    <row r="20" spans="1:55" ht="20.100000000000001" customHeight="1">
      <c r="A20" s="47" t="s">
        <v>123</v>
      </c>
      <c r="B20" s="81">
        <v>8649.590000000002</v>
      </c>
      <c r="C20" s="61">
        <v>7878.3</v>
      </c>
      <c r="D20" s="61">
        <v>8074.3099999999995</v>
      </c>
      <c r="E20" s="61">
        <v>10698.91</v>
      </c>
      <c r="F20" s="61">
        <v>7406.3599999999988</v>
      </c>
      <c r="G20" s="61">
        <v>8924.76</v>
      </c>
      <c r="H20" s="61">
        <v>11911.720000000001</v>
      </c>
      <c r="I20" s="61">
        <v>11519.68</v>
      </c>
      <c r="J20" s="61">
        <v>11303.46</v>
      </c>
      <c r="K20" s="61">
        <v>10431.189999999999</v>
      </c>
      <c r="L20" s="61">
        <v>13319.82</v>
      </c>
      <c r="M20" s="82">
        <v>15305.61</v>
      </c>
      <c r="N20" s="42">
        <f t="shared" si="0"/>
        <v>0.14908534800019826</v>
      </c>
      <c r="P20" s="340">
        <f t="shared" si="14"/>
        <v>2.5680027485166648E-2</v>
      </c>
      <c r="Q20" s="341">
        <f t="shared" si="15"/>
        <v>2.1723492591870754E-2</v>
      </c>
      <c r="R20" s="341">
        <f t="shared" si="16"/>
        <v>1.8999391961318082E-2</v>
      </c>
      <c r="S20" s="341">
        <f t="shared" si="17"/>
        <v>2.0093073217644128E-2</v>
      </c>
      <c r="T20" s="342">
        <f t="shared" si="18"/>
        <v>2.1344588248970633E-2</v>
      </c>
      <c r="V20" s="81">
        <v>1813.077</v>
      </c>
      <c r="W20" s="61">
        <v>1667.9490000000001</v>
      </c>
      <c r="X20" s="61">
        <v>1924.7540000000001</v>
      </c>
      <c r="Y20" s="61">
        <v>2409.3039999999992</v>
      </c>
      <c r="Z20" s="61">
        <v>1717.4750000000001</v>
      </c>
      <c r="AA20" s="61">
        <v>2146.703</v>
      </c>
      <c r="AB20" s="61">
        <v>2832.7080000000001</v>
      </c>
      <c r="AC20" s="61">
        <v>2669.6039999999998</v>
      </c>
      <c r="AD20" s="61">
        <v>2431.817</v>
      </c>
      <c r="AE20" s="61">
        <v>2403.0810000000001</v>
      </c>
      <c r="AF20" s="61">
        <v>3264.3729999999996</v>
      </c>
      <c r="AG20" s="82">
        <v>3691.4629999999997</v>
      </c>
      <c r="AH20" s="42">
        <f t="shared" si="1"/>
        <v>0.13083370068310216</v>
      </c>
      <c r="AJ20" s="340">
        <f t="shared" si="19"/>
        <v>2.5317829295425105E-2</v>
      </c>
      <c r="AK20" s="341">
        <f t="shared" si="20"/>
        <v>2.0627687141179817E-2</v>
      </c>
      <c r="AL20" s="341">
        <f t="shared" si="21"/>
        <v>1.7402377653858242E-2</v>
      </c>
      <c r="AM20" s="341">
        <f t="shared" si="22"/>
        <v>2.0233239287206408E-2</v>
      </c>
      <c r="AN20" s="342">
        <f t="shared" si="23"/>
        <v>2.096540337547911E-2</v>
      </c>
      <c r="AP20" s="52">
        <f t="shared" si="2"/>
        <v>2.0961421292801159</v>
      </c>
      <c r="AQ20" s="74">
        <f t="shared" si="3"/>
        <v>2.1171432923346409</v>
      </c>
      <c r="AR20" s="74">
        <f t="shared" si="4"/>
        <v>2.3837999779547729</v>
      </c>
      <c r="AS20" s="74">
        <f t="shared" si="5"/>
        <v>2.2519153820342437</v>
      </c>
      <c r="AT20" s="74">
        <f t="shared" si="6"/>
        <v>2.3189191451671274</v>
      </c>
      <c r="AU20" s="74">
        <f t="shared" si="7"/>
        <v>2.405334149041543</v>
      </c>
      <c r="AV20" s="74">
        <f t="shared" si="8"/>
        <v>2.3780847770095335</v>
      </c>
      <c r="AW20" s="74">
        <f t="shared" si="9"/>
        <v>2.3174289563598989</v>
      </c>
      <c r="AX20" s="74">
        <f t="shared" si="10"/>
        <v>2.1513916977633398</v>
      </c>
      <c r="AY20" s="74">
        <f t="shared" si="11"/>
        <v>2.3037457854760581</v>
      </c>
      <c r="AZ20" s="74">
        <f t="shared" si="12"/>
        <v>2.4507635989074923</v>
      </c>
      <c r="BA20" s="17">
        <f t="shared" si="13"/>
        <v>2.411836574955196</v>
      </c>
      <c r="BB20" s="42">
        <f t="shared" si="24"/>
        <v>-1.5883630705813195E-2</v>
      </c>
      <c r="BC20" s="8"/>
    </row>
    <row r="21" spans="1:55" ht="20.100000000000001" customHeight="1">
      <c r="A21" s="47" t="s">
        <v>127</v>
      </c>
      <c r="B21" s="81">
        <v>61833.13</v>
      </c>
      <c r="C21" s="61">
        <v>100894.93000000001</v>
      </c>
      <c r="D21" s="61">
        <v>91276.52</v>
      </c>
      <c r="E21" s="61">
        <v>95564.189999999959</v>
      </c>
      <c r="F21" s="61">
        <v>87311.23</v>
      </c>
      <c r="G21" s="61">
        <v>73022.13</v>
      </c>
      <c r="H21" s="61">
        <v>39844.07</v>
      </c>
      <c r="I21" s="61">
        <v>50107.5</v>
      </c>
      <c r="J21" s="61">
        <v>27728.54</v>
      </c>
      <c r="K21" s="61">
        <v>23070.37</v>
      </c>
      <c r="L21" s="61">
        <v>10791.89</v>
      </c>
      <c r="M21" s="82">
        <v>11794.560000000001</v>
      </c>
      <c r="N21" s="42">
        <f t="shared" si="0"/>
        <v>9.2909583029478798E-2</v>
      </c>
      <c r="P21" s="340">
        <f t="shared" si="14"/>
        <v>0.18357823641281054</v>
      </c>
      <c r="Q21" s="341">
        <f t="shared" si="15"/>
        <v>0.17774099248580613</v>
      </c>
      <c r="R21" s="341">
        <f t="shared" si="16"/>
        <v>4.2020421670263298E-2</v>
      </c>
      <c r="S21" s="341">
        <f t="shared" si="17"/>
        <v>1.6279667137150615E-2</v>
      </c>
      <c r="T21" s="342">
        <f t="shared" si="18"/>
        <v>1.6448219102523788E-2</v>
      </c>
      <c r="V21" s="81">
        <v>12958.671000000002</v>
      </c>
      <c r="W21" s="61">
        <v>20419.962</v>
      </c>
      <c r="X21" s="61">
        <v>23100.83</v>
      </c>
      <c r="Y21" s="61">
        <v>25984.458000000006</v>
      </c>
      <c r="Z21" s="61">
        <v>24793.815999999999</v>
      </c>
      <c r="AA21" s="61">
        <v>19117.188000000002</v>
      </c>
      <c r="AB21" s="61">
        <v>9623.5689999999995</v>
      </c>
      <c r="AC21" s="61">
        <v>13513.475</v>
      </c>
      <c r="AD21" s="61">
        <v>7924.61</v>
      </c>
      <c r="AE21" s="61">
        <v>5912.7159999999994</v>
      </c>
      <c r="AF21" s="61">
        <v>3183.5519999999997</v>
      </c>
      <c r="AG21" s="82">
        <v>2820.873</v>
      </c>
      <c r="AH21" s="42">
        <f t="shared" si="1"/>
        <v>-0.11392275043724735</v>
      </c>
      <c r="AJ21" s="340">
        <f t="shared" si="19"/>
        <v>0.18095503956730782</v>
      </c>
      <c r="AK21" s="341">
        <f t="shared" si="20"/>
        <v>0.18369721991496596</v>
      </c>
      <c r="AL21" s="341">
        <f t="shared" si="21"/>
        <v>4.2818080951915506E-2</v>
      </c>
      <c r="AM21" s="341">
        <f t="shared" si="22"/>
        <v>1.9732294501659135E-2</v>
      </c>
      <c r="AN21" s="342">
        <f t="shared" si="23"/>
        <v>1.6020948961427459E-2</v>
      </c>
      <c r="AP21" s="52">
        <f t="shared" si="2"/>
        <v>2.0957488323816058</v>
      </c>
      <c r="AQ21" s="74">
        <f t="shared" si="3"/>
        <v>2.0238838562056585</v>
      </c>
      <c r="AR21" s="74">
        <f t="shared" si="4"/>
        <v>2.5308622633728808</v>
      </c>
      <c r="AS21" s="74">
        <f t="shared" si="5"/>
        <v>2.7190580488360769</v>
      </c>
      <c r="AT21" s="74">
        <f t="shared" si="6"/>
        <v>2.8397052704445924</v>
      </c>
      <c r="AU21" s="74">
        <f t="shared" si="7"/>
        <v>2.6179992284530735</v>
      </c>
      <c r="AV21" s="74">
        <f t="shared" si="8"/>
        <v>2.4153077233324809</v>
      </c>
      <c r="AW21" s="74">
        <f t="shared" si="9"/>
        <v>2.6968966721548671</v>
      </c>
      <c r="AX21" s="74">
        <f t="shared" si="10"/>
        <v>2.8579254443255935</v>
      </c>
      <c r="AY21" s="74">
        <f t="shared" si="11"/>
        <v>2.5629047128416231</v>
      </c>
      <c r="AZ21" s="74">
        <f t="shared" si="12"/>
        <v>2.9499485261617755</v>
      </c>
      <c r="BA21" s="17">
        <f t="shared" si="13"/>
        <v>2.3916729407455639</v>
      </c>
      <c r="BB21" s="42">
        <f t="shared" si="24"/>
        <v>-0.1892492633227715</v>
      </c>
      <c r="BC21" s="8"/>
    </row>
    <row r="22" spans="1:55" ht="20.100000000000001" customHeight="1">
      <c r="A22" s="47" t="s">
        <v>133</v>
      </c>
      <c r="B22" s="81">
        <v>8035.31</v>
      </c>
      <c r="C22" s="61">
        <v>6873.8799999999992</v>
      </c>
      <c r="D22" s="61">
        <v>6404.61</v>
      </c>
      <c r="E22" s="61">
        <v>6444.48</v>
      </c>
      <c r="F22" s="61">
        <v>4885.97</v>
      </c>
      <c r="G22" s="61">
        <v>6812.79</v>
      </c>
      <c r="H22" s="61">
        <v>9194.5</v>
      </c>
      <c r="I22" s="61">
        <v>10333.370000000001</v>
      </c>
      <c r="J22" s="61">
        <v>10207.49</v>
      </c>
      <c r="K22" s="61">
        <v>8582.2800000000007</v>
      </c>
      <c r="L22" s="61">
        <v>8218.2100000000009</v>
      </c>
      <c r="M22" s="82">
        <v>9687.1</v>
      </c>
      <c r="N22" s="42">
        <f t="shared" si="0"/>
        <v>0.17873600212211652</v>
      </c>
      <c r="P22" s="340">
        <f t="shared" si="14"/>
        <v>2.3856273147262977E-2</v>
      </c>
      <c r="Q22" s="341">
        <f t="shared" si="15"/>
        <v>1.6582809296269159E-2</v>
      </c>
      <c r="R22" s="341">
        <f t="shared" si="16"/>
        <v>1.5631783300062693E-2</v>
      </c>
      <c r="S22" s="341">
        <f t="shared" si="17"/>
        <v>1.2397246753182489E-2</v>
      </c>
      <c r="T22" s="342">
        <f t="shared" si="18"/>
        <v>1.3509240130030978E-2</v>
      </c>
      <c r="V22" s="81">
        <v>1484.5009999999997</v>
      </c>
      <c r="W22" s="61">
        <v>1547.0940000000001</v>
      </c>
      <c r="X22" s="61">
        <v>1416.1139999999998</v>
      </c>
      <c r="Y22" s="61">
        <v>1661.0210000000002</v>
      </c>
      <c r="Z22" s="61">
        <v>1284.425</v>
      </c>
      <c r="AA22" s="61">
        <v>1818.336</v>
      </c>
      <c r="AB22" s="61">
        <v>2326.9789999999998</v>
      </c>
      <c r="AC22" s="61">
        <v>2622.5560000000005</v>
      </c>
      <c r="AD22" s="61">
        <v>2587.1349999999998</v>
      </c>
      <c r="AE22" s="61">
        <v>2229.9229999999998</v>
      </c>
      <c r="AF22" s="61">
        <v>2258.4989999999998</v>
      </c>
      <c r="AG22" s="82">
        <v>2667.7920000000004</v>
      </c>
      <c r="AH22" s="42">
        <f t="shared" si="1"/>
        <v>0.18122345858908975</v>
      </c>
      <c r="AJ22" s="340">
        <f t="shared" si="19"/>
        <v>2.0729590032242347E-2</v>
      </c>
      <c r="AK22" s="341">
        <f t="shared" si="20"/>
        <v>1.7472405882669538E-2</v>
      </c>
      <c r="AL22" s="341">
        <f t="shared" si="21"/>
        <v>1.6148420375769492E-2</v>
      </c>
      <c r="AM22" s="341">
        <f t="shared" si="22"/>
        <v>1.3998630272005187E-2</v>
      </c>
      <c r="AN22" s="342">
        <f t="shared" si="23"/>
        <v>1.5151536234245385E-2</v>
      </c>
      <c r="AP22" s="52">
        <f t="shared" si="2"/>
        <v>1.8474719705898088</v>
      </c>
      <c r="AQ22" s="74">
        <f t="shared" si="3"/>
        <v>2.2506852025348136</v>
      </c>
      <c r="AR22" s="74">
        <f t="shared" si="4"/>
        <v>2.2110854525099888</v>
      </c>
      <c r="AS22" s="74">
        <f t="shared" si="5"/>
        <v>2.5774321589949856</v>
      </c>
      <c r="AT22" s="74">
        <f t="shared" si="6"/>
        <v>2.6288024691105343</v>
      </c>
      <c r="AU22" s="74">
        <f t="shared" si="7"/>
        <v>2.6690034479266207</v>
      </c>
      <c r="AV22" s="74">
        <f t="shared" si="8"/>
        <v>2.5308380009788456</v>
      </c>
      <c r="AW22" s="74">
        <f t="shared" si="9"/>
        <v>2.5379484137314359</v>
      </c>
      <c r="AX22" s="74">
        <f t="shared" si="10"/>
        <v>2.5345457110415976</v>
      </c>
      <c r="AY22" s="74">
        <f t="shared" si="11"/>
        <v>2.5982874014830553</v>
      </c>
      <c r="AZ22" s="74">
        <f t="shared" si="12"/>
        <v>2.748164137932712</v>
      </c>
      <c r="BA22" s="17">
        <f t="shared" si="13"/>
        <v>2.7539635184936673</v>
      </c>
      <c r="BB22" s="42">
        <f t="shared" si="24"/>
        <v>2.1102744486425937E-3</v>
      </c>
      <c r="BC22" s="8"/>
    </row>
    <row r="23" spans="1:55" ht="20.100000000000001" customHeight="1">
      <c r="A23" s="47" t="s">
        <v>137</v>
      </c>
      <c r="B23" s="81">
        <v>1789.75</v>
      </c>
      <c r="C23" s="61">
        <v>2342.85</v>
      </c>
      <c r="D23" s="61">
        <v>3075.73</v>
      </c>
      <c r="E23" s="61">
        <v>3185.0499999999997</v>
      </c>
      <c r="F23" s="61">
        <v>2948.8599999999997</v>
      </c>
      <c r="G23" s="61">
        <v>3181.5299999999997</v>
      </c>
      <c r="H23" s="61">
        <v>5051.3999999999996</v>
      </c>
      <c r="I23" s="61">
        <v>4322.38</v>
      </c>
      <c r="J23" s="61">
        <v>6649.26</v>
      </c>
      <c r="K23" s="61">
        <v>7072.4</v>
      </c>
      <c r="L23" s="61">
        <v>6220.77</v>
      </c>
      <c r="M23" s="82">
        <v>6944.26</v>
      </c>
      <c r="N23" s="42">
        <f t="shared" si="0"/>
        <v>0.11630232270281649</v>
      </c>
      <c r="P23" s="340">
        <f t="shared" si="14"/>
        <v>5.3136425184982169E-3</v>
      </c>
      <c r="Q23" s="341">
        <f t="shared" si="15"/>
        <v>7.7440674467228864E-3</v>
      </c>
      <c r="R23" s="341">
        <f t="shared" si="16"/>
        <v>1.2881684611940345E-2</v>
      </c>
      <c r="S23" s="341">
        <f t="shared" si="17"/>
        <v>9.384089806027715E-3</v>
      </c>
      <c r="T23" s="342">
        <f t="shared" si="18"/>
        <v>9.6841857589339345E-3</v>
      </c>
      <c r="V23" s="81">
        <v>310.47799999999995</v>
      </c>
      <c r="W23" s="61">
        <v>434.71300000000002</v>
      </c>
      <c r="X23" s="61">
        <v>610.07899999999995</v>
      </c>
      <c r="Y23" s="61">
        <v>626.30900000000008</v>
      </c>
      <c r="Z23" s="61">
        <v>614.34899999999993</v>
      </c>
      <c r="AA23" s="61">
        <v>730.64300000000003</v>
      </c>
      <c r="AB23" s="61">
        <v>1259.9110000000001</v>
      </c>
      <c r="AC23" s="61">
        <v>1198.079</v>
      </c>
      <c r="AD23" s="61">
        <v>1916.1270000000002</v>
      </c>
      <c r="AE23" s="61">
        <v>2045.278</v>
      </c>
      <c r="AF23" s="61">
        <v>1624.6079999999999</v>
      </c>
      <c r="AG23" s="82">
        <v>1900.5520000000001</v>
      </c>
      <c r="AH23" s="42">
        <f t="shared" si="1"/>
        <v>0.16985266599696677</v>
      </c>
      <c r="AJ23" s="340">
        <f t="shared" si="19"/>
        <v>4.3355185709073544E-3</v>
      </c>
      <c r="AK23" s="341">
        <f t="shared" si="20"/>
        <v>7.0207547182321193E-3</v>
      </c>
      <c r="AL23" s="341">
        <f t="shared" si="21"/>
        <v>1.4811277756816302E-2</v>
      </c>
      <c r="AM23" s="341">
        <f t="shared" si="22"/>
        <v>1.0069646578963198E-2</v>
      </c>
      <c r="AN23" s="342">
        <f t="shared" si="23"/>
        <v>1.0794050845443548E-2</v>
      </c>
      <c r="AP23" s="52">
        <f t="shared" si="2"/>
        <v>1.7347562508730265</v>
      </c>
      <c r="AQ23" s="74">
        <f t="shared" si="3"/>
        <v>1.8554879740487016</v>
      </c>
      <c r="AR23" s="74">
        <f t="shared" si="4"/>
        <v>1.9835258621530496</v>
      </c>
      <c r="AS23" s="74">
        <f t="shared" si="5"/>
        <v>1.9664024112651295</v>
      </c>
      <c r="AT23" s="74">
        <f t="shared" si="6"/>
        <v>2.0833440719464473</v>
      </c>
      <c r="AU23" s="74">
        <f t="shared" si="7"/>
        <v>2.2965145700339149</v>
      </c>
      <c r="AV23" s="74">
        <f t="shared" si="8"/>
        <v>2.4941818109830942</v>
      </c>
      <c r="AW23" s="74">
        <f t="shared" si="9"/>
        <v>2.77180395985545</v>
      </c>
      <c r="AX23" s="74">
        <f t="shared" si="10"/>
        <v>2.881714656969347</v>
      </c>
      <c r="AY23" s="74">
        <f t="shared" si="11"/>
        <v>2.8919150500537301</v>
      </c>
      <c r="AZ23" s="74">
        <f t="shared" si="12"/>
        <v>2.6115866685313871</v>
      </c>
      <c r="BA23" s="17">
        <f t="shared" si="13"/>
        <v>2.7368675712026915</v>
      </c>
      <c r="BB23" s="42">
        <f t="shared" si="24"/>
        <v>4.7971183258396527E-2</v>
      </c>
      <c r="BC23" s="8"/>
    </row>
    <row r="24" spans="1:55" ht="20.100000000000001" customHeight="1">
      <c r="A24" s="47" t="s">
        <v>129</v>
      </c>
      <c r="B24" s="81">
        <v>8349.2000000000007</v>
      </c>
      <c r="C24" s="61">
        <v>8878.2000000000007</v>
      </c>
      <c r="D24" s="61">
        <v>5053.8600000000006</v>
      </c>
      <c r="E24" s="61">
        <v>3676.5199999999995</v>
      </c>
      <c r="F24" s="61">
        <v>4279.67</v>
      </c>
      <c r="G24" s="61">
        <v>5104.6200000000008</v>
      </c>
      <c r="H24" s="61">
        <v>5744.32</v>
      </c>
      <c r="I24" s="61">
        <v>5969.49</v>
      </c>
      <c r="J24" s="61">
        <v>3332.23</v>
      </c>
      <c r="K24" s="61">
        <v>3144.3</v>
      </c>
      <c r="L24" s="61">
        <v>3410.2</v>
      </c>
      <c r="M24" s="82">
        <v>6562.170000000001</v>
      </c>
      <c r="N24" s="42">
        <f t="shared" si="0"/>
        <v>0.9242771684945168</v>
      </c>
      <c r="P24" s="340">
        <f t="shared" si="14"/>
        <v>2.4788190593907151E-2</v>
      </c>
      <c r="Q24" s="341">
        <f t="shared" si="15"/>
        <v>1.2425003558002154E-2</v>
      </c>
      <c r="R24" s="341">
        <f t="shared" si="16"/>
        <v>5.7270348008206587E-3</v>
      </c>
      <c r="S24" s="341">
        <f t="shared" si="17"/>
        <v>5.1443186384508201E-3</v>
      </c>
      <c r="T24" s="342">
        <f t="shared" si="18"/>
        <v>9.1513384092334529E-3</v>
      </c>
      <c r="V24" s="81">
        <v>1376.7350000000001</v>
      </c>
      <c r="W24" s="61">
        <v>1693.9979999999998</v>
      </c>
      <c r="X24" s="61">
        <v>899.61299999999994</v>
      </c>
      <c r="Y24" s="61">
        <v>946.31199999999967</v>
      </c>
      <c r="Z24" s="61">
        <v>1190.6770000000001</v>
      </c>
      <c r="AA24" s="61">
        <v>1300.3779999999999</v>
      </c>
      <c r="AB24" s="61">
        <v>1619.2389999999998</v>
      </c>
      <c r="AC24" s="61">
        <v>1628.7860000000001</v>
      </c>
      <c r="AD24" s="61">
        <v>884.56299999999999</v>
      </c>
      <c r="AE24" s="61">
        <v>904.99200000000008</v>
      </c>
      <c r="AF24" s="61">
        <v>1066.471</v>
      </c>
      <c r="AG24" s="82">
        <v>1804.4290000000001</v>
      </c>
      <c r="AH24" s="42">
        <f t="shared" si="1"/>
        <v>0.69196255688152808</v>
      </c>
      <c r="AJ24" s="340">
        <f t="shared" si="19"/>
        <v>1.922474429659473E-2</v>
      </c>
      <c r="AK24" s="341">
        <f t="shared" si="20"/>
        <v>1.2495343114195642E-2</v>
      </c>
      <c r="AL24" s="341">
        <f t="shared" si="21"/>
        <v>6.5536752850696581E-3</v>
      </c>
      <c r="AM24" s="341">
        <f t="shared" si="22"/>
        <v>6.6102013880969821E-3</v>
      </c>
      <c r="AN24" s="342">
        <f t="shared" si="23"/>
        <v>1.0248127056240952E-2</v>
      </c>
      <c r="AP24" s="52">
        <f t="shared" si="2"/>
        <v>1.6489424136444211</v>
      </c>
      <c r="AQ24" s="74">
        <f t="shared" si="3"/>
        <v>1.9080421707102788</v>
      </c>
      <c r="AR24" s="74">
        <f t="shared" si="4"/>
        <v>1.7800512875307186</v>
      </c>
      <c r="AS24" s="74">
        <f t="shared" si="5"/>
        <v>2.5739340463264164</v>
      </c>
      <c r="AT24" s="74">
        <f t="shared" si="6"/>
        <v>2.7821701205934106</v>
      </c>
      <c r="AU24" s="74">
        <f t="shared" si="7"/>
        <v>2.5474530915131774</v>
      </c>
      <c r="AV24" s="74">
        <f t="shared" si="8"/>
        <v>2.8188523619854045</v>
      </c>
      <c r="AW24" s="74">
        <f t="shared" si="9"/>
        <v>2.7285178465832094</v>
      </c>
      <c r="AX24" s="74">
        <f t="shared" si="10"/>
        <v>2.6545676618960874</v>
      </c>
      <c r="AY24" s="74">
        <f t="shared" si="11"/>
        <v>2.8781986451674459</v>
      </c>
      <c r="AZ24" s="74">
        <f t="shared" si="12"/>
        <v>3.1272975192070844</v>
      </c>
      <c r="BA24" s="17">
        <f t="shared" si="13"/>
        <v>2.749744368097748</v>
      </c>
      <c r="BB24" s="42">
        <f t="shared" si="24"/>
        <v>-0.12072824820487937</v>
      </c>
      <c r="BC24" s="8"/>
    </row>
    <row r="25" spans="1:55" ht="20.100000000000001" customHeight="1">
      <c r="A25" s="47" t="s">
        <v>130</v>
      </c>
      <c r="B25" s="81">
        <v>1451.75</v>
      </c>
      <c r="C25" s="61">
        <v>1487.47</v>
      </c>
      <c r="D25" s="61">
        <v>6888.7</v>
      </c>
      <c r="E25" s="61">
        <v>1506.66</v>
      </c>
      <c r="F25" s="61">
        <v>3475.66</v>
      </c>
      <c r="G25" s="61">
        <v>3861.5</v>
      </c>
      <c r="H25" s="61">
        <v>3021.73</v>
      </c>
      <c r="I25" s="61">
        <v>6069.97</v>
      </c>
      <c r="J25" s="61">
        <v>4729.25</v>
      </c>
      <c r="K25" s="61">
        <v>3456.17</v>
      </c>
      <c r="L25" s="61">
        <v>4483.93</v>
      </c>
      <c r="M25" s="82">
        <v>6141.71</v>
      </c>
      <c r="N25" s="42">
        <f t="shared" si="0"/>
        <v>0.36971585194238082</v>
      </c>
      <c r="P25" s="340">
        <f t="shared" si="14"/>
        <v>4.3101441688670411E-3</v>
      </c>
      <c r="Q25" s="341">
        <f t="shared" si="15"/>
        <v>9.3991621784237245E-3</v>
      </c>
      <c r="R25" s="341">
        <f t="shared" si="16"/>
        <v>6.2950754913819722E-3</v>
      </c>
      <c r="S25" s="341">
        <f t="shared" si="17"/>
        <v>6.7640503995392617E-3</v>
      </c>
      <c r="T25" s="342">
        <f t="shared" si="18"/>
        <v>8.5649818004369261E-3</v>
      </c>
      <c r="V25" s="81">
        <v>316.30400000000003</v>
      </c>
      <c r="W25" s="61">
        <v>325</v>
      </c>
      <c r="X25" s="61">
        <v>480.17099999999999</v>
      </c>
      <c r="Y25" s="61">
        <v>580.53200000000004</v>
      </c>
      <c r="Z25" s="61">
        <v>822.46300000000008</v>
      </c>
      <c r="AA25" s="61">
        <v>913.05700000000002</v>
      </c>
      <c r="AB25" s="61">
        <v>815.65599999999995</v>
      </c>
      <c r="AC25" s="61">
        <v>1406.0330000000001</v>
      </c>
      <c r="AD25" s="61">
        <v>763.24599999999998</v>
      </c>
      <c r="AE25" s="61">
        <v>1145.627</v>
      </c>
      <c r="AF25" s="61">
        <v>1248.2749999999999</v>
      </c>
      <c r="AG25" s="82">
        <v>1769.9119999999998</v>
      </c>
      <c r="AH25" s="42">
        <f t="shared" si="1"/>
        <v>0.41788628307063747</v>
      </c>
      <c r="AJ25" s="340">
        <f t="shared" si="19"/>
        <v>4.4168729058170954E-3</v>
      </c>
      <c r="AK25" s="341">
        <f t="shared" si="20"/>
        <v>8.7735723749695332E-3</v>
      </c>
      <c r="AL25" s="341">
        <f t="shared" si="21"/>
        <v>8.2962803602777656E-3</v>
      </c>
      <c r="AM25" s="341">
        <f t="shared" si="22"/>
        <v>7.7370590833944469E-3</v>
      </c>
      <c r="AN25" s="342">
        <f t="shared" si="23"/>
        <v>1.0052090192723313E-2</v>
      </c>
      <c r="AP25" s="52">
        <f t="shared" si="2"/>
        <v>2.1787773376958843</v>
      </c>
      <c r="AQ25" s="74">
        <f t="shared" si="3"/>
        <v>2.1849180151532468</v>
      </c>
      <c r="AR25" s="74">
        <f t="shared" si="4"/>
        <v>0.69704153178393602</v>
      </c>
      <c r="AS25" s="74">
        <f t="shared" si="5"/>
        <v>3.8531055447147997</v>
      </c>
      <c r="AT25" s="74">
        <f t="shared" si="6"/>
        <v>2.3663505636339579</v>
      </c>
      <c r="AU25" s="74">
        <f t="shared" si="7"/>
        <v>2.3645137899779876</v>
      </c>
      <c r="AV25" s="74">
        <f t="shared" si="8"/>
        <v>2.6993013935725556</v>
      </c>
      <c r="AW25" s="74">
        <f t="shared" si="9"/>
        <v>2.3163755339812226</v>
      </c>
      <c r="AX25" s="74">
        <f t="shared" si="10"/>
        <v>1.6138838082148332</v>
      </c>
      <c r="AY25" s="74">
        <f t="shared" si="11"/>
        <v>3.3147298888654202</v>
      </c>
      <c r="AZ25" s="74">
        <f t="shared" si="12"/>
        <v>2.783886010709355</v>
      </c>
      <c r="BA25" s="17">
        <f t="shared" si="13"/>
        <v>2.8817902505979602</v>
      </c>
      <c r="BB25" s="42">
        <f t="shared" si="24"/>
        <v>3.5168192775126755E-2</v>
      </c>
      <c r="BC25" s="8"/>
    </row>
    <row r="26" spans="1:55" ht="20.100000000000001" customHeight="1">
      <c r="A26" s="47" t="s">
        <v>141</v>
      </c>
      <c r="B26" s="81">
        <v>1487.37</v>
      </c>
      <c r="C26" s="61">
        <v>1380.58</v>
      </c>
      <c r="D26" s="61">
        <v>1850.77</v>
      </c>
      <c r="E26" s="61">
        <v>1715.2500000000002</v>
      </c>
      <c r="F26" s="61">
        <v>1007.41</v>
      </c>
      <c r="G26" s="61">
        <v>1703.54</v>
      </c>
      <c r="H26" s="61">
        <v>2057.5299999999997</v>
      </c>
      <c r="I26" s="61">
        <v>2641.8199999999997</v>
      </c>
      <c r="J26" s="61">
        <v>4131.8999999999996</v>
      </c>
      <c r="K26" s="61">
        <v>7429.71</v>
      </c>
      <c r="L26" s="61">
        <v>7291.3099999999995</v>
      </c>
      <c r="M26" s="82">
        <v>7053.86</v>
      </c>
      <c r="N26" s="42">
        <f t="shared" si="0"/>
        <v>-3.2566164379240467E-2</v>
      </c>
      <c r="P26" s="340">
        <f t="shared" si="14"/>
        <v>4.4158974564820191E-3</v>
      </c>
      <c r="Q26" s="341">
        <f t="shared" si="15"/>
        <v>4.146535993119759E-3</v>
      </c>
      <c r="R26" s="341">
        <f t="shared" si="16"/>
        <v>1.3532489816495009E-2</v>
      </c>
      <c r="S26" s="341">
        <f t="shared" si="17"/>
        <v>1.099900942224E-2</v>
      </c>
      <c r="T26" s="342">
        <f t="shared" si="18"/>
        <v>9.8370295117858088E-3</v>
      </c>
      <c r="V26" s="81">
        <v>303.209</v>
      </c>
      <c r="W26" s="61">
        <v>335.82299999999998</v>
      </c>
      <c r="X26" s="61">
        <v>447.726</v>
      </c>
      <c r="Y26" s="61">
        <v>436.40899999999999</v>
      </c>
      <c r="Z26" s="61">
        <v>271.37200000000001</v>
      </c>
      <c r="AA26" s="61">
        <v>404.95699999999999</v>
      </c>
      <c r="AB26" s="61">
        <v>524.20000000000005</v>
      </c>
      <c r="AC26" s="61">
        <v>610.96699999999998</v>
      </c>
      <c r="AD26" s="61">
        <v>968.26099999999997</v>
      </c>
      <c r="AE26" s="61">
        <v>1706.5350000000001</v>
      </c>
      <c r="AF26" s="61">
        <v>1643.8230000000001</v>
      </c>
      <c r="AG26" s="82">
        <v>1743.8889999999999</v>
      </c>
      <c r="AH26" s="42">
        <f t="shared" si="1"/>
        <v>6.087395054090361E-2</v>
      </c>
      <c r="AJ26" s="340">
        <f t="shared" si="19"/>
        <v>4.2340141664344924E-3</v>
      </c>
      <c r="AK26" s="341">
        <f t="shared" si="20"/>
        <v>3.8912352112196028E-3</v>
      </c>
      <c r="AL26" s="341">
        <f t="shared" si="21"/>
        <v>1.2358204550544477E-2</v>
      </c>
      <c r="AM26" s="341">
        <f t="shared" si="22"/>
        <v>1.0188745007023863E-2</v>
      </c>
      <c r="AN26" s="342">
        <f t="shared" si="23"/>
        <v>9.9042944022629739E-3</v>
      </c>
      <c r="AP26" s="52">
        <f t="shared" si="2"/>
        <v>2.0385579916227976</v>
      </c>
      <c r="AQ26" s="74">
        <f t="shared" si="3"/>
        <v>2.4324776543191993</v>
      </c>
      <c r="AR26" s="74">
        <f t="shared" si="4"/>
        <v>2.4191336578829352</v>
      </c>
      <c r="AS26" s="74">
        <f t="shared" si="5"/>
        <v>2.5442880046640424</v>
      </c>
      <c r="AT26" s="74">
        <f t="shared" si="6"/>
        <v>2.6937592440019458</v>
      </c>
      <c r="AU26" s="74">
        <f t="shared" si="7"/>
        <v>2.3771499348415652</v>
      </c>
      <c r="AV26" s="74">
        <f t="shared" si="8"/>
        <v>2.5477149786394371</v>
      </c>
      <c r="AW26" s="74">
        <f t="shared" si="9"/>
        <v>2.3126745955439811</v>
      </c>
      <c r="AX26" s="74">
        <f t="shared" si="10"/>
        <v>2.3433795590406352</v>
      </c>
      <c r="AY26" s="74">
        <f t="shared" si="11"/>
        <v>2.2969066087370842</v>
      </c>
      <c r="AZ26" s="74">
        <f t="shared" si="12"/>
        <v>2.2544961056380819</v>
      </c>
      <c r="BA26" s="17">
        <f t="shared" si="13"/>
        <v>2.4722478189246737</v>
      </c>
      <c r="BB26" s="42">
        <f t="shared" si="24"/>
        <v>9.6585535340706366E-2</v>
      </c>
      <c r="BC26" s="8"/>
    </row>
    <row r="27" spans="1:55" ht="20.100000000000001" customHeight="1">
      <c r="A27" s="47" t="s">
        <v>138</v>
      </c>
      <c r="B27" s="81">
        <v>4774.6099999999997</v>
      </c>
      <c r="C27" s="61">
        <v>6570.7899999999991</v>
      </c>
      <c r="D27" s="61">
        <v>5489.48</v>
      </c>
      <c r="E27" s="61">
        <v>3593.24</v>
      </c>
      <c r="F27" s="61">
        <v>6264.38</v>
      </c>
      <c r="G27" s="61">
        <v>4633.8499999999995</v>
      </c>
      <c r="H27" s="61">
        <v>4666.8600000000006</v>
      </c>
      <c r="I27" s="61">
        <v>4708.2300000000005</v>
      </c>
      <c r="J27" s="61">
        <v>4044.8399999999997</v>
      </c>
      <c r="K27" s="61">
        <v>4405.1099999999997</v>
      </c>
      <c r="L27" s="61">
        <v>4128.53</v>
      </c>
      <c r="M27" s="82">
        <v>4107.1000000000004</v>
      </c>
      <c r="N27" s="42">
        <f t="shared" si="0"/>
        <v>-5.1907095261508052E-3</v>
      </c>
      <c r="P27" s="340">
        <f t="shared" si="14"/>
        <v>1.4175483003350619E-2</v>
      </c>
      <c r="Q27" s="341">
        <f t="shared" si="15"/>
        <v>1.1279116317619776E-2</v>
      </c>
      <c r="R27" s="341">
        <f t="shared" si="16"/>
        <v>8.023476853812642E-3</v>
      </c>
      <c r="S27" s="341">
        <f t="shared" si="17"/>
        <v>6.2279261710173495E-3</v>
      </c>
      <c r="T27" s="342">
        <f t="shared" si="18"/>
        <v>5.7275965085577963E-3</v>
      </c>
      <c r="V27" s="81">
        <v>1279.1519999999998</v>
      </c>
      <c r="W27" s="61">
        <v>1838.0639999999999</v>
      </c>
      <c r="X27" s="61">
        <v>2426.5039999999999</v>
      </c>
      <c r="Y27" s="61">
        <v>1342.8249999999996</v>
      </c>
      <c r="Z27" s="61">
        <v>1771.6680000000001</v>
      </c>
      <c r="AA27" s="61">
        <v>1521.2529999999999</v>
      </c>
      <c r="AB27" s="61">
        <v>1560.7739999999999</v>
      </c>
      <c r="AC27" s="61">
        <v>1963.3219999999999</v>
      </c>
      <c r="AD27" s="61">
        <v>1491.2330000000002</v>
      </c>
      <c r="AE27" s="61">
        <v>1682.8329999999999</v>
      </c>
      <c r="AF27" s="61">
        <v>2180.471</v>
      </c>
      <c r="AG27" s="82">
        <v>1637.91</v>
      </c>
      <c r="AH27" s="42">
        <f t="shared" si="1"/>
        <v>-0.24882743223826409</v>
      </c>
      <c r="AJ27" s="340">
        <f t="shared" si="19"/>
        <v>1.7862094096887007E-2</v>
      </c>
      <c r="AK27" s="341">
        <f t="shared" si="20"/>
        <v>1.4617732842680715E-2</v>
      </c>
      <c r="AL27" s="341">
        <f t="shared" si="21"/>
        <v>1.2186561915464033E-2</v>
      </c>
      <c r="AM27" s="341">
        <f t="shared" si="22"/>
        <v>1.351499706124706E-2</v>
      </c>
      <c r="AN27" s="342">
        <f t="shared" si="23"/>
        <v>9.3023941572029818E-3</v>
      </c>
      <c r="AP27" s="52">
        <f t="shared" si="2"/>
        <v>2.6790711702107606</v>
      </c>
      <c r="AQ27" s="74">
        <f t="shared" si="3"/>
        <v>2.7973257401317042</v>
      </c>
      <c r="AR27" s="74">
        <f t="shared" si="4"/>
        <v>4.4202802451233998</v>
      </c>
      <c r="AS27" s="74">
        <f t="shared" si="5"/>
        <v>3.7370868631096159</v>
      </c>
      <c r="AT27" s="74">
        <f t="shared" si="6"/>
        <v>2.8281617654101443</v>
      </c>
      <c r="AU27" s="74">
        <f t="shared" si="7"/>
        <v>3.2829137758019793</v>
      </c>
      <c r="AV27" s="74">
        <f t="shared" si="8"/>
        <v>3.3443771615175937</v>
      </c>
      <c r="AW27" s="74">
        <f t="shared" si="9"/>
        <v>4.1699789517504451</v>
      </c>
      <c r="AX27" s="74">
        <f t="shared" si="10"/>
        <v>3.6867539877967985</v>
      </c>
      <c r="AY27" s="74">
        <f t="shared" si="11"/>
        <v>3.8201838319587935</v>
      </c>
      <c r="AZ27" s="74">
        <f t="shared" si="12"/>
        <v>5.2814706445151183</v>
      </c>
      <c r="BA27" s="17">
        <f t="shared" si="13"/>
        <v>3.987996396484137</v>
      </c>
      <c r="BB27" s="42">
        <f t="shared" si="24"/>
        <v>-0.24490796883899613</v>
      </c>
      <c r="BC27" s="8"/>
    </row>
    <row r="28" spans="1:55" ht="20.100000000000001" customHeight="1">
      <c r="A28" s="47" t="s">
        <v>135</v>
      </c>
      <c r="B28" s="81">
        <v>738.95000000000016</v>
      </c>
      <c r="C28" s="61">
        <v>2205.85</v>
      </c>
      <c r="D28" s="61">
        <v>1221.02</v>
      </c>
      <c r="E28" s="61">
        <v>1361.7299999999998</v>
      </c>
      <c r="F28" s="61">
        <v>2710.51</v>
      </c>
      <c r="G28" s="61">
        <v>3760.4700000000003</v>
      </c>
      <c r="H28" s="61">
        <v>6004.79</v>
      </c>
      <c r="I28" s="61">
        <v>7901.0300000000007</v>
      </c>
      <c r="J28" s="61">
        <v>4737.8099999999995</v>
      </c>
      <c r="K28" s="61">
        <v>9628.7099999999991</v>
      </c>
      <c r="L28" s="61">
        <v>7695.1100000000006</v>
      </c>
      <c r="M28" s="82">
        <v>6451.8</v>
      </c>
      <c r="N28" s="42">
        <f t="shared" si="0"/>
        <v>-0.16157143952458122</v>
      </c>
      <c r="P28" s="340">
        <f t="shared" si="14"/>
        <v>2.1938908445560882E-3</v>
      </c>
      <c r="Q28" s="341">
        <f t="shared" si="15"/>
        <v>9.1532480634719839E-3</v>
      </c>
      <c r="R28" s="341">
        <f t="shared" si="16"/>
        <v>1.7537753158734817E-2</v>
      </c>
      <c r="S28" s="341">
        <f t="shared" si="17"/>
        <v>1.1608145504055273E-2</v>
      </c>
      <c r="T28" s="342">
        <f t="shared" si="18"/>
        <v>8.9974208453442051E-3</v>
      </c>
      <c r="V28" s="81">
        <v>107.063</v>
      </c>
      <c r="W28" s="61">
        <v>467.46899999999994</v>
      </c>
      <c r="X28" s="61">
        <v>242.673</v>
      </c>
      <c r="Y28" s="61">
        <v>216.27500000000001</v>
      </c>
      <c r="Z28" s="61">
        <v>438.32399999999996</v>
      </c>
      <c r="AA28" s="61">
        <v>569.39100000000008</v>
      </c>
      <c r="AB28" s="61">
        <v>944.23299999999995</v>
      </c>
      <c r="AC28" s="61">
        <v>1280.451</v>
      </c>
      <c r="AD28" s="61">
        <v>925.32299999999987</v>
      </c>
      <c r="AE28" s="61">
        <v>1808.1129999999998</v>
      </c>
      <c r="AF28" s="61">
        <v>1319.001</v>
      </c>
      <c r="AG28" s="82">
        <v>1257.8900000000001</v>
      </c>
      <c r="AH28" s="42">
        <f t="shared" si="1"/>
        <v>-4.6331276473634123E-2</v>
      </c>
      <c r="AJ28" s="340">
        <f t="shared" si="19"/>
        <v>1.4950290350912278E-3</v>
      </c>
      <c r="AK28" s="341">
        <f t="shared" si="20"/>
        <v>5.4712828970768287E-3</v>
      </c>
      <c r="AL28" s="341">
        <f t="shared" si="21"/>
        <v>1.3093801360358049E-2</v>
      </c>
      <c r="AM28" s="341">
        <f t="shared" si="22"/>
        <v>8.1754330320292883E-3</v>
      </c>
      <c r="AN28" s="342">
        <f t="shared" si="23"/>
        <v>7.1440974085291986E-3</v>
      </c>
      <c r="AP28" s="52">
        <f t="shared" si="2"/>
        <v>1.4488531023749913</v>
      </c>
      <c r="AQ28" s="74">
        <f t="shared" si="3"/>
        <v>2.1192238819502682</v>
      </c>
      <c r="AR28" s="74">
        <f t="shared" si="4"/>
        <v>1.9874613028451624</v>
      </c>
      <c r="AS28" s="74">
        <f t="shared" si="5"/>
        <v>1.5882370220234556</v>
      </c>
      <c r="AT28" s="74">
        <f t="shared" si="6"/>
        <v>1.6171274040678687</v>
      </c>
      <c r="AU28" s="74">
        <f t="shared" si="7"/>
        <v>1.5141484973952726</v>
      </c>
      <c r="AV28" s="74">
        <f t="shared" si="8"/>
        <v>1.5724663143923434</v>
      </c>
      <c r="AW28" s="74">
        <f t="shared" si="9"/>
        <v>1.6206127555521241</v>
      </c>
      <c r="AX28" s="74">
        <f t="shared" si="10"/>
        <v>1.9530605912858472</v>
      </c>
      <c r="AY28" s="74">
        <f t="shared" si="11"/>
        <v>1.8778351409482683</v>
      </c>
      <c r="AZ28" s="74">
        <f t="shared" si="12"/>
        <v>1.7140768617992463</v>
      </c>
      <c r="BA28" s="17">
        <f t="shared" si="13"/>
        <v>1.9496729594841749</v>
      </c>
      <c r="BB28" s="42">
        <f t="shared" si="24"/>
        <v>0.13744780233345316</v>
      </c>
      <c r="BC28" s="8"/>
    </row>
    <row r="29" spans="1:55" ht="20.100000000000001" customHeight="1">
      <c r="A29" s="47" t="s">
        <v>142</v>
      </c>
      <c r="B29" s="81">
        <v>79.210000000000008</v>
      </c>
      <c r="C29" s="61">
        <v>161.17000000000002</v>
      </c>
      <c r="D29" s="61">
        <v>61.27</v>
      </c>
      <c r="E29" s="61">
        <v>15.129999999999999</v>
      </c>
      <c r="F29" s="61">
        <v>46.45</v>
      </c>
      <c r="G29" s="61">
        <v>365.03</v>
      </c>
      <c r="H29" s="61">
        <v>2485.66</v>
      </c>
      <c r="I29" s="61">
        <v>4883.93</v>
      </c>
      <c r="J29" s="61">
        <v>3440.0699999999997</v>
      </c>
      <c r="K29" s="61">
        <v>8041.29</v>
      </c>
      <c r="L29" s="61">
        <v>1849.3400000000001</v>
      </c>
      <c r="M29" s="82">
        <v>4569.01</v>
      </c>
      <c r="N29" s="42">
        <f t="shared" si="0"/>
        <v>1.4706165442806622</v>
      </c>
      <c r="P29" s="340">
        <f t="shared" si="14"/>
        <v>2.3516894755705759E-4</v>
      </c>
      <c r="Q29" s="341">
        <f t="shared" si="15"/>
        <v>8.8850865466528854E-4</v>
      </c>
      <c r="R29" s="341">
        <f t="shared" si="16"/>
        <v>1.4646422947394063E-2</v>
      </c>
      <c r="S29" s="341">
        <f t="shared" si="17"/>
        <v>2.789746710114551E-3</v>
      </c>
      <c r="T29" s="342">
        <f t="shared" si="18"/>
        <v>6.3717576205998532E-3</v>
      </c>
      <c r="V29" s="81">
        <v>18.59</v>
      </c>
      <c r="W29" s="61">
        <v>35.567</v>
      </c>
      <c r="X29" s="61">
        <v>14.397</v>
      </c>
      <c r="Y29" s="61">
        <v>3.6260000000000003</v>
      </c>
      <c r="Z29" s="61">
        <v>14.957000000000001</v>
      </c>
      <c r="AA29" s="61">
        <v>126.248</v>
      </c>
      <c r="AB29" s="61">
        <v>489.49400000000003</v>
      </c>
      <c r="AC29" s="61">
        <v>990.25600000000009</v>
      </c>
      <c r="AD29" s="61">
        <v>692.72900000000004</v>
      </c>
      <c r="AE29" s="61">
        <v>1646.5100000000002</v>
      </c>
      <c r="AF29" s="61">
        <v>436.53200000000004</v>
      </c>
      <c r="AG29" s="82">
        <v>1169.3699999999999</v>
      </c>
      <c r="AH29" s="42">
        <f t="shared" si="1"/>
        <v>1.6787726902036959</v>
      </c>
      <c r="AJ29" s="340">
        <f t="shared" si="19"/>
        <v>2.5959098626365714E-4</v>
      </c>
      <c r="AK29" s="341">
        <f t="shared" si="20"/>
        <v>1.2131180914172429E-3</v>
      </c>
      <c r="AL29" s="341">
        <f t="shared" si="21"/>
        <v>1.1923521858336917E-2</v>
      </c>
      <c r="AM29" s="341">
        <f t="shared" si="22"/>
        <v>2.7057129845525587E-3</v>
      </c>
      <c r="AN29" s="342">
        <f t="shared" si="23"/>
        <v>6.6413543208164363E-3</v>
      </c>
      <c r="AP29" s="52">
        <f t="shared" si="2"/>
        <v>2.3469258931953032</v>
      </c>
      <c r="AQ29" s="74">
        <f t="shared" si="3"/>
        <v>2.2068002730036609</v>
      </c>
      <c r="AR29" s="74">
        <f t="shared" si="4"/>
        <v>2.3497633425820137</v>
      </c>
      <c r="AS29" s="74">
        <f t="shared" si="5"/>
        <v>2.3965631196298749</v>
      </c>
      <c r="AT29" s="74">
        <f t="shared" si="6"/>
        <v>3.220021528525296</v>
      </c>
      <c r="AU29" s="74">
        <f t="shared" si="7"/>
        <v>3.4585650494479907</v>
      </c>
      <c r="AV29" s="74">
        <f t="shared" si="8"/>
        <v>1.9692717427162205</v>
      </c>
      <c r="AW29" s="74">
        <f t="shared" si="9"/>
        <v>2.0275802478741505</v>
      </c>
      <c r="AX29" s="74">
        <f t="shared" si="10"/>
        <v>2.0137061164453049</v>
      </c>
      <c r="AY29" s="74">
        <f t="shared" si="11"/>
        <v>2.0475694820109709</v>
      </c>
      <c r="AZ29" s="74">
        <f t="shared" si="12"/>
        <v>2.3604745476764681</v>
      </c>
      <c r="BA29" s="17">
        <f t="shared" si="13"/>
        <v>2.5593509316022507</v>
      </c>
      <c r="BB29" s="42">
        <f t="shared" si="24"/>
        <v>8.4252712710478669E-2</v>
      </c>
      <c r="BC29" s="8"/>
    </row>
    <row r="30" spans="1:55" ht="20.100000000000001" customHeight="1">
      <c r="A30" s="47" t="s">
        <v>159</v>
      </c>
      <c r="B30" s="81">
        <v>18.89</v>
      </c>
      <c r="C30" s="61">
        <v>21.15</v>
      </c>
      <c r="D30" s="61">
        <v>11.25</v>
      </c>
      <c r="E30" s="61">
        <v>3.92</v>
      </c>
      <c r="F30" s="61">
        <v>71.039999999999992</v>
      </c>
      <c r="G30" s="61">
        <v>352.92999999999995</v>
      </c>
      <c r="H30" s="61">
        <v>1061.3399999999999</v>
      </c>
      <c r="I30" s="61">
        <v>1018.3100000000001</v>
      </c>
      <c r="J30" s="61">
        <v>802.81999999999994</v>
      </c>
      <c r="K30" s="61">
        <v>2628.33</v>
      </c>
      <c r="L30" s="61">
        <v>4660.09</v>
      </c>
      <c r="M30" s="82">
        <v>4856.6500000000005</v>
      </c>
      <c r="N30" s="42">
        <f t="shared" si="0"/>
        <v>4.217944288629627E-2</v>
      </c>
      <c r="P30" s="340">
        <f t="shared" si="14"/>
        <v>5.6083088238263069E-5</v>
      </c>
      <c r="Q30" s="341">
        <f t="shared" si="15"/>
        <v>8.5905640492841759E-4</v>
      </c>
      <c r="R30" s="341">
        <f t="shared" si="16"/>
        <v>4.7872459301087564E-3</v>
      </c>
      <c r="S30" s="341">
        <f t="shared" si="17"/>
        <v>7.0297894093772463E-3</v>
      </c>
      <c r="T30" s="342">
        <f t="shared" si="18"/>
        <v>6.7728887982486967E-3</v>
      </c>
      <c r="V30" s="81">
        <v>7.5719999999999992</v>
      </c>
      <c r="W30" s="61">
        <v>7.5110000000000001</v>
      </c>
      <c r="X30" s="61">
        <v>5.52</v>
      </c>
      <c r="Y30" s="61">
        <v>1.4339999999999999</v>
      </c>
      <c r="Z30" s="61">
        <v>13.766999999999999</v>
      </c>
      <c r="AA30" s="61">
        <v>67.524000000000001</v>
      </c>
      <c r="AB30" s="61">
        <v>197.798</v>
      </c>
      <c r="AC30" s="61">
        <v>190.74100000000001</v>
      </c>
      <c r="AD30" s="61">
        <v>150.768</v>
      </c>
      <c r="AE30" s="61">
        <v>474.64</v>
      </c>
      <c r="AF30" s="61">
        <v>1038.0140000000001</v>
      </c>
      <c r="AG30" s="82">
        <v>974.80700000000002</v>
      </c>
      <c r="AH30" s="42">
        <f t="shared" si="1"/>
        <v>-6.0892242301163663E-2</v>
      </c>
      <c r="AJ30" s="340">
        <f t="shared" si="19"/>
        <v>1.0573550016075372E-4</v>
      </c>
      <c r="AK30" s="341">
        <f t="shared" si="20"/>
        <v>6.4883868263147066E-4</v>
      </c>
      <c r="AL30" s="341">
        <f t="shared" si="21"/>
        <v>3.4371977181074107E-3</v>
      </c>
      <c r="AM30" s="341">
        <f t="shared" si="22"/>
        <v>6.433819188392466E-3</v>
      </c>
      <c r="AN30" s="342">
        <f t="shared" si="23"/>
        <v>5.5363475045640889E-3</v>
      </c>
      <c r="AP30" s="52">
        <f t="shared" si="2"/>
        <v>4.0084700899947059</v>
      </c>
      <c r="AQ30" s="74">
        <f t="shared" si="3"/>
        <v>3.55130023640662</v>
      </c>
      <c r="AR30" s="74">
        <f t="shared" si="4"/>
        <v>4.9066666666666663</v>
      </c>
      <c r="AS30" s="74">
        <f t="shared" si="5"/>
        <v>3.6581632653061225</v>
      </c>
      <c r="AT30" s="74">
        <f t="shared" si="6"/>
        <v>1.9379222972972974</v>
      </c>
      <c r="AU30" s="74">
        <f t="shared" si="7"/>
        <v>1.9132405859518888</v>
      </c>
      <c r="AV30" s="74">
        <f t="shared" si="8"/>
        <v>1.8636629166902219</v>
      </c>
      <c r="AW30" s="74">
        <f t="shared" si="9"/>
        <v>1.8731132955583272</v>
      </c>
      <c r="AX30" s="74">
        <f t="shared" si="10"/>
        <v>1.8779801200767297</v>
      </c>
      <c r="AY30" s="74">
        <f t="shared" si="11"/>
        <v>1.8058615166284295</v>
      </c>
      <c r="AZ30" s="74">
        <f t="shared" si="12"/>
        <v>2.227454834563281</v>
      </c>
      <c r="BA30" s="17">
        <f t="shared" si="13"/>
        <v>2.0071592558656683</v>
      </c>
      <c r="BB30" s="42">
        <f t="shared" si="24"/>
        <v>-9.8900132689246731E-2</v>
      </c>
      <c r="BC30" s="8"/>
    </row>
    <row r="31" spans="1:55" ht="20.100000000000001" customHeight="1">
      <c r="A31" s="47" t="s">
        <v>152</v>
      </c>
      <c r="B31" s="81">
        <v>3414.62</v>
      </c>
      <c r="C31" s="61">
        <v>2291.8699999999994</v>
      </c>
      <c r="D31" s="61">
        <v>2559.61</v>
      </c>
      <c r="E31" s="61">
        <v>2726.3299999999995</v>
      </c>
      <c r="F31" s="61">
        <v>3251.02</v>
      </c>
      <c r="G31" s="61">
        <v>3438.9800000000005</v>
      </c>
      <c r="H31" s="61">
        <v>3644.1299999999997</v>
      </c>
      <c r="I31" s="61">
        <v>3046.87</v>
      </c>
      <c r="J31" s="61">
        <v>3246.55</v>
      </c>
      <c r="K31" s="61">
        <v>3028.5000000000005</v>
      </c>
      <c r="L31" s="61">
        <v>2913.89</v>
      </c>
      <c r="M31" s="82">
        <v>4554.2700000000004</v>
      </c>
      <c r="N31" s="42">
        <f t="shared" si="0"/>
        <v>0.56295193023758638</v>
      </c>
      <c r="P31" s="340">
        <f t="shared" si="14"/>
        <v>1.0137767853898244E-2</v>
      </c>
      <c r="Q31" s="341">
        <f t="shared" si="15"/>
        <v>8.3707188264549072E-3</v>
      </c>
      <c r="R31" s="341">
        <f t="shared" si="16"/>
        <v>5.5161164310928877E-3</v>
      </c>
      <c r="S31" s="341">
        <f t="shared" si="17"/>
        <v>4.3956303552271014E-3</v>
      </c>
      <c r="T31" s="342">
        <f t="shared" si="18"/>
        <v>6.3512018093130227E-3</v>
      </c>
      <c r="V31" s="81">
        <v>437.02100000000002</v>
      </c>
      <c r="W31" s="61">
        <v>405.54300000000001</v>
      </c>
      <c r="X31" s="61">
        <v>450.75</v>
      </c>
      <c r="Y31" s="61">
        <v>519.22500000000014</v>
      </c>
      <c r="Z31" s="61">
        <v>604.04200000000003</v>
      </c>
      <c r="AA31" s="61">
        <v>698.55399999999997</v>
      </c>
      <c r="AB31" s="61">
        <v>675.447</v>
      </c>
      <c r="AC31" s="61">
        <v>640.11400000000003</v>
      </c>
      <c r="AD31" s="61">
        <v>686.09</v>
      </c>
      <c r="AE31" s="61">
        <v>646.84199999999998</v>
      </c>
      <c r="AF31" s="61">
        <v>632.29700000000003</v>
      </c>
      <c r="AG31" s="82">
        <v>966.63400000000001</v>
      </c>
      <c r="AH31" s="42">
        <f t="shared" si="1"/>
        <v>0.528765754068104</v>
      </c>
      <c r="AJ31" s="340">
        <f t="shared" si="19"/>
        <v>6.1025665630946588E-3</v>
      </c>
      <c r="AK31" s="341">
        <f t="shared" si="20"/>
        <v>6.712411247955458E-3</v>
      </c>
      <c r="AL31" s="341">
        <f t="shared" si="21"/>
        <v>4.6842319365751599E-3</v>
      </c>
      <c r="AM31" s="341">
        <f t="shared" si="22"/>
        <v>3.9191037609926172E-3</v>
      </c>
      <c r="AN31" s="342">
        <f t="shared" si="23"/>
        <v>5.4899295283341249E-3</v>
      </c>
      <c r="AP31" s="52">
        <f t="shared" si="2"/>
        <v>1.2798525165318542</v>
      </c>
      <c r="AQ31" s="74">
        <f t="shared" si="3"/>
        <v>1.7694851802240097</v>
      </c>
      <c r="AR31" s="74">
        <f t="shared" si="4"/>
        <v>1.7610104664382464</v>
      </c>
      <c r="AS31" s="74">
        <f t="shared" si="5"/>
        <v>1.904483316399703</v>
      </c>
      <c r="AT31" s="74">
        <f t="shared" si="6"/>
        <v>1.8580076406789257</v>
      </c>
      <c r="AU31" s="74">
        <f t="shared" si="7"/>
        <v>2.0312825314482779</v>
      </c>
      <c r="AV31" s="74">
        <f t="shared" si="8"/>
        <v>1.8535205933926617</v>
      </c>
      <c r="AW31" s="74">
        <f t="shared" si="9"/>
        <v>2.1008904219740261</v>
      </c>
      <c r="AX31" s="74">
        <f t="shared" si="10"/>
        <v>2.1132894919221941</v>
      </c>
      <c r="AY31" s="74">
        <f t="shared" si="11"/>
        <v>2.1358494304110942</v>
      </c>
      <c r="AZ31" s="74">
        <f t="shared" si="12"/>
        <v>2.1699412126058295</v>
      </c>
      <c r="BA31" s="17">
        <f t="shared" si="13"/>
        <v>2.1224784652644662</v>
      </c>
      <c r="BB31" s="42">
        <f t="shared" si="24"/>
        <v>-2.1872826353837714E-2</v>
      </c>
      <c r="BC31" s="8"/>
    </row>
    <row r="32" spans="1:55" ht="20.100000000000001" customHeight="1" thickBot="1">
      <c r="A32" s="47" t="s">
        <v>33</v>
      </c>
      <c r="B32" s="81">
        <f t="shared" ref="B32:K32" si="25">B33-SUM(B7:B31)</f>
        <v>41258.499999999825</v>
      </c>
      <c r="C32" s="61">
        <f t="shared" si="25"/>
        <v>27165.809999999998</v>
      </c>
      <c r="D32" s="61">
        <f t="shared" si="25"/>
        <v>24211.859999999811</v>
      </c>
      <c r="E32" s="61">
        <f t="shared" si="25"/>
        <v>25806.009999999835</v>
      </c>
      <c r="F32" s="61">
        <f t="shared" si="25"/>
        <v>28160.73000000004</v>
      </c>
      <c r="G32" s="61">
        <f t="shared" si="25"/>
        <v>28811.540000000095</v>
      </c>
      <c r="H32" s="61">
        <f t="shared" si="25"/>
        <v>34185.920000000042</v>
      </c>
      <c r="I32" s="61">
        <f t="shared" si="25"/>
        <v>28144.460000000137</v>
      </c>
      <c r="J32" s="61">
        <f t="shared" si="25"/>
        <v>24704.410000000091</v>
      </c>
      <c r="K32" s="61">
        <f t="shared" si="25"/>
        <v>29384.609999999986</v>
      </c>
      <c r="L32" s="61">
        <f t="shared" ref="L32:M32" si="26">L33-SUM(L7:L31)</f>
        <v>38584.490000000573</v>
      </c>
      <c r="M32" s="82">
        <f t="shared" si="26"/>
        <v>43061.720000000438</v>
      </c>
      <c r="N32" s="42">
        <f t="shared" si="0"/>
        <v>0.11603703975353305</v>
      </c>
      <c r="P32" s="340">
        <f t="shared" si="14"/>
        <v>0.1224935995806441</v>
      </c>
      <c r="Q32" s="349">
        <f t="shared" si="15"/>
        <v>7.01293116846156E-2</v>
      </c>
      <c r="R32" s="341">
        <f t="shared" si="16"/>
        <v>5.3521192023198376E-2</v>
      </c>
      <c r="S32" s="349">
        <f t="shared" si="17"/>
        <v>5.8205064530561915E-2</v>
      </c>
      <c r="T32" s="342">
        <f t="shared" si="18"/>
        <v>6.0052143148327512E-2</v>
      </c>
      <c r="V32" s="81">
        <f t="shared" ref="V32:AG32" si="27">V33-SUM(V7:V31)</f>
        <v>5789.6790000000037</v>
      </c>
      <c r="W32" s="61">
        <f t="shared" si="27"/>
        <v>6032.5289999999513</v>
      </c>
      <c r="X32" s="61">
        <f t="shared" si="27"/>
        <v>6212.4170000000449</v>
      </c>
      <c r="Y32" s="61">
        <f t="shared" si="27"/>
        <v>6513.2950000000856</v>
      </c>
      <c r="Z32" s="61">
        <f t="shared" si="27"/>
        <v>7104.5400000000227</v>
      </c>
      <c r="AA32" s="61">
        <f t="shared" si="27"/>
        <v>7212.2589999999618</v>
      </c>
      <c r="AB32" s="61">
        <f t="shared" si="27"/>
        <v>8440.8920000000217</v>
      </c>
      <c r="AC32" s="61">
        <f t="shared" si="27"/>
        <v>7695.4219999999914</v>
      </c>
      <c r="AD32" s="61">
        <f t="shared" si="27"/>
        <v>6863.8030000000144</v>
      </c>
      <c r="AE32" s="61">
        <f t="shared" si="27"/>
        <v>8047.7729999999137</v>
      </c>
      <c r="AF32" s="61">
        <f t="shared" si="27"/>
        <v>9565.63400000002</v>
      </c>
      <c r="AG32" s="82">
        <f t="shared" si="27"/>
        <v>10727.032000000036</v>
      </c>
      <c r="AH32" s="42">
        <f t="shared" si="1"/>
        <v>0.1214135937042974</v>
      </c>
      <c r="AJ32" s="340">
        <f t="shared" si="19"/>
        <v>8.0847148023667839E-2</v>
      </c>
      <c r="AK32" s="349">
        <f t="shared" si="20"/>
        <v>6.9302657253079547E-2</v>
      </c>
      <c r="AL32" s="341">
        <f t="shared" si="21"/>
        <v>5.8279510769101081E-2</v>
      </c>
      <c r="AM32" s="349">
        <f t="shared" si="22"/>
        <v>5.9289720156317255E-2</v>
      </c>
      <c r="AN32" s="342">
        <f t="shared" si="23"/>
        <v>6.0923420579231911E-2</v>
      </c>
      <c r="AP32" s="52">
        <f t="shared" si="2"/>
        <v>1.4032693869142185</v>
      </c>
      <c r="AQ32" s="76">
        <f t="shared" si="3"/>
        <v>2.2206328469498797</v>
      </c>
      <c r="AR32" s="76">
        <f t="shared" si="4"/>
        <v>2.5658569808350506</v>
      </c>
      <c r="AS32" s="76">
        <f t="shared" si="5"/>
        <v>2.5239450035089215</v>
      </c>
      <c r="AT32" s="76">
        <f t="shared" si="6"/>
        <v>2.5228536334107861</v>
      </c>
      <c r="AU32" s="76">
        <f t="shared" si="7"/>
        <v>2.5032535574287031</v>
      </c>
      <c r="AV32" s="76">
        <f t="shared" si="8"/>
        <v>2.4691135999850262</v>
      </c>
      <c r="AW32" s="76">
        <f t="shared" si="9"/>
        <v>2.7342581808284665</v>
      </c>
      <c r="AX32" s="76">
        <f t="shared" si="10"/>
        <v>2.7783715539047438</v>
      </c>
      <c r="AY32" s="76">
        <f t="shared" si="11"/>
        <v>2.7387714180994465</v>
      </c>
      <c r="AZ32" s="76">
        <f t="shared" si="12"/>
        <v>2.4791396750351962</v>
      </c>
      <c r="BA32" s="17">
        <f t="shared" si="13"/>
        <v>2.491083031518464</v>
      </c>
      <c r="BB32" s="42">
        <f t="shared" si="24"/>
        <v>4.8175407797861457E-3</v>
      </c>
      <c r="BC32" s="8"/>
    </row>
    <row r="33" spans="1:55" s="6" customFormat="1" ht="26.25" customHeight="1" thickBot="1">
      <c r="A33" s="56" t="s">
        <v>34</v>
      </c>
      <c r="B33" s="84">
        <v>336821.67999999988</v>
      </c>
      <c r="C33" s="69">
        <v>396538.04999999993</v>
      </c>
      <c r="D33" s="69">
        <v>398675.48999999982</v>
      </c>
      <c r="E33" s="69">
        <v>390648.22999999975</v>
      </c>
      <c r="F33" s="69">
        <v>393340.59999999992</v>
      </c>
      <c r="G33" s="69">
        <v>410834.49000000005</v>
      </c>
      <c r="H33" s="69">
        <v>430304.0400000001</v>
      </c>
      <c r="I33" s="69">
        <v>509240.83000000013</v>
      </c>
      <c r="J33" s="69">
        <v>500505.10000000009</v>
      </c>
      <c r="K33" s="69">
        <v>549027.56999999995</v>
      </c>
      <c r="L33" s="69">
        <v>662906.06000000041</v>
      </c>
      <c r="M33" s="85">
        <v>717072.1600000005</v>
      </c>
      <c r="N33" s="86">
        <f t="shared" si="0"/>
        <v>8.1710069146147285E-2</v>
      </c>
      <c r="O33"/>
      <c r="P33" s="334">
        <f>SUM(P7:P32)</f>
        <v>0.99999999999999967</v>
      </c>
      <c r="Q33" s="338">
        <f t="shared" ref="Q33:T33" si="28">SUM(Q7:Q32)</f>
        <v>1</v>
      </c>
      <c r="R33" s="338">
        <f t="shared" si="28"/>
        <v>1.0000000000000002</v>
      </c>
      <c r="S33" s="338">
        <f t="shared" si="28"/>
        <v>1.0000000000000002</v>
      </c>
      <c r="T33" s="335">
        <f t="shared" si="28"/>
        <v>1</v>
      </c>
      <c r="V33" s="99">
        <v>71612.655999999988</v>
      </c>
      <c r="W33" s="69">
        <v>88630.622999999963</v>
      </c>
      <c r="X33" s="69">
        <v>96671.600000000035</v>
      </c>
      <c r="Y33" s="69">
        <v>99252.827000000078</v>
      </c>
      <c r="Z33" s="69">
        <v>101136.84100000003</v>
      </c>
      <c r="AA33" s="69">
        <v>104069.01099999995</v>
      </c>
      <c r="AB33" s="69">
        <v>105914.19500000002</v>
      </c>
      <c r="AC33" s="69">
        <v>128212.58799999996</v>
      </c>
      <c r="AD33" s="69">
        <v>128799.486</v>
      </c>
      <c r="AE33" s="69">
        <v>138089.23399999991</v>
      </c>
      <c r="AF33" s="69">
        <v>161337.14200000002</v>
      </c>
      <c r="AG33" s="85">
        <v>176074.027</v>
      </c>
      <c r="AH33" s="86">
        <f t="shared" si="1"/>
        <v>9.1342172157729051E-2</v>
      </c>
      <c r="AI33"/>
      <c r="AJ33" s="334">
        <f>SUM(AJ7:AJ32)</f>
        <v>1.0000000000000004</v>
      </c>
      <c r="AK33" s="338">
        <f t="shared" ref="AK33:AN33" si="29">SUM(AK7:AK32)</f>
        <v>1</v>
      </c>
      <c r="AL33" s="338">
        <f t="shared" si="29"/>
        <v>1</v>
      </c>
      <c r="AM33" s="338">
        <f t="shared" si="29"/>
        <v>0.99999999999999989</v>
      </c>
      <c r="AN33" s="335">
        <f t="shared" si="29"/>
        <v>1.0000000000000004</v>
      </c>
      <c r="AP33" s="72">
        <f t="shared" si="2"/>
        <v>2.1261296481865424</v>
      </c>
      <c r="AQ33" s="77">
        <f t="shared" si="3"/>
        <v>2.2351101741686574</v>
      </c>
      <c r="AR33" s="77">
        <f t="shared" si="4"/>
        <v>2.4248192433399924</v>
      </c>
      <c r="AS33" s="77">
        <f t="shared" si="5"/>
        <v>2.5407212775544927</v>
      </c>
      <c r="AT33" s="77">
        <f t="shared" si="6"/>
        <v>2.5712281162941242</v>
      </c>
      <c r="AU33" s="77">
        <f t="shared" si="7"/>
        <v>2.53311281143898</v>
      </c>
      <c r="AV33" s="77">
        <f t="shared" si="8"/>
        <v>2.4613804462537696</v>
      </c>
      <c r="AW33" s="77">
        <f t="shared" si="9"/>
        <v>2.5177201128982514</v>
      </c>
      <c r="AX33" s="77">
        <f t="shared" si="10"/>
        <v>2.5733900813398303</v>
      </c>
      <c r="AY33" s="77">
        <f t="shared" si="11"/>
        <v>2.5151602860308078</v>
      </c>
      <c r="AZ33" s="77">
        <f t="shared" si="12"/>
        <v>2.4337858972054036</v>
      </c>
      <c r="BA33" s="87">
        <f t="shared" si="13"/>
        <v>2.4554575790531303</v>
      </c>
      <c r="BB33" s="86">
        <f t="shared" si="24"/>
        <v>8.9045145148598497E-3</v>
      </c>
      <c r="BC33" s="13"/>
    </row>
    <row r="35" spans="1:55" ht="15.75" thickBot="1"/>
    <row r="36" spans="1:55" ht="15" customHeight="1">
      <c r="A36" s="507" t="s">
        <v>20</v>
      </c>
      <c r="B36" s="533" t="s">
        <v>19</v>
      </c>
      <c r="C36" s="530"/>
      <c r="D36" s="530"/>
      <c r="E36" s="530"/>
      <c r="F36" s="530"/>
      <c r="G36" s="530"/>
      <c r="H36" s="530"/>
      <c r="I36" s="530"/>
      <c r="J36" s="530"/>
      <c r="K36" s="530"/>
      <c r="L36" s="530"/>
      <c r="M36" s="531"/>
      <c r="N36" s="519" t="s">
        <v>196</v>
      </c>
      <c r="P36" s="489" t="s">
        <v>112</v>
      </c>
      <c r="Q36" s="495"/>
      <c r="R36" s="495"/>
      <c r="S36" s="495"/>
      <c r="T36" s="522"/>
      <c r="V36" s="529" t="s">
        <v>35</v>
      </c>
      <c r="W36" s="530"/>
      <c r="X36" s="530"/>
      <c r="Y36" s="530"/>
      <c r="Z36" s="530"/>
      <c r="AA36" s="530"/>
      <c r="AB36" s="530"/>
      <c r="AC36" s="530"/>
      <c r="AD36" s="530"/>
      <c r="AE36" s="530"/>
      <c r="AF36" s="530"/>
      <c r="AG36" s="531"/>
      <c r="AH36" s="519" t="s">
        <v>196</v>
      </c>
      <c r="AJ36" s="489" t="s">
        <v>112</v>
      </c>
      <c r="AK36" s="495"/>
      <c r="AL36" s="495"/>
      <c r="AM36" s="495"/>
      <c r="AN36" s="522"/>
      <c r="AP36" s="529" t="s">
        <v>41</v>
      </c>
      <c r="AQ36" s="530"/>
      <c r="AR36" s="530"/>
      <c r="AS36" s="530"/>
      <c r="AT36" s="530"/>
      <c r="AU36" s="530"/>
      <c r="AV36" s="530"/>
      <c r="AW36" s="530"/>
      <c r="AX36" s="530"/>
      <c r="AY36" s="530"/>
      <c r="AZ36" s="530"/>
      <c r="BA36" s="530"/>
      <c r="BB36" s="519" t="s">
        <v>196</v>
      </c>
    </row>
    <row r="37" spans="1:55" ht="15.75" thickBot="1">
      <c r="A37" s="517"/>
      <c r="B37" s="526" t="s">
        <v>69</v>
      </c>
      <c r="C37" s="527"/>
      <c r="D37" s="527"/>
      <c r="E37" s="527"/>
      <c r="F37" s="527"/>
      <c r="G37" s="527"/>
      <c r="H37" s="527"/>
      <c r="I37" s="527"/>
      <c r="J37" s="527"/>
      <c r="K37" s="527"/>
      <c r="L37" s="527"/>
      <c r="M37" s="528"/>
      <c r="N37" s="520"/>
      <c r="P37" s="523"/>
      <c r="Q37" s="524"/>
      <c r="R37" s="524"/>
      <c r="S37" s="524"/>
      <c r="T37" s="525"/>
      <c r="V37" s="532" t="str">
        <f>B37</f>
        <v>jan-dez</v>
      </c>
      <c r="W37" s="527"/>
      <c r="X37" s="527"/>
      <c r="Y37" s="527"/>
      <c r="Z37" s="527"/>
      <c r="AA37" s="527"/>
      <c r="AB37" s="527"/>
      <c r="AC37" s="527"/>
      <c r="AD37" s="527"/>
      <c r="AE37" s="527"/>
      <c r="AF37" s="527"/>
      <c r="AG37" s="528"/>
      <c r="AH37" s="520"/>
      <c r="AJ37" s="523"/>
      <c r="AK37" s="524"/>
      <c r="AL37" s="524"/>
      <c r="AM37" s="524"/>
      <c r="AN37" s="525"/>
      <c r="AP37" s="532" t="str">
        <f>B37</f>
        <v>jan-dez</v>
      </c>
      <c r="AQ37" s="527"/>
      <c r="AR37" s="527"/>
      <c r="AS37" s="527"/>
      <c r="AT37" s="527"/>
      <c r="AU37" s="527"/>
      <c r="AV37" s="527"/>
      <c r="AW37" s="527"/>
      <c r="AX37" s="527"/>
      <c r="AY37" s="527"/>
      <c r="AZ37" s="527"/>
      <c r="BA37" s="528"/>
      <c r="BB37" s="520"/>
    </row>
    <row r="38" spans="1:55" ht="24.75" customHeight="1" thickBot="1">
      <c r="A38" s="508"/>
      <c r="B38" s="31">
        <v>2010</v>
      </c>
      <c r="C38" s="78">
        <v>2011</v>
      </c>
      <c r="D38" s="78">
        <v>2012</v>
      </c>
      <c r="E38" s="78">
        <v>2013</v>
      </c>
      <c r="F38" s="78">
        <v>2014</v>
      </c>
      <c r="G38" s="78">
        <v>2015</v>
      </c>
      <c r="H38" s="78">
        <v>2016</v>
      </c>
      <c r="I38" s="78">
        <v>2017</v>
      </c>
      <c r="J38" s="78">
        <v>2018</v>
      </c>
      <c r="K38" s="78">
        <v>2019</v>
      </c>
      <c r="L38" s="78">
        <v>2020</v>
      </c>
      <c r="M38" s="30">
        <v>2021</v>
      </c>
      <c r="N38" s="521"/>
      <c r="P38" s="284">
        <v>2010</v>
      </c>
      <c r="Q38" s="339">
        <v>2015</v>
      </c>
      <c r="R38" s="386">
        <v>2019</v>
      </c>
      <c r="S38" s="386">
        <v>2020</v>
      </c>
      <c r="T38" s="288">
        <v>2021</v>
      </c>
      <c r="V38" s="51">
        <v>2010</v>
      </c>
      <c r="W38" s="78">
        <v>2011</v>
      </c>
      <c r="X38" s="78">
        <v>2012</v>
      </c>
      <c r="Y38" s="78">
        <v>2013</v>
      </c>
      <c r="Z38" s="78">
        <v>2014</v>
      </c>
      <c r="AA38" s="78">
        <v>2015</v>
      </c>
      <c r="AB38" s="78">
        <v>2016</v>
      </c>
      <c r="AC38" s="78">
        <v>2017</v>
      </c>
      <c r="AD38" s="78">
        <v>2018</v>
      </c>
      <c r="AE38" s="78">
        <v>2019</v>
      </c>
      <c r="AF38" s="78">
        <v>2020</v>
      </c>
      <c r="AG38" s="30">
        <v>2021</v>
      </c>
      <c r="AH38" s="521"/>
      <c r="AJ38" s="284">
        <v>2010</v>
      </c>
      <c r="AK38" s="339">
        <v>2015</v>
      </c>
      <c r="AL38" s="386">
        <v>2019</v>
      </c>
      <c r="AM38" s="386">
        <v>2020</v>
      </c>
      <c r="AN38" s="288">
        <v>2021</v>
      </c>
      <c r="AP38" s="51">
        <v>2010</v>
      </c>
      <c r="AQ38" s="70">
        <v>2011</v>
      </c>
      <c r="AR38" s="70">
        <v>2012</v>
      </c>
      <c r="AS38" s="70">
        <v>2013</v>
      </c>
      <c r="AT38" s="70">
        <v>2014</v>
      </c>
      <c r="AU38" s="70">
        <v>2015</v>
      </c>
      <c r="AV38" s="70">
        <v>2016</v>
      </c>
      <c r="AW38" s="70">
        <v>2017</v>
      </c>
      <c r="AX38" s="70">
        <v>2018</v>
      </c>
      <c r="AY38" s="70">
        <v>2019</v>
      </c>
      <c r="AZ38" s="70">
        <v>2020</v>
      </c>
      <c r="BA38" s="29">
        <v>2021</v>
      </c>
      <c r="BB38" s="521"/>
    </row>
    <row r="39" spans="1:55" ht="20.100000000000001" customHeight="1">
      <c r="A39" s="88" t="s">
        <v>128</v>
      </c>
      <c r="B39" s="89">
        <v>9689.93</v>
      </c>
      <c r="C39" s="60">
        <v>13736.869999999999</v>
      </c>
      <c r="D39" s="60">
        <v>14624.619999999999</v>
      </c>
      <c r="E39" s="60">
        <v>19060.010000000002</v>
      </c>
      <c r="F39" s="60">
        <v>22485.35</v>
      </c>
      <c r="G39" s="60">
        <v>28885.22</v>
      </c>
      <c r="H39" s="60">
        <v>36669.93</v>
      </c>
      <c r="I39" s="60">
        <v>31568.92</v>
      </c>
      <c r="J39" s="60">
        <v>36095.31</v>
      </c>
      <c r="K39" s="60">
        <v>43937.799999999996</v>
      </c>
      <c r="L39" s="60">
        <v>51525.58</v>
      </c>
      <c r="M39" s="80">
        <v>62763.719999999994</v>
      </c>
      <c r="N39" s="42">
        <f>(M39-L39)/L39</f>
        <v>0.2181079766593601</v>
      </c>
      <c r="P39" s="340">
        <f>B39/$B$66</f>
        <v>7.2136010340611734E-2</v>
      </c>
      <c r="Q39" s="341">
        <f>G39/$G$66</f>
        <v>0.2005649382107077</v>
      </c>
      <c r="R39" s="341">
        <f>K39/$K$66</f>
        <v>0.22117355004392736</v>
      </c>
      <c r="S39" s="341">
        <f>L39/$L$66</f>
        <v>0.23475681153857861</v>
      </c>
      <c r="T39" s="342">
        <f>M39/$M$66</f>
        <v>0.25100020211597102</v>
      </c>
      <c r="V39" s="97">
        <v>1521.7820000000002</v>
      </c>
      <c r="W39" s="60">
        <v>2257.942</v>
      </c>
      <c r="X39" s="60">
        <v>2753.2629999999999</v>
      </c>
      <c r="Y39" s="60">
        <v>3453.2329999999988</v>
      </c>
      <c r="Z39" s="60">
        <v>4088.7069999999999</v>
      </c>
      <c r="AA39" s="60">
        <v>5582.2690000000002</v>
      </c>
      <c r="AB39" s="60">
        <v>7469.07</v>
      </c>
      <c r="AC39" s="60">
        <v>7601.1269999999995</v>
      </c>
      <c r="AD39" s="60">
        <v>8483.5490000000009</v>
      </c>
      <c r="AE39" s="60">
        <v>9995.9339999999993</v>
      </c>
      <c r="AF39" s="60">
        <v>12009.698</v>
      </c>
      <c r="AG39" s="80">
        <v>14713.27</v>
      </c>
      <c r="AH39" s="42">
        <f t="shared" ref="AH39:AH66" si="30">(AG39-AF39)/AF39</f>
        <v>0.22511573563298595</v>
      </c>
      <c r="AJ39" s="340">
        <f>V39/$V$66</f>
        <v>5.5229263857209075E-2</v>
      </c>
      <c r="AK39" s="341">
        <f>AA39/$AA$66</f>
        <v>0.16760301556798457</v>
      </c>
      <c r="AL39" s="341">
        <f>AE39/$AE$66</f>
        <v>0.20909288981585392</v>
      </c>
      <c r="AM39" s="341">
        <f>AF39/$AF$66</f>
        <v>0.2358982296482818</v>
      </c>
      <c r="AN39" s="342">
        <f>AG39/$AG$66</f>
        <v>0.2460106352962185</v>
      </c>
      <c r="AP39" s="100">
        <f t="shared" ref="AP39" si="31">(V39/B39)*10</f>
        <v>1.5704778053092232</v>
      </c>
      <c r="AQ39" s="73">
        <f t="shared" ref="AQ39" si="32">(W39/C39)*10</f>
        <v>1.6437092292494579</v>
      </c>
      <c r="AR39" s="73">
        <f t="shared" ref="AR39" si="33">(X39/D39)*10</f>
        <v>1.8826219074410138</v>
      </c>
      <c r="AS39" s="73">
        <f t="shared" ref="AS39" si="34">(Y39/E39)*10</f>
        <v>1.811768724150721</v>
      </c>
      <c r="AT39" s="73">
        <f t="shared" ref="AT39" si="35">(Z39/F39)*10</f>
        <v>1.818387083145248</v>
      </c>
      <c r="AU39" s="73">
        <f t="shared" ref="AU39" si="36">(AA39/G39)*10</f>
        <v>1.9325693209191415</v>
      </c>
      <c r="AV39" s="73">
        <f t="shared" ref="AV39" si="37">(AB39/H39)*10</f>
        <v>2.036837812343792</v>
      </c>
      <c r="AW39" s="73">
        <f t="shared" ref="AW39" si="38">(AC39/I39)*10</f>
        <v>2.4077881029823005</v>
      </c>
      <c r="AX39" s="73">
        <f t="shared" ref="AX39" si="39">(AD39/J39)*10</f>
        <v>2.3503189195493821</v>
      </c>
      <c r="AY39" s="73">
        <f t="shared" ref="AY39" si="40">(AE39/K39)*10</f>
        <v>2.2750192317321307</v>
      </c>
      <c r="AZ39" s="73">
        <f t="shared" ref="AZ39" si="41">(AF39/L39)*10</f>
        <v>2.3308224769134087</v>
      </c>
      <c r="BA39" s="101">
        <f t="shared" ref="BA39" si="42">(AG39/M39)*10</f>
        <v>2.3442316675939541</v>
      </c>
      <c r="BB39" s="42">
        <f>(BA39-AZ39)/AZ39</f>
        <v>5.7529866874728598E-3</v>
      </c>
    </row>
    <row r="40" spans="1:55" ht="20.100000000000001" customHeight="1">
      <c r="A40" s="88" t="s">
        <v>126</v>
      </c>
      <c r="B40" s="90">
        <v>23637.3</v>
      </c>
      <c r="C40" s="61">
        <v>32568.240000000002</v>
      </c>
      <c r="D40" s="61">
        <v>33115.230000000003</v>
      </c>
      <c r="E40" s="61">
        <v>17056.150000000001</v>
      </c>
      <c r="F40" s="61">
        <v>12058.75</v>
      </c>
      <c r="G40" s="61">
        <v>8728.64</v>
      </c>
      <c r="H40" s="61">
        <v>5539.74</v>
      </c>
      <c r="I40" s="61">
        <v>23673.9</v>
      </c>
      <c r="J40" s="61">
        <v>25760.959999999999</v>
      </c>
      <c r="K40" s="61">
        <v>28066.53</v>
      </c>
      <c r="L40" s="61">
        <v>51357.229999999996</v>
      </c>
      <c r="M40" s="82">
        <v>56362.59</v>
      </c>
      <c r="N40" s="42">
        <f t="shared" ref="N40:N66" si="43">(M40-L40)/L40</f>
        <v>9.7461642693735639E-2</v>
      </c>
      <c r="P40" s="340">
        <f t="shared" ref="P40:P65" si="44">B40/$B$66</f>
        <v>0.17596623682773166</v>
      </c>
      <c r="Q40" s="341">
        <f t="shared" ref="Q40:Q65" si="45">G40/$G$66</f>
        <v>6.0607436684349696E-2</v>
      </c>
      <c r="R40" s="341">
        <f t="shared" ref="R40:R65" si="46">K40/$K$66</f>
        <v>0.14128094892130214</v>
      </c>
      <c r="S40" s="341">
        <f t="shared" ref="S40:S65" si="47">L40/$L$66</f>
        <v>0.23398978845562601</v>
      </c>
      <c r="T40" s="342">
        <f t="shared" ref="T40:T65" si="48">M40/$M$66</f>
        <v>0.22540125858982876</v>
      </c>
      <c r="V40" s="97">
        <v>5884.6550000000007</v>
      </c>
      <c r="W40" s="61">
        <v>6804.3149999999996</v>
      </c>
      <c r="X40" s="61">
        <v>7235.1910000000007</v>
      </c>
      <c r="Y40" s="61">
        <v>3459.8159999999998</v>
      </c>
      <c r="Z40" s="61">
        <v>2794.4989999999998</v>
      </c>
      <c r="AA40" s="61">
        <v>2137.741</v>
      </c>
      <c r="AB40" s="61">
        <v>1493.1899999999998</v>
      </c>
      <c r="AC40" s="61">
        <v>5406.3979999999992</v>
      </c>
      <c r="AD40" s="61">
        <v>6446.6810000000005</v>
      </c>
      <c r="AE40" s="61">
        <v>6966.8919999999998</v>
      </c>
      <c r="AF40" s="61">
        <v>11708.719000000001</v>
      </c>
      <c r="AG40" s="82">
        <v>13200.467000000001</v>
      </c>
      <c r="AH40" s="42">
        <f t="shared" si="30"/>
        <v>0.12740488519709112</v>
      </c>
      <c r="AJ40" s="340">
        <f t="shared" ref="AJ40:AJ65" si="49">V40/$V$66</f>
        <v>0.21356880532405081</v>
      </c>
      <c r="AK40" s="341">
        <f t="shared" ref="AK40:AK65" si="50">AA40/$AA$66</f>
        <v>6.4183907673263124E-2</v>
      </c>
      <c r="AL40" s="341">
        <f t="shared" ref="AL40:AL65" si="51">AE40/$AE$66</f>
        <v>0.14573201276788683</v>
      </c>
      <c r="AM40" s="341">
        <f t="shared" ref="AM40:AM65" si="52">AF40/$AF$66</f>
        <v>0.22998630636250808</v>
      </c>
      <c r="AN40" s="342">
        <f t="shared" ref="AN40:AN65" si="53">AG40/$AG$66</f>
        <v>0.22071607962585935</v>
      </c>
      <c r="AP40" s="102">
        <f t="shared" ref="AP40:AP65" si="54">(V40/B40)*10</f>
        <v>2.489563105769272</v>
      </c>
      <c r="AQ40" s="74">
        <f t="shared" ref="AQ40:AQ65" si="55">(W40/C40)*10</f>
        <v>2.0892486053897903</v>
      </c>
      <c r="AR40" s="74">
        <f t="shared" ref="AR40:AR65" si="56">(X40/D40)*10</f>
        <v>2.1848530117411231</v>
      </c>
      <c r="AS40" s="74">
        <f t="shared" ref="AS40:AS65" si="57">(Y40/E40)*10</f>
        <v>2.0284859127059738</v>
      </c>
      <c r="AT40" s="74">
        <f t="shared" ref="AT40:AT65" si="58">(Z40/F40)*10</f>
        <v>2.3174035451435677</v>
      </c>
      <c r="AU40" s="74">
        <f t="shared" ref="AU40:AU65" si="59">(AA40/G40)*10</f>
        <v>2.44911120174506</v>
      </c>
      <c r="AV40" s="74">
        <f t="shared" ref="AV40:AV65" si="60">(AB40/H40)*10</f>
        <v>2.6954153082996672</v>
      </c>
      <c r="AW40" s="74">
        <f t="shared" ref="AW40:AW65" si="61">(AC40/I40)*10</f>
        <v>2.2836955465723854</v>
      </c>
      <c r="AX40" s="74">
        <f t="shared" ref="AX40:AX65" si="62">(AD40/J40)*10</f>
        <v>2.5025002950200612</v>
      </c>
      <c r="AY40" s="74">
        <f t="shared" ref="AY40:AY65" si="63">(AE40/K40)*10</f>
        <v>2.4822776452949475</v>
      </c>
      <c r="AZ40" s="74">
        <f t="shared" ref="AZ40:AZ65" si="64">(AF40/L40)*10</f>
        <v>2.2798579674176356</v>
      </c>
      <c r="BA40" s="103">
        <f t="shared" ref="BA40:BA65" si="65">(AG40/M40)*10</f>
        <v>2.3420618179540722</v>
      </c>
      <c r="BB40" s="42">
        <f t="shared" ref="BB40:BB66" si="66">(BA40-AZ40)/AZ40</f>
        <v>2.7284090248347395E-2</v>
      </c>
    </row>
    <row r="41" spans="1:55" ht="20.100000000000001" customHeight="1">
      <c r="A41" s="88" t="s">
        <v>122</v>
      </c>
      <c r="B41" s="90">
        <v>12455.78</v>
      </c>
      <c r="C41" s="61">
        <v>15200.71</v>
      </c>
      <c r="D41" s="61">
        <v>15134.34</v>
      </c>
      <c r="E41" s="61">
        <v>18212.32</v>
      </c>
      <c r="F41" s="61">
        <v>13931.369999999999</v>
      </c>
      <c r="G41" s="61">
        <v>13301.14</v>
      </c>
      <c r="H41" s="61">
        <v>12865.79</v>
      </c>
      <c r="I41" s="61">
        <v>15597.84</v>
      </c>
      <c r="J41" s="61">
        <v>10973.73</v>
      </c>
      <c r="K41" s="61">
        <v>12997.76</v>
      </c>
      <c r="L41" s="61">
        <v>15128.68</v>
      </c>
      <c r="M41" s="82">
        <v>18848.98</v>
      </c>
      <c r="N41" s="42">
        <f t="shared" si="43"/>
        <v>0.24591041650692586</v>
      </c>
      <c r="P41" s="340">
        <f t="shared" si="44"/>
        <v>9.2726188412133509E-2</v>
      </c>
      <c r="Q41" s="341">
        <f t="shared" si="45"/>
        <v>9.2356655834089973E-2</v>
      </c>
      <c r="R41" s="341">
        <f t="shared" si="46"/>
        <v>6.5427962297132713E-2</v>
      </c>
      <c r="S41" s="341">
        <f t="shared" si="47"/>
        <v>6.8928106769248668E-2</v>
      </c>
      <c r="T41" s="342">
        <f t="shared" si="48"/>
        <v>7.537949932986597E-2</v>
      </c>
      <c r="V41" s="97">
        <v>2664.8019999999997</v>
      </c>
      <c r="W41" s="61">
        <v>3142.0460000000003</v>
      </c>
      <c r="X41" s="61">
        <v>3404.9629999999997</v>
      </c>
      <c r="Y41" s="61">
        <v>4285.7539999999999</v>
      </c>
      <c r="Z41" s="61">
        <v>3727.373</v>
      </c>
      <c r="AA41" s="61">
        <v>3653.0250000000001</v>
      </c>
      <c r="AB41" s="61">
        <v>3404.8969999999995</v>
      </c>
      <c r="AC41" s="61">
        <v>3791.8249999999998</v>
      </c>
      <c r="AD41" s="61">
        <v>3379.2919999999999</v>
      </c>
      <c r="AE41" s="61">
        <v>3635.4050000000002</v>
      </c>
      <c r="AF41" s="61">
        <v>4391.9260000000004</v>
      </c>
      <c r="AG41" s="82">
        <v>5386.2910000000002</v>
      </c>
      <c r="AH41" s="42">
        <f t="shared" si="30"/>
        <v>0.22640750322295952</v>
      </c>
      <c r="AJ41" s="340">
        <f t="shared" si="49"/>
        <v>9.6712310163491508E-2</v>
      </c>
      <c r="AK41" s="341">
        <f t="shared" si="50"/>
        <v>0.10967905809362408</v>
      </c>
      <c r="AL41" s="341">
        <f t="shared" si="51"/>
        <v>7.6044653466199805E-2</v>
      </c>
      <c r="AM41" s="341">
        <f t="shared" si="52"/>
        <v>8.6267578763950581E-2</v>
      </c>
      <c r="AN41" s="342">
        <f t="shared" si="53"/>
        <v>9.0060528407369944E-2</v>
      </c>
      <c r="AP41" s="102">
        <f t="shared" si="54"/>
        <v>2.1394099767336927</v>
      </c>
      <c r="AQ41" s="74">
        <f t="shared" si="55"/>
        <v>2.0670389738374064</v>
      </c>
      <c r="AR41" s="74">
        <f t="shared" si="56"/>
        <v>2.2498258926388597</v>
      </c>
      <c r="AS41" s="74">
        <f t="shared" si="57"/>
        <v>2.353216943255994</v>
      </c>
      <c r="AT41" s="74">
        <f t="shared" si="58"/>
        <v>2.6755250919328111</v>
      </c>
      <c r="AU41" s="74">
        <f t="shared" si="59"/>
        <v>2.7463999326373529</v>
      </c>
      <c r="AV41" s="74">
        <f t="shared" si="60"/>
        <v>2.6464733218869569</v>
      </c>
      <c r="AW41" s="74">
        <f t="shared" si="61"/>
        <v>2.4309936504028764</v>
      </c>
      <c r="AX41" s="74">
        <f t="shared" si="62"/>
        <v>3.0794378939521931</v>
      </c>
      <c r="AY41" s="74">
        <f t="shared" si="63"/>
        <v>2.7969473201536266</v>
      </c>
      <c r="AZ41" s="74">
        <f t="shared" si="64"/>
        <v>2.903046399289297</v>
      </c>
      <c r="BA41" s="103">
        <f t="shared" si="65"/>
        <v>2.8576034353052524</v>
      </c>
      <c r="BB41" s="42">
        <f t="shared" si="66"/>
        <v>-1.5653543806661029E-2</v>
      </c>
    </row>
    <row r="42" spans="1:55" ht="20.100000000000001" customHeight="1">
      <c r="A42" s="88" t="s">
        <v>117</v>
      </c>
      <c r="B42" s="90">
        <v>21324.880000000001</v>
      </c>
      <c r="C42" s="61">
        <v>16609.41</v>
      </c>
      <c r="D42" s="61">
        <v>16757.849999999999</v>
      </c>
      <c r="E42" s="61">
        <v>14553.770000000002</v>
      </c>
      <c r="F42" s="61">
        <v>21803.64</v>
      </c>
      <c r="G42" s="61">
        <v>21193.999999999996</v>
      </c>
      <c r="H42" s="61">
        <v>24220.98</v>
      </c>
      <c r="I42" s="61">
        <v>21257.61</v>
      </c>
      <c r="J42" s="61">
        <v>18448.379999999997</v>
      </c>
      <c r="K42" s="61">
        <v>23905.7</v>
      </c>
      <c r="L42" s="61">
        <v>23417.050000000003</v>
      </c>
      <c r="M42" s="82">
        <v>24143.71</v>
      </c>
      <c r="N42" s="42">
        <f t="shared" si="43"/>
        <v>3.1031235787599042E-2</v>
      </c>
      <c r="P42" s="340">
        <f t="shared" si="44"/>
        <v>0.1587515868734144</v>
      </c>
      <c r="Q42" s="341">
        <f t="shared" si="45"/>
        <v>0.14716084213441125</v>
      </c>
      <c r="R42" s="341">
        <f t="shared" si="46"/>
        <v>0.12033621472365741</v>
      </c>
      <c r="S42" s="341">
        <f t="shared" si="47"/>
        <v>0.10669092892577769</v>
      </c>
      <c r="T42" s="342">
        <f t="shared" si="48"/>
        <v>9.6553806718744375E-2</v>
      </c>
      <c r="V42" s="97">
        <v>3731.4319999999998</v>
      </c>
      <c r="W42" s="61">
        <v>3092.107</v>
      </c>
      <c r="X42" s="61">
        <v>3157.7999999999997</v>
      </c>
      <c r="Y42" s="61">
        <v>2984.3929999999996</v>
      </c>
      <c r="Z42" s="61">
        <v>4343.1729999999998</v>
      </c>
      <c r="AA42" s="61">
        <v>4234.1369999999997</v>
      </c>
      <c r="AB42" s="61">
        <v>5153.616</v>
      </c>
      <c r="AC42" s="61">
        <v>4588.7939999999999</v>
      </c>
      <c r="AD42" s="61">
        <v>4057.0969999999998</v>
      </c>
      <c r="AE42" s="61">
        <v>4733.2860000000001</v>
      </c>
      <c r="AF42" s="61">
        <v>4398.5159999999996</v>
      </c>
      <c r="AG42" s="82">
        <v>4788.6980000000003</v>
      </c>
      <c r="AH42" s="42">
        <f t="shared" si="30"/>
        <v>8.8707645942404378E-2</v>
      </c>
      <c r="AJ42" s="340">
        <f t="shared" si="49"/>
        <v>0.13542297286551777</v>
      </c>
      <c r="AK42" s="341">
        <f t="shared" si="50"/>
        <v>0.12712646587399842</v>
      </c>
      <c r="AL42" s="341">
        <f t="shared" si="51"/>
        <v>9.9009902232740227E-2</v>
      </c>
      <c r="AM42" s="341">
        <f t="shared" si="52"/>
        <v>8.6397021597016163E-2</v>
      </c>
      <c r="AN42" s="342">
        <f t="shared" si="53"/>
        <v>8.0068580079189128E-2</v>
      </c>
      <c r="AP42" s="102">
        <f t="shared" si="54"/>
        <v>1.749802109085725</v>
      </c>
      <c r="AQ42" s="74">
        <f t="shared" si="55"/>
        <v>1.8616597458910342</v>
      </c>
      <c r="AR42" s="74">
        <f t="shared" si="56"/>
        <v>1.8843706084014358</v>
      </c>
      <c r="AS42" s="74">
        <f t="shared" si="57"/>
        <v>2.0505978863208632</v>
      </c>
      <c r="AT42" s="74">
        <f t="shared" si="58"/>
        <v>1.9919485920699478</v>
      </c>
      <c r="AU42" s="74">
        <f t="shared" si="59"/>
        <v>1.9977998490138722</v>
      </c>
      <c r="AV42" s="74">
        <f t="shared" si="60"/>
        <v>2.1277487533534978</v>
      </c>
      <c r="AW42" s="74">
        <f t="shared" si="61"/>
        <v>2.1586594165571764</v>
      </c>
      <c r="AX42" s="74">
        <f t="shared" si="62"/>
        <v>2.1991616608070736</v>
      </c>
      <c r="AY42" s="74">
        <f t="shared" si="63"/>
        <v>1.97998217998218</v>
      </c>
      <c r="AZ42" s="74">
        <f t="shared" si="64"/>
        <v>1.8783390734528895</v>
      </c>
      <c r="BA42" s="103">
        <f t="shared" si="65"/>
        <v>1.9834143137073799</v>
      </c>
      <c r="BB42" s="42">
        <f t="shared" si="66"/>
        <v>5.5940507089241316E-2</v>
      </c>
    </row>
    <row r="43" spans="1:55" ht="20.100000000000001" customHeight="1">
      <c r="A43" s="88" t="s">
        <v>124</v>
      </c>
      <c r="B43" s="90">
        <v>8410.61</v>
      </c>
      <c r="C43" s="61">
        <v>10755.68</v>
      </c>
      <c r="D43" s="61">
        <v>8970.33</v>
      </c>
      <c r="E43" s="61">
        <v>14594.729999999998</v>
      </c>
      <c r="F43" s="61">
        <v>11043.63</v>
      </c>
      <c r="G43" s="61">
        <v>12634.7</v>
      </c>
      <c r="H43" s="61">
        <v>13173.28</v>
      </c>
      <c r="I43" s="61">
        <v>12476.039999999999</v>
      </c>
      <c r="J43" s="61">
        <v>12552.36</v>
      </c>
      <c r="K43" s="61">
        <v>12597.02</v>
      </c>
      <c r="L43" s="61">
        <v>15700.85</v>
      </c>
      <c r="M43" s="82">
        <v>16406.879999999997</v>
      </c>
      <c r="N43" s="42">
        <f t="shared" si="43"/>
        <v>4.4967629141097268E-2</v>
      </c>
      <c r="P43" s="340">
        <f t="shared" si="44"/>
        <v>6.2612201525795594E-2</v>
      </c>
      <c r="Q43" s="341">
        <f t="shared" si="45"/>
        <v>8.772922016210466E-2</v>
      </c>
      <c r="R43" s="341">
        <f t="shared" si="46"/>
        <v>6.3410722279548679E-2</v>
      </c>
      <c r="S43" s="341">
        <f t="shared" si="47"/>
        <v>7.1534982904520275E-2</v>
      </c>
      <c r="T43" s="342">
        <f t="shared" si="48"/>
        <v>6.5613226814670675E-2</v>
      </c>
      <c r="V43" s="97">
        <v>1749.021</v>
      </c>
      <c r="W43" s="61">
        <v>2384.4119999999998</v>
      </c>
      <c r="X43" s="61">
        <v>2155.5229999999997</v>
      </c>
      <c r="Y43" s="61">
        <v>3348.9529999999995</v>
      </c>
      <c r="Z43" s="61">
        <v>2619.9739999999997</v>
      </c>
      <c r="AA43" s="61">
        <v>3040.8940000000002</v>
      </c>
      <c r="AB43" s="61">
        <v>3266.9059999999999</v>
      </c>
      <c r="AC43" s="61">
        <v>3218.2980000000002</v>
      </c>
      <c r="AD43" s="61">
        <v>3451.2129999999997</v>
      </c>
      <c r="AE43" s="61">
        <v>3603.1990000000001</v>
      </c>
      <c r="AF43" s="61">
        <v>4190.2510000000002</v>
      </c>
      <c r="AG43" s="82">
        <v>4336.5010000000002</v>
      </c>
      <c r="AH43" s="42">
        <f t="shared" si="30"/>
        <v>3.4902443791553293E-2</v>
      </c>
      <c r="AJ43" s="340">
        <f t="shared" si="49"/>
        <v>6.3476333864377205E-2</v>
      </c>
      <c r="AK43" s="341">
        <f t="shared" si="50"/>
        <v>9.1300330461070736E-2</v>
      </c>
      <c r="AL43" s="341">
        <f t="shared" si="51"/>
        <v>7.5370974987589462E-2</v>
      </c>
      <c r="AM43" s="341">
        <f t="shared" si="52"/>
        <v>8.2306215583601058E-2</v>
      </c>
      <c r="AN43" s="342">
        <f t="shared" si="53"/>
        <v>7.2507699918011898E-2</v>
      </c>
      <c r="AP43" s="102">
        <f t="shared" si="54"/>
        <v>2.0795411985575361</v>
      </c>
      <c r="AQ43" s="74">
        <f t="shared" si="55"/>
        <v>2.2168863335465536</v>
      </c>
      <c r="AR43" s="74">
        <f t="shared" si="56"/>
        <v>2.4029472717280189</v>
      </c>
      <c r="AS43" s="74">
        <f t="shared" si="57"/>
        <v>2.2946316923985579</v>
      </c>
      <c r="AT43" s="74">
        <f t="shared" si="58"/>
        <v>2.3723848046339837</v>
      </c>
      <c r="AU43" s="74">
        <f t="shared" si="59"/>
        <v>2.4067797415055363</v>
      </c>
      <c r="AV43" s="74">
        <f t="shared" si="60"/>
        <v>2.4799488054607508</v>
      </c>
      <c r="AW43" s="74">
        <f t="shared" si="61"/>
        <v>2.5795829445881866</v>
      </c>
      <c r="AX43" s="74">
        <f t="shared" si="62"/>
        <v>2.7494534892243365</v>
      </c>
      <c r="AY43" s="74">
        <f t="shared" si="63"/>
        <v>2.8603582434575796</v>
      </c>
      <c r="AZ43" s="74">
        <f t="shared" si="64"/>
        <v>2.6688051920755882</v>
      </c>
      <c r="BA43" s="103">
        <f t="shared" si="65"/>
        <v>2.6430991145178124</v>
      </c>
      <c r="BB43" s="42">
        <f t="shared" si="66"/>
        <v>-9.6320546865331837E-3</v>
      </c>
    </row>
    <row r="44" spans="1:55" ht="20.100000000000001" customHeight="1">
      <c r="A44" s="88" t="s">
        <v>134</v>
      </c>
      <c r="B44" s="90">
        <v>1360.45</v>
      </c>
      <c r="C44" s="61">
        <v>2881.49</v>
      </c>
      <c r="D44" s="61">
        <v>1571.9</v>
      </c>
      <c r="E44" s="61">
        <v>1496.2300000000002</v>
      </c>
      <c r="F44" s="61">
        <v>1791.19</v>
      </c>
      <c r="G44" s="61">
        <v>2853.74</v>
      </c>
      <c r="H44" s="61">
        <v>1705.43</v>
      </c>
      <c r="I44" s="61">
        <v>2641.5299999999997</v>
      </c>
      <c r="J44" s="61">
        <v>3943.1899999999996</v>
      </c>
      <c r="K44" s="61">
        <v>3763.41</v>
      </c>
      <c r="L44" s="61">
        <v>23900.62</v>
      </c>
      <c r="M44" s="82">
        <v>19456.41</v>
      </c>
      <c r="N44" s="42">
        <f t="shared" si="43"/>
        <v>-0.18594538551719575</v>
      </c>
      <c r="P44" s="340">
        <f t="shared" si="44"/>
        <v>1.0127775460491999E-2</v>
      </c>
      <c r="Q44" s="341">
        <f t="shared" si="45"/>
        <v>1.9814984506589355E-2</v>
      </c>
      <c r="R44" s="341">
        <f t="shared" si="46"/>
        <v>1.894420635468359E-2</v>
      </c>
      <c r="S44" s="341">
        <f t="shared" si="47"/>
        <v>0.1088941326811883</v>
      </c>
      <c r="T44" s="342">
        <f t="shared" si="48"/>
        <v>7.7808690154936647E-2</v>
      </c>
      <c r="V44" s="97">
        <v>299.73999999999995</v>
      </c>
      <c r="W44" s="61">
        <v>603.61299999999994</v>
      </c>
      <c r="X44" s="61">
        <v>340.33699999999999</v>
      </c>
      <c r="Y44" s="61">
        <v>354.51099999999997</v>
      </c>
      <c r="Z44" s="61">
        <v>385.87800000000004</v>
      </c>
      <c r="AA44" s="61">
        <v>743.48400000000004</v>
      </c>
      <c r="AB44" s="61">
        <v>407.947</v>
      </c>
      <c r="AC44" s="61">
        <v>546.47200000000009</v>
      </c>
      <c r="AD44" s="61">
        <v>713.577</v>
      </c>
      <c r="AE44" s="61">
        <v>772.84199999999998</v>
      </c>
      <c r="AF44" s="61">
        <v>4082.6740000000004</v>
      </c>
      <c r="AG44" s="82">
        <v>3915.8969999999999</v>
      </c>
      <c r="AH44" s="42">
        <f t="shared" si="30"/>
        <v>-4.0849942954054252E-2</v>
      </c>
      <c r="AJ44" s="340">
        <f t="shared" si="49"/>
        <v>1.0878312102889798E-2</v>
      </c>
      <c r="AK44" s="341">
        <f t="shared" si="50"/>
        <v>2.2322492955202881E-2</v>
      </c>
      <c r="AL44" s="341">
        <f t="shared" si="51"/>
        <v>1.6166149871644227E-2</v>
      </c>
      <c r="AM44" s="341">
        <f t="shared" si="52"/>
        <v>8.0193154634785102E-2</v>
      </c>
      <c r="AN44" s="342">
        <f t="shared" si="53"/>
        <v>6.5475064939646735E-2</v>
      </c>
      <c r="AP44" s="102">
        <f t="shared" si="54"/>
        <v>2.2032415744790326</v>
      </c>
      <c r="AQ44" s="74">
        <f t="shared" si="55"/>
        <v>2.0947947069051081</v>
      </c>
      <c r="AR44" s="74">
        <f t="shared" si="56"/>
        <v>2.165131369680005</v>
      </c>
      <c r="AS44" s="74">
        <f t="shared" si="57"/>
        <v>2.3693616623112752</v>
      </c>
      <c r="AT44" s="74">
        <f t="shared" si="58"/>
        <v>2.1543108212975732</v>
      </c>
      <c r="AU44" s="74">
        <f t="shared" si="59"/>
        <v>2.6052969086181643</v>
      </c>
      <c r="AV44" s="74">
        <f t="shared" si="60"/>
        <v>2.3920477533525268</v>
      </c>
      <c r="AW44" s="74">
        <f t="shared" si="61"/>
        <v>2.0687707502848736</v>
      </c>
      <c r="AX44" s="74">
        <f t="shared" si="62"/>
        <v>1.8096439684620829</v>
      </c>
      <c r="AY44" s="74">
        <f t="shared" si="63"/>
        <v>2.0535684392612019</v>
      </c>
      <c r="AZ44" s="74">
        <f t="shared" si="64"/>
        <v>1.7081874863497268</v>
      </c>
      <c r="BA44" s="103">
        <f t="shared" si="65"/>
        <v>2.0126513575731595</v>
      </c>
      <c r="BB44" s="42">
        <f t="shared" si="66"/>
        <v>0.178237970747608</v>
      </c>
    </row>
    <row r="45" spans="1:55" ht="20.100000000000001" customHeight="1">
      <c r="A45" s="88" t="s">
        <v>123</v>
      </c>
      <c r="B45" s="90">
        <v>8649.590000000002</v>
      </c>
      <c r="C45" s="61">
        <v>7878.3</v>
      </c>
      <c r="D45" s="61">
        <v>8074.3099999999995</v>
      </c>
      <c r="E45" s="61">
        <v>10698.91</v>
      </c>
      <c r="F45" s="61">
        <v>7406.3599999999988</v>
      </c>
      <c r="G45" s="61">
        <v>8924.76</v>
      </c>
      <c r="H45" s="61">
        <v>11911.720000000001</v>
      </c>
      <c r="I45" s="61">
        <v>11519.68</v>
      </c>
      <c r="J45" s="61">
        <v>11303.46</v>
      </c>
      <c r="K45" s="61">
        <v>10431.189999999999</v>
      </c>
      <c r="L45" s="61">
        <v>13319.82</v>
      </c>
      <c r="M45" s="82">
        <v>15305.61</v>
      </c>
      <c r="N45" s="42">
        <f t="shared" si="43"/>
        <v>0.14908534800019826</v>
      </c>
      <c r="P45" s="340">
        <f t="shared" si="44"/>
        <v>6.4391271524361068E-2</v>
      </c>
      <c r="Q45" s="341">
        <f t="shared" si="45"/>
        <v>6.1969198709422871E-2</v>
      </c>
      <c r="R45" s="341">
        <f t="shared" si="46"/>
        <v>5.2508394218252041E-2</v>
      </c>
      <c r="S45" s="341">
        <f t="shared" si="47"/>
        <v>6.0686720527314587E-2</v>
      </c>
      <c r="T45" s="342">
        <f t="shared" si="48"/>
        <v>6.1209106208303582E-2</v>
      </c>
      <c r="V45" s="97">
        <v>1813.077</v>
      </c>
      <c r="W45" s="61">
        <v>1667.9490000000001</v>
      </c>
      <c r="X45" s="61">
        <v>1924.7540000000001</v>
      </c>
      <c r="Y45" s="61">
        <v>2409.3039999999992</v>
      </c>
      <c r="Z45" s="61">
        <v>1717.4750000000001</v>
      </c>
      <c r="AA45" s="61">
        <v>2146.703</v>
      </c>
      <c r="AB45" s="61">
        <v>2832.7080000000001</v>
      </c>
      <c r="AC45" s="61">
        <v>2669.6039999999998</v>
      </c>
      <c r="AD45" s="61">
        <v>2431.817</v>
      </c>
      <c r="AE45" s="61">
        <v>2403.0810000000001</v>
      </c>
      <c r="AF45" s="61">
        <v>3264.3729999999996</v>
      </c>
      <c r="AG45" s="82">
        <v>3691.4629999999997</v>
      </c>
      <c r="AH45" s="42">
        <f t="shared" si="30"/>
        <v>0.13083370068310216</v>
      </c>
      <c r="AJ45" s="340">
        <f t="shared" si="49"/>
        <v>6.5801085849640131E-2</v>
      </c>
      <c r="AK45" s="341">
        <f t="shared" si="50"/>
        <v>6.4452984320325507E-2</v>
      </c>
      <c r="AL45" s="341">
        <f t="shared" si="51"/>
        <v>5.0267153699851568E-2</v>
      </c>
      <c r="AM45" s="341">
        <f t="shared" si="52"/>
        <v>6.4119831457181559E-2</v>
      </c>
      <c r="AN45" s="342">
        <f t="shared" si="53"/>
        <v>6.1722455837654344E-2</v>
      </c>
      <c r="AP45" s="102">
        <f t="shared" si="54"/>
        <v>2.0961421292801159</v>
      </c>
      <c r="AQ45" s="74">
        <f t="shared" si="55"/>
        <v>2.1171432923346409</v>
      </c>
      <c r="AR45" s="74">
        <f t="shared" si="56"/>
        <v>2.3837999779547729</v>
      </c>
      <c r="AS45" s="74">
        <f t="shared" si="57"/>
        <v>2.2519153820342437</v>
      </c>
      <c r="AT45" s="74">
        <f t="shared" si="58"/>
        <v>2.3189191451671274</v>
      </c>
      <c r="AU45" s="74">
        <f t="shared" si="59"/>
        <v>2.405334149041543</v>
      </c>
      <c r="AV45" s="74">
        <f t="shared" si="60"/>
        <v>2.3780847770095335</v>
      </c>
      <c r="AW45" s="74">
        <f t="shared" si="61"/>
        <v>2.3174289563598989</v>
      </c>
      <c r="AX45" s="74">
        <f t="shared" si="62"/>
        <v>2.1513916977633398</v>
      </c>
      <c r="AY45" s="74">
        <f t="shared" si="63"/>
        <v>2.3037457854760581</v>
      </c>
      <c r="AZ45" s="74">
        <f t="shared" si="64"/>
        <v>2.4507635989074923</v>
      </c>
      <c r="BA45" s="103">
        <f t="shared" si="65"/>
        <v>2.411836574955196</v>
      </c>
      <c r="BB45" s="42">
        <f t="shared" si="66"/>
        <v>-1.5883630705813195E-2</v>
      </c>
    </row>
    <row r="46" spans="1:55" ht="20.100000000000001" customHeight="1">
      <c r="A46" s="88" t="s">
        <v>133</v>
      </c>
      <c r="B46" s="90">
        <v>8035.31</v>
      </c>
      <c r="C46" s="61">
        <v>6873.88</v>
      </c>
      <c r="D46" s="61">
        <v>6404.61</v>
      </c>
      <c r="E46" s="61">
        <v>6444.48</v>
      </c>
      <c r="F46" s="61">
        <v>4885.97</v>
      </c>
      <c r="G46" s="61">
        <v>6812.79</v>
      </c>
      <c r="H46" s="61">
        <v>9194.5</v>
      </c>
      <c r="I46" s="61">
        <v>10333.370000000001</v>
      </c>
      <c r="J46" s="61">
        <v>10207.49</v>
      </c>
      <c r="K46" s="61">
        <v>8582.2800000000007</v>
      </c>
      <c r="L46" s="61">
        <v>8218.2100000000009</v>
      </c>
      <c r="M46" s="82">
        <v>9687.1</v>
      </c>
      <c r="N46" s="42">
        <f t="shared" si="43"/>
        <v>0.17873600212211652</v>
      </c>
      <c r="P46" s="340">
        <f t="shared" si="44"/>
        <v>5.9818306762796113E-2</v>
      </c>
      <c r="Q46" s="341">
        <f t="shared" si="45"/>
        <v>4.7304704807251852E-2</v>
      </c>
      <c r="R46" s="341">
        <f t="shared" si="46"/>
        <v>4.320137410318671E-2</v>
      </c>
      <c r="S46" s="341">
        <f t="shared" si="47"/>
        <v>3.7443164660241814E-2</v>
      </c>
      <c r="T46" s="342">
        <f t="shared" si="48"/>
        <v>3.8739960886920388E-2</v>
      </c>
      <c r="V46" s="97">
        <v>1484.5009999999997</v>
      </c>
      <c r="W46" s="61">
        <v>1547.0939999999998</v>
      </c>
      <c r="X46" s="61">
        <v>1416.1139999999998</v>
      </c>
      <c r="Y46" s="61">
        <v>1661.0210000000002</v>
      </c>
      <c r="Z46" s="61">
        <v>1284.425</v>
      </c>
      <c r="AA46" s="61">
        <v>1818.336</v>
      </c>
      <c r="AB46" s="61">
        <v>2326.9789999999998</v>
      </c>
      <c r="AC46" s="61">
        <v>2622.5560000000005</v>
      </c>
      <c r="AD46" s="61">
        <v>2587.1349999999998</v>
      </c>
      <c r="AE46" s="61">
        <v>2229.9229999999998</v>
      </c>
      <c r="AF46" s="61">
        <v>2258.4989999999998</v>
      </c>
      <c r="AG46" s="82">
        <v>2667.7920000000004</v>
      </c>
      <c r="AH46" s="42">
        <f t="shared" si="30"/>
        <v>0.18122345858908975</v>
      </c>
      <c r="AJ46" s="340">
        <f t="shared" si="49"/>
        <v>5.3876243394448554E-2</v>
      </c>
      <c r="AK46" s="341">
        <f t="shared" si="50"/>
        <v>5.4594036388398118E-2</v>
      </c>
      <c r="AL46" s="341">
        <f t="shared" si="51"/>
        <v>4.6645070299267517E-2</v>
      </c>
      <c r="AM46" s="341">
        <f t="shared" si="52"/>
        <v>4.4362140976601974E-2</v>
      </c>
      <c r="AN46" s="342">
        <f t="shared" si="53"/>
        <v>4.460634547984027E-2</v>
      </c>
      <c r="AP46" s="102">
        <f t="shared" si="54"/>
        <v>1.8474719705898088</v>
      </c>
      <c r="AQ46" s="74">
        <f t="shared" si="55"/>
        <v>2.2506852025348127</v>
      </c>
      <c r="AR46" s="74">
        <f t="shared" si="56"/>
        <v>2.2110854525099888</v>
      </c>
      <c r="AS46" s="74">
        <f t="shared" si="57"/>
        <v>2.5774321589949856</v>
      </c>
      <c r="AT46" s="74">
        <f t="shared" si="58"/>
        <v>2.6288024691105343</v>
      </c>
      <c r="AU46" s="74">
        <f t="shared" si="59"/>
        <v>2.6690034479266207</v>
      </c>
      <c r="AV46" s="74">
        <f t="shared" si="60"/>
        <v>2.5308380009788456</v>
      </c>
      <c r="AW46" s="74">
        <f t="shared" si="61"/>
        <v>2.5379484137314359</v>
      </c>
      <c r="AX46" s="74">
        <f t="shared" si="62"/>
        <v>2.5345457110415976</v>
      </c>
      <c r="AY46" s="74">
        <f t="shared" si="63"/>
        <v>2.5982874014830553</v>
      </c>
      <c r="AZ46" s="74">
        <f t="shared" si="64"/>
        <v>2.748164137932712</v>
      </c>
      <c r="BA46" s="103">
        <f t="shared" si="65"/>
        <v>2.7539635184936673</v>
      </c>
      <c r="BB46" s="42">
        <f t="shared" si="66"/>
        <v>2.1102744486425937E-3</v>
      </c>
    </row>
    <row r="47" spans="1:55" ht="20.100000000000001" customHeight="1">
      <c r="A47" s="88" t="s">
        <v>129</v>
      </c>
      <c r="B47" s="90">
        <v>8349.2000000000007</v>
      </c>
      <c r="C47" s="61">
        <v>8878.2000000000007</v>
      </c>
      <c r="D47" s="61">
        <v>5053.8600000000006</v>
      </c>
      <c r="E47" s="61">
        <v>3676.5199999999995</v>
      </c>
      <c r="F47" s="61">
        <v>4279.67</v>
      </c>
      <c r="G47" s="61">
        <v>5104.6200000000008</v>
      </c>
      <c r="H47" s="61">
        <v>5744.32</v>
      </c>
      <c r="I47" s="61">
        <v>5969.49</v>
      </c>
      <c r="J47" s="61">
        <v>3332.23</v>
      </c>
      <c r="K47" s="61">
        <v>3144.3</v>
      </c>
      <c r="L47" s="61">
        <v>3410.2</v>
      </c>
      <c r="M47" s="82">
        <v>6562.170000000001</v>
      </c>
      <c r="N47" s="42">
        <f t="shared" si="43"/>
        <v>0.9242771684945168</v>
      </c>
      <c r="P47" s="340">
        <f t="shared" si="44"/>
        <v>6.2155039049387927E-2</v>
      </c>
      <c r="Q47" s="341">
        <f t="shared" si="45"/>
        <v>3.5444001980568018E-2</v>
      </c>
      <c r="R47" s="341">
        <f t="shared" si="46"/>
        <v>1.5827738152641255E-2</v>
      </c>
      <c r="S47" s="341">
        <f t="shared" si="47"/>
        <v>1.5537286115146317E-2</v>
      </c>
      <c r="T47" s="342">
        <f t="shared" si="48"/>
        <v>2.6242963232889348E-2</v>
      </c>
      <c r="V47" s="97">
        <v>1376.7350000000001</v>
      </c>
      <c r="W47" s="61">
        <v>1693.9979999999998</v>
      </c>
      <c r="X47" s="61">
        <v>899.61299999999994</v>
      </c>
      <c r="Y47" s="61">
        <v>946.31199999999967</v>
      </c>
      <c r="Z47" s="61">
        <v>1190.6770000000001</v>
      </c>
      <c r="AA47" s="61">
        <v>1300.3779999999999</v>
      </c>
      <c r="AB47" s="61">
        <v>1619.2389999999998</v>
      </c>
      <c r="AC47" s="61">
        <v>1628.7860000000001</v>
      </c>
      <c r="AD47" s="61">
        <v>884.56299999999999</v>
      </c>
      <c r="AE47" s="61">
        <v>904.99200000000008</v>
      </c>
      <c r="AF47" s="61">
        <v>1066.471</v>
      </c>
      <c r="AG47" s="82">
        <v>1804.4290000000001</v>
      </c>
      <c r="AH47" s="42">
        <f t="shared" si="30"/>
        <v>0.69196255688152808</v>
      </c>
      <c r="AJ47" s="340">
        <f t="shared" si="49"/>
        <v>4.9965146503543043E-2</v>
      </c>
      <c r="AK47" s="341">
        <f t="shared" si="50"/>
        <v>3.9042775290525161E-2</v>
      </c>
      <c r="AL47" s="341">
        <f t="shared" si="51"/>
        <v>1.8930436369450746E-2</v>
      </c>
      <c r="AM47" s="341">
        <f t="shared" si="52"/>
        <v>2.0947955633125223E-2</v>
      </c>
      <c r="AN47" s="342">
        <f t="shared" si="53"/>
        <v>3.0170636754230724E-2</v>
      </c>
      <c r="AP47" s="102">
        <f t="shared" si="54"/>
        <v>1.6489424136444211</v>
      </c>
      <c r="AQ47" s="74">
        <f t="shared" si="55"/>
        <v>1.9080421707102788</v>
      </c>
      <c r="AR47" s="74">
        <f t="shared" si="56"/>
        <v>1.7800512875307186</v>
      </c>
      <c r="AS47" s="74">
        <f t="shared" si="57"/>
        <v>2.5739340463264164</v>
      </c>
      <c r="AT47" s="74">
        <f t="shared" si="58"/>
        <v>2.7821701205934106</v>
      </c>
      <c r="AU47" s="74">
        <f t="shared" si="59"/>
        <v>2.5474530915131774</v>
      </c>
      <c r="AV47" s="74">
        <f t="shared" si="60"/>
        <v>2.8188523619854045</v>
      </c>
      <c r="AW47" s="74">
        <f t="shared" si="61"/>
        <v>2.7285178465832094</v>
      </c>
      <c r="AX47" s="74">
        <f t="shared" si="62"/>
        <v>2.6545676618960874</v>
      </c>
      <c r="AY47" s="74">
        <f t="shared" si="63"/>
        <v>2.8781986451674459</v>
      </c>
      <c r="AZ47" s="74">
        <f t="shared" si="64"/>
        <v>3.1272975192070844</v>
      </c>
      <c r="BA47" s="103">
        <f t="shared" si="65"/>
        <v>2.749744368097748</v>
      </c>
      <c r="BB47" s="42">
        <f t="shared" si="66"/>
        <v>-0.12072824820487937</v>
      </c>
    </row>
    <row r="48" spans="1:55" ht="20.100000000000001" customHeight="1">
      <c r="A48" s="88" t="s">
        <v>130</v>
      </c>
      <c r="B48" s="90">
        <v>1451.75</v>
      </c>
      <c r="C48" s="61">
        <v>1487.47</v>
      </c>
      <c r="D48" s="61">
        <v>6888.6999999999989</v>
      </c>
      <c r="E48" s="61">
        <v>1506.66</v>
      </c>
      <c r="F48" s="61">
        <v>3475.66</v>
      </c>
      <c r="G48" s="61">
        <v>3861.5</v>
      </c>
      <c r="H48" s="61">
        <v>3021.73</v>
      </c>
      <c r="I48" s="61">
        <v>6069.97</v>
      </c>
      <c r="J48" s="61">
        <v>4729.25</v>
      </c>
      <c r="K48" s="61">
        <v>3456.17</v>
      </c>
      <c r="L48" s="61">
        <v>4483.93</v>
      </c>
      <c r="M48" s="82">
        <v>6141.71</v>
      </c>
      <c r="N48" s="42">
        <f t="shared" si="43"/>
        <v>0.36971585194238082</v>
      </c>
      <c r="P48" s="340">
        <f t="shared" si="44"/>
        <v>1.0807451964253931E-2</v>
      </c>
      <c r="Q48" s="341">
        <f t="shared" si="45"/>
        <v>2.681238048042036E-2</v>
      </c>
      <c r="R48" s="341">
        <f t="shared" si="46"/>
        <v>1.7397625471810615E-2</v>
      </c>
      <c r="S48" s="341">
        <f t="shared" si="47"/>
        <v>2.0429330634651348E-2</v>
      </c>
      <c r="T48" s="342">
        <f t="shared" si="48"/>
        <v>2.4561489525121844E-2</v>
      </c>
      <c r="V48" s="97">
        <v>316.30400000000003</v>
      </c>
      <c r="W48" s="61">
        <v>325</v>
      </c>
      <c r="X48" s="61">
        <v>480.17099999999999</v>
      </c>
      <c r="Y48" s="61">
        <v>580.53200000000004</v>
      </c>
      <c r="Z48" s="61">
        <v>822.46300000000008</v>
      </c>
      <c r="AA48" s="61">
        <v>913.05700000000002</v>
      </c>
      <c r="AB48" s="61">
        <v>815.65599999999995</v>
      </c>
      <c r="AC48" s="61">
        <v>1406.0330000000001</v>
      </c>
      <c r="AD48" s="61">
        <v>763.24599999999998</v>
      </c>
      <c r="AE48" s="61">
        <v>1145.627</v>
      </c>
      <c r="AF48" s="61">
        <v>1248.2749999999999</v>
      </c>
      <c r="AG48" s="82">
        <v>1769.9119999999998</v>
      </c>
      <c r="AH48" s="42">
        <f t="shared" si="30"/>
        <v>0.41788628307063747</v>
      </c>
      <c r="AJ48" s="340">
        <f t="shared" si="49"/>
        <v>1.1479460970816226E-2</v>
      </c>
      <c r="AK48" s="341">
        <f t="shared" si="50"/>
        <v>2.7413782206743759E-2</v>
      </c>
      <c r="AL48" s="341">
        <f t="shared" si="51"/>
        <v>2.3963989766345725E-2</v>
      </c>
      <c r="AM48" s="341">
        <f t="shared" si="52"/>
        <v>2.4519006440812161E-2</v>
      </c>
      <c r="AN48" s="342">
        <f t="shared" si="53"/>
        <v>2.9593501345275431E-2</v>
      </c>
      <c r="AP48" s="102">
        <f t="shared" si="54"/>
        <v>2.1787773376958843</v>
      </c>
      <c r="AQ48" s="74">
        <f t="shared" si="55"/>
        <v>2.1849180151532468</v>
      </c>
      <c r="AR48" s="74">
        <f t="shared" si="56"/>
        <v>0.69704153178393613</v>
      </c>
      <c r="AS48" s="74">
        <f t="shared" si="57"/>
        <v>3.8531055447147997</v>
      </c>
      <c r="AT48" s="74">
        <f t="shared" si="58"/>
        <v>2.3663505636339579</v>
      </c>
      <c r="AU48" s="74">
        <f t="shared" si="59"/>
        <v>2.3645137899779876</v>
      </c>
      <c r="AV48" s="74">
        <f t="shared" si="60"/>
        <v>2.6993013935725556</v>
      </c>
      <c r="AW48" s="74">
        <f t="shared" si="61"/>
        <v>2.3163755339812226</v>
      </c>
      <c r="AX48" s="74">
        <f t="shared" si="62"/>
        <v>1.6138838082148332</v>
      </c>
      <c r="AY48" s="74">
        <f t="shared" si="63"/>
        <v>3.3147298888654202</v>
      </c>
      <c r="AZ48" s="74">
        <f t="shared" si="64"/>
        <v>2.783886010709355</v>
      </c>
      <c r="BA48" s="103">
        <f t="shared" si="65"/>
        <v>2.8817902505979602</v>
      </c>
      <c r="BB48" s="42">
        <f t="shared" si="66"/>
        <v>3.5168192775126755E-2</v>
      </c>
    </row>
    <row r="49" spans="1:54" ht="20.100000000000001" customHeight="1">
      <c r="A49" s="88" t="s">
        <v>142</v>
      </c>
      <c r="B49" s="90">
        <v>79.210000000000008</v>
      </c>
      <c r="C49" s="61">
        <v>161.17000000000002</v>
      </c>
      <c r="D49" s="61">
        <v>61.27</v>
      </c>
      <c r="E49" s="61">
        <v>15.129999999999999</v>
      </c>
      <c r="F49" s="61">
        <v>46.45</v>
      </c>
      <c r="G49" s="61">
        <v>365.03</v>
      </c>
      <c r="H49" s="61">
        <v>2485.66</v>
      </c>
      <c r="I49" s="61">
        <v>4883.93</v>
      </c>
      <c r="J49" s="61">
        <v>3440.0699999999997</v>
      </c>
      <c r="K49" s="61">
        <v>8041.29</v>
      </c>
      <c r="L49" s="61">
        <v>1849.3400000000001</v>
      </c>
      <c r="M49" s="82">
        <v>4569.01</v>
      </c>
      <c r="N49" s="42">
        <f t="shared" si="43"/>
        <v>1.4706165442806622</v>
      </c>
      <c r="P49" s="340">
        <f t="shared" si="44"/>
        <v>5.8967333913453001E-4</v>
      </c>
      <c r="Q49" s="341">
        <f t="shared" si="45"/>
        <v>2.5345910259660345E-3</v>
      </c>
      <c r="R49" s="341">
        <f t="shared" si="46"/>
        <v>4.0478145383536106E-2</v>
      </c>
      <c r="S49" s="341">
        <f t="shared" si="47"/>
        <v>8.4258180470895231E-3</v>
      </c>
      <c r="T49" s="342">
        <f t="shared" si="48"/>
        <v>1.827205961453357E-2</v>
      </c>
      <c r="V49" s="97">
        <v>18.59</v>
      </c>
      <c r="W49" s="61">
        <v>35.567</v>
      </c>
      <c r="X49" s="61">
        <v>14.397</v>
      </c>
      <c r="Y49" s="61">
        <v>3.6260000000000003</v>
      </c>
      <c r="Z49" s="61">
        <v>14.957000000000001</v>
      </c>
      <c r="AA49" s="61">
        <v>126.248</v>
      </c>
      <c r="AB49" s="61">
        <v>489.49400000000003</v>
      </c>
      <c r="AC49" s="61">
        <v>990.25600000000009</v>
      </c>
      <c r="AD49" s="61">
        <v>692.72900000000004</v>
      </c>
      <c r="AE49" s="61">
        <v>1646.5100000000002</v>
      </c>
      <c r="AF49" s="61">
        <v>436.53200000000004</v>
      </c>
      <c r="AG49" s="82">
        <v>1169.3699999999999</v>
      </c>
      <c r="AH49" s="42">
        <f t="shared" si="30"/>
        <v>1.6787726902036959</v>
      </c>
      <c r="AJ49" s="340">
        <f t="shared" si="49"/>
        <v>6.7467746044145389E-4</v>
      </c>
      <c r="AK49" s="341">
        <f t="shared" si="50"/>
        <v>3.7904919145650118E-3</v>
      </c>
      <c r="AL49" s="341">
        <f t="shared" si="51"/>
        <v>3.4441357256930837E-2</v>
      </c>
      <c r="AM49" s="341">
        <f t="shared" si="52"/>
        <v>8.5744975423048733E-3</v>
      </c>
      <c r="AN49" s="342">
        <f t="shared" si="53"/>
        <v>1.9552244782861935E-2</v>
      </c>
      <c r="AP49" s="102">
        <f t="shared" si="54"/>
        <v>2.3469258931953032</v>
      </c>
      <c r="AQ49" s="74">
        <f t="shared" si="55"/>
        <v>2.2068002730036609</v>
      </c>
      <c r="AR49" s="74">
        <f t="shared" si="56"/>
        <v>2.3497633425820137</v>
      </c>
      <c r="AS49" s="74">
        <f t="shared" si="57"/>
        <v>2.3965631196298749</v>
      </c>
      <c r="AT49" s="74">
        <f t="shared" si="58"/>
        <v>3.220021528525296</v>
      </c>
      <c r="AU49" s="74">
        <f t="shared" si="59"/>
        <v>3.4585650494479907</v>
      </c>
      <c r="AV49" s="74">
        <f t="shared" si="60"/>
        <v>1.9692717427162205</v>
      </c>
      <c r="AW49" s="74">
        <f t="shared" si="61"/>
        <v>2.0275802478741505</v>
      </c>
      <c r="AX49" s="74">
        <f t="shared" si="62"/>
        <v>2.0137061164453049</v>
      </c>
      <c r="AY49" s="74">
        <f t="shared" si="63"/>
        <v>2.0475694820109709</v>
      </c>
      <c r="AZ49" s="74">
        <f t="shared" si="64"/>
        <v>2.3604745476764681</v>
      </c>
      <c r="BA49" s="103">
        <f t="shared" si="65"/>
        <v>2.5593509316022507</v>
      </c>
      <c r="BB49" s="42">
        <f t="shared" si="66"/>
        <v>8.4252712710478669E-2</v>
      </c>
    </row>
    <row r="50" spans="1:54" ht="20.100000000000001" customHeight="1">
      <c r="A50" s="88" t="s">
        <v>140</v>
      </c>
      <c r="B50" s="90">
        <v>616.91</v>
      </c>
      <c r="C50" s="61">
        <v>825.43000000000006</v>
      </c>
      <c r="D50" s="61">
        <v>886.45</v>
      </c>
      <c r="E50" s="61">
        <v>988.93999999999983</v>
      </c>
      <c r="F50" s="61">
        <v>1040.5899999999999</v>
      </c>
      <c r="G50" s="61">
        <v>2065.61</v>
      </c>
      <c r="H50" s="61">
        <v>3059.13</v>
      </c>
      <c r="I50" s="61">
        <v>2986.46</v>
      </c>
      <c r="J50" s="61">
        <v>2290.19</v>
      </c>
      <c r="K50" s="61">
        <v>2214.64</v>
      </c>
      <c r="L50" s="61">
        <v>2985.5</v>
      </c>
      <c r="M50" s="82">
        <v>3502.33</v>
      </c>
      <c r="N50" s="42">
        <f t="shared" si="43"/>
        <v>0.17311338134315857</v>
      </c>
      <c r="P50" s="340">
        <f t="shared" si="44"/>
        <v>4.59254361375436E-3</v>
      </c>
      <c r="Q50" s="341">
        <f t="shared" si="45"/>
        <v>1.4342592579091313E-2</v>
      </c>
      <c r="R50" s="341">
        <f t="shared" si="46"/>
        <v>1.1148027230978413E-2</v>
      </c>
      <c r="S50" s="341">
        <f t="shared" si="47"/>
        <v>1.3602301242381482E-2</v>
      </c>
      <c r="T50" s="342">
        <f t="shared" si="48"/>
        <v>1.4006268874388402E-2</v>
      </c>
      <c r="V50" s="97">
        <v>154.934</v>
      </c>
      <c r="W50" s="61">
        <v>217.27499999999998</v>
      </c>
      <c r="X50" s="61">
        <v>219.86199999999999</v>
      </c>
      <c r="Y50" s="61">
        <v>219.369</v>
      </c>
      <c r="Z50" s="61">
        <v>257.346</v>
      </c>
      <c r="AA50" s="61">
        <v>499.62900000000002</v>
      </c>
      <c r="AB50" s="61">
        <v>683.36699999999996</v>
      </c>
      <c r="AC50" s="61">
        <v>785.75400000000002</v>
      </c>
      <c r="AD50" s="61">
        <v>628.02199999999993</v>
      </c>
      <c r="AE50" s="61">
        <v>583.95799999999997</v>
      </c>
      <c r="AF50" s="61">
        <v>760.49</v>
      </c>
      <c r="AG50" s="82">
        <v>929.05800000000011</v>
      </c>
      <c r="AH50" s="42">
        <f t="shared" si="30"/>
        <v>0.22165708950808044</v>
      </c>
      <c r="AJ50" s="340">
        <f t="shared" si="49"/>
        <v>5.6229412402386348E-3</v>
      </c>
      <c r="AK50" s="341">
        <f t="shared" si="50"/>
        <v>1.5000948013292902E-2</v>
      </c>
      <c r="AL50" s="341">
        <f t="shared" si="51"/>
        <v>1.2215113240152087E-2</v>
      </c>
      <c r="AM50" s="341">
        <f t="shared" si="52"/>
        <v>1.4937781505015516E-2</v>
      </c>
      <c r="AN50" s="342">
        <f t="shared" si="53"/>
        <v>1.5534150383091874E-2</v>
      </c>
      <c r="AP50" s="102">
        <f t="shared" si="54"/>
        <v>2.5114522377656385</v>
      </c>
      <c r="AQ50" s="74">
        <f t="shared" si="55"/>
        <v>2.6322643955271792</v>
      </c>
      <c r="AR50" s="74">
        <f t="shared" si="56"/>
        <v>2.4802526933273166</v>
      </c>
      <c r="AS50" s="74">
        <f t="shared" si="57"/>
        <v>2.2182235524905458</v>
      </c>
      <c r="AT50" s="74">
        <f t="shared" si="58"/>
        <v>2.4730777731863656</v>
      </c>
      <c r="AU50" s="74">
        <f t="shared" si="59"/>
        <v>2.4187963846030955</v>
      </c>
      <c r="AV50" s="74">
        <f t="shared" si="60"/>
        <v>2.233860607427602</v>
      </c>
      <c r="AW50" s="74">
        <f t="shared" si="61"/>
        <v>2.6310548274545784</v>
      </c>
      <c r="AX50" s="74">
        <f t="shared" si="62"/>
        <v>2.7422266274850555</v>
      </c>
      <c r="AY50" s="74">
        <f t="shared" si="63"/>
        <v>2.6368077881732472</v>
      </c>
      <c r="AZ50" s="74">
        <f t="shared" si="64"/>
        <v>2.547278512811924</v>
      </c>
      <c r="BA50" s="103">
        <f t="shared" si="65"/>
        <v>2.6526854979399435</v>
      </c>
      <c r="BB50" s="42">
        <f t="shared" si="66"/>
        <v>4.1380235650659736E-2</v>
      </c>
    </row>
    <row r="51" spans="1:54" ht="20.100000000000001" customHeight="1">
      <c r="A51" s="88" t="s">
        <v>234</v>
      </c>
      <c r="B51" s="90"/>
      <c r="C51" s="61"/>
      <c r="D51" s="61"/>
      <c r="E51" s="61"/>
      <c r="F51" s="61"/>
      <c r="G51" s="61"/>
      <c r="H51" s="61"/>
      <c r="I51" s="61"/>
      <c r="J51" s="61"/>
      <c r="K51" s="61"/>
      <c r="L51" s="61"/>
      <c r="M51" s="82">
        <v>1650.5700000000002</v>
      </c>
      <c r="N51" s="42"/>
      <c r="P51" s="340">
        <f t="shared" si="44"/>
        <v>0</v>
      </c>
      <c r="Q51" s="341">
        <f t="shared" si="45"/>
        <v>0</v>
      </c>
      <c r="R51" s="341">
        <f t="shared" si="46"/>
        <v>0</v>
      </c>
      <c r="S51" s="341">
        <f t="shared" si="47"/>
        <v>0</v>
      </c>
      <c r="T51" s="342">
        <f t="shared" si="48"/>
        <v>6.6008420725629131E-3</v>
      </c>
      <c r="V51" s="97"/>
      <c r="W51" s="61"/>
      <c r="X51" s="61"/>
      <c r="Y51" s="61"/>
      <c r="Z51" s="61"/>
      <c r="AA51" s="61"/>
      <c r="AB51" s="61"/>
      <c r="AC51" s="61"/>
      <c r="AD51" s="61"/>
      <c r="AE51" s="61"/>
      <c r="AF51" s="61"/>
      <c r="AG51" s="82">
        <v>354.21999999999997</v>
      </c>
      <c r="AH51" s="42" t="e">
        <f t="shared" si="30"/>
        <v>#DIV/0!</v>
      </c>
      <c r="AJ51" s="340">
        <f t="shared" si="49"/>
        <v>0</v>
      </c>
      <c r="AK51" s="341">
        <f t="shared" si="50"/>
        <v>0</v>
      </c>
      <c r="AL51" s="341">
        <f t="shared" si="51"/>
        <v>0</v>
      </c>
      <c r="AM51" s="341">
        <f t="shared" si="52"/>
        <v>0</v>
      </c>
      <c r="AN51" s="342">
        <f t="shared" si="53"/>
        <v>5.9226730179373121E-3</v>
      </c>
      <c r="AP51" s="102"/>
      <c r="AQ51" s="74"/>
      <c r="AR51" s="74"/>
      <c r="AS51" s="74"/>
      <c r="AT51" s="74"/>
      <c r="AU51" s="74"/>
      <c r="AV51" s="74"/>
      <c r="AW51" s="74"/>
      <c r="AX51" s="74"/>
      <c r="AY51" s="74"/>
      <c r="AZ51" s="74"/>
      <c r="BA51" s="103">
        <f t="shared" si="65"/>
        <v>2.1460465172637329</v>
      </c>
      <c r="BB51" s="42"/>
    </row>
    <row r="52" spans="1:54" ht="20.100000000000001" customHeight="1">
      <c r="A52" s="88" t="s">
        <v>146</v>
      </c>
      <c r="B52" s="90">
        <v>114.58</v>
      </c>
      <c r="C52" s="61">
        <v>307.01</v>
      </c>
      <c r="D52" s="61">
        <v>67.69</v>
      </c>
      <c r="E52" s="61">
        <v>157.38</v>
      </c>
      <c r="F52" s="61">
        <v>416.05</v>
      </c>
      <c r="G52" s="61">
        <v>118.97</v>
      </c>
      <c r="H52" s="61">
        <v>702.58999999999992</v>
      </c>
      <c r="I52" s="61">
        <v>1471.54</v>
      </c>
      <c r="J52" s="61">
        <v>388.07000000000005</v>
      </c>
      <c r="K52" s="61">
        <v>506.26</v>
      </c>
      <c r="L52" s="61">
        <v>1106.6599999999999</v>
      </c>
      <c r="M52" s="82">
        <v>1677.6899999999998</v>
      </c>
      <c r="N52" s="42">
        <f t="shared" si="43"/>
        <v>0.5159940722534474</v>
      </c>
      <c r="P52" s="340">
        <f t="shared" si="44"/>
        <v>8.5298284557548839E-4</v>
      </c>
      <c r="Q52" s="341">
        <f t="shared" si="45"/>
        <v>8.2606989660898879E-4</v>
      </c>
      <c r="R52" s="341">
        <f t="shared" si="46"/>
        <v>2.5484052784900172E-3</v>
      </c>
      <c r="S52" s="341">
        <f t="shared" si="47"/>
        <v>5.0420776060605896E-3</v>
      </c>
      <c r="T52" s="342">
        <f t="shared" si="48"/>
        <v>6.7092984464264295E-3</v>
      </c>
      <c r="V52" s="97">
        <v>27.69</v>
      </c>
      <c r="W52" s="61">
        <v>72.393000000000001</v>
      </c>
      <c r="X52" s="61">
        <v>17.276</v>
      </c>
      <c r="Y52" s="61">
        <v>38.643999999999991</v>
      </c>
      <c r="Z52" s="61">
        <v>90.47</v>
      </c>
      <c r="AA52" s="61">
        <v>32.353999999999999</v>
      </c>
      <c r="AB52" s="61">
        <v>188.45100000000002</v>
      </c>
      <c r="AC52" s="61">
        <v>398.32</v>
      </c>
      <c r="AD52" s="61">
        <v>103.482</v>
      </c>
      <c r="AE52" s="61">
        <v>130.74700000000001</v>
      </c>
      <c r="AF52" s="61">
        <v>225.20499999999998</v>
      </c>
      <c r="AG52" s="82">
        <v>327.19200000000001</v>
      </c>
      <c r="AH52" s="42">
        <f t="shared" si="30"/>
        <v>0.45286294709264907</v>
      </c>
      <c r="AJ52" s="340">
        <f t="shared" si="49"/>
        <v>1.004939154363844E-3</v>
      </c>
      <c r="AK52" s="341">
        <f t="shared" si="50"/>
        <v>9.7140212442047708E-4</v>
      </c>
      <c r="AL52" s="341">
        <f t="shared" si="51"/>
        <v>2.7349388326046828E-3</v>
      </c>
      <c r="AM52" s="341">
        <f t="shared" si="52"/>
        <v>4.4235467709463887E-3</v>
      </c>
      <c r="AN52" s="342">
        <f t="shared" si="53"/>
        <v>5.4707561122605865E-3</v>
      </c>
      <c r="AP52" s="102">
        <f t="shared" si="54"/>
        <v>2.4166521207889686</v>
      </c>
      <c r="AQ52" s="74">
        <f t="shared" si="55"/>
        <v>2.3580013680336145</v>
      </c>
      <c r="AR52" s="74">
        <f t="shared" si="56"/>
        <v>2.5522233712512925</v>
      </c>
      <c r="AS52" s="74">
        <f t="shared" si="57"/>
        <v>2.4554581268267879</v>
      </c>
      <c r="AT52" s="74">
        <f t="shared" si="58"/>
        <v>2.174498257420983</v>
      </c>
      <c r="AU52" s="74">
        <f t="shared" si="59"/>
        <v>2.7195091199462054</v>
      </c>
      <c r="AV52" s="74">
        <f t="shared" si="60"/>
        <v>2.6822328811967155</v>
      </c>
      <c r="AW52" s="74">
        <f t="shared" si="61"/>
        <v>2.7068241434143827</v>
      </c>
      <c r="AX52" s="74">
        <f t="shared" si="62"/>
        <v>2.666580771510294</v>
      </c>
      <c r="AY52" s="74">
        <f t="shared" si="63"/>
        <v>2.582605775688382</v>
      </c>
      <c r="AZ52" s="74">
        <f t="shared" si="64"/>
        <v>2.034997198778306</v>
      </c>
      <c r="BA52" s="103">
        <f t="shared" si="65"/>
        <v>1.9502530264828426</v>
      </c>
      <c r="BB52" s="42">
        <f t="shared" si="66"/>
        <v>-4.1643385232342754E-2</v>
      </c>
    </row>
    <row r="53" spans="1:54" ht="20.100000000000001" customHeight="1">
      <c r="A53" s="88" t="s">
        <v>145</v>
      </c>
      <c r="B53" s="90">
        <v>19.21</v>
      </c>
      <c r="C53" s="61">
        <v>68.179999999999993</v>
      </c>
      <c r="D53" s="61">
        <v>57.47</v>
      </c>
      <c r="E53" s="61">
        <v>30.140000000000004</v>
      </c>
      <c r="F53" s="61">
        <v>141.63999999999999</v>
      </c>
      <c r="G53" s="61">
        <v>252.96</v>
      </c>
      <c r="H53" s="61">
        <v>216.91</v>
      </c>
      <c r="I53" s="61">
        <v>279.74</v>
      </c>
      <c r="J53" s="61">
        <v>347.3</v>
      </c>
      <c r="K53" s="61">
        <v>199.98000000000002</v>
      </c>
      <c r="L53" s="61">
        <v>394.7</v>
      </c>
      <c r="M53" s="82">
        <v>1232.07</v>
      </c>
      <c r="N53" s="42">
        <f t="shared" si="43"/>
        <v>2.1215353432987079</v>
      </c>
      <c r="P53" s="340">
        <f t="shared" si="44"/>
        <v>1.4300750971814568E-4</v>
      </c>
      <c r="Q53" s="341">
        <f t="shared" si="45"/>
        <v>1.7564313780466488E-3</v>
      </c>
      <c r="R53" s="341">
        <f t="shared" si="46"/>
        <v>1.006656831652577E-3</v>
      </c>
      <c r="S53" s="341">
        <f t="shared" si="47"/>
        <v>1.7983012226990356E-3</v>
      </c>
      <c r="T53" s="342">
        <f t="shared" si="48"/>
        <v>4.9272066573017729E-3</v>
      </c>
      <c r="V53" s="97">
        <v>4.29</v>
      </c>
      <c r="W53" s="61">
        <v>11.966999999999999</v>
      </c>
      <c r="X53" s="61">
        <v>14.784000000000001</v>
      </c>
      <c r="Y53" s="61">
        <v>7.6369999999999996</v>
      </c>
      <c r="Z53" s="61">
        <v>23.849</v>
      </c>
      <c r="AA53" s="61">
        <v>55.832999999999998</v>
      </c>
      <c r="AB53" s="61">
        <v>48.167000000000002</v>
      </c>
      <c r="AC53" s="61">
        <v>67.573000000000008</v>
      </c>
      <c r="AD53" s="61">
        <v>92.665999999999997</v>
      </c>
      <c r="AE53" s="61">
        <v>46.628</v>
      </c>
      <c r="AF53" s="61">
        <v>88.141000000000005</v>
      </c>
      <c r="AG53" s="82">
        <v>260.92399999999998</v>
      </c>
      <c r="AH53" s="42">
        <f t="shared" si="30"/>
        <v>1.9603022429970156</v>
      </c>
      <c r="AJ53" s="340">
        <f t="shared" si="49"/>
        <v>1.5569479856341245E-4</v>
      </c>
      <c r="AK53" s="341">
        <f t="shared" si="50"/>
        <v>1.6763397049134108E-3</v>
      </c>
      <c r="AL53" s="341">
        <f t="shared" si="51"/>
        <v>9.7535490593811814E-4</v>
      </c>
      <c r="AM53" s="341">
        <f t="shared" si="52"/>
        <v>1.7312929816744108E-3</v>
      </c>
      <c r="AN53" s="342">
        <f t="shared" si="53"/>
        <v>4.3627337093678368E-3</v>
      </c>
      <c r="AP53" s="102">
        <f t="shared" si="54"/>
        <v>2.2332118688183238</v>
      </c>
      <c r="AQ53" s="74">
        <f t="shared" si="55"/>
        <v>1.7552068055148138</v>
      </c>
      <c r="AR53" s="74">
        <f t="shared" si="56"/>
        <v>2.5724725943970768</v>
      </c>
      <c r="AS53" s="74">
        <f t="shared" si="57"/>
        <v>2.5338420703384203</v>
      </c>
      <c r="AT53" s="74">
        <f t="shared" si="58"/>
        <v>1.6837757695566227</v>
      </c>
      <c r="AU53" s="74">
        <f t="shared" si="59"/>
        <v>2.2071869070208727</v>
      </c>
      <c r="AV53" s="74">
        <f t="shared" si="60"/>
        <v>2.2205984048683787</v>
      </c>
      <c r="AW53" s="74">
        <f t="shared" si="61"/>
        <v>2.4155644527060844</v>
      </c>
      <c r="AX53" s="74">
        <f t="shared" si="62"/>
        <v>2.6681831269795566</v>
      </c>
      <c r="AY53" s="74">
        <f t="shared" si="63"/>
        <v>2.3316331633163316</v>
      </c>
      <c r="AZ53" s="74">
        <f t="shared" si="64"/>
        <v>2.2331137572840136</v>
      </c>
      <c r="BA53" s="103">
        <f t="shared" si="65"/>
        <v>2.117769282589463</v>
      </c>
      <c r="BB53" s="42">
        <f t="shared" si="66"/>
        <v>-5.1651858002449647E-2</v>
      </c>
    </row>
    <row r="54" spans="1:54" ht="20.100000000000001" customHeight="1">
      <c r="A54" s="88" t="s">
        <v>144</v>
      </c>
      <c r="B54" s="90">
        <v>863.54</v>
      </c>
      <c r="C54" s="61">
        <v>261.04000000000002</v>
      </c>
      <c r="D54" s="61">
        <v>128.41</v>
      </c>
      <c r="E54" s="61">
        <v>164.85000000000002</v>
      </c>
      <c r="F54" s="61">
        <v>454.84</v>
      </c>
      <c r="G54" s="61">
        <v>713.63</v>
      </c>
      <c r="H54" s="61">
        <v>1011.1200000000001</v>
      </c>
      <c r="I54" s="61">
        <v>798.27</v>
      </c>
      <c r="J54" s="61">
        <v>707.59</v>
      </c>
      <c r="K54" s="61">
        <v>1319.94</v>
      </c>
      <c r="L54" s="61">
        <v>985.38</v>
      </c>
      <c r="M54" s="82">
        <v>890.41</v>
      </c>
      <c r="N54" s="42">
        <f t="shared" si="43"/>
        <v>-9.6379061884755146E-2</v>
      </c>
      <c r="P54" s="340">
        <f t="shared" si="44"/>
        <v>6.4285635055704076E-3</v>
      </c>
      <c r="Q54" s="341">
        <f t="shared" si="45"/>
        <v>4.9551001119363929E-3</v>
      </c>
      <c r="R54" s="341">
        <f t="shared" si="46"/>
        <v>6.6442975216096734E-3</v>
      </c>
      <c r="S54" s="341">
        <f t="shared" si="47"/>
        <v>4.4895111700612514E-3</v>
      </c>
      <c r="T54" s="342">
        <f t="shared" si="48"/>
        <v>3.5608643013205999E-3</v>
      </c>
      <c r="V54" s="97">
        <v>54.122999999999998</v>
      </c>
      <c r="W54" s="61">
        <v>63.246000000000002</v>
      </c>
      <c r="X54" s="61">
        <v>27.082999999999998</v>
      </c>
      <c r="Y54" s="61">
        <v>42.365000000000009</v>
      </c>
      <c r="Z54" s="61">
        <v>92.174000000000007</v>
      </c>
      <c r="AA54" s="61">
        <v>171.56100000000001</v>
      </c>
      <c r="AB54" s="61">
        <v>257.57799999999997</v>
      </c>
      <c r="AC54" s="61">
        <v>192.18299999999999</v>
      </c>
      <c r="AD54" s="61">
        <v>180.202</v>
      </c>
      <c r="AE54" s="61">
        <v>302.38499999999999</v>
      </c>
      <c r="AF54" s="61">
        <v>325.98399999999998</v>
      </c>
      <c r="AG54" s="82">
        <v>211.667</v>
      </c>
      <c r="AH54" s="42">
        <f t="shared" si="30"/>
        <v>-0.35068285560027479</v>
      </c>
      <c r="AJ54" s="340">
        <f t="shared" si="49"/>
        <v>1.9642586439737927E-3</v>
      </c>
      <c r="AK54" s="341">
        <f t="shared" si="50"/>
        <v>5.150977309380648E-3</v>
      </c>
      <c r="AL54" s="341">
        <f t="shared" si="51"/>
        <v>6.3252271860705549E-3</v>
      </c>
      <c r="AM54" s="341">
        <f t="shared" si="52"/>
        <v>6.4030792858959058E-3</v>
      </c>
      <c r="AN54" s="342">
        <f t="shared" si="53"/>
        <v>3.53914073086708E-3</v>
      </c>
      <c r="AP54" s="102">
        <f t="shared" si="54"/>
        <v>0.62675730134099172</v>
      </c>
      <c r="AQ54" s="74">
        <f t="shared" si="55"/>
        <v>2.4228470732454794</v>
      </c>
      <c r="AR54" s="74">
        <f t="shared" si="56"/>
        <v>2.1091036523635234</v>
      </c>
      <c r="AS54" s="74">
        <f t="shared" si="57"/>
        <v>2.569912041249621</v>
      </c>
      <c r="AT54" s="74">
        <f t="shared" si="58"/>
        <v>2.0265148183976787</v>
      </c>
      <c r="AU54" s="74">
        <f t="shared" si="59"/>
        <v>2.4040609279318415</v>
      </c>
      <c r="AV54" s="74">
        <f t="shared" si="60"/>
        <v>2.5474523300894054</v>
      </c>
      <c r="AW54" s="74">
        <f t="shared" si="61"/>
        <v>2.4074937051373597</v>
      </c>
      <c r="AX54" s="74">
        <f t="shared" si="62"/>
        <v>2.5467007730465379</v>
      </c>
      <c r="AY54" s="74">
        <f t="shared" si="63"/>
        <v>2.2908995863448336</v>
      </c>
      <c r="AZ54" s="74">
        <f t="shared" si="64"/>
        <v>3.3082059713004117</v>
      </c>
      <c r="BA54" s="103">
        <f t="shared" si="65"/>
        <v>2.3771857908154672</v>
      </c>
      <c r="BB54" s="42">
        <f t="shared" si="66"/>
        <v>-0.28142751345043154</v>
      </c>
    </row>
    <row r="55" spans="1:54" ht="20.100000000000001" customHeight="1">
      <c r="A55" s="88" t="s">
        <v>143</v>
      </c>
      <c r="B55" s="90">
        <v>92.410000000000011</v>
      </c>
      <c r="C55" s="61">
        <v>84.75</v>
      </c>
      <c r="D55" s="61">
        <v>41.900000000000006</v>
      </c>
      <c r="E55" s="61">
        <v>220.51000000000002</v>
      </c>
      <c r="F55" s="61">
        <v>175.2</v>
      </c>
      <c r="G55" s="61">
        <v>72.06</v>
      </c>
      <c r="H55" s="61">
        <v>961.7</v>
      </c>
      <c r="I55" s="61">
        <v>276.76</v>
      </c>
      <c r="J55" s="61">
        <v>127.51</v>
      </c>
      <c r="K55" s="61">
        <v>125.24</v>
      </c>
      <c r="L55" s="61">
        <v>385.09</v>
      </c>
      <c r="M55" s="82">
        <v>173.91000000000003</v>
      </c>
      <c r="N55" s="42">
        <f t="shared" si="43"/>
        <v>-0.54839128515411972</v>
      </c>
      <c r="P55" s="340">
        <f t="shared" si="44"/>
        <v>6.8793982160613451E-4</v>
      </c>
      <c r="Q55" s="341">
        <f t="shared" si="45"/>
        <v>5.0034964066271947E-4</v>
      </c>
      <c r="R55" s="341">
        <f t="shared" si="46"/>
        <v>6.3043155113595727E-4</v>
      </c>
      <c r="S55" s="341">
        <f t="shared" si="47"/>
        <v>1.7545168934612911E-3</v>
      </c>
      <c r="T55" s="342">
        <f t="shared" si="48"/>
        <v>6.9548849478629578E-4</v>
      </c>
      <c r="V55" s="97">
        <v>32.126999999999995</v>
      </c>
      <c r="W55" s="61">
        <v>28.59</v>
      </c>
      <c r="X55" s="61">
        <v>18.891999999999999</v>
      </c>
      <c r="Y55" s="61">
        <v>69.861999999999995</v>
      </c>
      <c r="Z55" s="61">
        <v>61.753999999999998</v>
      </c>
      <c r="AA55" s="61">
        <v>41.652000000000001</v>
      </c>
      <c r="AB55" s="61">
        <v>312.46700000000004</v>
      </c>
      <c r="AC55" s="61">
        <v>100.208</v>
      </c>
      <c r="AD55" s="61">
        <v>65.385999999999996</v>
      </c>
      <c r="AE55" s="61">
        <v>45.997</v>
      </c>
      <c r="AF55" s="61">
        <v>121.1</v>
      </c>
      <c r="AG55" s="82">
        <v>68.891000000000005</v>
      </c>
      <c r="AH55" s="42">
        <f t="shared" si="30"/>
        <v>-0.43112303881090003</v>
      </c>
      <c r="AJ55" s="340">
        <f t="shared" si="49"/>
        <v>1.1659689495213872E-3</v>
      </c>
      <c r="AK55" s="341">
        <f t="shared" si="50"/>
        <v>1.2505668939346514E-3</v>
      </c>
      <c r="AL55" s="341">
        <f t="shared" si="51"/>
        <v>9.6215577782524705E-4</v>
      </c>
      <c r="AM55" s="341">
        <f t="shared" si="52"/>
        <v>2.3786839278062549E-3</v>
      </c>
      <c r="AN55" s="342">
        <f t="shared" si="53"/>
        <v>1.1518798116388668E-3</v>
      </c>
      <c r="AP55" s="102">
        <f t="shared" si="54"/>
        <v>3.4765717995887879</v>
      </c>
      <c r="AQ55" s="74">
        <f t="shared" si="55"/>
        <v>3.373451327433628</v>
      </c>
      <c r="AR55" s="74">
        <f t="shared" si="56"/>
        <v>4.5088305489260136</v>
      </c>
      <c r="AS55" s="74">
        <f t="shared" si="57"/>
        <v>3.1682009886172957</v>
      </c>
      <c r="AT55" s="74">
        <f t="shared" si="58"/>
        <v>3.524771689497717</v>
      </c>
      <c r="AU55" s="74">
        <f t="shared" si="59"/>
        <v>5.7801831806827639</v>
      </c>
      <c r="AV55" s="74">
        <f t="shared" si="60"/>
        <v>3.2491109493605075</v>
      </c>
      <c r="AW55" s="74">
        <f t="shared" si="61"/>
        <v>3.6207544442838562</v>
      </c>
      <c r="AX55" s="74">
        <f t="shared" si="62"/>
        <v>5.1279115363500889</v>
      </c>
      <c r="AY55" s="74">
        <f t="shared" si="63"/>
        <v>3.6727083998722456</v>
      </c>
      <c r="AZ55" s="74">
        <f t="shared" si="64"/>
        <v>3.1447194162403598</v>
      </c>
      <c r="BA55" s="103">
        <f t="shared" si="65"/>
        <v>3.9613018227818984</v>
      </c>
      <c r="BB55" s="42">
        <f t="shared" si="66"/>
        <v>0.25966781084647483</v>
      </c>
    </row>
    <row r="56" spans="1:54" ht="20.100000000000001" customHeight="1">
      <c r="A56" s="88" t="s">
        <v>147</v>
      </c>
      <c r="B56" s="90">
        <v>66.06</v>
      </c>
      <c r="C56" s="61">
        <v>42.48</v>
      </c>
      <c r="D56" s="61">
        <v>35.940000000000005</v>
      </c>
      <c r="E56" s="61">
        <v>124.71000000000001</v>
      </c>
      <c r="F56" s="61">
        <v>30.82</v>
      </c>
      <c r="G56" s="61">
        <v>8.75</v>
      </c>
      <c r="H56" s="61">
        <v>155.26</v>
      </c>
      <c r="I56" s="61">
        <v>194.83999999999997</v>
      </c>
      <c r="J56" s="61">
        <v>533.91</v>
      </c>
      <c r="K56" s="61">
        <v>408.77</v>
      </c>
      <c r="L56" s="61">
        <v>210.28000000000003</v>
      </c>
      <c r="M56" s="82">
        <v>142.97</v>
      </c>
      <c r="N56" s="42">
        <f t="shared" si="43"/>
        <v>-0.32009701350580189</v>
      </c>
      <c r="P56" s="340">
        <f t="shared" si="44"/>
        <v>4.9177907818743908E-4</v>
      </c>
      <c r="Q56" s="341">
        <f t="shared" si="45"/>
        <v>6.0755750149858379E-5</v>
      </c>
      <c r="R56" s="341">
        <f t="shared" si="46"/>
        <v>2.05766133150627E-3</v>
      </c>
      <c r="S56" s="341">
        <f t="shared" si="47"/>
        <v>9.5806126452787754E-4</v>
      </c>
      <c r="T56" s="342">
        <f t="shared" si="48"/>
        <v>5.7175544879303492E-4</v>
      </c>
      <c r="V56" s="97">
        <v>17.384</v>
      </c>
      <c r="W56" s="61">
        <v>11.788</v>
      </c>
      <c r="X56" s="61">
        <v>8.516</v>
      </c>
      <c r="Y56" s="61">
        <v>31.954999999999998</v>
      </c>
      <c r="Z56" s="61">
        <v>11.846</v>
      </c>
      <c r="AA56" s="61">
        <v>5.5609999999999999</v>
      </c>
      <c r="AB56" s="61">
        <v>20.130000000000003</v>
      </c>
      <c r="AC56" s="61">
        <v>34.239000000000004</v>
      </c>
      <c r="AD56" s="61">
        <v>82.906000000000006</v>
      </c>
      <c r="AE56" s="61">
        <v>93.097999999999999</v>
      </c>
      <c r="AF56" s="61">
        <v>55.478999999999999</v>
      </c>
      <c r="AG56" s="82">
        <v>48.151999999999994</v>
      </c>
      <c r="AH56" s="42">
        <f t="shared" si="30"/>
        <v>-0.13206798968979264</v>
      </c>
      <c r="AJ56" s="340">
        <f t="shared" si="49"/>
        <v>6.3090871287327789E-4</v>
      </c>
      <c r="AK56" s="341">
        <f t="shared" si="50"/>
        <v>1.6696443141195132E-4</v>
      </c>
      <c r="AL56" s="341">
        <f t="shared" si="51"/>
        <v>1.9474048003994794E-3</v>
      </c>
      <c r="AM56" s="341">
        <f t="shared" si="52"/>
        <v>1.089735802070712E-3</v>
      </c>
      <c r="AN56" s="342">
        <f t="shared" si="53"/>
        <v>8.0511702094663608E-4</v>
      </c>
      <c r="AP56" s="102">
        <f t="shared" si="54"/>
        <v>2.6315470784135635</v>
      </c>
      <c r="AQ56" s="74">
        <f t="shared" si="55"/>
        <v>2.7749529190207163</v>
      </c>
      <c r="AR56" s="74">
        <f t="shared" si="56"/>
        <v>2.3695047301057315</v>
      </c>
      <c r="AS56" s="74">
        <f t="shared" si="57"/>
        <v>2.5623446395637877</v>
      </c>
      <c r="AT56" s="74">
        <f t="shared" si="58"/>
        <v>3.843608046722907</v>
      </c>
      <c r="AU56" s="74">
        <f t="shared" si="59"/>
        <v>6.3554285714285719</v>
      </c>
      <c r="AV56" s="74">
        <f t="shared" si="60"/>
        <v>1.2965348447765042</v>
      </c>
      <c r="AW56" s="74">
        <f t="shared" si="61"/>
        <v>1.7572880312050918</v>
      </c>
      <c r="AX56" s="74">
        <f t="shared" si="62"/>
        <v>1.552808525781499</v>
      </c>
      <c r="AY56" s="74">
        <f t="shared" si="63"/>
        <v>2.2775154732490153</v>
      </c>
      <c r="AZ56" s="74">
        <f t="shared" si="64"/>
        <v>2.6383393570477454</v>
      </c>
      <c r="BA56" s="103">
        <f t="shared" si="65"/>
        <v>3.3679792963558786</v>
      </c>
      <c r="BB56" s="42">
        <f t="shared" si="66"/>
        <v>0.2765527252432709</v>
      </c>
    </row>
    <row r="57" spans="1:54" ht="20.100000000000001" customHeight="1">
      <c r="A57" s="88" t="s">
        <v>149</v>
      </c>
      <c r="B57" s="90">
        <v>53.099999999999994</v>
      </c>
      <c r="C57" s="61">
        <v>69.14</v>
      </c>
      <c r="D57" s="61">
        <v>38.160000000000004</v>
      </c>
      <c r="E57" s="61">
        <v>32.92</v>
      </c>
      <c r="F57" s="61">
        <v>66.61</v>
      </c>
      <c r="G57" s="61">
        <v>43.290000000000006</v>
      </c>
      <c r="H57" s="61">
        <v>131.03</v>
      </c>
      <c r="I57" s="61">
        <v>4.26</v>
      </c>
      <c r="J57" s="61">
        <v>57.89</v>
      </c>
      <c r="K57" s="61">
        <v>202.5</v>
      </c>
      <c r="L57" s="61">
        <v>237.58</v>
      </c>
      <c r="M57" s="82">
        <v>168.48000000000002</v>
      </c>
      <c r="N57" s="42">
        <f t="shared" si="43"/>
        <v>-0.29084939809748289</v>
      </c>
      <c r="P57" s="340">
        <f t="shared" si="44"/>
        <v>3.952992590335E-4</v>
      </c>
      <c r="Q57" s="341">
        <f t="shared" si="45"/>
        <v>3.0058473416998512E-4</v>
      </c>
      <c r="R57" s="341">
        <f t="shared" si="46"/>
        <v>1.0193419762458587E-3</v>
      </c>
      <c r="S57" s="341">
        <f t="shared" si="47"/>
        <v>1.0824433860877551E-3</v>
      </c>
      <c r="T57" s="342">
        <f t="shared" si="48"/>
        <v>6.7377322524061361E-4</v>
      </c>
      <c r="V57" s="97">
        <v>15.91</v>
      </c>
      <c r="W57" s="61">
        <v>19.285</v>
      </c>
      <c r="X57" s="61">
        <v>9.2740000000000009</v>
      </c>
      <c r="Y57" s="61">
        <v>9.6329999999999991</v>
      </c>
      <c r="Z57" s="61">
        <v>17.929000000000002</v>
      </c>
      <c r="AA57" s="61">
        <v>12.190999999999999</v>
      </c>
      <c r="AB57" s="61">
        <v>28.972000000000001</v>
      </c>
      <c r="AC57" s="61">
        <v>1.5130000000000001</v>
      </c>
      <c r="AD57" s="61">
        <v>15</v>
      </c>
      <c r="AE57" s="61">
        <v>48.405000000000001</v>
      </c>
      <c r="AF57" s="61">
        <v>49.55</v>
      </c>
      <c r="AG57" s="82">
        <v>41.077000000000005</v>
      </c>
      <c r="AH57" s="42">
        <f t="shared" si="30"/>
        <v>-0.17099899091826423</v>
      </c>
      <c r="AJ57" s="340">
        <f t="shared" si="49"/>
        <v>5.7741357695661815E-4</v>
      </c>
      <c r="AK57" s="341">
        <f t="shared" si="50"/>
        <v>3.6602470479106248E-4</v>
      </c>
      <c r="AL57" s="341">
        <f t="shared" si="51"/>
        <v>1.0125258261545554E-3</v>
      </c>
      <c r="AM57" s="341">
        <f t="shared" si="52"/>
        <v>9.7327653693476414E-4</v>
      </c>
      <c r="AN57" s="342">
        <f t="shared" si="53"/>
        <v>6.8682073162952681E-4</v>
      </c>
      <c r="AP57" s="102">
        <f t="shared" si="54"/>
        <v>2.9962335216572504</v>
      </c>
      <c r="AQ57" s="74">
        <f t="shared" si="55"/>
        <v>2.7892681515765116</v>
      </c>
      <c r="AR57" s="74">
        <f t="shared" si="56"/>
        <v>2.4302935010482178</v>
      </c>
      <c r="AS57" s="74">
        <f t="shared" si="57"/>
        <v>2.926184690157958</v>
      </c>
      <c r="AT57" s="74">
        <f t="shared" si="58"/>
        <v>2.6916378922083775</v>
      </c>
      <c r="AU57" s="74">
        <f t="shared" si="59"/>
        <v>2.8161238161238158</v>
      </c>
      <c r="AV57" s="74">
        <f t="shared" si="60"/>
        <v>2.2110966954132643</v>
      </c>
      <c r="AW57" s="74">
        <f t="shared" si="61"/>
        <v>3.5516431924882634</v>
      </c>
      <c r="AX57" s="74">
        <f t="shared" si="62"/>
        <v>2.5911210917256868</v>
      </c>
      <c r="AY57" s="74">
        <f t="shared" si="63"/>
        <v>2.3903703703703707</v>
      </c>
      <c r="AZ57" s="74">
        <f t="shared" si="64"/>
        <v>2.085613267110026</v>
      </c>
      <c r="BA57" s="103">
        <f t="shared" si="65"/>
        <v>2.438093542260209</v>
      </c>
      <c r="BB57" s="42">
        <f t="shared" si="66"/>
        <v>0.16900557774002115</v>
      </c>
    </row>
    <row r="58" spans="1:54" ht="20.100000000000001" customHeight="1">
      <c r="A58" s="88" t="s">
        <v>136</v>
      </c>
      <c r="B58" s="90">
        <v>6517.78</v>
      </c>
      <c r="C58" s="61">
        <v>5850.3899999999994</v>
      </c>
      <c r="D58" s="61">
        <v>5879.8799999999992</v>
      </c>
      <c r="E58" s="61">
        <v>5904.7</v>
      </c>
      <c r="F58" s="61">
        <v>5634.6799999999994</v>
      </c>
      <c r="G58" s="61">
        <v>5091.68</v>
      </c>
      <c r="H58" s="61">
        <v>5315.67</v>
      </c>
      <c r="I58" s="61">
        <v>5744.99</v>
      </c>
      <c r="J58" s="61">
        <v>136.58000000000001</v>
      </c>
      <c r="K58" s="61">
        <v>393.58</v>
      </c>
      <c r="L58" s="61">
        <v>582.31000000000006</v>
      </c>
      <c r="M58" s="82">
        <v>83.829999999999984</v>
      </c>
      <c r="N58" s="42">
        <f t="shared" si="43"/>
        <v>-0.85603887963455894</v>
      </c>
      <c r="P58" s="340">
        <f t="shared" si="44"/>
        <v>4.8521160160892016E-2</v>
      </c>
      <c r="Q58" s="341">
        <f t="shared" si="45"/>
        <v>3.5354152905489253E-2</v>
      </c>
      <c r="R58" s="341">
        <f t="shared" si="46"/>
        <v>1.9811980988189881E-3</v>
      </c>
      <c r="S58" s="341">
        <f t="shared" si="47"/>
        <v>2.6530752089938573E-3</v>
      </c>
      <c r="T58" s="342">
        <f t="shared" si="48"/>
        <v>3.3524696980009866E-4</v>
      </c>
      <c r="V58" s="97">
        <v>1751.364</v>
      </c>
      <c r="W58" s="61">
        <v>1546.357</v>
      </c>
      <c r="X58" s="61">
        <v>1543.069</v>
      </c>
      <c r="Y58" s="61">
        <v>1551.0990000000002</v>
      </c>
      <c r="Z58" s="61">
        <v>1479.0129999999999</v>
      </c>
      <c r="AA58" s="61">
        <v>1346.5610000000001</v>
      </c>
      <c r="AB58" s="61">
        <v>1410.164</v>
      </c>
      <c r="AC58" s="61">
        <v>1526.0039999999999</v>
      </c>
      <c r="AD58" s="61">
        <v>37.620999999999995</v>
      </c>
      <c r="AE58" s="61">
        <v>113.602</v>
      </c>
      <c r="AF58" s="61">
        <v>145.58799999999999</v>
      </c>
      <c r="AG58" s="82">
        <v>30.399000000000001</v>
      </c>
      <c r="AH58" s="42">
        <f t="shared" si="30"/>
        <v>-0.79119845042173809</v>
      </c>
      <c r="AJ58" s="340">
        <f t="shared" si="49"/>
        <v>6.3561367177438766E-2</v>
      </c>
      <c r="AK58" s="341">
        <f t="shared" si="50"/>
        <v>4.0429381716689194E-2</v>
      </c>
      <c r="AL58" s="341">
        <f t="shared" si="51"/>
        <v>2.376303251788241E-3</v>
      </c>
      <c r="AM58" s="341">
        <f t="shared" si="52"/>
        <v>2.8596848528609172E-3</v>
      </c>
      <c r="AN58" s="342">
        <f t="shared" si="53"/>
        <v>5.082811164594782E-4</v>
      </c>
      <c r="AP58" s="102">
        <f t="shared" si="54"/>
        <v>2.6870560221425088</v>
      </c>
      <c r="AQ58" s="74">
        <f t="shared" si="55"/>
        <v>2.6431690878727743</v>
      </c>
      <c r="AR58" s="74">
        <f t="shared" si="56"/>
        <v>2.6243205643652594</v>
      </c>
      <c r="AS58" s="74">
        <f t="shared" si="57"/>
        <v>2.6268887496401176</v>
      </c>
      <c r="AT58" s="74">
        <f t="shared" si="58"/>
        <v>2.624839387507365</v>
      </c>
      <c r="AU58" s="74">
        <f t="shared" si="59"/>
        <v>2.644630063161864</v>
      </c>
      <c r="AV58" s="74">
        <f t="shared" si="60"/>
        <v>2.6528433856879752</v>
      </c>
      <c r="AW58" s="74">
        <f t="shared" si="61"/>
        <v>2.6562343885716078</v>
      </c>
      <c r="AX58" s="74">
        <f t="shared" si="62"/>
        <v>2.7545028554693212</v>
      </c>
      <c r="AY58" s="74">
        <f t="shared" si="63"/>
        <v>2.8863763402611924</v>
      </c>
      <c r="AZ58" s="74">
        <f t="shared" si="64"/>
        <v>2.5001803163263552</v>
      </c>
      <c r="BA58" s="103">
        <f t="shared" si="65"/>
        <v>3.6262674460217115</v>
      </c>
      <c r="BB58" s="42">
        <f t="shared" si="66"/>
        <v>0.45040236591814092</v>
      </c>
    </row>
    <row r="59" spans="1:54" ht="20.100000000000001" customHeight="1">
      <c r="A59" s="88" t="s">
        <v>240</v>
      </c>
      <c r="B59" s="90">
        <v>103.77999999999999</v>
      </c>
      <c r="C59" s="61">
        <v>121.67</v>
      </c>
      <c r="D59" s="61">
        <v>80.539999999999992</v>
      </c>
      <c r="E59" s="61">
        <v>13.64</v>
      </c>
      <c r="F59" s="61"/>
      <c r="G59" s="61">
        <v>17.260000000000002</v>
      </c>
      <c r="H59" s="61">
        <v>91.62</v>
      </c>
      <c r="I59" s="61">
        <v>3.3899999999999997</v>
      </c>
      <c r="J59" s="61">
        <v>42.790000000000006</v>
      </c>
      <c r="K59" s="61">
        <v>2.63</v>
      </c>
      <c r="L59" s="61">
        <v>10.6</v>
      </c>
      <c r="M59" s="82">
        <v>48.72</v>
      </c>
      <c r="N59" s="42">
        <f t="shared" si="43"/>
        <v>3.5962264150943395</v>
      </c>
      <c r="P59" s="340">
        <f t="shared" si="44"/>
        <v>7.7258299628053914E-4</v>
      </c>
      <c r="Q59" s="341">
        <f t="shared" si="45"/>
        <v>1.1984505686703494E-4</v>
      </c>
      <c r="R59" s="341">
        <f t="shared" si="46"/>
        <v>1.3238861222353622E-5</v>
      </c>
      <c r="S59" s="341">
        <f t="shared" si="47"/>
        <v>4.8294889689915831E-5</v>
      </c>
      <c r="T59" s="342">
        <f t="shared" si="48"/>
        <v>1.9483755658667313E-4</v>
      </c>
      <c r="V59" s="97">
        <v>20.318000000000001</v>
      </c>
      <c r="W59" s="61">
        <v>20.887</v>
      </c>
      <c r="X59" s="61">
        <v>14.288</v>
      </c>
      <c r="Y59" s="61">
        <v>3.113</v>
      </c>
      <c r="Z59" s="61"/>
      <c r="AA59" s="61">
        <v>7.6310000000000002</v>
      </c>
      <c r="AB59" s="61">
        <v>11.045999999999999</v>
      </c>
      <c r="AC59" s="61">
        <v>1.8220000000000001</v>
      </c>
      <c r="AD59" s="61">
        <v>12.802999999999999</v>
      </c>
      <c r="AE59" s="61">
        <v>1.7790000000000001</v>
      </c>
      <c r="AF59" s="61">
        <v>4.7869999999999999</v>
      </c>
      <c r="AG59" s="82">
        <v>20.221000000000004</v>
      </c>
      <c r="AH59" s="42">
        <f t="shared" si="30"/>
        <v>3.2241487361604357</v>
      </c>
      <c r="AJ59" s="340">
        <f t="shared" si="49"/>
        <v>7.3739088979287045E-4</v>
      </c>
      <c r="AK59" s="341">
        <f t="shared" si="50"/>
        <v>2.2911447151674168E-4</v>
      </c>
      <c r="AL59" s="341">
        <f t="shared" si="51"/>
        <v>3.7212755804750629E-5</v>
      </c>
      <c r="AM59" s="341">
        <f t="shared" si="52"/>
        <v>9.4027745354323224E-5</v>
      </c>
      <c r="AN59" s="342">
        <f t="shared" si="53"/>
        <v>3.3810166307862461E-4</v>
      </c>
      <c r="AP59" s="102">
        <f t="shared" si="54"/>
        <v>1.9577953362883025</v>
      </c>
      <c r="AQ59" s="74">
        <f t="shared" si="55"/>
        <v>1.7166926933508673</v>
      </c>
      <c r="AR59" s="74">
        <f t="shared" si="56"/>
        <v>1.7740253290290542</v>
      </c>
      <c r="AS59" s="74">
        <f t="shared" si="57"/>
        <v>2.282258064516129</v>
      </c>
      <c r="AT59" s="74"/>
      <c r="AU59" s="74">
        <f t="shared" si="59"/>
        <v>4.4212050984936271</v>
      </c>
      <c r="AV59" s="74">
        <f t="shared" si="60"/>
        <v>1.2056319580877537</v>
      </c>
      <c r="AW59" s="74">
        <f t="shared" si="61"/>
        <v>5.3746312684365796</v>
      </c>
      <c r="AX59" s="74">
        <f t="shared" si="62"/>
        <v>2.9920542182752974</v>
      </c>
      <c r="AY59" s="74">
        <f t="shared" si="63"/>
        <v>6.7642585551330807</v>
      </c>
      <c r="AZ59" s="74">
        <f t="shared" si="64"/>
        <v>4.5160377358490571</v>
      </c>
      <c r="BA59" s="103">
        <f t="shared" si="65"/>
        <v>4.1504515599343197</v>
      </c>
      <c r="BB59" s="42">
        <f t="shared" si="66"/>
        <v>-8.0952861180200883E-2</v>
      </c>
    </row>
    <row r="60" spans="1:54" ht="20.100000000000001" customHeight="1">
      <c r="A60" s="88" t="s">
        <v>241</v>
      </c>
      <c r="B60" s="90">
        <v>44.54</v>
      </c>
      <c r="C60" s="61">
        <v>8.99</v>
      </c>
      <c r="D60" s="61">
        <v>26.55</v>
      </c>
      <c r="E60" s="61">
        <v>16.470000000000002</v>
      </c>
      <c r="F60" s="61">
        <v>37.049999999999997</v>
      </c>
      <c r="G60" s="61">
        <v>79.03</v>
      </c>
      <c r="H60" s="61">
        <v>357.76</v>
      </c>
      <c r="I60" s="61">
        <v>45.38</v>
      </c>
      <c r="J60" s="61">
        <v>29.020000000000003</v>
      </c>
      <c r="K60" s="61">
        <v>75.55</v>
      </c>
      <c r="L60" s="61">
        <v>137.62</v>
      </c>
      <c r="M60" s="82">
        <v>89.22</v>
      </c>
      <c r="N60" s="42">
        <f t="shared" si="43"/>
        <v>-0.35169306786804244</v>
      </c>
      <c r="P60" s="340">
        <f t="shared" si="44"/>
        <v>3.3157493403676255E-4</v>
      </c>
      <c r="Q60" s="341">
        <f t="shared" si="45"/>
        <v>5.4874593535352088E-4</v>
      </c>
      <c r="R60" s="341">
        <f t="shared" si="46"/>
        <v>3.8030264842160309E-4</v>
      </c>
      <c r="S60" s="341">
        <f t="shared" si="47"/>
        <v>6.2701346406851099E-4</v>
      </c>
      <c r="T60" s="342">
        <f t="shared" si="48"/>
        <v>3.5680227419258983E-4</v>
      </c>
      <c r="V60" s="97">
        <v>7.7460000000000004</v>
      </c>
      <c r="W60" s="61">
        <v>3.22</v>
      </c>
      <c r="X60" s="61">
        <v>7.9489999999999998</v>
      </c>
      <c r="Y60" s="61">
        <v>6.7519999999999998</v>
      </c>
      <c r="Z60" s="61">
        <v>10.532999999999999</v>
      </c>
      <c r="AA60" s="61">
        <v>26.975999999999999</v>
      </c>
      <c r="AB60" s="61">
        <v>81.963999999999999</v>
      </c>
      <c r="AC60" s="61">
        <v>9.8810000000000002</v>
      </c>
      <c r="AD60" s="61">
        <v>9.7949999999999999</v>
      </c>
      <c r="AE60" s="61">
        <v>20.036000000000001</v>
      </c>
      <c r="AF60" s="61">
        <v>33.034999999999997</v>
      </c>
      <c r="AG60" s="82">
        <v>18.468</v>
      </c>
      <c r="AH60" s="42">
        <f t="shared" si="30"/>
        <v>-0.4409565612229453</v>
      </c>
      <c r="AJ60" s="340">
        <f t="shared" si="49"/>
        <v>2.811216572662454E-4</v>
      </c>
      <c r="AK60" s="341">
        <f t="shared" si="50"/>
        <v>8.0993211684387677E-4</v>
      </c>
      <c r="AL60" s="341">
        <f t="shared" si="51"/>
        <v>4.1910892372343088E-4</v>
      </c>
      <c r="AM60" s="341">
        <f t="shared" si="52"/>
        <v>6.4888376180908028E-4</v>
      </c>
      <c r="AN60" s="342">
        <f t="shared" si="53"/>
        <v>3.0879093584570684E-4</v>
      </c>
      <c r="AP60" s="102">
        <f t="shared" si="54"/>
        <v>1.7391109115401888</v>
      </c>
      <c r="AQ60" s="74">
        <f t="shared" si="55"/>
        <v>3.5817575083426028</v>
      </c>
      <c r="AR60" s="74">
        <f t="shared" si="56"/>
        <v>2.9939736346516006</v>
      </c>
      <c r="AS60" s="74">
        <f t="shared" si="57"/>
        <v>4.0995749848208858</v>
      </c>
      <c r="AT60" s="74">
        <f t="shared" si="58"/>
        <v>2.8429149797570852</v>
      </c>
      <c r="AU60" s="74">
        <f t="shared" si="59"/>
        <v>3.4133873212704033</v>
      </c>
      <c r="AV60" s="74">
        <f t="shared" si="60"/>
        <v>2.2910330948121644</v>
      </c>
      <c r="AW60" s="74">
        <f t="shared" si="61"/>
        <v>2.1773909211106215</v>
      </c>
      <c r="AX60" s="74">
        <f t="shared" si="62"/>
        <v>3.3752584424534797</v>
      </c>
      <c r="AY60" s="74">
        <f t="shared" si="63"/>
        <v>2.6520185307743223</v>
      </c>
      <c r="AZ60" s="74">
        <f t="shared" si="64"/>
        <v>2.4004505159133842</v>
      </c>
      <c r="BA60" s="103">
        <f t="shared" si="65"/>
        <v>2.0699394754539342</v>
      </c>
      <c r="BB60" s="42">
        <f t="shared" si="66"/>
        <v>-0.13768708759809148</v>
      </c>
    </row>
    <row r="61" spans="1:54" ht="20.100000000000001" customHeight="1">
      <c r="A61" s="88" t="s">
        <v>245</v>
      </c>
      <c r="B61" s="90"/>
      <c r="C61" s="61">
        <v>24.06</v>
      </c>
      <c r="D61" s="61">
        <v>15.98</v>
      </c>
      <c r="E61" s="61">
        <v>14.629999999999999</v>
      </c>
      <c r="F61" s="61">
        <v>10.119999999999999</v>
      </c>
      <c r="G61" s="61">
        <v>9</v>
      </c>
      <c r="H61" s="61">
        <v>18.93</v>
      </c>
      <c r="I61" s="61">
        <v>17.32</v>
      </c>
      <c r="J61" s="61">
        <v>336</v>
      </c>
      <c r="K61" s="61">
        <v>7.38</v>
      </c>
      <c r="L61" s="61">
        <v>70.97</v>
      </c>
      <c r="M61" s="82">
        <v>40.92</v>
      </c>
      <c r="N61" s="42">
        <f t="shared" si="43"/>
        <v>-0.42341834577990695</v>
      </c>
      <c r="P61" s="340">
        <f t="shared" si="44"/>
        <v>0</v>
      </c>
      <c r="Q61" s="341">
        <f t="shared" si="45"/>
        <v>6.2491628725568619E-5</v>
      </c>
      <c r="R61" s="341">
        <f t="shared" si="46"/>
        <v>3.7149352023182407E-5</v>
      </c>
      <c r="S61" s="341">
        <f t="shared" si="47"/>
        <v>3.2334795483899306E-4</v>
      </c>
      <c r="T61" s="342">
        <f t="shared" si="48"/>
        <v>1.6364435171442251E-4</v>
      </c>
      <c r="V61" s="97"/>
      <c r="W61" s="61">
        <v>5.8540000000000001</v>
      </c>
      <c r="X61" s="61">
        <v>4.9359999999999999</v>
      </c>
      <c r="Y61" s="61">
        <v>4.4219999999999997</v>
      </c>
      <c r="Z61" s="61">
        <v>3.302</v>
      </c>
      <c r="AA61" s="61">
        <v>2.8159999999999998</v>
      </c>
      <c r="AB61" s="61">
        <v>6.109</v>
      </c>
      <c r="AC61" s="61">
        <v>5.96</v>
      </c>
      <c r="AD61" s="61">
        <v>105.05500000000001</v>
      </c>
      <c r="AE61" s="61">
        <v>4.367</v>
      </c>
      <c r="AF61" s="61">
        <v>24.770999999999997</v>
      </c>
      <c r="AG61" s="82">
        <v>16.710999999999999</v>
      </c>
      <c r="AH61" s="42">
        <f t="shared" si="30"/>
        <v>-0.32538048524484275</v>
      </c>
      <c r="AJ61" s="340">
        <f t="shared" si="49"/>
        <v>0</v>
      </c>
      <c r="AK61" s="341">
        <f t="shared" si="50"/>
        <v>8.4548073881685821E-5</v>
      </c>
      <c r="AL61" s="341">
        <f t="shared" si="51"/>
        <v>9.134800708226306E-5</v>
      </c>
      <c r="AM61" s="341">
        <f t="shared" si="52"/>
        <v>4.8655969922121171E-4</v>
      </c>
      <c r="AN61" s="342">
        <f t="shared" si="53"/>
        <v>2.7941332731847555E-4</v>
      </c>
      <c r="AP61" s="102"/>
      <c r="AQ61" s="74">
        <f t="shared" si="55"/>
        <v>2.43308395677473</v>
      </c>
      <c r="AR61" s="74">
        <f t="shared" si="56"/>
        <v>3.0888610763454318</v>
      </c>
      <c r="AS61" s="74">
        <f t="shared" si="57"/>
        <v>3.022556390977444</v>
      </c>
      <c r="AT61" s="74">
        <f t="shared" si="58"/>
        <v>3.2628458498023716</v>
      </c>
      <c r="AU61" s="74">
        <f t="shared" si="59"/>
        <v>3.1288888888888886</v>
      </c>
      <c r="AV61" s="74">
        <f t="shared" si="60"/>
        <v>3.2271526677231908</v>
      </c>
      <c r="AW61" s="74">
        <f t="shared" si="61"/>
        <v>3.4411085450346417</v>
      </c>
      <c r="AX61" s="74">
        <f t="shared" si="62"/>
        <v>3.1266369047619049</v>
      </c>
      <c r="AY61" s="74">
        <f t="shared" si="63"/>
        <v>5.9173441734417338</v>
      </c>
      <c r="AZ61" s="74">
        <f t="shared" si="64"/>
        <v>3.4903480343807241</v>
      </c>
      <c r="BA61" s="103">
        <f t="shared" si="65"/>
        <v>4.0838220918866073</v>
      </c>
      <c r="BB61" s="42">
        <f t="shared" si="66"/>
        <v>0.17003291696416187</v>
      </c>
    </row>
    <row r="62" spans="1:54" ht="20.100000000000001" customHeight="1">
      <c r="A62" s="88" t="s">
        <v>148</v>
      </c>
      <c r="B62" s="90"/>
      <c r="C62" s="61"/>
      <c r="D62" s="61"/>
      <c r="E62" s="61"/>
      <c r="F62" s="61"/>
      <c r="G62" s="61"/>
      <c r="H62" s="61">
        <v>42.82</v>
      </c>
      <c r="I62" s="61">
        <v>2.4</v>
      </c>
      <c r="J62" s="61">
        <v>2.52</v>
      </c>
      <c r="K62" s="61">
        <v>4.2399999999999993</v>
      </c>
      <c r="L62" s="61">
        <v>8.24</v>
      </c>
      <c r="M62" s="82">
        <v>55.449999999999996</v>
      </c>
      <c r="N62" s="42">
        <f t="shared" si="43"/>
        <v>5.7293689320388337</v>
      </c>
      <c r="P62" s="340">
        <f t="shared" si="44"/>
        <v>0</v>
      </c>
      <c r="Q62" s="341">
        <f t="shared" si="45"/>
        <v>0</v>
      </c>
      <c r="R62" s="341">
        <f t="shared" si="46"/>
        <v>2.1343259156950323E-5</v>
      </c>
      <c r="S62" s="341">
        <f t="shared" si="47"/>
        <v>3.7542442551406268E-5</v>
      </c>
      <c r="T62" s="342">
        <f t="shared" si="48"/>
        <v>2.2175169361106372E-4</v>
      </c>
      <c r="V62" s="97"/>
      <c r="W62" s="61"/>
      <c r="X62" s="61"/>
      <c r="Y62" s="61"/>
      <c r="Z62" s="61"/>
      <c r="AA62" s="61"/>
      <c r="AB62" s="61">
        <v>11.336</v>
      </c>
      <c r="AC62" s="61">
        <v>0.48699999999999999</v>
      </c>
      <c r="AD62" s="61">
        <v>0.91300000000000003</v>
      </c>
      <c r="AE62" s="61">
        <v>1.6890000000000001</v>
      </c>
      <c r="AF62" s="61">
        <v>3.4950000000000001</v>
      </c>
      <c r="AG62" s="82">
        <v>12.282999999999999</v>
      </c>
      <c r="AH62" s="42">
        <f t="shared" si="30"/>
        <v>2.5144492131616594</v>
      </c>
      <c r="AJ62" s="340">
        <f t="shared" si="49"/>
        <v>0</v>
      </c>
      <c r="AK62" s="341">
        <f t="shared" si="50"/>
        <v>0</v>
      </c>
      <c r="AL62" s="341">
        <f t="shared" si="51"/>
        <v>3.5330154330648571E-5</v>
      </c>
      <c r="AM62" s="341">
        <f t="shared" si="52"/>
        <v>6.8649878841311817E-5</v>
      </c>
      <c r="AN62" s="342">
        <f t="shared" si="53"/>
        <v>2.0537573451336459E-4</v>
      </c>
      <c r="AP62" s="102"/>
      <c r="AQ62" s="74"/>
      <c r="AR62" s="74"/>
      <c r="AS62" s="74"/>
      <c r="AT62" s="74"/>
      <c r="AU62" s="74"/>
      <c r="AV62" s="74">
        <f t="shared" si="60"/>
        <v>2.647361046240075</v>
      </c>
      <c r="AW62" s="74">
        <f t="shared" si="61"/>
        <v>2.0291666666666668</v>
      </c>
      <c r="AX62" s="74">
        <f t="shared" si="62"/>
        <v>3.623015873015873</v>
      </c>
      <c r="AY62" s="74">
        <f t="shared" si="63"/>
        <v>3.9834905660377369</v>
      </c>
      <c r="AZ62" s="74">
        <f t="shared" si="64"/>
        <v>4.241504854368932</v>
      </c>
      <c r="BA62" s="103">
        <f t="shared" si="65"/>
        <v>2.2151487826871055</v>
      </c>
      <c r="BB62" s="42">
        <f t="shared" si="66"/>
        <v>-0.47774460745803293</v>
      </c>
    </row>
    <row r="63" spans="1:54" ht="20.100000000000001" customHeight="1">
      <c r="A63" s="88" t="s">
        <v>150</v>
      </c>
      <c r="B63" s="90">
        <v>99.48</v>
      </c>
      <c r="C63" s="61">
        <v>633.75</v>
      </c>
      <c r="D63" s="61">
        <v>93.6</v>
      </c>
      <c r="E63" s="61">
        <v>58.870000000000005</v>
      </c>
      <c r="F63" s="61">
        <v>97.56</v>
      </c>
      <c r="G63" s="61">
        <v>62.239999999999995</v>
      </c>
      <c r="H63" s="61">
        <v>54.679999999999993</v>
      </c>
      <c r="I63" s="61">
        <v>40.909999999999997</v>
      </c>
      <c r="J63" s="61">
        <v>26.95</v>
      </c>
      <c r="K63" s="61">
        <v>34.120000000000005</v>
      </c>
      <c r="L63" s="61">
        <v>31.03</v>
      </c>
      <c r="M63" s="82">
        <v>20.09</v>
      </c>
      <c r="N63" s="42">
        <f t="shared" si="43"/>
        <v>-0.35256203673864006</v>
      </c>
      <c r="P63" s="340">
        <f t="shared" si="44"/>
        <v>7.4057194517236505E-4</v>
      </c>
      <c r="Q63" s="341">
        <f t="shared" si="45"/>
        <v>4.3216433020882119E-4</v>
      </c>
      <c r="R63" s="341">
        <f t="shared" si="46"/>
        <v>1.7175283076300595E-4</v>
      </c>
      <c r="S63" s="341">
        <f t="shared" si="47"/>
        <v>1.4137645538472531E-4</v>
      </c>
      <c r="T63" s="342">
        <f t="shared" si="48"/>
        <v>8.0342498190194241E-5</v>
      </c>
      <c r="V63" s="97">
        <v>21.630000000000003</v>
      </c>
      <c r="W63" s="61">
        <v>169.66</v>
      </c>
      <c r="X63" s="61">
        <v>17.696000000000002</v>
      </c>
      <c r="Y63" s="61">
        <v>11.421000000000001</v>
      </c>
      <c r="Z63" s="61">
        <v>16.913</v>
      </c>
      <c r="AA63" s="61">
        <v>11.923999999999999</v>
      </c>
      <c r="AB63" s="61">
        <v>9.9979999999999993</v>
      </c>
      <c r="AC63" s="61">
        <v>9.69</v>
      </c>
      <c r="AD63" s="61">
        <v>13.156000000000001</v>
      </c>
      <c r="AE63" s="61">
        <v>9.0820000000000007</v>
      </c>
      <c r="AF63" s="61">
        <v>9.23</v>
      </c>
      <c r="AG63" s="82">
        <v>9.8550000000000004</v>
      </c>
      <c r="AH63" s="42">
        <f t="shared" si="30"/>
        <v>6.7713976164680389E-2</v>
      </c>
      <c r="AJ63" s="340">
        <f t="shared" si="49"/>
        <v>7.8500664170783486E-4</v>
      </c>
      <c r="AK63" s="341">
        <f t="shared" si="50"/>
        <v>3.5800825034276344E-4</v>
      </c>
      <c r="AL63" s="341">
        <f t="shared" si="51"/>
        <v>1.8997540653105407E-4</v>
      </c>
      <c r="AM63" s="341">
        <f t="shared" si="52"/>
        <v>1.8129853553799946E-4</v>
      </c>
      <c r="AN63" s="342">
        <f t="shared" si="53"/>
        <v>1.6477878886503363E-4</v>
      </c>
      <c r="AP63" s="102">
        <f t="shared" si="54"/>
        <v>2.1743063932448736</v>
      </c>
      <c r="AQ63" s="74">
        <f t="shared" si="55"/>
        <v>2.6770808678500986</v>
      </c>
      <c r="AR63" s="74">
        <f t="shared" si="56"/>
        <v>1.890598290598291</v>
      </c>
      <c r="AS63" s="74">
        <f t="shared" si="57"/>
        <v>1.9400373704773231</v>
      </c>
      <c r="AT63" s="74">
        <f t="shared" si="58"/>
        <v>1.7335998359983602</v>
      </c>
      <c r="AU63" s="74">
        <f t="shared" si="59"/>
        <v>1.9158097686375322</v>
      </c>
      <c r="AV63" s="74">
        <f t="shared" si="60"/>
        <v>1.8284564740307243</v>
      </c>
      <c r="AW63" s="74">
        <f t="shared" si="61"/>
        <v>2.3686140307993155</v>
      </c>
      <c r="AX63" s="74">
        <f t="shared" si="62"/>
        <v>4.8816326530612244</v>
      </c>
      <c r="AY63" s="74">
        <f t="shared" si="63"/>
        <v>2.6617819460726846</v>
      </c>
      <c r="AZ63" s="74">
        <f t="shared" si="64"/>
        <v>2.9745407669996777</v>
      </c>
      <c r="BA63" s="103">
        <f t="shared" si="65"/>
        <v>4.9054255848680937</v>
      </c>
      <c r="BB63" s="42">
        <f t="shared" si="66"/>
        <v>0.649137116993033</v>
      </c>
    </row>
    <row r="64" spans="1:54" ht="20.100000000000001" customHeight="1">
      <c r="A64" s="88" t="s">
        <v>239</v>
      </c>
      <c r="B64" s="90">
        <v>189.55</v>
      </c>
      <c r="C64" s="61">
        <v>12.16</v>
      </c>
      <c r="D64" s="61">
        <v>58.77</v>
      </c>
      <c r="E64" s="61">
        <v>98.27000000000001</v>
      </c>
      <c r="F64" s="61">
        <v>11.24</v>
      </c>
      <c r="G64" s="61">
        <v>22.5</v>
      </c>
      <c r="H64" s="61">
        <v>22.5</v>
      </c>
      <c r="I64" s="61"/>
      <c r="J64" s="61">
        <v>19.23</v>
      </c>
      <c r="K64" s="61"/>
      <c r="L64" s="61">
        <v>0.67999999999999994</v>
      </c>
      <c r="M64" s="82">
        <v>13.05</v>
      </c>
      <c r="N64" s="42">
        <f t="shared" si="43"/>
        <v>18.191176470588239</v>
      </c>
      <c r="P64" s="340">
        <f t="shared" si="44"/>
        <v>1.4110917994312607E-3</v>
      </c>
      <c r="Q64" s="341">
        <f t="shared" si="45"/>
        <v>1.5622907181392156E-4</v>
      </c>
      <c r="R64" s="341">
        <f t="shared" si="46"/>
        <v>0</v>
      </c>
      <c r="S64" s="341">
        <f t="shared" si="47"/>
        <v>3.098162734824789E-6</v>
      </c>
      <c r="T64" s="342">
        <f t="shared" si="48"/>
        <v>5.2188631228573164E-5</v>
      </c>
      <c r="V64" s="97">
        <v>40.662999999999997</v>
      </c>
      <c r="W64" s="61">
        <v>3.63</v>
      </c>
      <c r="X64" s="61">
        <v>12.648</v>
      </c>
      <c r="Y64" s="61">
        <v>23.23</v>
      </c>
      <c r="Z64" s="61">
        <v>1.974</v>
      </c>
      <c r="AA64" s="61">
        <v>3.95</v>
      </c>
      <c r="AB64" s="61">
        <v>3.95</v>
      </c>
      <c r="AC64" s="61"/>
      <c r="AD64" s="61">
        <v>3.306</v>
      </c>
      <c r="AE64" s="61"/>
      <c r="AF64" s="61">
        <v>0.92500000000000004</v>
      </c>
      <c r="AG64" s="82">
        <v>9.266</v>
      </c>
      <c r="AH64" s="42">
        <f t="shared" si="30"/>
        <v>9.0172972972972953</v>
      </c>
      <c r="AJ64" s="340">
        <f t="shared" si="49"/>
        <v>1.4757616769193566E-3</v>
      </c>
      <c r="AK64" s="341">
        <f t="shared" si="50"/>
        <v>1.1859548715648404E-4</v>
      </c>
      <c r="AL64" s="341">
        <f t="shared" si="51"/>
        <v>0</v>
      </c>
      <c r="AM64" s="341">
        <f t="shared" si="52"/>
        <v>1.8169138176885104E-5</v>
      </c>
      <c r="AN64" s="342">
        <f t="shared" si="53"/>
        <v>1.549305182773619E-4</v>
      </c>
      <c r="AP64" s="102">
        <f t="shared" si="54"/>
        <v>2.1452387232920072</v>
      </c>
      <c r="AQ64" s="74">
        <f t="shared" si="55"/>
        <v>2.9851973684210527</v>
      </c>
      <c r="AR64" s="74">
        <f t="shared" si="56"/>
        <v>2.15211842776927</v>
      </c>
      <c r="AS64" s="74">
        <f t="shared" si="57"/>
        <v>2.363895390251348</v>
      </c>
      <c r="AT64" s="74">
        <f t="shared" si="58"/>
        <v>1.7562277580071173</v>
      </c>
      <c r="AU64" s="74">
        <f t="shared" si="59"/>
        <v>1.7555555555555558</v>
      </c>
      <c r="AV64" s="74">
        <f t="shared" si="60"/>
        <v>1.7555555555555558</v>
      </c>
      <c r="AW64" s="74"/>
      <c r="AX64" s="74">
        <f t="shared" si="62"/>
        <v>1.719188767550702</v>
      </c>
      <c r="AY64" s="74"/>
      <c r="AZ64" s="74">
        <f t="shared" si="64"/>
        <v>13.602941176470591</v>
      </c>
      <c r="BA64" s="103">
        <f t="shared" si="65"/>
        <v>7.1003831417624514</v>
      </c>
      <c r="BB64" s="42">
        <f t="shared" si="66"/>
        <v>-0.47802588795692258</v>
      </c>
    </row>
    <row r="65" spans="1:54" ht="20.100000000000001" customHeight="1" thickBot="1">
      <c r="A65" s="47" t="s">
        <v>33</v>
      </c>
      <c r="B65" s="91">
        <f>B66-SUM(B39:B64)</f>
        <v>22103.659999999989</v>
      </c>
      <c r="C65" s="92">
        <f t="shared" ref="C65:M65" si="67">C66-SUM(C39:C64)</f>
        <v>25801.730000000025</v>
      </c>
      <c r="D65" s="92">
        <f t="shared" si="67"/>
        <v>29571.329999999987</v>
      </c>
      <c r="E65" s="92">
        <f t="shared" si="67"/>
        <v>21226.869999999981</v>
      </c>
      <c r="F65" s="92">
        <f t="shared" si="67"/>
        <v>26254.369999999995</v>
      </c>
      <c r="G65" s="92">
        <f t="shared" si="67"/>
        <v>22796.170000000042</v>
      </c>
      <c r="H65" s="92">
        <f t="shared" si="67"/>
        <v>27971.639999999985</v>
      </c>
      <c r="I65" s="92">
        <f t="shared" si="67"/>
        <v>30365.510000000038</v>
      </c>
      <c r="J65" s="92">
        <f t="shared" si="67"/>
        <v>31455.449999999983</v>
      </c>
      <c r="K65" s="92">
        <f t="shared" si="67"/>
        <v>34239.290000000008</v>
      </c>
      <c r="L65" s="92">
        <f t="shared" si="67"/>
        <v>26.770000000018626</v>
      </c>
      <c r="M65" s="92">
        <f t="shared" si="67"/>
        <v>16.859999999956926</v>
      </c>
      <c r="N65" s="42">
        <f t="shared" si="43"/>
        <v>-0.37019051176895051</v>
      </c>
      <c r="P65" s="340">
        <f t="shared" si="44"/>
        <v>0.16454916045062917</v>
      </c>
      <c r="Q65" s="349">
        <f t="shared" si="45"/>
        <v>0.15828553244499424</v>
      </c>
      <c r="R65" s="341">
        <f t="shared" si="46"/>
        <v>0.17235331127829667</v>
      </c>
      <c r="S65" s="349">
        <f t="shared" si="47"/>
        <v>1.2196737707546664E-4</v>
      </c>
      <c r="T65" s="342">
        <f t="shared" si="48"/>
        <v>6.7425312069846404E-5</v>
      </c>
      <c r="V65" s="98">
        <f>V66-SUM(V39:V64)</f>
        <v>4545.0889999999963</v>
      </c>
      <c r="W65" s="92">
        <f t="shared" ref="W65:AG65" si="68">W66-SUM(W39:W64)</f>
        <v>5812.0999999999913</v>
      </c>
      <c r="X65" s="92">
        <f t="shared" si="68"/>
        <v>6170.5269999999909</v>
      </c>
      <c r="Y65" s="92">
        <f t="shared" si="68"/>
        <v>4948.6360000000095</v>
      </c>
      <c r="Z65" s="92">
        <f t="shared" si="68"/>
        <v>6048.1450000000041</v>
      </c>
      <c r="AA65" s="92">
        <f t="shared" si="68"/>
        <v>5391.5840000000026</v>
      </c>
      <c r="AB65" s="92">
        <f t="shared" si="68"/>
        <v>6638.1280000000006</v>
      </c>
      <c r="AC65" s="92">
        <f t="shared" si="68"/>
        <v>7350.0969999999943</v>
      </c>
      <c r="AD65" s="92">
        <f t="shared" si="68"/>
        <v>7586.0760000000082</v>
      </c>
      <c r="AE65" s="92">
        <f t="shared" si="68"/>
        <v>8366.724000000002</v>
      </c>
      <c r="AF65" s="92">
        <f t="shared" si="68"/>
        <v>6.7909999999901629</v>
      </c>
      <c r="AG65" s="93">
        <f t="shared" si="68"/>
        <v>4.9809999999852153</v>
      </c>
      <c r="AH65" s="42">
        <f t="shared" si="30"/>
        <v>-0.26652922986416866</v>
      </c>
      <c r="AJ65" s="340">
        <f t="shared" si="49"/>
        <v>0.16495261452395832</v>
      </c>
      <c r="AK65" s="349">
        <f t="shared" si="50"/>
        <v>0.16187785595572282</v>
      </c>
      <c r="AL65" s="341">
        <f t="shared" si="51"/>
        <v>0.17501341039783386</v>
      </c>
      <c r="AM65" s="349">
        <f t="shared" si="52"/>
        <v>1.333909376854573E-4</v>
      </c>
      <c r="AN65" s="342">
        <f t="shared" si="53"/>
        <v>8.328393174371347E-5</v>
      </c>
      <c r="AP65" s="102">
        <f t="shared" si="54"/>
        <v>2.0562608183441107</v>
      </c>
      <c r="AQ65" s="74">
        <f t="shared" si="55"/>
        <v>2.2526008914906037</v>
      </c>
      <c r="AR65" s="74">
        <f t="shared" si="56"/>
        <v>2.0866585980407355</v>
      </c>
      <c r="AS65" s="74">
        <f t="shared" si="57"/>
        <v>2.3313074419356288</v>
      </c>
      <c r="AT65" s="74">
        <f t="shared" si="58"/>
        <v>2.3036717316012552</v>
      </c>
      <c r="AU65" s="74">
        <f t="shared" si="59"/>
        <v>2.3651271244248453</v>
      </c>
      <c r="AV65" s="74">
        <f t="shared" si="60"/>
        <v>2.3731636757801846</v>
      </c>
      <c r="AW65" s="74">
        <f t="shared" si="61"/>
        <v>2.4205412654027496</v>
      </c>
      <c r="AX65" s="74">
        <f t="shared" si="62"/>
        <v>2.411688912414228</v>
      </c>
      <c r="AY65" s="74">
        <f t="shared" si="63"/>
        <v>2.4436032406045802</v>
      </c>
      <c r="AZ65" s="74">
        <f t="shared" si="64"/>
        <v>2.536794919680776</v>
      </c>
      <c r="BA65" s="103">
        <f t="shared" si="65"/>
        <v>2.9543297746132509</v>
      </c>
      <c r="BB65" s="42">
        <f t="shared" si="66"/>
        <v>0.16459148971530441</v>
      </c>
    </row>
    <row r="66" spans="1:54" s="6" customFormat="1" ht="26.25" customHeight="1" thickBot="1">
      <c r="A66" s="56" t="s">
        <v>34</v>
      </c>
      <c r="B66" s="84">
        <v>134328.60999999999</v>
      </c>
      <c r="C66" s="69">
        <v>151142.20000000001</v>
      </c>
      <c r="D66" s="69">
        <v>153639.69</v>
      </c>
      <c r="E66" s="69">
        <v>136367.81</v>
      </c>
      <c r="F66" s="69">
        <v>137578.81</v>
      </c>
      <c r="G66" s="69">
        <v>144019.29000000004</v>
      </c>
      <c r="H66" s="69">
        <v>166646.44000000003</v>
      </c>
      <c r="I66" s="69">
        <v>188224.05000000002</v>
      </c>
      <c r="J66" s="69">
        <v>177287.43000000002</v>
      </c>
      <c r="K66" s="69">
        <v>198657.56999999998</v>
      </c>
      <c r="L66" s="69">
        <v>219484.91999999998</v>
      </c>
      <c r="M66" s="108">
        <v>250054.46000000002</v>
      </c>
      <c r="N66" s="157">
        <f t="shared" si="43"/>
        <v>0.13927854360108222</v>
      </c>
      <c r="O66"/>
      <c r="P66" s="334">
        <f>SUM(P39:P65)</f>
        <v>1</v>
      </c>
      <c r="Q66" s="338">
        <f t="shared" ref="Q66:T66" si="69">SUM(Q39:Q65)</f>
        <v>0.99999999999999956</v>
      </c>
      <c r="R66" s="338">
        <f t="shared" si="69"/>
        <v>1.0000000000000002</v>
      </c>
      <c r="S66" s="338">
        <f t="shared" si="69"/>
        <v>1</v>
      </c>
      <c r="T66" s="335">
        <f t="shared" si="69"/>
        <v>0.99999999999999978</v>
      </c>
      <c r="V66" s="99">
        <v>27553.906999999999</v>
      </c>
      <c r="W66" s="95">
        <v>31540.294999999995</v>
      </c>
      <c r="X66" s="95">
        <v>31868.925999999999</v>
      </c>
      <c r="Y66" s="95">
        <v>30455.593000000008</v>
      </c>
      <c r="Z66" s="95">
        <v>31104.848999999998</v>
      </c>
      <c r="AA66" s="95">
        <v>33306.495000000003</v>
      </c>
      <c r="AB66" s="95">
        <v>38991.529000000002</v>
      </c>
      <c r="AC66" s="95">
        <v>44953.88</v>
      </c>
      <c r="AD66" s="95">
        <v>42827.288</v>
      </c>
      <c r="AE66" s="95">
        <v>47806.188000000009</v>
      </c>
      <c r="AF66" s="95">
        <v>50910.505000000005</v>
      </c>
      <c r="AG66" s="96">
        <v>59807.455000000002</v>
      </c>
      <c r="AH66" s="139">
        <f t="shared" si="30"/>
        <v>0.17475666367874362</v>
      </c>
      <c r="AI66"/>
      <c r="AJ66" s="334">
        <f>SUM(AJ39:AJ65)</f>
        <v>0.99999999999999978</v>
      </c>
      <c r="AK66" s="338">
        <f t="shared" ref="AK66:AN66" si="70">SUM(AK39:AK65)</f>
        <v>1</v>
      </c>
      <c r="AL66" s="338">
        <f t="shared" si="70"/>
        <v>1</v>
      </c>
      <c r="AM66" s="338">
        <f t="shared" si="70"/>
        <v>0.99999999999999978</v>
      </c>
      <c r="AN66" s="335">
        <f t="shared" si="70"/>
        <v>0.99999999999999956</v>
      </c>
      <c r="AP66" s="72">
        <f t="shared" ref="AP66:AV66" si="71">(V66/B66)*10</f>
        <v>2.051231453969486</v>
      </c>
      <c r="AQ66" s="77">
        <f t="shared" si="71"/>
        <v>2.0867960768071385</v>
      </c>
      <c r="AR66" s="77">
        <f t="shared" si="71"/>
        <v>2.0742638832452736</v>
      </c>
      <c r="AS66" s="77">
        <f t="shared" si="71"/>
        <v>2.2333417981853643</v>
      </c>
      <c r="AT66" s="77">
        <f t="shared" si="71"/>
        <v>2.2608749850358496</v>
      </c>
      <c r="AU66" s="77">
        <f t="shared" si="71"/>
        <v>2.3126412441000088</v>
      </c>
      <c r="AV66" s="77">
        <f t="shared" si="71"/>
        <v>2.3397756951783668</v>
      </c>
      <c r="AW66" s="77">
        <f>(AC66/I66)*10</f>
        <v>2.3883175396555325</v>
      </c>
      <c r="AX66" s="77">
        <f>(AD66/J66)*10</f>
        <v>2.4156979431649495</v>
      </c>
      <c r="AY66" s="77">
        <f>(AE66/K66)*10</f>
        <v>2.4064619334667197</v>
      </c>
      <c r="AZ66" s="77">
        <f>(AF66/L66)*10</f>
        <v>2.3195445500310456</v>
      </c>
      <c r="BA66" s="87">
        <f>(AG66/M66)*10</f>
        <v>2.3917771752601413</v>
      </c>
      <c r="BB66" s="86">
        <f t="shared" si="66"/>
        <v>3.1140865661808001E-2</v>
      </c>
    </row>
    <row r="68" spans="1:54" ht="15.75" thickBot="1"/>
    <row r="69" spans="1:54" ht="15" customHeight="1">
      <c r="A69" s="507" t="s">
        <v>31</v>
      </c>
      <c r="B69" s="533" t="s">
        <v>19</v>
      </c>
      <c r="C69" s="530"/>
      <c r="D69" s="530"/>
      <c r="E69" s="530"/>
      <c r="F69" s="530"/>
      <c r="G69" s="530"/>
      <c r="H69" s="530"/>
      <c r="I69" s="530"/>
      <c r="J69" s="530"/>
      <c r="K69" s="530"/>
      <c r="L69" s="530"/>
      <c r="M69" s="531"/>
      <c r="N69" s="519" t="s">
        <v>196</v>
      </c>
      <c r="P69" s="489" t="s">
        <v>112</v>
      </c>
      <c r="Q69" s="495"/>
      <c r="R69" s="495"/>
      <c r="S69" s="495"/>
      <c r="T69" s="522"/>
      <c r="V69" s="529" t="s">
        <v>35</v>
      </c>
      <c r="W69" s="530"/>
      <c r="X69" s="530"/>
      <c r="Y69" s="530"/>
      <c r="Z69" s="530"/>
      <c r="AA69" s="530"/>
      <c r="AB69" s="530"/>
      <c r="AC69" s="530"/>
      <c r="AD69" s="530"/>
      <c r="AE69" s="530"/>
      <c r="AF69" s="530"/>
      <c r="AG69" s="530"/>
      <c r="AH69" s="519" t="s">
        <v>196</v>
      </c>
      <c r="AJ69" s="489" t="s">
        <v>112</v>
      </c>
      <c r="AK69" s="495"/>
      <c r="AL69" s="495"/>
      <c r="AM69" s="495"/>
      <c r="AN69" s="522"/>
      <c r="AP69" s="529" t="s">
        <v>41</v>
      </c>
      <c r="AQ69" s="530"/>
      <c r="AR69" s="530"/>
      <c r="AS69" s="530"/>
      <c r="AT69" s="530"/>
      <c r="AU69" s="530"/>
      <c r="AV69" s="530"/>
      <c r="AW69" s="530"/>
      <c r="AX69" s="530"/>
      <c r="AY69" s="530"/>
      <c r="AZ69" s="530"/>
      <c r="BA69" s="530"/>
      <c r="BB69" s="519" t="s">
        <v>196</v>
      </c>
    </row>
    <row r="70" spans="1:54" ht="15" customHeight="1" thickBot="1">
      <c r="A70" s="517"/>
      <c r="B70" s="526" t="s">
        <v>69</v>
      </c>
      <c r="C70" s="527"/>
      <c r="D70" s="527"/>
      <c r="E70" s="527"/>
      <c r="F70" s="527"/>
      <c r="G70" s="527"/>
      <c r="H70" s="527"/>
      <c r="I70" s="527"/>
      <c r="J70" s="527"/>
      <c r="K70" s="527"/>
      <c r="L70" s="527"/>
      <c r="M70" s="528"/>
      <c r="N70" s="520"/>
      <c r="P70" s="523"/>
      <c r="Q70" s="524"/>
      <c r="R70" s="524"/>
      <c r="S70" s="524"/>
      <c r="T70" s="525"/>
      <c r="V70" s="532" t="str">
        <f>B70</f>
        <v>jan-dez</v>
      </c>
      <c r="W70" s="527"/>
      <c r="X70" s="527"/>
      <c r="Y70" s="527"/>
      <c r="Z70" s="527"/>
      <c r="AA70" s="527"/>
      <c r="AB70" s="527"/>
      <c r="AC70" s="527"/>
      <c r="AD70" s="527"/>
      <c r="AE70" s="527"/>
      <c r="AF70" s="527"/>
      <c r="AG70" s="527"/>
      <c r="AH70" s="520"/>
      <c r="AJ70" s="523"/>
      <c r="AK70" s="524"/>
      <c r="AL70" s="524"/>
      <c r="AM70" s="524"/>
      <c r="AN70" s="525"/>
      <c r="AP70" s="532" t="str">
        <f>B70</f>
        <v>jan-dez</v>
      </c>
      <c r="AQ70" s="527"/>
      <c r="AR70" s="527"/>
      <c r="AS70" s="527"/>
      <c r="AT70" s="527"/>
      <c r="AU70" s="527"/>
      <c r="AV70" s="527"/>
      <c r="AW70" s="527"/>
      <c r="AX70" s="527"/>
      <c r="AY70" s="527"/>
      <c r="AZ70" s="527"/>
      <c r="BA70" s="528"/>
      <c r="BB70" s="520"/>
    </row>
    <row r="71" spans="1:54" ht="24.75" customHeight="1" thickBot="1">
      <c r="A71" s="508"/>
      <c r="B71" s="31">
        <v>2010</v>
      </c>
      <c r="C71" s="78">
        <v>2011</v>
      </c>
      <c r="D71" s="78">
        <v>2012</v>
      </c>
      <c r="E71" s="78">
        <v>2013</v>
      </c>
      <c r="F71" s="78">
        <v>2014</v>
      </c>
      <c r="G71" s="78">
        <v>2015</v>
      </c>
      <c r="H71" s="78">
        <v>2016</v>
      </c>
      <c r="I71" s="78">
        <v>2017</v>
      </c>
      <c r="J71" s="78">
        <v>2018</v>
      </c>
      <c r="K71" s="78">
        <v>2019</v>
      </c>
      <c r="L71" s="78">
        <v>2020</v>
      </c>
      <c r="M71" s="30">
        <v>2021</v>
      </c>
      <c r="N71" s="521"/>
      <c r="P71" s="284">
        <v>2010</v>
      </c>
      <c r="Q71" s="339">
        <v>2015</v>
      </c>
      <c r="R71" s="386">
        <v>2019</v>
      </c>
      <c r="S71" s="386">
        <v>2020</v>
      </c>
      <c r="T71" s="288">
        <v>2021</v>
      </c>
      <c r="V71" s="51">
        <v>2010</v>
      </c>
      <c r="W71" s="78">
        <v>2011</v>
      </c>
      <c r="X71" s="78">
        <v>2012</v>
      </c>
      <c r="Y71" s="78">
        <v>2013</v>
      </c>
      <c r="Z71" s="78">
        <v>2014</v>
      </c>
      <c r="AA71" s="78">
        <v>2015</v>
      </c>
      <c r="AB71" s="78">
        <v>2016</v>
      </c>
      <c r="AC71" s="78">
        <v>2017</v>
      </c>
      <c r="AD71" s="78">
        <v>2018</v>
      </c>
      <c r="AE71" s="78">
        <v>2019</v>
      </c>
      <c r="AF71" s="78">
        <v>2020</v>
      </c>
      <c r="AG71" s="29">
        <v>2021</v>
      </c>
      <c r="AH71" s="521"/>
      <c r="AJ71" s="284">
        <v>2010</v>
      </c>
      <c r="AK71" s="339">
        <v>2015</v>
      </c>
      <c r="AL71" s="386">
        <v>2019</v>
      </c>
      <c r="AM71" s="386">
        <v>2020</v>
      </c>
      <c r="AN71" s="288">
        <v>2021</v>
      </c>
      <c r="AP71" s="51">
        <v>2010</v>
      </c>
      <c r="AQ71" s="70">
        <v>2011</v>
      </c>
      <c r="AR71" s="70">
        <v>2012</v>
      </c>
      <c r="AS71" s="70">
        <v>2013</v>
      </c>
      <c r="AT71" s="70">
        <v>2014</v>
      </c>
      <c r="AU71" s="70">
        <v>2015</v>
      </c>
      <c r="AV71" s="70">
        <v>2016</v>
      </c>
      <c r="AW71" s="70">
        <v>2017</v>
      </c>
      <c r="AX71" s="70">
        <v>2018</v>
      </c>
      <c r="AY71" s="70">
        <v>2019</v>
      </c>
      <c r="AZ71" s="70">
        <v>2020</v>
      </c>
      <c r="BA71" s="29">
        <v>2021</v>
      </c>
      <c r="BB71" s="521"/>
    </row>
    <row r="72" spans="1:54" ht="20.100000000000001" customHeight="1">
      <c r="A72" s="88" t="s">
        <v>120</v>
      </c>
      <c r="B72" s="89">
        <v>29205.530000000002</v>
      </c>
      <c r="C72" s="60">
        <v>35468.57</v>
      </c>
      <c r="D72" s="60">
        <v>35405.11</v>
      </c>
      <c r="E72" s="60">
        <v>33958.090000000004</v>
      </c>
      <c r="F72" s="60">
        <v>36177.259999999995</v>
      </c>
      <c r="G72" s="60">
        <v>37994.520000000004</v>
      </c>
      <c r="H72" s="60">
        <v>42022.79</v>
      </c>
      <c r="I72" s="60">
        <v>66381.990000000005</v>
      </c>
      <c r="J72" s="60">
        <v>72676.790000000008</v>
      </c>
      <c r="K72" s="60">
        <v>78708.099999999991</v>
      </c>
      <c r="L72" s="60">
        <v>102587.55</v>
      </c>
      <c r="M72" s="80">
        <v>109889.16</v>
      </c>
      <c r="N72" s="42">
        <f t="shared" ref="N72:N100" si="72">(M72-L72)/L72</f>
        <v>7.1174426136504876E-2</v>
      </c>
      <c r="P72" s="340">
        <f>B72/$B$100</f>
        <v>0.14422977536959669</v>
      </c>
      <c r="Q72" s="341">
        <f>G72/$G$100</f>
        <v>0.1424001331258489</v>
      </c>
      <c r="R72" s="341">
        <f>K72/$K$100</f>
        <v>0.22464280617632779</v>
      </c>
      <c r="S72" s="341">
        <f>L72/$L$100</f>
        <v>0.23135466658175111</v>
      </c>
      <c r="T72" s="342">
        <f>M72/$M$100</f>
        <v>0.23529977557595777</v>
      </c>
      <c r="V72" s="97">
        <v>7773.5060000000003</v>
      </c>
      <c r="W72" s="60">
        <v>9820.1259999999984</v>
      </c>
      <c r="X72" s="60">
        <v>9925.5860000000011</v>
      </c>
      <c r="Y72" s="60">
        <v>9889.1880000000019</v>
      </c>
      <c r="Z72" s="60">
        <v>10060.878000000001</v>
      </c>
      <c r="AA72" s="60">
        <v>10419.013999999999</v>
      </c>
      <c r="AB72" s="60">
        <v>9847.9329999999991</v>
      </c>
      <c r="AC72" s="60">
        <v>15649.966</v>
      </c>
      <c r="AD72" s="60">
        <v>18131.474999999999</v>
      </c>
      <c r="AE72" s="60">
        <v>19053.472000000002</v>
      </c>
      <c r="AF72" s="60">
        <v>24340.184000000001</v>
      </c>
      <c r="AG72" s="38">
        <v>26267.296999999999</v>
      </c>
      <c r="AH72" s="42">
        <f t="shared" ref="AH72:AH100" si="73">(AG72-AF72)/AF72</f>
        <v>7.9174134427249909E-2</v>
      </c>
      <c r="AJ72" s="340">
        <f>V72/$V$100</f>
        <v>0.17643501407631887</v>
      </c>
      <c r="AK72" s="341">
        <f>AA72/$AA$100</f>
        <v>0.14723916826247382</v>
      </c>
      <c r="AL72" s="341">
        <f>AE72/$AE$100</f>
        <v>0.21104152821782288</v>
      </c>
      <c r="AM72" s="341">
        <f>AF72/$AF$100</f>
        <v>0.22041949896563456</v>
      </c>
      <c r="AN72" s="342">
        <f>AG72/$AG$100</f>
        <v>0.22592303658871093</v>
      </c>
      <c r="AP72" s="109">
        <f t="shared" ref="AP72:AX72" si="74">(V72/B72)*10</f>
        <v>2.661655515239751</v>
      </c>
      <c r="AQ72" s="73">
        <f t="shared" si="74"/>
        <v>2.7686839362286095</v>
      </c>
      <c r="AR72" s="73">
        <f t="shared" si="74"/>
        <v>2.8034331767363527</v>
      </c>
      <c r="AS72" s="73">
        <f t="shared" si="74"/>
        <v>2.9121743890778311</v>
      </c>
      <c r="AT72" s="73">
        <f t="shared" si="74"/>
        <v>2.7809950228403153</v>
      </c>
      <c r="AU72" s="73">
        <f t="shared" si="74"/>
        <v>2.742241249527563</v>
      </c>
      <c r="AV72" s="73">
        <f t="shared" si="74"/>
        <v>2.3434743385672392</v>
      </c>
      <c r="AW72" s="73">
        <f t="shared" si="74"/>
        <v>2.3575620435603089</v>
      </c>
      <c r="AX72" s="73">
        <f t="shared" si="74"/>
        <v>2.4948095533663492</v>
      </c>
      <c r="AY72" s="73">
        <f t="shared" ref="AY72" si="75">(AE72/K72)*10</f>
        <v>2.4207765147424478</v>
      </c>
      <c r="AZ72" s="73">
        <f t="shared" ref="AZ72" si="76">(AF72/L72)*10</f>
        <v>2.3726255281464468</v>
      </c>
      <c r="BA72" s="110">
        <f>(AG72/M72)*10</f>
        <v>2.3903446891394928</v>
      </c>
      <c r="BB72" s="42">
        <f>(BA72-AZ72)/AZ72</f>
        <v>7.4681658706119919E-3</v>
      </c>
    </row>
    <row r="73" spans="1:54" ht="20.100000000000001" customHeight="1">
      <c r="A73" s="88" t="s">
        <v>119</v>
      </c>
      <c r="B73" s="90">
        <v>21363.989999999998</v>
      </c>
      <c r="C73" s="61">
        <v>21428.880000000001</v>
      </c>
      <c r="D73" s="61">
        <v>24095.68</v>
      </c>
      <c r="E73" s="61">
        <v>24828.989999999994</v>
      </c>
      <c r="F73" s="61">
        <v>28987.69</v>
      </c>
      <c r="G73" s="61">
        <v>34681.86</v>
      </c>
      <c r="H73" s="61">
        <v>41171.89</v>
      </c>
      <c r="I73" s="61">
        <v>53763.74</v>
      </c>
      <c r="J73" s="61">
        <v>62720.340000000004</v>
      </c>
      <c r="K73" s="61">
        <v>75946.679999999993</v>
      </c>
      <c r="L73" s="61">
        <v>98087.57</v>
      </c>
      <c r="M73" s="82">
        <v>88697.01</v>
      </c>
      <c r="N73" s="42">
        <f t="shared" si="72"/>
        <v>-9.5736493421133911E-2</v>
      </c>
      <c r="P73" s="340">
        <f t="shared" ref="P73:P99" si="77">B73/$B$100</f>
        <v>0.1055047957937524</v>
      </c>
      <c r="Q73" s="341">
        <f t="shared" ref="Q73:Q99" si="78">G73/$G$100</f>
        <v>0.12998457359250898</v>
      </c>
      <c r="R73" s="341">
        <f t="shared" ref="R73:R99" si="79">K73/$K$100</f>
        <v>0.21676136655535566</v>
      </c>
      <c r="S73" s="341">
        <f t="shared" ref="S73:S99" si="80">L73/$L$100</f>
        <v>0.22120634573263687</v>
      </c>
      <c r="T73" s="342">
        <f t="shared" ref="T73:T99" si="81">M73/$M$100</f>
        <v>0.18992215926719688</v>
      </c>
      <c r="V73" s="97">
        <v>5303.3600000000006</v>
      </c>
      <c r="W73" s="61">
        <v>5154.2650000000003</v>
      </c>
      <c r="X73" s="61">
        <v>6235.2439999999997</v>
      </c>
      <c r="Y73" s="61">
        <v>6555.4110000000001</v>
      </c>
      <c r="Z73" s="61">
        <v>7385.62</v>
      </c>
      <c r="AA73" s="61">
        <v>9546.1359999999986</v>
      </c>
      <c r="AB73" s="61">
        <v>10735.062</v>
      </c>
      <c r="AC73" s="61">
        <v>13804.168</v>
      </c>
      <c r="AD73" s="61">
        <v>16449.219000000001</v>
      </c>
      <c r="AE73" s="61">
        <v>18843.216</v>
      </c>
      <c r="AF73" s="61">
        <v>23633.666000000001</v>
      </c>
      <c r="AG73" s="38">
        <v>21430.759000000002</v>
      </c>
      <c r="AH73" s="42">
        <f t="shared" si="73"/>
        <v>-9.3210549730202638E-2</v>
      </c>
      <c r="AJ73" s="340">
        <f t="shared" ref="AJ73:AJ99" si="82">V73/$V$100</f>
        <v>0.12037019026572907</v>
      </c>
      <c r="AK73" s="341">
        <f t="shared" ref="AK73:AK99" si="83">AA73/$AA$100</f>
        <v>0.13490385220333315</v>
      </c>
      <c r="AL73" s="341">
        <f t="shared" ref="AL73:AL99" si="84">AE73/$AE$100</f>
        <v>0.20871267458122758</v>
      </c>
      <c r="AM73" s="341">
        <f t="shared" ref="AM73:AM99" si="85">AF73/$AF$100</f>
        <v>0.21402142311007807</v>
      </c>
      <c r="AN73" s="342">
        <f t="shared" ref="AN73:AN99" si="86">AG73/$AG$100</f>
        <v>0.18432433872738588</v>
      </c>
      <c r="AP73" s="52">
        <f t="shared" ref="AP73:AP99" si="87">(V73/B73)*10</f>
        <v>2.4823827384304153</v>
      </c>
      <c r="AQ73" s="74">
        <f t="shared" ref="AQ73:AQ99" si="88">(W73/C73)*10</f>
        <v>2.4052890305046275</v>
      </c>
      <c r="AR73" s="74">
        <f t="shared" ref="AR73:AR99" si="89">(X73/D73)*10</f>
        <v>2.5877020279153773</v>
      </c>
      <c r="AS73" s="74">
        <f t="shared" ref="AS73:AS99" si="90">(Y73/E73)*10</f>
        <v>2.6402245923011773</v>
      </c>
      <c r="AT73" s="74">
        <f t="shared" ref="AT73:AT99" si="91">(Z73/F73)*10</f>
        <v>2.547847034379076</v>
      </c>
      <c r="AU73" s="74">
        <f t="shared" ref="AU73:AU99" si="92">(AA73/G73)*10</f>
        <v>2.7524867466739096</v>
      </c>
      <c r="AV73" s="74">
        <f t="shared" ref="AV73:AV99" si="93">(AB73/H73)*10</f>
        <v>2.6073765377299902</v>
      </c>
      <c r="AW73" s="74">
        <f t="shared" ref="AW73:AW99" si="94">(AC73/I73)*10</f>
        <v>2.5675609620908069</v>
      </c>
      <c r="AX73" s="74">
        <f t="shared" ref="AX73:AX99" si="95">(AD73/J73)*10</f>
        <v>2.622629118400825</v>
      </c>
      <c r="AY73" s="74">
        <f t="shared" ref="AY73:AY99" si="96">(AE73/K73)*10</f>
        <v>2.4811112217150249</v>
      </c>
      <c r="AZ73" s="74">
        <f t="shared" ref="AZ73:AZ99" si="97">(AF73/L73)*10</f>
        <v>2.4094455597177094</v>
      </c>
      <c r="BA73" s="111">
        <f t="shared" ref="BA73:BA99" si="98">(AG73/M73)*10</f>
        <v>2.4161760356972577</v>
      </c>
      <c r="BB73" s="42">
        <f t="shared" ref="BB73:BB100" si="99">(BA73-AZ73)/AZ73</f>
        <v>2.7933712602068034E-3</v>
      </c>
    </row>
    <row r="74" spans="1:54" ht="20.100000000000001" customHeight="1">
      <c r="A74" s="88" t="s">
        <v>118</v>
      </c>
      <c r="B74" s="90"/>
      <c r="C74" s="61"/>
      <c r="D74" s="61"/>
      <c r="E74" s="61"/>
      <c r="F74" s="61"/>
      <c r="G74" s="61"/>
      <c r="H74" s="61"/>
      <c r="I74" s="61"/>
      <c r="J74" s="61"/>
      <c r="K74" s="61"/>
      <c r="L74" s="61">
        <v>57077.729999999996</v>
      </c>
      <c r="M74" s="82">
        <v>87954.810000000012</v>
      </c>
      <c r="N74" s="42">
        <f t="shared" si="72"/>
        <v>0.54096545184960965</v>
      </c>
      <c r="P74" s="340">
        <f t="shared" si="77"/>
        <v>0</v>
      </c>
      <c r="Q74" s="341">
        <f t="shared" si="78"/>
        <v>0</v>
      </c>
      <c r="R74" s="341">
        <f t="shared" si="79"/>
        <v>0</v>
      </c>
      <c r="S74" s="341">
        <f t="shared" si="80"/>
        <v>0.12872126484542432</v>
      </c>
      <c r="T74" s="342">
        <f t="shared" si="81"/>
        <v>0.18833292613963024</v>
      </c>
      <c r="V74" s="97"/>
      <c r="W74" s="61"/>
      <c r="X74" s="61"/>
      <c r="Y74" s="61"/>
      <c r="Z74" s="61"/>
      <c r="AA74" s="61"/>
      <c r="AB74" s="61"/>
      <c r="AC74" s="61"/>
      <c r="AD74" s="61"/>
      <c r="AE74" s="61"/>
      <c r="AF74" s="61">
        <v>13441.37</v>
      </c>
      <c r="AG74" s="38">
        <v>20748.406999999999</v>
      </c>
      <c r="AH74" s="42">
        <f t="shared" si="73"/>
        <v>0.54362293426934893</v>
      </c>
      <c r="AJ74" s="340">
        <f t="shared" si="82"/>
        <v>0</v>
      </c>
      <c r="AK74" s="341">
        <f t="shared" si="83"/>
        <v>0</v>
      </c>
      <c r="AL74" s="341">
        <f t="shared" si="84"/>
        <v>0</v>
      </c>
      <c r="AM74" s="341">
        <f t="shared" si="85"/>
        <v>0.12172217107363328</v>
      </c>
      <c r="AN74" s="342">
        <f t="shared" si="86"/>
        <v>0.17845548073783407</v>
      </c>
      <c r="AP74" s="52"/>
      <c r="AQ74" s="74"/>
      <c r="AR74" s="74"/>
      <c r="AS74" s="74"/>
      <c r="AT74" s="74"/>
      <c r="AU74" s="74"/>
      <c r="AV74" s="74"/>
      <c r="AW74" s="74"/>
      <c r="AX74" s="74"/>
      <c r="AY74" s="74"/>
      <c r="AZ74" s="74">
        <f t="shared" si="97"/>
        <v>2.3549237154315703</v>
      </c>
      <c r="BA74" s="111">
        <f t="shared" si="98"/>
        <v>2.3589849150944668</v>
      </c>
      <c r="BB74" s="42">
        <f t="shared" si="99"/>
        <v>1.7245567813020488E-3</v>
      </c>
    </row>
    <row r="75" spans="1:54" ht="20.100000000000001" customHeight="1">
      <c r="A75" s="88" t="s">
        <v>121</v>
      </c>
      <c r="B75" s="90">
        <v>18243.440000000002</v>
      </c>
      <c r="C75" s="61">
        <v>19051.560000000001</v>
      </c>
      <c r="D75" s="61">
        <v>22489.879999999997</v>
      </c>
      <c r="E75" s="61">
        <v>24373.399999999998</v>
      </c>
      <c r="F75" s="61">
        <v>22072.32</v>
      </c>
      <c r="G75" s="61">
        <v>27126.65</v>
      </c>
      <c r="H75" s="61">
        <v>28048.43</v>
      </c>
      <c r="I75" s="61">
        <v>31346.799999999996</v>
      </c>
      <c r="J75" s="61">
        <v>35169.919999999998</v>
      </c>
      <c r="K75" s="61">
        <v>37023.519999999997</v>
      </c>
      <c r="L75" s="61">
        <v>36516.07</v>
      </c>
      <c r="M75" s="82">
        <v>34388.07</v>
      </c>
      <c r="N75" s="42">
        <f t="shared" si="72"/>
        <v>-5.8275712583528295E-2</v>
      </c>
      <c r="P75" s="340">
        <f t="shared" si="77"/>
        <v>9.0094144950244537E-2</v>
      </c>
      <c r="Q75" s="341">
        <f t="shared" si="78"/>
        <v>0.10166830825230347</v>
      </c>
      <c r="R75" s="341">
        <f t="shared" si="79"/>
        <v>0.10566977766361271</v>
      </c>
      <c r="S75" s="341">
        <f t="shared" si="80"/>
        <v>8.2350764783113387E-2</v>
      </c>
      <c r="T75" s="342">
        <f t="shared" si="81"/>
        <v>7.3633333383295724E-2</v>
      </c>
      <c r="V75" s="97">
        <v>5490.0099999999993</v>
      </c>
      <c r="W75" s="61">
        <v>5976.7479999999996</v>
      </c>
      <c r="X75" s="61">
        <v>7061.0059999999994</v>
      </c>
      <c r="Y75" s="61">
        <v>7425.9069999999992</v>
      </c>
      <c r="Z75" s="61">
        <v>6782.0860000000011</v>
      </c>
      <c r="AA75" s="61">
        <v>7964.8040000000001</v>
      </c>
      <c r="AB75" s="61">
        <v>8328.8510000000006</v>
      </c>
      <c r="AC75" s="61">
        <v>9407.5300000000007</v>
      </c>
      <c r="AD75" s="61">
        <v>10002.132</v>
      </c>
      <c r="AE75" s="61">
        <v>10677.762999999999</v>
      </c>
      <c r="AF75" s="61">
        <v>10439.971</v>
      </c>
      <c r="AG75" s="38">
        <v>10368.537</v>
      </c>
      <c r="AH75" s="42">
        <f t="shared" si="73"/>
        <v>-6.84235617129581E-3</v>
      </c>
      <c r="AJ75" s="340">
        <f t="shared" si="82"/>
        <v>0.12460657927441378</v>
      </c>
      <c r="AK75" s="341">
        <f t="shared" si="83"/>
        <v>0.11255682316326907</v>
      </c>
      <c r="AL75" s="341">
        <f t="shared" si="84"/>
        <v>0.11826985766519219</v>
      </c>
      <c r="AM75" s="341">
        <f t="shared" si="85"/>
        <v>9.4542143848861407E-2</v>
      </c>
      <c r="AN75" s="342">
        <f t="shared" si="86"/>
        <v>8.9179003230610426E-2</v>
      </c>
      <c r="AP75" s="52">
        <f t="shared" si="87"/>
        <v>3.0093063588884545</v>
      </c>
      <c r="AQ75" s="74">
        <f t="shared" si="88"/>
        <v>3.1371436249839899</v>
      </c>
      <c r="AR75" s="74">
        <f t="shared" si="89"/>
        <v>3.139637027854306</v>
      </c>
      <c r="AS75" s="74">
        <f t="shared" si="90"/>
        <v>3.0467259389334274</v>
      </c>
      <c r="AT75" s="74">
        <f t="shared" si="91"/>
        <v>3.0726656735676183</v>
      </c>
      <c r="AU75" s="74">
        <f t="shared" si="92"/>
        <v>2.936154667089375</v>
      </c>
      <c r="AV75" s="74">
        <f t="shared" si="93"/>
        <v>2.9694535487369529</v>
      </c>
      <c r="AW75" s="74">
        <f t="shared" si="94"/>
        <v>3.0011133512830663</v>
      </c>
      <c r="AX75" s="74">
        <f t="shared" si="95"/>
        <v>2.8439450530453296</v>
      </c>
      <c r="AY75" s="74">
        <f t="shared" si="96"/>
        <v>2.8840485723669711</v>
      </c>
      <c r="AZ75" s="74">
        <f t="shared" si="97"/>
        <v>2.8590072809039961</v>
      </c>
      <c r="BA75" s="111">
        <f t="shared" si="98"/>
        <v>3.0151552558779833</v>
      </c>
      <c r="BB75" s="42">
        <f t="shared" si="99"/>
        <v>5.4616151563144796E-2</v>
      </c>
    </row>
    <row r="76" spans="1:54" ht="20.100000000000001" customHeight="1">
      <c r="A76" s="88" t="s">
        <v>125</v>
      </c>
      <c r="B76" s="90">
        <v>10281.69</v>
      </c>
      <c r="C76" s="61">
        <v>12379.18</v>
      </c>
      <c r="D76" s="61">
        <v>12778.23</v>
      </c>
      <c r="E76" s="61">
        <v>15728.260000000002</v>
      </c>
      <c r="F76" s="61">
        <v>17056.52</v>
      </c>
      <c r="G76" s="61">
        <v>16567.34</v>
      </c>
      <c r="H76" s="61">
        <v>20645.43</v>
      </c>
      <c r="I76" s="61">
        <v>26220.68</v>
      </c>
      <c r="J76" s="61">
        <v>29722.639999999999</v>
      </c>
      <c r="K76" s="61">
        <v>31477.039999999997</v>
      </c>
      <c r="L76" s="61">
        <v>28118.85</v>
      </c>
      <c r="M76" s="82">
        <v>22205.929999999997</v>
      </c>
      <c r="N76" s="42">
        <f t="shared" si="72"/>
        <v>-0.21028313746828203</v>
      </c>
      <c r="P76" s="340">
        <f t="shared" si="77"/>
        <v>5.0775515428750258E-2</v>
      </c>
      <c r="Q76" s="341">
        <f t="shared" si="78"/>
        <v>6.2092939232847304E-2</v>
      </c>
      <c r="R76" s="341">
        <f t="shared" si="79"/>
        <v>8.9839426891571733E-2</v>
      </c>
      <c r="S76" s="341">
        <f t="shared" si="80"/>
        <v>6.3413417772549122E-2</v>
      </c>
      <c r="T76" s="342">
        <f t="shared" si="81"/>
        <v>4.754836915174733E-2</v>
      </c>
      <c r="V76" s="97">
        <v>2929.7580000000003</v>
      </c>
      <c r="W76" s="61">
        <v>3405</v>
      </c>
      <c r="X76" s="61">
        <v>3771.95</v>
      </c>
      <c r="Y76" s="61">
        <v>4799.8010000000004</v>
      </c>
      <c r="Z76" s="61">
        <v>4908.0509999999995</v>
      </c>
      <c r="AA76" s="61">
        <v>5152.003999999999</v>
      </c>
      <c r="AB76" s="61">
        <v>6760.4160000000002</v>
      </c>
      <c r="AC76" s="61">
        <v>8044.643</v>
      </c>
      <c r="AD76" s="61">
        <v>9093.4920000000002</v>
      </c>
      <c r="AE76" s="61">
        <v>9458.4380000000001</v>
      </c>
      <c r="AF76" s="61">
        <v>8524.8449999999993</v>
      </c>
      <c r="AG76" s="38">
        <v>7446.4960000000001</v>
      </c>
      <c r="AH76" s="42">
        <f t="shared" si="73"/>
        <v>-0.12649485122603393</v>
      </c>
      <c r="AJ76" s="340">
        <f t="shared" si="82"/>
        <v>6.6496622498291996E-2</v>
      </c>
      <c r="AK76" s="341">
        <f t="shared" si="83"/>
        <v>7.2806964636475013E-2</v>
      </c>
      <c r="AL76" s="341">
        <f t="shared" si="84"/>
        <v>0.10476427656195826</v>
      </c>
      <c r="AM76" s="341">
        <f t="shared" si="85"/>
        <v>7.719917251487067E-2</v>
      </c>
      <c r="AN76" s="342">
        <f t="shared" si="86"/>
        <v>6.4046749395862454E-2</v>
      </c>
      <c r="AP76" s="52">
        <f t="shared" si="87"/>
        <v>2.849490696568366</v>
      </c>
      <c r="AQ76" s="74">
        <f t="shared" si="88"/>
        <v>2.750586064666642</v>
      </c>
      <c r="AR76" s="74">
        <f t="shared" si="89"/>
        <v>2.9518563995169913</v>
      </c>
      <c r="AS76" s="74">
        <f t="shared" si="90"/>
        <v>3.0517050201357296</v>
      </c>
      <c r="AT76" s="74">
        <f t="shared" si="91"/>
        <v>2.8775219095102633</v>
      </c>
      <c r="AU76" s="74">
        <f t="shared" si="92"/>
        <v>3.1097351777654101</v>
      </c>
      <c r="AV76" s="74">
        <f t="shared" si="93"/>
        <v>3.2745338798949697</v>
      </c>
      <c r="AW76" s="74">
        <f t="shared" si="94"/>
        <v>3.0680527736122789</v>
      </c>
      <c r="AX76" s="74">
        <f t="shared" si="95"/>
        <v>3.0594496316612525</v>
      </c>
      <c r="AY76" s="74">
        <f t="shared" si="96"/>
        <v>3.0048689457458515</v>
      </c>
      <c r="AZ76" s="74">
        <f t="shared" si="97"/>
        <v>3.0317189358739776</v>
      </c>
      <c r="BA76" s="111">
        <f t="shared" si="98"/>
        <v>3.3533817318166821</v>
      </c>
      <c r="BB76" s="42">
        <f t="shared" si="99"/>
        <v>0.1060991479574528</v>
      </c>
    </row>
    <row r="77" spans="1:54" ht="20.100000000000001" customHeight="1">
      <c r="A77" s="88" t="s">
        <v>131</v>
      </c>
      <c r="B77" s="90">
        <v>11142.36</v>
      </c>
      <c r="C77" s="61">
        <v>12980.73</v>
      </c>
      <c r="D77" s="61">
        <v>15473.890000000001</v>
      </c>
      <c r="E77" s="61">
        <v>15513.920000000002</v>
      </c>
      <c r="F77" s="61">
        <v>14777.4</v>
      </c>
      <c r="G77" s="61">
        <v>18438.52</v>
      </c>
      <c r="H77" s="61">
        <v>20605.689999999995</v>
      </c>
      <c r="I77" s="61">
        <v>23790.22</v>
      </c>
      <c r="J77" s="61">
        <v>23000.77</v>
      </c>
      <c r="K77" s="61">
        <v>23506.879999999997</v>
      </c>
      <c r="L77" s="61">
        <v>32663.559999999998</v>
      </c>
      <c r="M77" s="82">
        <v>30390.090000000004</v>
      </c>
      <c r="N77" s="42">
        <f t="shared" si="72"/>
        <v>-6.9602639761250584E-2</v>
      </c>
      <c r="P77" s="340">
        <f t="shared" si="77"/>
        <v>5.5025883107999732E-2</v>
      </c>
      <c r="Q77" s="341">
        <f t="shared" si="78"/>
        <v>6.9105957981404356E-2</v>
      </c>
      <c r="R77" s="341">
        <f t="shared" si="79"/>
        <v>6.7091588891742979E-2</v>
      </c>
      <c r="S77" s="341">
        <f t="shared" si="80"/>
        <v>7.3662613379235797E-2</v>
      </c>
      <c r="T77" s="342">
        <f t="shared" si="81"/>
        <v>6.5072672834455725E-2</v>
      </c>
      <c r="V77" s="97">
        <v>2187.9139999999998</v>
      </c>
      <c r="W77" s="61">
        <v>2431.4740000000002</v>
      </c>
      <c r="X77" s="61">
        <v>2880.5889999999999</v>
      </c>
      <c r="Y77" s="61">
        <v>3101.1759999999999</v>
      </c>
      <c r="Z77" s="61">
        <v>4110.2060000000001</v>
      </c>
      <c r="AA77" s="61">
        <v>3934.56</v>
      </c>
      <c r="AB77" s="61">
        <v>4241.3240000000005</v>
      </c>
      <c r="AC77" s="61">
        <v>4829.5069999999996</v>
      </c>
      <c r="AD77" s="61">
        <v>4662.0349999999999</v>
      </c>
      <c r="AE77" s="61">
        <v>4875.9209999999994</v>
      </c>
      <c r="AF77" s="61">
        <v>6766.6660000000002</v>
      </c>
      <c r="AG77" s="38">
        <v>6360.2259999999997</v>
      </c>
      <c r="AH77" s="42">
        <f t="shared" si="73"/>
        <v>-6.0065030548278948E-2</v>
      </c>
      <c r="AJ77" s="340">
        <f t="shared" si="82"/>
        <v>4.9659013241615181E-2</v>
      </c>
      <c r="AK77" s="341">
        <f t="shared" si="83"/>
        <v>5.5602319171353359E-2</v>
      </c>
      <c r="AL77" s="341">
        <f t="shared" si="84"/>
        <v>5.4007050227348322E-2</v>
      </c>
      <c r="AM77" s="341">
        <f t="shared" si="85"/>
        <v>6.1277479635642632E-2</v>
      </c>
      <c r="AN77" s="342">
        <f t="shared" si="86"/>
        <v>5.4703823210681735E-2</v>
      </c>
      <c r="AP77" s="52">
        <f t="shared" si="87"/>
        <v>1.9636001708794184</v>
      </c>
      <c r="AQ77" s="74">
        <f t="shared" si="88"/>
        <v>1.8731411869748469</v>
      </c>
      <c r="AR77" s="74">
        <f t="shared" si="89"/>
        <v>1.8615803783017715</v>
      </c>
      <c r="AS77" s="74">
        <f t="shared" si="90"/>
        <v>1.9989635114787232</v>
      </c>
      <c r="AT77" s="74">
        <f t="shared" si="91"/>
        <v>2.781413509819048</v>
      </c>
      <c r="AU77" s="74">
        <f t="shared" si="92"/>
        <v>2.1338805934532705</v>
      </c>
      <c r="AV77" s="74">
        <f t="shared" si="93"/>
        <v>2.0583266078447271</v>
      </c>
      <c r="AW77" s="74">
        <f t="shared" si="94"/>
        <v>2.0300388142690564</v>
      </c>
      <c r="AX77" s="74">
        <f t="shared" si="95"/>
        <v>2.0269038819135186</v>
      </c>
      <c r="AY77" s="74">
        <f t="shared" si="96"/>
        <v>2.0742527294136863</v>
      </c>
      <c r="AZ77" s="74">
        <f t="shared" si="97"/>
        <v>2.0716253831486835</v>
      </c>
      <c r="BA77" s="111">
        <f t="shared" si="98"/>
        <v>2.0928618506888261</v>
      </c>
      <c r="BB77" s="42">
        <f t="shared" si="99"/>
        <v>1.0251113793491525E-2</v>
      </c>
    </row>
    <row r="78" spans="1:54" ht="20.100000000000001" customHeight="1">
      <c r="A78" s="88" t="s">
        <v>132</v>
      </c>
      <c r="B78" s="90">
        <v>5725.9699999999993</v>
      </c>
      <c r="C78" s="61">
        <v>9538.17</v>
      </c>
      <c r="D78" s="61">
        <v>12512.07</v>
      </c>
      <c r="E78" s="61">
        <v>13762.070000000002</v>
      </c>
      <c r="F78" s="61">
        <v>13097.6</v>
      </c>
      <c r="G78" s="61">
        <v>21717.4</v>
      </c>
      <c r="H78" s="61">
        <v>26833.11</v>
      </c>
      <c r="I78" s="61">
        <v>29504.230000000003</v>
      </c>
      <c r="J78" s="61">
        <v>28976.04</v>
      </c>
      <c r="K78" s="61">
        <v>22571.219999999998</v>
      </c>
      <c r="L78" s="61">
        <v>13257.140000000001</v>
      </c>
      <c r="M78" s="82">
        <v>14474.98</v>
      </c>
      <c r="N78" s="42">
        <f t="shared" si="72"/>
        <v>9.1862950832532375E-2</v>
      </c>
      <c r="P78" s="340">
        <f t="shared" si="77"/>
        <v>2.8277362775921182E-2</v>
      </c>
      <c r="Q78" s="341">
        <f t="shared" si="78"/>
        <v>8.1394913033440375E-2</v>
      </c>
      <c r="R78" s="341">
        <f t="shared" si="79"/>
        <v>6.4421097696720581E-2</v>
      </c>
      <c r="S78" s="341">
        <f t="shared" si="80"/>
        <v>2.9897401824369486E-2</v>
      </c>
      <c r="T78" s="342">
        <f t="shared" si="81"/>
        <v>3.0994499780201041E-2</v>
      </c>
      <c r="V78" s="97">
        <v>1331.5620000000001</v>
      </c>
      <c r="W78" s="61">
        <v>2540.2180000000003</v>
      </c>
      <c r="X78" s="61">
        <v>3350.1860000000001</v>
      </c>
      <c r="Y78" s="61">
        <v>3410.0619999999999</v>
      </c>
      <c r="Z78" s="61">
        <v>3245.3309999999997</v>
      </c>
      <c r="AA78" s="61">
        <v>5664.8660000000009</v>
      </c>
      <c r="AB78" s="61">
        <v>6864.3440000000001</v>
      </c>
      <c r="AC78" s="61">
        <v>7569.0909999999994</v>
      </c>
      <c r="AD78" s="61">
        <v>8067.7340000000004</v>
      </c>
      <c r="AE78" s="61">
        <v>6456.1669999999995</v>
      </c>
      <c r="AF78" s="61">
        <v>3947.1060000000002</v>
      </c>
      <c r="AG78" s="38">
        <v>3978.6279999999997</v>
      </c>
      <c r="AH78" s="42">
        <f t="shared" si="73"/>
        <v>7.9861042495437112E-3</v>
      </c>
      <c r="AJ78" s="340">
        <f t="shared" si="82"/>
        <v>3.0222419615227841E-2</v>
      </c>
      <c r="AK78" s="341">
        <f t="shared" si="83"/>
        <v>8.0054615355960479E-2</v>
      </c>
      <c r="AL78" s="341">
        <f t="shared" si="84"/>
        <v>7.151029219816088E-2</v>
      </c>
      <c r="AM78" s="341">
        <f t="shared" si="85"/>
        <v>3.5744147492239579E-2</v>
      </c>
      <c r="AN78" s="342">
        <f t="shared" si="86"/>
        <v>3.4219878779947165E-2</v>
      </c>
      <c r="AP78" s="52">
        <f t="shared" si="87"/>
        <v>2.3254784778823505</v>
      </c>
      <c r="AQ78" s="74">
        <f t="shared" si="88"/>
        <v>2.6632131740155609</v>
      </c>
      <c r="AR78" s="74">
        <f t="shared" si="89"/>
        <v>2.6775633448342284</v>
      </c>
      <c r="AS78" s="74">
        <f t="shared" si="90"/>
        <v>2.4778699715958425</v>
      </c>
      <c r="AT78" s="74">
        <f t="shared" si="91"/>
        <v>2.4778058575616906</v>
      </c>
      <c r="AU78" s="74">
        <f t="shared" si="92"/>
        <v>2.6084457623840795</v>
      </c>
      <c r="AV78" s="74">
        <f t="shared" si="93"/>
        <v>2.5581619126519439</v>
      </c>
      <c r="AW78" s="74">
        <f t="shared" si="94"/>
        <v>2.5654257033652454</v>
      </c>
      <c r="AX78" s="74">
        <f t="shared" si="95"/>
        <v>2.784277630759759</v>
      </c>
      <c r="AY78" s="74">
        <f t="shared" si="96"/>
        <v>2.8603535830141213</v>
      </c>
      <c r="AZ78" s="74">
        <f t="shared" si="97"/>
        <v>2.9773435295998985</v>
      </c>
      <c r="BA78" s="111">
        <f t="shared" si="98"/>
        <v>2.748624177719071</v>
      </c>
      <c r="BB78" s="42">
        <f t="shared" si="99"/>
        <v>-7.6819940193990063E-2</v>
      </c>
    </row>
    <row r="79" spans="1:54" ht="20.100000000000001" customHeight="1">
      <c r="A79" s="88" t="s">
        <v>127</v>
      </c>
      <c r="B79" s="90">
        <v>61833.13</v>
      </c>
      <c r="C79" s="61">
        <v>100894.93000000001</v>
      </c>
      <c r="D79" s="61">
        <v>91276.52</v>
      </c>
      <c r="E79" s="61">
        <v>95564.189999999959</v>
      </c>
      <c r="F79" s="61">
        <v>87311.23</v>
      </c>
      <c r="G79" s="61">
        <v>73022.13</v>
      </c>
      <c r="H79" s="61">
        <v>39844.07</v>
      </c>
      <c r="I79" s="61">
        <v>50107.5</v>
      </c>
      <c r="J79" s="61">
        <v>27728.54</v>
      </c>
      <c r="K79" s="61">
        <v>23070.37</v>
      </c>
      <c r="L79" s="61">
        <v>10791.89</v>
      </c>
      <c r="M79" s="82">
        <v>11794.560000000001</v>
      </c>
      <c r="N79" s="42">
        <f t="shared" si="72"/>
        <v>9.2909583029478798E-2</v>
      </c>
      <c r="P79" s="340">
        <f t="shared" si="77"/>
        <v>0.30535924019523253</v>
      </c>
      <c r="Q79" s="341">
        <f t="shared" si="78"/>
        <v>0.27368054743507869</v>
      </c>
      <c r="R79" s="341">
        <f t="shared" si="79"/>
        <v>6.5845734509233075E-2</v>
      </c>
      <c r="S79" s="341">
        <f t="shared" si="80"/>
        <v>2.4337788676471302E-2</v>
      </c>
      <c r="T79" s="342">
        <f t="shared" si="81"/>
        <v>2.5255059925994236E-2</v>
      </c>
      <c r="V79" s="97">
        <v>12958.671000000002</v>
      </c>
      <c r="W79" s="61">
        <v>20419.962</v>
      </c>
      <c r="X79" s="61">
        <v>23100.83</v>
      </c>
      <c r="Y79" s="61">
        <v>25984.458000000006</v>
      </c>
      <c r="Z79" s="61">
        <v>24793.815999999999</v>
      </c>
      <c r="AA79" s="61">
        <v>19117.188000000002</v>
      </c>
      <c r="AB79" s="61">
        <v>9623.5689999999995</v>
      </c>
      <c r="AC79" s="61">
        <v>13513.475</v>
      </c>
      <c r="AD79" s="61">
        <v>7924.61</v>
      </c>
      <c r="AE79" s="61">
        <v>5912.7159999999994</v>
      </c>
      <c r="AF79" s="61">
        <v>3183.5519999999997</v>
      </c>
      <c r="AG79" s="38">
        <v>2820.873</v>
      </c>
      <c r="AH79" s="42">
        <f t="shared" si="73"/>
        <v>-0.11392275043724735</v>
      </c>
      <c r="AJ79" s="340">
        <f t="shared" si="82"/>
        <v>0.29412253625267482</v>
      </c>
      <c r="AK79" s="341">
        <f t="shared" si="83"/>
        <v>0.27015981172857106</v>
      </c>
      <c r="AL79" s="341">
        <f t="shared" si="84"/>
        <v>6.5490878542135131E-2</v>
      </c>
      <c r="AM79" s="341">
        <f t="shared" si="85"/>
        <v>2.8829565822963529E-2</v>
      </c>
      <c r="AN79" s="342">
        <f t="shared" si="86"/>
        <v>2.4262115511584876E-2</v>
      </c>
      <c r="AP79" s="52">
        <f t="shared" si="87"/>
        <v>2.0957488323816058</v>
      </c>
      <c r="AQ79" s="74">
        <f t="shared" si="88"/>
        <v>2.0238838562056585</v>
      </c>
      <c r="AR79" s="74">
        <f t="shared" si="89"/>
        <v>2.5308622633728808</v>
      </c>
      <c r="AS79" s="74">
        <f t="shared" si="90"/>
        <v>2.7190580488360769</v>
      </c>
      <c r="AT79" s="74">
        <f t="shared" si="91"/>
        <v>2.8397052704445924</v>
      </c>
      <c r="AU79" s="74">
        <f t="shared" si="92"/>
        <v>2.6179992284530735</v>
      </c>
      <c r="AV79" s="74">
        <f t="shared" si="93"/>
        <v>2.4153077233324809</v>
      </c>
      <c r="AW79" s="74">
        <f t="shared" si="94"/>
        <v>2.6968966721548671</v>
      </c>
      <c r="AX79" s="74">
        <f t="shared" si="95"/>
        <v>2.8579254443255935</v>
      </c>
      <c r="AY79" s="74">
        <f t="shared" si="96"/>
        <v>2.5629047128416231</v>
      </c>
      <c r="AZ79" s="74">
        <f t="shared" si="97"/>
        <v>2.9499485261617755</v>
      </c>
      <c r="BA79" s="111">
        <f t="shared" si="98"/>
        <v>2.3916729407455639</v>
      </c>
      <c r="BB79" s="42">
        <f t="shared" si="99"/>
        <v>-0.1892492633227715</v>
      </c>
    </row>
    <row r="80" spans="1:54" ht="20.100000000000001" customHeight="1">
      <c r="A80" s="88" t="s">
        <v>137</v>
      </c>
      <c r="B80" s="90">
        <v>1789.75</v>
      </c>
      <c r="C80" s="61">
        <v>2342.85</v>
      </c>
      <c r="D80" s="61">
        <v>3075.7300000000005</v>
      </c>
      <c r="E80" s="61">
        <v>3185.0499999999997</v>
      </c>
      <c r="F80" s="61">
        <v>2948.8599999999997</v>
      </c>
      <c r="G80" s="61">
        <v>3181.5299999999997</v>
      </c>
      <c r="H80" s="61">
        <v>5051.3999999999996</v>
      </c>
      <c r="I80" s="61">
        <v>4322.38</v>
      </c>
      <c r="J80" s="61">
        <v>6649.26</v>
      </c>
      <c r="K80" s="61">
        <v>7072.4</v>
      </c>
      <c r="L80" s="61">
        <v>6220.77</v>
      </c>
      <c r="M80" s="82">
        <v>6944.26</v>
      </c>
      <c r="N80" s="42">
        <f t="shared" si="72"/>
        <v>0.11630232270281649</v>
      </c>
      <c r="P80" s="340">
        <f t="shared" si="77"/>
        <v>8.8385740805845894E-3</v>
      </c>
      <c r="Q80" s="341">
        <f t="shared" si="78"/>
        <v>1.192409577865129E-2</v>
      </c>
      <c r="R80" s="341">
        <f t="shared" si="79"/>
        <v>2.0185518166509681E-2</v>
      </c>
      <c r="S80" s="341">
        <f t="shared" si="80"/>
        <v>1.4029033437602903E-2</v>
      </c>
      <c r="T80" s="342">
        <f t="shared" si="81"/>
        <v>1.4869372188677213E-2</v>
      </c>
      <c r="V80" s="97">
        <v>310.47799999999995</v>
      </c>
      <c r="W80" s="61">
        <v>434.71300000000002</v>
      </c>
      <c r="X80" s="61">
        <v>610.07899999999995</v>
      </c>
      <c r="Y80" s="61">
        <v>626.30900000000008</v>
      </c>
      <c r="Z80" s="61">
        <v>614.34899999999993</v>
      </c>
      <c r="AA80" s="61">
        <v>730.64300000000003</v>
      </c>
      <c r="AB80" s="61">
        <v>1259.9110000000001</v>
      </c>
      <c r="AC80" s="61">
        <v>1198.079</v>
      </c>
      <c r="AD80" s="61">
        <v>1916.1270000000002</v>
      </c>
      <c r="AE80" s="61">
        <v>2045.278</v>
      </c>
      <c r="AF80" s="61">
        <v>1624.6079999999999</v>
      </c>
      <c r="AG80" s="38">
        <v>1900.5520000000001</v>
      </c>
      <c r="AH80" s="42">
        <f t="shared" si="73"/>
        <v>0.16985266599696677</v>
      </c>
      <c r="AJ80" s="340">
        <f t="shared" si="82"/>
        <v>7.0469091167341116E-3</v>
      </c>
      <c r="AK80" s="341">
        <f t="shared" si="83"/>
        <v>1.0325282950651441E-2</v>
      </c>
      <c r="AL80" s="341">
        <f t="shared" si="84"/>
        <v>2.2654065083271557E-2</v>
      </c>
      <c r="AM80" s="341">
        <f t="shared" si="85"/>
        <v>1.4712102479404495E-2</v>
      </c>
      <c r="AN80" s="342">
        <f t="shared" si="86"/>
        <v>1.634650413534167E-2</v>
      </c>
      <c r="AP80" s="52">
        <f t="shared" si="87"/>
        <v>1.7347562508730265</v>
      </c>
      <c r="AQ80" s="74">
        <f t="shared" si="88"/>
        <v>1.8554879740487016</v>
      </c>
      <c r="AR80" s="74">
        <f t="shared" si="89"/>
        <v>1.9835258621530494</v>
      </c>
      <c r="AS80" s="74">
        <f t="shared" si="90"/>
        <v>1.9664024112651295</v>
      </c>
      <c r="AT80" s="74">
        <f t="shared" si="91"/>
        <v>2.0833440719464473</v>
      </c>
      <c r="AU80" s="74">
        <f t="shared" si="92"/>
        <v>2.2965145700339149</v>
      </c>
      <c r="AV80" s="74">
        <f t="shared" si="93"/>
        <v>2.4941818109830942</v>
      </c>
      <c r="AW80" s="74">
        <f t="shared" si="94"/>
        <v>2.77180395985545</v>
      </c>
      <c r="AX80" s="74">
        <f t="shared" si="95"/>
        <v>2.881714656969347</v>
      </c>
      <c r="AY80" s="74">
        <f t="shared" si="96"/>
        <v>2.8919150500537301</v>
      </c>
      <c r="AZ80" s="74">
        <f t="shared" si="97"/>
        <v>2.6115866685313871</v>
      </c>
      <c r="BA80" s="111">
        <f t="shared" si="98"/>
        <v>2.7368675712026915</v>
      </c>
      <c r="BB80" s="42">
        <f t="shared" si="99"/>
        <v>4.7971183258396527E-2</v>
      </c>
    </row>
    <row r="81" spans="1:54" ht="20.100000000000001" customHeight="1">
      <c r="A81" s="88" t="s">
        <v>141</v>
      </c>
      <c r="B81" s="90">
        <v>1487.37</v>
      </c>
      <c r="C81" s="61">
        <v>1380.58</v>
      </c>
      <c r="D81" s="61">
        <v>1850.77</v>
      </c>
      <c r="E81" s="61">
        <v>1715.2500000000002</v>
      </c>
      <c r="F81" s="61">
        <v>1007.41</v>
      </c>
      <c r="G81" s="61">
        <v>1703.54</v>
      </c>
      <c r="H81" s="61">
        <v>2057.5299999999997</v>
      </c>
      <c r="I81" s="61">
        <v>2641.8199999999997</v>
      </c>
      <c r="J81" s="61">
        <v>4131.8999999999996</v>
      </c>
      <c r="K81" s="61">
        <v>7429.71</v>
      </c>
      <c r="L81" s="61">
        <v>7291.3099999999995</v>
      </c>
      <c r="M81" s="82">
        <v>7053.86</v>
      </c>
      <c r="N81" s="42">
        <f t="shared" si="72"/>
        <v>-3.2566164379240467E-2</v>
      </c>
      <c r="P81" s="340">
        <f t="shared" si="77"/>
        <v>7.3452884091292636E-3</v>
      </c>
      <c r="Q81" s="341">
        <f t="shared" si="78"/>
        <v>6.3847187116775955E-3</v>
      </c>
      <c r="R81" s="341">
        <f t="shared" si="79"/>
        <v>2.120532579844164E-2</v>
      </c>
      <c r="S81" s="341">
        <f t="shared" si="80"/>
        <v>1.6443307145888438E-2</v>
      </c>
      <c r="T81" s="342">
        <f t="shared" si="81"/>
        <v>1.5104052801424865E-2</v>
      </c>
      <c r="V81" s="97">
        <v>303.209</v>
      </c>
      <c r="W81" s="61">
        <v>335.82299999999998</v>
      </c>
      <c r="X81" s="61">
        <v>447.726</v>
      </c>
      <c r="Y81" s="61">
        <v>436.40899999999999</v>
      </c>
      <c r="Z81" s="61">
        <v>271.37200000000001</v>
      </c>
      <c r="AA81" s="61">
        <v>404.95699999999999</v>
      </c>
      <c r="AB81" s="61">
        <v>524.20000000000005</v>
      </c>
      <c r="AC81" s="61">
        <v>610.96699999999998</v>
      </c>
      <c r="AD81" s="61">
        <v>968.26099999999997</v>
      </c>
      <c r="AE81" s="61">
        <v>1706.5350000000001</v>
      </c>
      <c r="AF81" s="61">
        <v>1643.8230000000001</v>
      </c>
      <c r="AG81" s="38">
        <v>1743.8889999999999</v>
      </c>
      <c r="AH81" s="42">
        <f t="shared" si="73"/>
        <v>6.087395054090361E-2</v>
      </c>
      <c r="AJ81" s="340">
        <f t="shared" si="82"/>
        <v>6.8819248590104081E-3</v>
      </c>
      <c r="AK81" s="341">
        <f t="shared" si="83"/>
        <v>5.7227614687979707E-3</v>
      </c>
      <c r="AL81" s="341">
        <f t="shared" si="84"/>
        <v>1.890205388063668E-2</v>
      </c>
      <c r="AM81" s="341">
        <f t="shared" si="85"/>
        <v>1.4886109408547869E-2</v>
      </c>
      <c r="AN81" s="342">
        <f t="shared" si="86"/>
        <v>1.4999057510700494E-2</v>
      </c>
      <c r="AP81" s="52">
        <f t="shared" si="87"/>
        <v>2.0385579916227976</v>
      </c>
      <c r="AQ81" s="74">
        <f t="shared" si="88"/>
        <v>2.4324776543191993</v>
      </c>
      <c r="AR81" s="74">
        <f t="shared" si="89"/>
        <v>2.4191336578829352</v>
      </c>
      <c r="AS81" s="74">
        <f t="shared" si="90"/>
        <v>2.5442880046640424</v>
      </c>
      <c r="AT81" s="74">
        <f t="shared" si="91"/>
        <v>2.6937592440019458</v>
      </c>
      <c r="AU81" s="74">
        <f t="shared" si="92"/>
        <v>2.3771499348415652</v>
      </c>
      <c r="AV81" s="74">
        <f t="shared" si="93"/>
        <v>2.5477149786394371</v>
      </c>
      <c r="AW81" s="74">
        <f t="shared" si="94"/>
        <v>2.3126745955439811</v>
      </c>
      <c r="AX81" s="74">
        <f t="shared" si="95"/>
        <v>2.3433795590406352</v>
      </c>
      <c r="AY81" s="74">
        <f t="shared" si="96"/>
        <v>2.2969066087370842</v>
      </c>
      <c r="AZ81" s="74">
        <f t="shared" si="97"/>
        <v>2.2544961056380819</v>
      </c>
      <c r="BA81" s="111">
        <f t="shared" si="98"/>
        <v>2.4722478189246737</v>
      </c>
      <c r="BB81" s="42">
        <f t="shared" si="99"/>
        <v>9.6585535340706366E-2</v>
      </c>
    </row>
    <row r="82" spans="1:54" ht="20.100000000000001" customHeight="1">
      <c r="A82" s="88" t="s">
        <v>138</v>
      </c>
      <c r="B82" s="90">
        <v>4774.6099999999997</v>
      </c>
      <c r="C82" s="61">
        <v>6570.7899999999991</v>
      </c>
      <c r="D82" s="61">
        <v>5489.48</v>
      </c>
      <c r="E82" s="61">
        <v>3593.24</v>
      </c>
      <c r="F82" s="61">
        <v>6264.38</v>
      </c>
      <c r="G82" s="61">
        <v>4633.8499999999995</v>
      </c>
      <c r="H82" s="61">
        <v>4666.8600000000006</v>
      </c>
      <c r="I82" s="61">
        <v>4708.2300000000005</v>
      </c>
      <c r="J82" s="61">
        <v>4044.8399999999997</v>
      </c>
      <c r="K82" s="61">
        <v>4405.1099999999997</v>
      </c>
      <c r="L82" s="61">
        <v>4128.53</v>
      </c>
      <c r="M82" s="82">
        <v>4107.1000000000004</v>
      </c>
      <c r="N82" s="42">
        <f t="shared" si="72"/>
        <v>-5.1907095261508052E-3</v>
      </c>
      <c r="P82" s="340">
        <f t="shared" si="77"/>
        <v>2.3579127917809743E-2</v>
      </c>
      <c r="Q82" s="341">
        <f t="shared" si="78"/>
        <v>1.7367263933988766E-2</v>
      </c>
      <c r="R82" s="341">
        <f t="shared" si="79"/>
        <v>1.2572737391899987E-2</v>
      </c>
      <c r="S82" s="341">
        <f t="shared" si="80"/>
        <v>9.3106296195079891E-3</v>
      </c>
      <c r="T82" s="342">
        <f t="shared" si="81"/>
        <v>8.7943133632836599E-3</v>
      </c>
      <c r="V82" s="97">
        <v>1279.1519999999998</v>
      </c>
      <c r="W82" s="61">
        <v>1838.0639999999999</v>
      </c>
      <c r="X82" s="61">
        <v>2426.5039999999999</v>
      </c>
      <c r="Y82" s="61">
        <v>1342.8249999999996</v>
      </c>
      <c r="Z82" s="61">
        <v>1771.6680000000001</v>
      </c>
      <c r="AA82" s="61">
        <v>1521.2529999999999</v>
      </c>
      <c r="AB82" s="61">
        <v>1560.7739999999999</v>
      </c>
      <c r="AC82" s="61">
        <v>1963.3219999999999</v>
      </c>
      <c r="AD82" s="61">
        <v>1491.2330000000002</v>
      </c>
      <c r="AE82" s="61">
        <v>1682.8329999999999</v>
      </c>
      <c r="AF82" s="61">
        <v>2180.471</v>
      </c>
      <c r="AG82" s="38">
        <v>1637.91</v>
      </c>
      <c r="AH82" s="42">
        <f t="shared" si="73"/>
        <v>-0.24882743223826409</v>
      </c>
      <c r="AJ82" s="340">
        <f t="shared" si="82"/>
        <v>2.9032871541586434E-2</v>
      </c>
      <c r="AK82" s="341">
        <f t="shared" si="83"/>
        <v>2.1498006091247513E-2</v>
      </c>
      <c r="AL82" s="341">
        <f t="shared" si="84"/>
        <v>1.8639523969982138E-2</v>
      </c>
      <c r="AM82" s="341">
        <f t="shared" si="85"/>
        <v>1.9745878886087968E-2</v>
      </c>
      <c r="AN82" s="342">
        <f t="shared" si="86"/>
        <v>1.4087540140084287E-2</v>
      </c>
      <c r="AP82" s="52">
        <f t="shared" si="87"/>
        <v>2.6790711702107606</v>
      </c>
      <c r="AQ82" s="74">
        <f t="shared" si="88"/>
        <v>2.7973257401317042</v>
      </c>
      <c r="AR82" s="74">
        <f t="shared" si="89"/>
        <v>4.4202802451233998</v>
      </c>
      <c r="AS82" s="74">
        <f t="shared" si="90"/>
        <v>3.7370868631096159</v>
      </c>
      <c r="AT82" s="74">
        <f t="shared" si="91"/>
        <v>2.8281617654101443</v>
      </c>
      <c r="AU82" s="74">
        <f t="shared" si="92"/>
        <v>3.2829137758019793</v>
      </c>
      <c r="AV82" s="74">
        <f t="shared" si="93"/>
        <v>3.3443771615175937</v>
      </c>
      <c r="AW82" s="74">
        <f t="shared" si="94"/>
        <v>4.1699789517504451</v>
      </c>
      <c r="AX82" s="74">
        <f t="shared" si="95"/>
        <v>3.6867539877967985</v>
      </c>
      <c r="AY82" s="74">
        <f t="shared" si="96"/>
        <v>3.8201838319587935</v>
      </c>
      <c r="AZ82" s="74">
        <f t="shared" si="97"/>
        <v>5.2814706445151183</v>
      </c>
      <c r="BA82" s="111">
        <f t="shared" si="98"/>
        <v>3.987996396484137</v>
      </c>
      <c r="BB82" s="42">
        <f t="shared" si="99"/>
        <v>-0.24490796883899613</v>
      </c>
    </row>
    <row r="83" spans="1:54" ht="20.100000000000001" customHeight="1">
      <c r="A83" s="88" t="s">
        <v>135</v>
      </c>
      <c r="B83" s="90">
        <v>738.95000000000016</v>
      </c>
      <c r="C83" s="61">
        <v>2205.85</v>
      </c>
      <c r="D83" s="61">
        <v>1221.02</v>
      </c>
      <c r="E83" s="61">
        <v>1361.7299999999998</v>
      </c>
      <c r="F83" s="61">
        <v>2710.51</v>
      </c>
      <c r="G83" s="61">
        <v>3760.4700000000003</v>
      </c>
      <c r="H83" s="61">
        <v>6004.79</v>
      </c>
      <c r="I83" s="61">
        <v>7901.0300000000007</v>
      </c>
      <c r="J83" s="61">
        <v>4737.8099999999995</v>
      </c>
      <c r="K83" s="61">
        <v>9628.7099999999991</v>
      </c>
      <c r="L83" s="61">
        <v>7695.1100000000006</v>
      </c>
      <c r="M83" s="82">
        <v>6451.8</v>
      </c>
      <c r="N83" s="42">
        <f t="shared" si="72"/>
        <v>-0.16157143952458122</v>
      </c>
      <c r="P83" s="340">
        <f t="shared" si="77"/>
        <v>3.6492606882793598E-3</v>
      </c>
      <c r="Q83" s="341">
        <f t="shared" si="78"/>
        <v>1.4093912190909663E-2</v>
      </c>
      <c r="R83" s="341">
        <f t="shared" si="79"/>
        <v>2.748154807774637E-2</v>
      </c>
      <c r="S83" s="341">
        <f t="shared" si="80"/>
        <v>1.7353953850734311E-2</v>
      </c>
      <c r="T83" s="342">
        <f t="shared" si="81"/>
        <v>1.3814893953698112E-2</v>
      </c>
      <c r="V83" s="97">
        <v>107.063</v>
      </c>
      <c r="W83" s="61">
        <v>467.46899999999994</v>
      </c>
      <c r="X83" s="61">
        <v>242.673</v>
      </c>
      <c r="Y83" s="61">
        <v>216.27500000000001</v>
      </c>
      <c r="Z83" s="61">
        <v>438.32399999999996</v>
      </c>
      <c r="AA83" s="61">
        <v>569.39100000000008</v>
      </c>
      <c r="AB83" s="61">
        <v>944.23299999999995</v>
      </c>
      <c r="AC83" s="61">
        <v>1280.451</v>
      </c>
      <c r="AD83" s="61">
        <v>925.32299999999987</v>
      </c>
      <c r="AE83" s="61">
        <v>1808.1129999999998</v>
      </c>
      <c r="AF83" s="61">
        <v>1319.001</v>
      </c>
      <c r="AG83" s="38">
        <v>1257.8900000000001</v>
      </c>
      <c r="AH83" s="42">
        <f t="shared" si="73"/>
        <v>-4.6331276473634123E-2</v>
      </c>
      <c r="AJ83" s="340">
        <f t="shared" si="82"/>
        <v>2.430005445683444E-3</v>
      </c>
      <c r="AK83" s="341">
        <f t="shared" si="83"/>
        <v>8.046505864771682E-3</v>
      </c>
      <c r="AL83" s="341">
        <f t="shared" si="84"/>
        <v>2.0027159916602724E-2</v>
      </c>
      <c r="AM83" s="341">
        <f t="shared" si="85"/>
        <v>1.1944590868958547E-2</v>
      </c>
      <c r="AN83" s="342">
        <f t="shared" si="86"/>
        <v>1.0819016836584809E-2</v>
      </c>
      <c r="AP83" s="52">
        <f t="shared" si="87"/>
        <v>1.4488531023749913</v>
      </c>
      <c r="AQ83" s="74">
        <f t="shared" si="88"/>
        <v>2.1192238819502682</v>
      </c>
      <c r="AR83" s="74">
        <f t="shared" si="89"/>
        <v>1.9874613028451624</v>
      </c>
      <c r="AS83" s="74">
        <f t="shared" si="90"/>
        <v>1.5882370220234556</v>
      </c>
      <c r="AT83" s="74">
        <f t="shared" si="91"/>
        <v>1.6171274040678687</v>
      </c>
      <c r="AU83" s="74">
        <f t="shared" si="92"/>
        <v>1.5141484973952726</v>
      </c>
      <c r="AV83" s="74">
        <f t="shared" si="93"/>
        <v>1.5724663143923434</v>
      </c>
      <c r="AW83" s="74">
        <f t="shared" si="94"/>
        <v>1.6206127555521241</v>
      </c>
      <c r="AX83" s="74">
        <f t="shared" si="95"/>
        <v>1.9530605912858472</v>
      </c>
      <c r="AY83" s="74">
        <f t="shared" si="96"/>
        <v>1.8778351409482683</v>
      </c>
      <c r="AZ83" s="74">
        <f t="shared" si="97"/>
        <v>1.7140768617992463</v>
      </c>
      <c r="BA83" s="111">
        <f t="shared" si="98"/>
        <v>1.9496729594841749</v>
      </c>
      <c r="BB83" s="42">
        <f t="shared" si="99"/>
        <v>0.13744780233345316</v>
      </c>
    </row>
    <row r="84" spans="1:54" ht="20.100000000000001" customHeight="1">
      <c r="A84" s="88" t="s">
        <v>159</v>
      </c>
      <c r="B84" s="90">
        <v>18.89</v>
      </c>
      <c r="C84" s="61">
        <v>21.15</v>
      </c>
      <c r="D84" s="61">
        <v>11.25</v>
      </c>
      <c r="E84" s="61">
        <v>3.92</v>
      </c>
      <c r="F84" s="61">
        <v>71.039999999999992</v>
      </c>
      <c r="G84" s="61">
        <v>352.92999999999995</v>
      </c>
      <c r="H84" s="61">
        <v>1061.3399999999999</v>
      </c>
      <c r="I84" s="61">
        <v>1018.3100000000001</v>
      </c>
      <c r="J84" s="61">
        <v>802.81999999999994</v>
      </c>
      <c r="K84" s="61">
        <v>2628.33</v>
      </c>
      <c r="L84" s="61">
        <v>4660.09</v>
      </c>
      <c r="M84" s="82">
        <v>4856.6500000000005</v>
      </c>
      <c r="N84" s="42">
        <f t="shared" si="72"/>
        <v>4.217944288629627E-2</v>
      </c>
      <c r="P84" s="340">
        <f t="shared" si="77"/>
        <v>9.3287143110626014E-5</v>
      </c>
      <c r="Q84" s="341">
        <f t="shared" si="78"/>
        <v>1.3227507278445903E-3</v>
      </c>
      <c r="R84" s="341">
        <f t="shared" si="79"/>
        <v>7.5015840397294259E-3</v>
      </c>
      <c r="S84" s="341">
        <f t="shared" si="80"/>
        <v>1.0509399709720648E-2</v>
      </c>
      <c r="T84" s="342">
        <f t="shared" si="81"/>
        <v>1.0399284652380412E-2</v>
      </c>
      <c r="V84" s="97">
        <v>7.5719999999999992</v>
      </c>
      <c r="W84" s="61">
        <v>7.5110000000000001</v>
      </c>
      <c r="X84" s="61">
        <v>5.52</v>
      </c>
      <c r="Y84" s="61">
        <v>1.4339999999999999</v>
      </c>
      <c r="Z84" s="61">
        <v>13.766999999999999</v>
      </c>
      <c r="AA84" s="61">
        <v>67.524000000000001</v>
      </c>
      <c r="AB84" s="61">
        <v>197.798</v>
      </c>
      <c r="AC84" s="61">
        <v>190.74100000000001</v>
      </c>
      <c r="AD84" s="61">
        <v>150.768</v>
      </c>
      <c r="AE84" s="61">
        <v>474.64</v>
      </c>
      <c r="AF84" s="61">
        <v>1038.0140000000001</v>
      </c>
      <c r="AG84" s="38">
        <v>974.80700000000002</v>
      </c>
      <c r="AH84" s="42">
        <f t="shared" si="73"/>
        <v>-6.0892242301163663E-2</v>
      </c>
      <c r="AJ84" s="340">
        <f t="shared" si="82"/>
        <v>1.7186143891647943E-4</v>
      </c>
      <c r="AK84" s="341">
        <f t="shared" si="83"/>
        <v>9.542340184738483E-4</v>
      </c>
      <c r="AL84" s="341">
        <f t="shared" si="84"/>
        <v>5.2572439791187375E-3</v>
      </c>
      <c r="AM84" s="341">
        <f t="shared" si="85"/>
        <v>9.400032711310409E-3</v>
      </c>
      <c r="AN84" s="342">
        <f t="shared" si="86"/>
        <v>8.3842413449671492E-3</v>
      </c>
      <c r="AP84" s="52">
        <f t="shared" si="87"/>
        <v>4.0084700899947059</v>
      </c>
      <c r="AQ84" s="74">
        <f t="shared" si="88"/>
        <v>3.55130023640662</v>
      </c>
      <c r="AR84" s="74">
        <f t="shared" si="89"/>
        <v>4.9066666666666663</v>
      </c>
      <c r="AS84" s="74">
        <f t="shared" si="90"/>
        <v>3.6581632653061225</v>
      </c>
      <c r="AT84" s="74">
        <f t="shared" si="91"/>
        <v>1.9379222972972974</v>
      </c>
      <c r="AU84" s="74">
        <f t="shared" si="92"/>
        <v>1.9132405859518888</v>
      </c>
      <c r="AV84" s="74">
        <f t="shared" si="93"/>
        <v>1.8636629166902219</v>
      </c>
      <c r="AW84" s="74">
        <f t="shared" si="94"/>
        <v>1.8731132955583272</v>
      </c>
      <c r="AX84" s="74">
        <f t="shared" si="95"/>
        <v>1.8779801200767297</v>
      </c>
      <c r="AY84" s="74">
        <f t="shared" si="96"/>
        <v>1.8058615166284295</v>
      </c>
      <c r="AZ84" s="74">
        <f t="shared" si="97"/>
        <v>2.227454834563281</v>
      </c>
      <c r="BA84" s="111">
        <f t="shared" si="98"/>
        <v>2.0071592558656683</v>
      </c>
      <c r="BB84" s="42">
        <f t="shared" si="99"/>
        <v>-9.8900132689246731E-2</v>
      </c>
    </row>
    <row r="85" spans="1:54" ht="20.100000000000001" customHeight="1">
      <c r="A85" s="88" t="s">
        <v>152</v>
      </c>
      <c r="B85" s="90">
        <v>3414.62</v>
      </c>
      <c r="C85" s="61">
        <v>2291.8699999999994</v>
      </c>
      <c r="D85" s="61">
        <v>2559.61</v>
      </c>
      <c r="E85" s="61">
        <v>2726.3299999999995</v>
      </c>
      <c r="F85" s="61">
        <v>3251.02</v>
      </c>
      <c r="G85" s="61">
        <v>3438.9800000000005</v>
      </c>
      <c r="H85" s="61">
        <v>3644.1299999999997</v>
      </c>
      <c r="I85" s="61">
        <v>3046.87</v>
      </c>
      <c r="J85" s="61">
        <v>3246.55</v>
      </c>
      <c r="K85" s="61">
        <v>3028.5000000000005</v>
      </c>
      <c r="L85" s="61">
        <v>2913.89</v>
      </c>
      <c r="M85" s="82">
        <v>4554.2700000000004</v>
      </c>
      <c r="N85" s="42">
        <f t="shared" si="72"/>
        <v>0.56295193023758638</v>
      </c>
      <c r="P85" s="340">
        <f t="shared" si="77"/>
        <v>1.6862898073499513E-2</v>
      </c>
      <c r="Q85" s="341">
        <f t="shared" si="78"/>
        <v>1.2888995829323069E-2</v>
      </c>
      <c r="R85" s="341">
        <f t="shared" si="79"/>
        <v>8.6437194965322366E-3</v>
      </c>
      <c r="S85" s="341">
        <f t="shared" si="80"/>
        <v>6.5713826814842412E-3</v>
      </c>
      <c r="T85" s="342">
        <f t="shared" si="81"/>
        <v>9.7518145457870208E-3</v>
      </c>
      <c r="V85" s="97">
        <v>437.02100000000002</v>
      </c>
      <c r="W85" s="61">
        <v>405.54300000000001</v>
      </c>
      <c r="X85" s="61">
        <v>450.75</v>
      </c>
      <c r="Y85" s="61">
        <v>519.22500000000014</v>
      </c>
      <c r="Z85" s="61">
        <v>604.04200000000003</v>
      </c>
      <c r="AA85" s="61">
        <v>698.55399999999997</v>
      </c>
      <c r="AB85" s="61">
        <v>675.447</v>
      </c>
      <c r="AC85" s="61">
        <v>640.11400000000003</v>
      </c>
      <c r="AD85" s="61">
        <v>686.09</v>
      </c>
      <c r="AE85" s="61">
        <v>646.84199999999998</v>
      </c>
      <c r="AF85" s="61">
        <v>632.29700000000003</v>
      </c>
      <c r="AG85" s="38">
        <v>966.63400000000001</v>
      </c>
      <c r="AH85" s="42">
        <f t="shared" si="73"/>
        <v>0.528765754068104</v>
      </c>
      <c r="AJ85" s="340">
        <f t="shared" si="82"/>
        <v>9.9190514919068624E-3</v>
      </c>
      <c r="AK85" s="341">
        <f t="shared" si="83"/>
        <v>9.8718084020641642E-3</v>
      </c>
      <c r="AL85" s="341">
        <f t="shared" si="84"/>
        <v>7.1646009816726825E-3</v>
      </c>
      <c r="AM85" s="341">
        <f t="shared" si="85"/>
        <v>5.7259463583953941E-3</v>
      </c>
      <c r="AN85" s="342">
        <f t="shared" si="86"/>
        <v>8.3139459895661145E-3</v>
      </c>
      <c r="AP85" s="52">
        <f t="shared" si="87"/>
        <v>1.2798525165318542</v>
      </c>
      <c r="AQ85" s="74">
        <f t="shared" si="88"/>
        <v>1.7694851802240097</v>
      </c>
      <c r="AR85" s="74">
        <f t="shared" si="89"/>
        <v>1.7610104664382464</v>
      </c>
      <c r="AS85" s="74">
        <f t="shared" si="90"/>
        <v>1.904483316399703</v>
      </c>
      <c r="AT85" s="74">
        <f t="shared" si="91"/>
        <v>1.8580076406789257</v>
      </c>
      <c r="AU85" s="74">
        <f t="shared" si="92"/>
        <v>2.0312825314482779</v>
      </c>
      <c r="AV85" s="74">
        <f t="shared" si="93"/>
        <v>1.8535205933926617</v>
      </c>
      <c r="AW85" s="74">
        <f t="shared" si="94"/>
        <v>2.1008904219740261</v>
      </c>
      <c r="AX85" s="74">
        <f t="shared" si="95"/>
        <v>2.1132894919221941</v>
      </c>
      <c r="AY85" s="74">
        <f t="shared" si="96"/>
        <v>2.1358494304110942</v>
      </c>
      <c r="AZ85" s="74">
        <f t="shared" si="97"/>
        <v>2.1699412126058295</v>
      </c>
      <c r="BA85" s="111">
        <f t="shared" si="98"/>
        <v>2.1224784652644662</v>
      </c>
      <c r="BB85" s="42">
        <f t="shared" si="99"/>
        <v>-2.1872826353837714E-2</v>
      </c>
    </row>
    <row r="86" spans="1:54" ht="20.100000000000001" customHeight="1">
      <c r="A86" s="88" t="s">
        <v>151</v>
      </c>
      <c r="B86" s="90">
        <v>31.5</v>
      </c>
      <c r="C86" s="61">
        <v>0.67</v>
      </c>
      <c r="D86" s="61">
        <v>126</v>
      </c>
      <c r="E86" s="61">
        <v>94.73</v>
      </c>
      <c r="F86" s="61">
        <v>179.87</v>
      </c>
      <c r="G86" s="61">
        <v>108.44999999999999</v>
      </c>
      <c r="H86" s="61">
        <v>461.27</v>
      </c>
      <c r="I86" s="61">
        <v>602.95000000000005</v>
      </c>
      <c r="J86" s="61">
        <v>616.69000000000005</v>
      </c>
      <c r="K86" s="61">
        <v>1156.44</v>
      </c>
      <c r="L86" s="61">
        <v>5418.91</v>
      </c>
      <c r="M86" s="82">
        <v>2433.33</v>
      </c>
      <c r="N86" s="42">
        <f t="shared" si="72"/>
        <v>-0.55095581952828154</v>
      </c>
      <c r="P86" s="340">
        <f t="shared" si="77"/>
        <v>1.5556087919453251E-4</v>
      </c>
      <c r="Q86" s="341">
        <f t="shared" si="78"/>
        <v>4.0646110116665014E-4</v>
      </c>
      <c r="R86" s="341">
        <f t="shared" si="79"/>
        <v>3.3006250535148546E-3</v>
      </c>
      <c r="S86" s="341">
        <f t="shared" si="80"/>
        <v>1.2220684832482273E-2</v>
      </c>
      <c r="T86" s="342">
        <f t="shared" si="81"/>
        <v>5.2103592647559163E-3</v>
      </c>
      <c r="V86" s="97">
        <v>3.948</v>
      </c>
      <c r="W86" s="61">
        <v>0.10100000000000001</v>
      </c>
      <c r="X86" s="61">
        <v>35.358000000000004</v>
      </c>
      <c r="Y86" s="61">
        <v>27.669</v>
      </c>
      <c r="Z86" s="61">
        <v>49.209999999999994</v>
      </c>
      <c r="AA86" s="61">
        <v>46.823999999999998</v>
      </c>
      <c r="AB86" s="61">
        <v>142.554</v>
      </c>
      <c r="AC86" s="61">
        <v>165.989</v>
      </c>
      <c r="AD86" s="61">
        <v>197.08700000000002</v>
      </c>
      <c r="AE86" s="61">
        <v>353.27300000000002</v>
      </c>
      <c r="AF86" s="61">
        <v>1638.4570000000001</v>
      </c>
      <c r="AG86" s="38">
        <v>824.49399999999991</v>
      </c>
      <c r="AH86" s="42">
        <f t="shared" si="73"/>
        <v>-0.49678630565220822</v>
      </c>
      <c r="AJ86" s="340">
        <f t="shared" si="82"/>
        <v>8.9607628214772951E-5</v>
      </c>
      <c r="AK86" s="341">
        <f t="shared" si="83"/>
        <v>6.617062626772624E-4</v>
      </c>
      <c r="AL86" s="341">
        <f t="shared" si="84"/>
        <v>3.9129495032766172E-3</v>
      </c>
      <c r="AM86" s="341">
        <f t="shared" si="85"/>
        <v>1.4837516060549777E-2</v>
      </c>
      <c r="AN86" s="342">
        <f t="shared" si="86"/>
        <v>7.0914105904833916E-3</v>
      </c>
      <c r="AP86" s="52">
        <f t="shared" si="87"/>
        <v>1.2533333333333332</v>
      </c>
      <c r="AQ86" s="74">
        <f t="shared" si="88"/>
        <v>1.5074626865671643</v>
      </c>
      <c r="AR86" s="74">
        <f t="shared" si="89"/>
        <v>2.8061904761904763</v>
      </c>
      <c r="AS86" s="74">
        <f t="shared" si="90"/>
        <v>2.9208276153277737</v>
      </c>
      <c r="AT86" s="74">
        <f t="shared" si="91"/>
        <v>2.7358647912381162</v>
      </c>
      <c r="AU86" s="74">
        <f t="shared" si="92"/>
        <v>4.3175656984785622</v>
      </c>
      <c r="AV86" s="74">
        <f t="shared" si="93"/>
        <v>3.0904676220001304</v>
      </c>
      <c r="AW86" s="74">
        <f t="shared" si="94"/>
        <v>2.7529480056389417</v>
      </c>
      <c r="AX86" s="74">
        <f t="shared" si="95"/>
        <v>3.1958844800467006</v>
      </c>
      <c r="AY86" s="74">
        <f t="shared" si="96"/>
        <v>3.0548320708380894</v>
      </c>
      <c r="AZ86" s="74">
        <f t="shared" si="97"/>
        <v>3.0235914602752216</v>
      </c>
      <c r="BA86" s="111">
        <f t="shared" si="98"/>
        <v>3.3883361484056822</v>
      </c>
      <c r="BB86" s="42">
        <f t="shared" si="99"/>
        <v>0.1206329270744996</v>
      </c>
    </row>
    <row r="87" spans="1:54" ht="20.100000000000001" customHeight="1">
      <c r="A87" s="88" t="s">
        <v>153</v>
      </c>
      <c r="B87" s="90">
        <v>3662.36</v>
      </c>
      <c r="C87" s="61">
        <v>4476.32</v>
      </c>
      <c r="D87" s="61">
        <v>5523.7900000000009</v>
      </c>
      <c r="E87" s="61">
        <v>4578.68</v>
      </c>
      <c r="F87" s="61">
        <v>6257.8399999999992</v>
      </c>
      <c r="G87" s="61">
        <v>5576.87</v>
      </c>
      <c r="H87" s="61">
        <v>6320.66</v>
      </c>
      <c r="I87" s="61">
        <v>2122</v>
      </c>
      <c r="J87" s="61">
        <v>3833.4</v>
      </c>
      <c r="K87" s="61">
        <v>2685.21</v>
      </c>
      <c r="L87" s="61">
        <v>5127.4600000000009</v>
      </c>
      <c r="M87" s="82">
        <v>3511.51</v>
      </c>
      <c r="N87" s="42">
        <f t="shared" si="72"/>
        <v>-0.31515604217292781</v>
      </c>
      <c r="P87" s="340">
        <f t="shared" si="77"/>
        <v>1.8086347350059942E-2</v>
      </c>
      <c r="Q87" s="341">
        <f t="shared" si="78"/>
        <v>2.0901620297494296E-2</v>
      </c>
      <c r="R87" s="341">
        <f t="shared" si="79"/>
        <v>7.6639267060535981E-3</v>
      </c>
      <c r="S87" s="341">
        <f t="shared" si="80"/>
        <v>1.1563408997595377E-2</v>
      </c>
      <c r="T87" s="342">
        <f t="shared" si="81"/>
        <v>7.5190083801962952E-3</v>
      </c>
      <c r="V87" s="97">
        <v>610.1049999999999</v>
      </c>
      <c r="W87" s="61">
        <v>875.13400000000001</v>
      </c>
      <c r="X87" s="61">
        <v>1082.25</v>
      </c>
      <c r="Y87" s="61">
        <v>1131.05</v>
      </c>
      <c r="Z87" s="61">
        <v>1639.3810000000001</v>
      </c>
      <c r="AA87" s="61">
        <v>1245.4219999999998</v>
      </c>
      <c r="AB87" s="61">
        <v>1301.7759999999998</v>
      </c>
      <c r="AC87" s="61">
        <v>490.971</v>
      </c>
      <c r="AD87" s="61">
        <v>794.45299999999997</v>
      </c>
      <c r="AE87" s="61">
        <v>581.98399999999992</v>
      </c>
      <c r="AF87" s="61">
        <v>1005.649</v>
      </c>
      <c r="AG87" s="38">
        <v>752.53800000000001</v>
      </c>
      <c r="AH87" s="42">
        <f t="shared" si="73"/>
        <v>-0.25168920766589536</v>
      </c>
      <c r="AJ87" s="340">
        <f t="shared" si="82"/>
        <v>1.3847533437683395E-2</v>
      </c>
      <c r="AK87" s="341">
        <f t="shared" si="83"/>
        <v>1.7600024284043257E-2</v>
      </c>
      <c r="AL87" s="341">
        <f t="shared" si="84"/>
        <v>6.4462158266126723E-3</v>
      </c>
      <c r="AM87" s="341">
        <f t="shared" si="85"/>
        <v>9.1069421954777102E-3</v>
      </c>
      <c r="AN87" s="342">
        <f t="shared" si="86"/>
        <v>6.4725224718932967E-3</v>
      </c>
      <c r="AP87" s="52">
        <f t="shared" si="87"/>
        <v>1.6658793783243588</v>
      </c>
      <c r="AQ87" s="74">
        <f t="shared" si="88"/>
        <v>1.9550300246631163</v>
      </c>
      <c r="AR87" s="74">
        <f t="shared" si="89"/>
        <v>1.9592526145997582</v>
      </c>
      <c r="AS87" s="74">
        <f t="shared" si="90"/>
        <v>2.4702534354879568</v>
      </c>
      <c r="AT87" s="74">
        <f t="shared" si="91"/>
        <v>2.6197234189432779</v>
      </c>
      <c r="AU87" s="74">
        <f t="shared" si="92"/>
        <v>2.2331917365834237</v>
      </c>
      <c r="AV87" s="74">
        <f t="shared" si="93"/>
        <v>2.0595570715716391</v>
      </c>
      <c r="AW87" s="74">
        <f t="shared" si="94"/>
        <v>2.3137181903864281</v>
      </c>
      <c r="AX87" s="74">
        <f t="shared" si="95"/>
        <v>2.0724500443470548</v>
      </c>
      <c r="AY87" s="74">
        <f t="shared" si="96"/>
        <v>2.1673686601792781</v>
      </c>
      <c r="AZ87" s="74">
        <f t="shared" si="97"/>
        <v>1.9613005269665678</v>
      </c>
      <c r="BA87" s="111">
        <f t="shared" si="98"/>
        <v>2.1430609623780081</v>
      </c>
      <c r="BB87" s="42">
        <f t="shared" si="99"/>
        <v>9.2673424043055216E-2</v>
      </c>
    </row>
    <row r="88" spans="1:54" ht="20.100000000000001" customHeight="1">
      <c r="A88" s="88" t="s">
        <v>156</v>
      </c>
      <c r="B88" s="90">
        <v>4200.3999999999996</v>
      </c>
      <c r="C88" s="61">
        <v>3063.19</v>
      </c>
      <c r="D88" s="61">
        <v>2993.56</v>
      </c>
      <c r="E88" s="61">
        <v>3762.9900000000002</v>
      </c>
      <c r="F88" s="61">
        <v>4253.09</v>
      </c>
      <c r="G88" s="61">
        <v>3806.5099999999998</v>
      </c>
      <c r="H88" s="61">
        <v>3204.0699999999997</v>
      </c>
      <c r="I88" s="61">
        <v>2900.84</v>
      </c>
      <c r="J88" s="61">
        <v>2801.2599999999998</v>
      </c>
      <c r="K88" s="61">
        <v>3189.1200000000003</v>
      </c>
      <c r="L88" s="61">
        <v>2807.3900000000003</v>
      </c>
      <c r="M88" s="82">
        <v>3212.9</v>
      </c>
      <c r="N88" s="42">
        <f t="shared" si="72"/>
        <v>0.14444377161705346</v>
      </c>
      <c r="P88" s="340">
        <f t="shared" si="77"/>
        <v>2.0743425935514741E-2</v>
      </c>
      <c r="Q88" s="341">
        <f t="shared" si="78"/>
        <v>1.4266466078394333E-2</v>
      </c>
      <c r="R88" s="341">
        <f t="shared" si="79"/>
        <v>9.102149156605871E-3</v>
      </c>
      <c r="S88" s="341">
        <f t="shared" si="80"/>
        <v>6.3312046872641197E-3</v>
      </c>
      <c r="T88" s="342">
        <f t="shared" si="81"/>
        <v>6.8796107727822717E-3</v>
      </c>
      <c r="V88" s="97">
        <v>730.83800000000008</v>
      </c>
      <c r="W88" s="61">
        <v>595.09599999999989</v>
      </c>
      <c r="X88" s="61">
        <v>625.76899999999989</v>
      </c>
      <c r="Y88" s="61">
        <v>514.33100000000002</v>
      </c>
      <c r="Z88" s="61">
        <v>614.09299999999996</v>
      </c>
      <c r="AA88" s="61">
        <v>602.79899999999998</v>
      </c>
      <c r="AB88" s="61">
        <v>516.09100000000001</v>
      </c>
      <c r="AC88" s="61">
        <v>486.91200000000003</v>
      </c>
      <c r="AD88" s="61">
        <v>530.85300000000007</v>
      </c>
      <c r="AE88" s="61">
        <v>633.25099999999998</v>
      </c>
      <c r="AF88" s="61">
        <v>480.20299999999997</v>
      </c>
      <c r="AG88" s="38">
        <v>589.85599999999999</v>
      </c>
      <c r="AH88" s="42">
        <f t="shared" si="73"/>
        <v>0.22834717817256459</v>
      </c>
      <c r="AJ88" s="340">
        <f t="shared" si="82"/>
        <v>1.6587806430908875E-2</v>
      </c>
      <c r="AK88" s="341">
        <f t="shared" si="83"/>
        <v>8.5186202254312129E-3</v>
      </c>
      <c r="AL88" s="341">
        <f t="shared" si="84"/>
        <v>7.0140633048645694E-3</v>
      </c>
      <c r="AM88" s="341">
        <f t="shared" si="85"/>
        <v>4.3486156333820076E-3</v>
      </c>
      <c r="AN88" s="342">
        <f t="shared" si="86"/>
        <v>5.0733068830824384E-3</v>
      </c>
      <c r="AP88" s="52">
        <f t="shared" si="87"/>
        <v>1.7399247690696127</v>
      </c>
      <c r="AQ88" s="74">
        <f t="shared" si="88"/>
        <v>1.9427329026276525</v>
      </c>
      <c r="AR88" s="74">
        <f t="shared" si="89"/>
        <v>2.0903840243723191</v>
      </c>
      <c r="AS88" s="74">
        <f t="shared" si="90"/>
        <v>1.3668146872566762</v>
      </c>
      <c r="AT88" s="74">
        <f t="shared" si="91"/>
        <v>1.4438749238788737</v>
      </c>
      <c r="AU88" s="74">
        <f t="shared" si="92"/>
        <v>1.5836002007087857</v>
      </c>
      <c r="AV88" s="74">
        <f t="shared" si="93"/>
        <v>1.6107357205054824</v>
      </c>
      <c r="AW88" s="74">
        <f t="shared" si="94"/>
        <v>1.6785207043477062</v>
      </c>
      <c r="AX88" s="74">
        <f t="shared" si="95"/>
        <v>1.8950507985692155</v>
      </c>
      <c r="AY88" s="74">
        <f t="shared" si="96"/>
        <v>1.9856606211117798</v>
      </c>
      <c r="AZ88" s="74">
        <f t="shared" si="97"/>
        <v>1.710496226032008</v>
      </c>
      <c r="BA88" s="111">
        <f t="shared" si="98"/>
        <v>1.8358990320271404</v>
      </c>
      <c r="BB88" s="42">
        <f t="shared" si="99"/>
        <v>7.3313699315221872E-2</v>
      </c>
    </row>
    <row r="89" spans="1:54" ht="20.100000000000001" customHeight="1">
      <c r="A89" s="88" t="s">
        <v>166</v>
      </c>
      <c r="B89" s="90">
        <v>50.940000000000005</v>
      </c>
      <c r="C89" s="61">
        <v>14.629999999999999</v>
      </c>
      <c r="D89" s="61">
        <v>47.31</v>
      </c>
      <c r="E89" s="61">
        <v>13.770000000000001</v>
      </c>
      <c r="F89" s="61">
        <v>484.80999999999995</v>
      </c>
      <c r="G89" s="61">
        <v>467.98</v>
      </c>
      <c r="H89" s="61">
        <v>384.03999999999996</v>
      </c>
      <c r="I89" s="61">
        <v>99.4</v>
      </c>
      <c r="J89" s="61">
        <v>171.15</v>
      </c>
      <c r="K89" s="61">
        <v>394.33</v>
      </c>
      <c r="L89" s="61">
        <v>1351.1899999999998</v>
      </c>
      <c r="M89" s="82">
        <v>2012.6599999999999</v>
      </c>
      <c r="N89" s="42">
        <f t="shared" si="72"/>
        <v>0.48954625182246769</v>
      </c>
      <c r="P89" s="340">
        <f t="shared" si="77"/>
        <v>2.5156416464030119E-4</v>
      </c>
      <c r="Q89" s="341">
        <f t="shared" si="78"/>
        <v>1.7539480509356289E-3</v>
      </c>
      <c r="R89" s="341">
        <f t="shared" si="79"/>
        <v>1.1254673630733221E-3</v>
      </c>
      <c r="S89" s="341">
        <f t="shared" si="80"/>
        <v>3.0471934648853218E-3</v>
      </c>
      <c r="T89" s="342">
        <f t="shared" si="81"/>
        <v>4.3096011136194608E-3</v>
      </c>
      <c r="V89" s="97">
        <v>13.536</v>
      </c>
      <c r="W89" s="61">
        <v>4.3070000000000004</v>
      </c>
      <c r="X89" s="61">
        <v>21.259999999999998</v>
      </c>
      <c r="Y89" s="61">
        <v>6.601</v>
      </c>
      <c r="Z89" s="61">
        <v>63.719000000000001</v>
      </c>
      <c r="AA89" s="61">
        <v>82.858000000000004</v>
      </c>
      <c r="AB89" s="61">
        <v>79.966000000000008</v>
      </c>
      <c r="AC89" s="61">
        <v>30.192</v>
      </c>
      <c r="AD89" s="61">
        <v>41.013999999999996</v>
      </c>
      <c r="AE89" s="61">
        <v>116.53200000000001</v>
      </c>
      <c r="AF89" s="61">
        <v>379.05</v>
      </c>
      <c r="AG89" s="38">
        <v>562.947</v>
      </c>
      <c r="AH89" s="42">
        <f t="shared" si="73"/>
        <v>0.4851523545706371</v>
      </c>
      <c r="AJ89" s="340">
        <f t="shared" si="82"/>
        <v>3.0722615387922156E-4</v>
      </c>
      <c r="AK89" s="341">
        <f t="shared" si="83"/>
        <v>1.1709306661735993E-3</v>
      </c>
      <c r="AL89" s="341">
        <f t="shared" si="84"/>
        <v>1.2907406779341496E-3</v>
      </c>
      <c r="AM89" s="341">
        <f t="shared" si="85"/>
        <v>3.4325957060523365E-3</v>
      </c>
      <c r="AN89" s="342">
        <f t="shared" si="86"/>
        <v>4.841864607481503E-3</v>
      </c>
      <c r="AP89" s="52">
        <f t="shared" si="87"/>
        <v>2.6572438162544163</v>
      </c>
      <c r="AQ89" s="74">
        <f t="shared" si="88"/>
        <v>2.9439507860560497</v>
      </c>
      <c r="AR89" s="74">
        <f t="shared" si="89"/>
        <v>4.4937645318114559</v>
      </c>
      <c r="AS89" s="74">
        <f t="shared" si="90"/>
        <v>4.7937545388525775</v>
      </c>
      <c r="AT89" s="74">
        <f t="shared" si="91"/>
        <v>1.314308698252924</v>
      </c>
      <c r="AU89" s="74">
        <f t="shared" si="92"/>
        <v>1.7705457498183683</v>
      </c>
      <c r="AV89" s="74">
        <f t="shared" si="93"/>
        <v>2.0822310176023335</v>
      </c>
      <c r="AW89" s="74">
        <f t="shared" si="94"/>
        <v>3.037424547283702</v>
      </c>
      <c r="AX89" s="74">
        <f t="shared" si="95"/>
        <v>2.3963774466841947</v>
      </c>
      <c r="AY89" s="74">
        <f t="shared" si="96"/>
        <v>2.9551898156366496</v>
      </c>
      <c r="AZ89" s="74">
        <f t="shared" si="97"/>
        <v>2.8053049534114378</v>
      </c>
      <c r="BA89" s="111">
        <f t="shared" si="98"/>
        <v>2.7970298013574082</v>
      </c>
      <c r="BB89" s="42">
        <f t="shared" si="99"/>
        <v>-2.9498226365609506E-3</v>
      </c>
    </row>
    <row r="90" spans="1:54" ht="20.100000000000001" customHeight="1">
      <c r="A90" s="88" t="s">
        <v>155</v>
      </c>
      <c r="B90" s="90">
        <v>72.05</v>
      </c>
      <c r="C90" s="61">
        <v>51.120000000000005</v>
      </c>
      <c r="D90" s="61">
        <v>92.7</v>
      </c>
      <c r="E90" s="61">
        <v>775.31</v>
      </c>
      <c r="F90" s="61">
        <v>562.31999999999994</v>
      </c>
      <c r="G90" s="61">
        <v>218.98</v>
      </c>
      <c r="H90" s="61">
        <v>625.73</v>
      </c>
      <c r="I90" s="61">
        <v>523.74</v>
      </c>
      <c r="J90" s="61">
        <v>945.73</v>
      </c>
      <c r="K90" s="61">
        <v>1547.78</v>
      </c>
      <c r="L90" s="61">
        <v>2625.37</v>
      </c>
      <c r="M90" s="82">
        <v>2426.23</v>
      </c>
      <c r="N90" s="42">
        <f t="shared" si="72"/>
        <v>-7.585216559951545E-2</v>
      </c>
      <c r="P90" s="340">
        <f t="shared" si="77"/>
        <v>3.5581464590368468E-4</v>
      </c>
      <c r="Q90" s="341">
        <f t="shared" si="78"/>
        <v>8.2071786015189534E-4</v>
      </c>
      <c r="R90" s="341">
        <f t="shared" si="79"/>
        <v>4.4175585809287307E-3</v>
      </c>
      <c r="S90" s="341">
        <f t="shared" si="80"/>
        <v>5.920714560428939E-3</v>
      </c>
      <c r="T90" s="342">
        <f t="shared" si="81"/>
        <v>5.19515641484252E-3</v>
      </c>
      <c r="V90" s="97">
        <v>10.309999999999999</v>
      </c>
      <c r="W90" s="61">
        <v>9.4939999999999998</v>
      </c>
      <c r="X90" s="61">
        <v>14.34</v>
      </c>
      <c r="Y90" s="61">
        <v>118.62900000000002</v>
      </c>
      <c r="Z90" s="61">
        <v>86.766999999999996</v>
      </c>
      <c r="AA90" s="61">
        <v>35.305</v>
      </c>
      <c r="AB90" s="61">
        <v>99.031000000000006</v>
      </c>
      <c r="AC90" s="61">
        <v>102.09299999999999</v>
      </c>
      <c r="AD90" s="61">
        <v>203.815</v>
      </c>
      <c r="AE90" s="61">
        <v>337.65600000000001</v>
      </c>
      <c r="AF90" s="61">
        <v>619.70299999999997</v>
      </c>
      <c r="AG90" s="38">
        <v>489.82299999999998</v>
      </c>
      <c r="AH90" s="42">
        <f t="shared" si="73"/>
        <v>-0.20958426859318094</v>
      </c>
      <c r="AJ90" s="340">
        <f t="shared" si="82"/>
        <v>2.340057362954177E-4</v>
      </c>
      <c r="AK90" s="341">
        <f t="shared" si="83"/>
        <v>4.9892233905306574E-4</v>
      </c>
      <c r="AL90" s="341">
        <f t="shared" si="84"/>
        <v>3.7399712898477087E-3</v>
      </c>
      <c r="AM90" s="341">
        <f t="shared" si="85"/>
        <v>5.6118977887554431E-3</v>
      </c>
      <c r="AN90" s="342">
        <f t="shared" si="86"/>
        <v>4.2129306091522158E-3</v>
      </c>
      <c r="AP90" s="52">
        <f t="shared" si="87"/>
        <v>1.430950728660652</v>
      </c>
      <c r="AQ90" s="74">
        <f t="shared" si="88"/>
        <v>1.8571987480438181</v>
      </c>
      <c r="AR90" s="74">
        <f t="shared" si="89"/>
        <v>1.5469255663430421</v>
      </c>
      <c r="AS90" s="74">
        <f t="shared" si="90"/>
        <v>1.5300847402974296</v>
      </c>
      <c r="AT90" s="74">
        <f t="shared" si="91"/>
        <v>1.5430182102717316</v>
      </c>
      <c r="AU90" s="74">
        <f t="shared" si="92"/>
        <v>1.6122476938533201</v>
      </c>
      <c r="AV90" s="74">
        <f t="shared" si="93"/>
        <v>1.582647467757659</v>
      </c>
      <c r="AW90" s="74">
        <f t="shared" si="94"/>
        <v>1.9493069080077898</v>
      </c>
      <c r="AX90" s="74">
        <f t="shared" si="95"/>
        <v>2.1551076945851353</v>
      </c>
      <c r="AY90" s="74">
        <f t="shared" si="96"/>
        <v>2.1815503495328796</v>
      </c>
      <c r="AZ90" s="74">
        <f t="shared" si="97"/>
        <v>2.3604406236073392</v>
      </c>
      <c r="BA90" s="111">
        <f t="shared" si="98"/>
        <v>2.018864658338245</v>
      </c>
      <c r="BB90" s="42">
        <f t="shared" si="99"/>
        <v>-0.14470856070384067</v>
      </c>
    </row>
    <row r="91" spans="1:54" ht="20.100000000000001" customHeight="1">
      <c r="A91" s="88" t="s">
        <v>162</v>
      </c>
      <c r="B91" s="90"/>
      <c r="C91" s="61">
        <v>22.54</v>
      </c>
      <c r="D91" s="61"/>
      <c r="E91" s="61"/>
      <c r="F91" s="61">
        <v>0.9</v>
      </c>
      <c r="G91" s="61"/>
      <c r="H91" s="61"/>
      <c r="I91" s="61"/>
      <c r="J91" s="61"/>
      <c r="K91" s="61">
        <v>178.66</v>
      </c>
      <c r="L91" s="61">
        <v>1757.2400000000002</v>
      </c>
      <c r="M91" s="82">
        <v>2479.42</v>
      </c>
      <c r="N91" s="42">
        <f t="shared" si="72"/>
        <v>0.41097402745214073</v>
      </c>
      <c r="P91" s="340">
        <f t="shared" si="77"/>
        <v>0</v>
      </c>
      <c r="Q91" s="341">
        <f t="shared" si="78"/>
        <v>0</v>
      </c>
      <c r="R91" s="341">
        <f t="shared" si="79"/>
        <v>5.0991808659417166E-4</v>
      </c>
      <c r="S91" s="341">
        <f t="shared" si="80"/>
        <v>3.9629143527076761E-3</v>
      </c>
      <c r="T91" s="342">
        <f t="shared" si="81"/>
        <v>5.3090493144049991E-3</v>
      </c>
      <c r="V91" s="97"/>
      <c r="W91" s="61">
        <v>6.032</v>
      </c>
      <c r="X91" s="61"/>
      <c r="Y91" s="61"/>
      <c r="Z91" s="61">
        <v>0.55000000000000004</v>
      </c>
      <c r="AA91" s="61"/>
      <c r="AB91" s="61"/>
      <c r="AC91" s="61"/>
      <c r="AD91" s="61"/>
      <c r="AE91" s="61">
        <v>44.929000000000002</v>
      </c>
      <c r="AF91" s="61">
        <v>333.99599999999998</v>
      </c>
      <c r="AG91" s="38">
        <v>467.92400000000004</v>
      </c>
      <c r="AH91" s="42">
        <f t="shared" si="73"/>
        <v>0.40098683816572672</v>
      </c>
      <c r="AJ91" s="340">
        <f t="shared" si="82"/>
        <v>0</v>
      </c>
      <c r="AK91" s="341">
        <f t="shared" si="83"/>
        <v>0</v>
      </c>
      <c r="AL91" s="341">
        <f t="shared" si="84"/>
        <v>4.9764603644409603E-4</v>
      </c>
      <c r="AM91" s="341">
        <f t="shared" si="85"/>
        <v>3.0245963209039866E-3</v>
      </c>
      <c r="AN91" s="342">
        <f t="shared" si="86"/>
        <v>4.0245789649668174E-3</v>
      </c>
      <c r="AP91" s="52"/>
      <c r="AQ91" s="74">
        <f t="shared" si="88"/>
        <v>2.6761313220940552</v>
      </c>
      <c r="AR91" s="74"/>
      <c r="AS91" s="74"/>
      <c r="AT91" s="74">
        <f t="shared" si="91"/>
        <v>6.1111111111111116</v>
      </c>
      <c r="AU91" s="74"/>
      <c r="AV91" s="74"/>
      <c r="AW91" s="74"/>
      <c r="AX91" s="74"/>
      <c r="AY91" s="74">
        <f t="shared" si="96"/>
        <v>2.5147766707712975</v>
      </c>
      <c r="AZ91" s="74">
        <f t="shared" si="97"/>
        <v>1.9006851653729708</v>
      </c>
      <c r="BA91" s="111">
        <f t="shared" si="98"/>
        <v>1.8872316912826386</v>
      </c>
      <c r="BB91" s="42">
        <f t="shared" si="99"/>
        <v>-7.0782233351583462E-3</v>
      </c>
    </row>
    <row r="92" spans="1:54" ht="20.100000000000001" customHeight="1">
      <c r="A92" s="88" t="s">
        <v>154</v>
      </c>
      <c r="B92" s="90">
        <v>188.37</v>
      </c>
      <c r="C92" s="61">
        <v>200.60000000000002</v>
      </c>
      <c r="D92" s="61">
        <v>174.88</v>
      </c>
      <c r="E92" s="61">
        <v>269.46999999999997</v>
      </c>
      <c r="F92" s="61">
        <v>281.96999999999997</v>
      </c>
      <c r="G92" s="61">
        <v>301.36</v>
      </c>
      <c r="H92" s="61">
        <v>342.51</v>
      </c>
      <c r="I92" s="61">
        <v>407.44</v>
      </c>
      <c r="J92" s="61">
        <v>487.1</v>
      </c>
      <c r="K92" s="61">
        <v>631.6400000000001</v>
      </c>
      <c r="L92" s="61">
        <v>194.02</v>
      </c>
      <c r="M92" s="82">
        <v>242.24</v>
      </c>
      <c r="N92" s="42">
        <f t="shared" si="72"/>
        <v>0.24853107927017831</v>
      </c>
      <c r="P92" s="340">
        <f t="shared" si="77"/>
        <v>9.3025405758330449E-4</v>
      </c>
      <c r="Q92" s="341">
        <f t="shared" si="78"/>
        <v>1.1294708847172125E-3</v>
      </c>
      <c r="R92" s="341">
        <f t="shared" si="79"/>
        <v>1.8027799183720065E-3</v>
      </c>
      <c r="S92" s="341">
        <f t="shared" si="80"/>
        <v>4.3755243604308073E-4</v>
      </c>
      <c r="T92" s="342">
        <f t="shared" si="81"/>
        <v>5.1869554408751517E-4</v>
      </c>
      <c r="V92" s="97">
        <v>358.791</v>
      </c>
      <c r="W92" s="61">
        <v>375.58300000000003</v>
      </c>
      <c r="X92" s="61">
        <v>279.90699999999998</v>
      </c>
      <c r="Y92" s="61">
        <v>406.76499999999982</v>
      </c>
      <c r="Z92" s="61">
        <v>434.53300000000002</v>
      </c>
      <c r="AA92" s="61">
        <v>468.38600000000002</v>
      </c>
      <c r="AB92" s="61">
        <v>534.32299999999998</v>
      </c>
      <c r="AC92" s="61">
        <v>684.08499999999992</v>
      </c>
      <c r="AD92" s="61">
        <v>828.15700000000004</v>
      </c>
      <c r="AE92" s="61">
        <v>1166.049</v>
      </c>
      <c r="AF92" s="61">
        <v>352.916</v>
      </c>
      <c r="AG92" s="38">
        <v>411.14499999999998</v>
      </c>
      <c r="AH92" s="42">
        <f t="shared" si="73"/>
        <v>0.16499393623411798</v>
      </c>
      <c r="AJ92" s="340">
        <f t="shared" si="82"/>
        <v>8.1434677139834346E-3</v>
      </c>
      <c r="AK92" s="341">
        <f t="shared" si="83"/>
        <v>6.6191258660164079E-3</v>
      </c>
      <c r="AL92" s="341">
        <f t="shared" si="84"/>
        <v>1.2915481385065365E-2</v>
      </c>
      <c r="AM92" s="341">
        <f t="shared" si="85"/>
        <v>3.1959317931596525E-3</v>
      </c>
      <c r="AN92" s="342">
        <f t="shared" si="86"/>
        <v>3.5362270765151647E-3</v>
      </c>
      <c r="AP92" s="52">
        <f t="shared" si="87"/>
        <v>19.047141264532566</v>
      </c>
      <c r="AQ92" s="74">
        <f t="shared" si="88"/>
        <v>18.722981056829511</v>
      </c>
      <c r="AR92" s="74">
        <f t="shared" si="89"/>
        <v>16.005661024702654</v>
      </c>
      <c r="AS92" s="74">
        <f t="shared" si="90"/>
        <v>15.095001298845878</v>
      </c>
      <c r="AT92" s="74">
        <f t="shared" si="91"/>
        <v>15.410611057913965</v>
      </c>
      <c r="AU92" s="74">
        <f t="shared" si="92"/>
        <v>15.542407751526415</v>
      </c>
      <c r="AV92" s="74">
        <f t="shared" si="93"/>
        <v>15.600216052086072</v>
      </c>
      <c r="AW92" s="74">
        <f t="shared" si="94"/>
        <v>16.78983408600039</v>
      </c>
      <c r="AX92" s="74">
        <f t="shared" si="95"/>
        <v>17.001786080886884</v>
      </c>
      <c r="AY92" s="74">
        <f t="shared" si="96"/>
        <v>18.460657969729589</v>
      </c>
      <c r="AZ92" s="74">
        <f t="shared" si="97"/>
        <v>18.189671167920832</v>
      </c>
      <c r="BA92" s="111">
        <f t="shared" si="98"/>
        <v>16.972630449141345</v>
      </c>
      <c r="BB92" s="42">
        <f t="shared" si="99"/>
        <v>-6.6908340867967445E-2</v>
      </c>
    </row>
    <row r="93" spans="1:54" ht="20.100000000000001" customHeight="1">
      <c r="A93" s="88" t="s">
        <v>172</v>
      </c>
      <c r="B93" s="90"/>
      <c r="C93" s="61">
        <v>2.25</v>
      </c>
      <c r="D93" s="61">
        <v>18.91</v>
      </c>
      <c r="E93" s="61">
        <v>20.610000000000003</v>
      </c>
      <c r="F93" s="61">
        <v>49.400000000000006</v>
      </c>
      <c r="G93" s="61">
        <v>23.069999999999997</v>
      </c>
      <c r="H93" s="61">
        <v>69.44</v>
      </c>
      <c r="I93" s="61">
        <v>143.66</v>
      </c>
      <c r="J93" s="61">
        <v>261.22000000000003</v>
      </c>
      <c r="K93" s="61">
        <v>374.2</v>
      </c>
      <c r="L93" s="61">
        <v>1061.9199999999998</v>
      </c>
      <c r="M93" s="82">
        <v>1710.99</v>
      </c>
      <c r="N93" s="42">
        <f t="shared" si="72"/>
        <v>0.61122306765104739</v>
      </c>
      <c r="P93" s="340">
        <f t="shared" si="77"/>
        <v>0</v>
      </c>
      <c r="Q93" s="341">
        <f t="shared" si="78"/>
        <v>8.6464339362974805E-5</v>
      </c>
      <c r="R93" s="341">
        <f t="shared" si="79"/>
        <v>1.0680138139680904E-3</v>
      </c>
      <c r="S93" s="341">
        <f t="shared" si="80"/>
        <v>2.3948339495045265E-3</v>
      </c>
      <c r="T93" s="342">
        <f t="shared" si="81"/>
        <v>3.6636512920174107E-3</v>
      </c>
      <c r="V93" s="97"/>
      <c r="W93" s="61">
        <v>1.5680000000000001</v>
      </c>
      <c r="X93" s="61">
        <v>5.0570000000000004</v>
      </c>
      <c r="Y93" s="61">
        <v>5.4160000000000004</v>
      </c>
      <c r="Z93" s="61">
        <v>18.739999999999998</v>
      </c>
      <c r="AA93" s="61">
        <v>9.8529999999999998</v>
      </c>
      <c r="AB93" s="61">
        <v>17.503</v>
      </c>
      <c r="AC93" s="61">
        <v>61.795000000000002</v>
      </c>
      <c r="AD93" s="61">
        <v>106.80699999999999</v>
      </c>
      <c r="AE93" s="61">
        <v>91.452999999999989</v>
      </c>
      <c r="AF93" s="61">
        <v>244.73399999999998</v>
      </c>
      <c r="AG93" s="38">
        <v>397.26799999999997</v>
      </c>
      <c r="AH93" s="42">
        <f t="shared" si="73"/>
        <v>0.62326444221072674</v>
      </c>
      <c r="AJ93" s="340">
        <f t="shared" si="82"/>
        <v>0</v>
      </c>
      <c r="AK93" s="341">
        <f t="shared" si="83"/>
        <v>1.3924038540404635E-4</v>
      </c>
      <c r="AL93" s="341">
        <f t="shared" si="84"/>
        <v>1.01295873424563E-3</v>
      </c>
      <c r="AM93" s="341">
        <f t="shared" si="85"/>
        <v>2.2162587456140679E-3</v>
      </c>
      <c r="AN93" s="342">
        <f t="shared" si="86"/>
        <v>3.4168720481412311E-3</v>
      </c>
      <c r="AP93" s="52"/>
      <c r="AQ93" s="74">
        <f t="shared" si="88"/>
        <v>6.9688888888888894</v>
      </c>
      <c r="AR93" s="74">
        <f t="shared" si="89"/>
        <v>2.6742464304600744</v>
      </c>
      <c r="AS93" s="74">
        <f t="shared" si="90"/>
        <v>2.6278505579815619</v>
      </c>
      <c r="AT93" s="74">
        <f t="shared" si="91"/>
        <v>3.7935222672064772</v>
      </c>
      <c r="AU93" s="74">
        <f t="shared" si="92"/>
        <v>4.2709146077156488</v>
      </c>
      <c r="AV93" s="74">
        <f t="shared" si="93"/>
        <v>2.5205933179723505</v>
      </c>
      <c r="AW93" s="74">
        <f t="shared" si="94"/>
        <v>4.3014757065293061</v>
      </c>
      <c r="AX93" s="74">
        <f t="shared" si="95"/>
        <v>4.088775744583109</v>
      </c>
      <c r="AY93" s="74">
        <f t="shared" si="96"/>
        <v>2.4439604489577764</v>
      </c>
      <c r="AZ93" s="74">
        <f t="shared" si="97"/>
        <v>2.304636884134398</v>
      </c>
      <c r="BA93" s="111">
        <f t="shared" si="98"/>
        <v>2.3218604433690433</v>
      </c>
      <c r="BB93" s="42">
        <f t="shared" si="99"/>
        <v>7.4734372921026427E-3</v>
      </c>
    </row>
    <row r="94" spans="1:54" ht="20.100000000000001" customHeight="1">
      <c r="A94" s="88" t="s">
        <v>139</v>
      </c>
      <c r="B94" s="90">
        <v>19500.02</v>
      </c>
      <c r="C94" s="61">
        <v>4948.7599999999993</v>
      </c>
      <c r="D94" s="61">
        <v>1416.4199999999998</v>
      </c>
      <c r="E94" s="61">
        <v>1209.02</v>
      </c>
      <c r="F94" s="61">
        <v>713.91</v>
      </c>
      <c r="G94" s="61">
        <v>1215.6100000000001</v>
      </c>
      <c r="H94" s="61">
        <v>1630.06</v>
      </c>
      <c r="I94" s="61">
        <v>1266.99</v>
      </c>
      <c r="J94" s="61">
        <v>1725.97</v>
      </c>
      <c r="K94" s="61">
        <v>3069.5099999999998</v>
      </c>
      <c r="L94" s="61">
        <v>1326.3400000000001</v>
      </c>
      <c r="M94" s="82">
        <v>1909.33</v>
      </c>
      <c r="N94" s="42">
        <f t="shared" si="72"/>
        <v>0.43954792888701216</v>
      </c>
      <c r="P94" s="340">
        <f t="shared" si="77"/>
        <v>9.6299690651141842E-2</v>
      </c>
      <c r="Q94" s="341">
        <f t="shared" si="78"/>
        <v>4.555999808106885E-3</v>
      </c>
      <c r="R94" s="341">
        <f t="shared" si="79"/>
        <v>8.7607671889716552E-3</v>
      </c>
      <c r="S94" s="341">
        <f t="shared" si="80"/>
        <v>2.9911519329006275E-3</v>
      </c>
      <c r="T94" s="342">
        <f t="shared" si="81"/>
        <v>4.088346116217864E-3</v>
      </c>
      <c r="V94" s="97">
        <v>674.99600000000009</v>
      </c>
      <c r="W94" s="61">
        <v>298.51299999999998</v>
      </c>
      <c r="X94" s="61">
        <v>147.292</v>
      </c>
      <c r="Y94" s="61">
        <v>162.57200000000003</v>
      </c>
      <c r="Z94" s="61">
        <v>143.69799999999998</v>
      </c>
      <c r="AA94" s="61">
        <v>251.68399999999997</v>
      </c>
      <c r="AB94" s="61">
        <v>316.80600000000004</v>
      </c>
      <c r="AC94" s="61">
        <v>263.66399999999999</v>
      </c>
      <c r="AD94" s="61">
        <v>350.07299999999998</v>
      </c>
      <c r="AE94" s="61">
        <v>581.63300000000004</v>
      </c>
      <c r="AF94" s="61">
        <v>216.08199999999999</v>
      </c>
      <c r="AG94" s="38">
        <v>375.03900000000004</v>
      </c>
      <c r="AH94" s="42">
        <f t="shared" si="73"/>
        <v>0.73563276904138264</v>
      </c>
      <c r="AJ94" s="340">
        <f t="shared" si="82"/>
        <v>1.5320362364351291E-2</v>
      </c>
      <c r="AK94" s="341">
        <f t="shared" si="83"/>
        <v>3.556741820768497E-3</v>
      </c>
      <c r="AL94" s="341">
        <f t="shared" si="84"/>
        <v>6.4423280534863661E-3</v>
      </c>
      <c r="AM94" s="341">
        <f t="shared" si="85"/>
        <v>1.9567923634222421E-3</v>
      </c>
      <c r="AN94" s="342">
        <f t="shared" si="86"/>
        <v>3.2256820988925345E-3</v>
      </c>
      <c r="AP94" s="52">
        <f t="shared" si="87"/>
        <v>0.34615143984467711</v>
      </c>
      <c r="AQ94" s="74">
        <f t="shared" si="88"/>
        <v>0.60320767222496141</v>
      </c>
      <c r="AR94" s="74">
        <f t="shared" si="89"/>
        <v>1.0398892983719519</v>
      </c>
      <c r="AS94" s="74">
        <f t="shared" si="90"/>
        <v>1.3446593108468019</v>
      </c>
      <c r="AT94" s="74">
        <f t="shared" si="91"/>
        <v>2.0128307489739599</v>
      </c>
      <c r="AU94" s="74">
        <f t="shared" si="92"/>
        <v>2.0704337739900129</v>
      </c>
      <c r="AV94" s="74">
        <f t="shared" si="93"/>
        <v>1.9435235512803213</v>
      </c>
      <c r="AW94" s="74">
        <f t="shared" si="94"/>
        <v>2.0810266852934909</v>
      </c>
      <c r="AX94" s="74">
        <f t="shared" si="95"/>
        <v>2.0282681622507921</v>
      </c>
      <c r="AY94" s="74">
        <f t="shared" si="96"/>
        <v>1.8948724715019662</v>
      </c>
      <c r="AZ94" s="74">
        <f t="shared" si="97"/>
        <v>1.6291599439057856</v>
      </c>
      <c r="BA94" s="111">
        <f t="shared" si="98"/>
        <v>1.9642440018226293</v>
      </c>
      <c r="BB94" s="42">
        <f t="shared" si="99"/>
        <v>0.20567904285291072</v>
      </c>
    </row>
    <row r="95" spans="1:54" ht="20.100000000000001" customHeight="1">
      <c r="A95" s="88" t="s">
        <v>250</v>
      </c>
      <c r="B95" s="90"/>
      <c r="C95" s="61"/>
      <c r="D95" s="61"/>
      <c r="E95" s="61"/>
      <c r="F95" s="61"/>
      <c r="G95" s="61"/>
      <c r="H95" s="61"/>
      <c r="I95" s="61"/>
      <c r="J95" s="61">
        <v>502.62</v>
      </c>
      <c r="K95" s="61">
        <v>1057.02</v>
      </c>
      <c r="L95" s="61">
        <v>1393.41</v>
      </c>
      <c r="M95" s="82">
        <v>2128.0600000000004</v>
      </c>
      <c r="N95" s="42">
        <f t="shared" si="72"/>
        <v>0.52723175519050403</v>
      </c>
      <c r="P95" s="340">
        <f t="shared" si="77"/>
        <v>0</v>
      </c>
      <c r="Q95" s="341">
        <f t="shared" si="78"/>
        <v>0</v>
      </c>
      <c r="R95" s="341">
        <f t="shared" si="79"/>
        <v>3.0168678825241877E-3</v>
      </c>
      <c r="S95" s="341">
        <f t="shared" si="80"/>
        <v>3.1424076894484543E-3</v>
      </c>
      <c r="T95" s="342">
        <f t="shared" si="81"/>
        <v>4.5567009558738344E-3</v>
      </c>
      <c r="V95" s="97"/>
      <c r="W95" s="61"/>
      <c r="X95" s="61"/>
      <c r="Y95" s="61"/>
      <c r="Z95" s="61"/>
      <c r="AA95" s="61"/>
      <c r="AB95" s="61"/>
      <c r="AC95" s="61"/>
      <c r="AD95" s="61">
        <v>74.472999999999999</v>
      </c>
      <c r="AE95" s="61">
        <v>158.26</v>
      </c>
      <c r="AF95" s="61">
        <v>192.23600000000002</v>
      </c>
      <c r="AG95" s="38">
        <v>294.58199999999999</v>
      </c>
      <c r="AH95" s="42">
        <f t="shared" si="73"/>
        <v>0.53239767785430392</v>
      </c>
      <c r="AJ95" s="340">
        <f t="shared" si="82"/>
        <v>0</v>
      </c>
      <c r="AK95" s="341">
        <f t="shared" si="83"/>
        <v>0</v>
      </c>
      <c r="AL95" s="341">
        <f t="shared" si="84"/>
        <v>1.7529315526195249E-3</v>
      </c>
      <c r="AM95" s="341">
        <f t="shared" si="85"/>
        <v>1.740848089034895E-3</v>
      </c>
      <c r="AN95" s="342">
        <f t="shared" si="86"/>
        <v>2.5336775216869725E-3</v>
      </c>
      <c r="AP95" s="52"/>
      <c r="AQ95" s="74"/>
      <c r="AR95" s="74"/>
      <c r="AS95" s="74"/>
      <c r="AT95" s="74"/>
      <c r="AU95" s="74"/>
      <c r="AV95" s="74"/>
      <c r="AW95" s="74"/>
      <c r="AX95" s="74">
        <f t="shared" si="95"/>
        <v>1.481695913413712</v>
      </c>
      <c r="AY95" s="74">
        <f t="shared" si="96"/>
        <v>1.497228056233562</v>
      </c>
      <c r="AZ95" s="74">
        <f t="shared" si="97"/>
        <v>1.3796082990648839</v>
      </c>
      <c r="BA95" s="111">
        <f t="shared" si="98"/>
        <v>1.384274879467684</v>
      </c>
      <c r="BB95" s="42">
        <f t="shared" si="99"/>
        <v>3.3825401064658499E-3</v>
      </c>
    </row>
    <row r="96" spans="1:54" ht="20.100000000000001" customHeight="1">
      <c r="A96" s="88" t="s">
        <v>158</v>
      </c>
      <c r="B96" s="90">
        <v>20.8</v>
      </c>
      <c r="C96" s="61">
        <v>111.81</v>
      </c>
      <c r="D96" s="61">
        <v>307.24</v>
      </c>
      <c r="E96" s="61">
        <v>220.26000000000002</v>
      </c>
      <c r="F96" s="61">
        <v>199.72000000000003</v>
      </c>
      <c r="G96" s="61">
        <v>146.80000000000001</v>
      </c>
      <c r="H96" s="61">
        <v>81.349999999999994</v>
      </c>
      <c r="I96" s="61">
        <v>128.26999999999998</v>
      </c>
      <c r="J96" s="61">
        <v>84.46</v>
      </c>
      <c r="K96" s="61">
        <v>75.3</v>
      </c>
      <c r="L96" s="61">
        <v>452.90999999999997</v>
      </c>
      <c r="M96" s="82">
        <v>798.24999999999989</v>
      </c>
      <c r="N96" s="42">
        <f t="shared" si="72"/>
        <v>0.76249144421629012</v>
      </c>
      <c r="P96" s="340">
        <f t="shared" si="77"/>
        <v>1.0271956467448496E-4</v>
      </c>
      <c r="Q96" s="341">
        <f t="shared" si="78"/>
        <v>5.5019354219699632E-4</v>
      </c>
      <c r="R96" s="341">
        <f t="shared" si="79"/>
        <v>2.1491566058737897E-4</v>
      </c>
      <c r="S96" s="341">
        <f t="shared" si="80"/>
        <v>1.0213992052792067E-3</v>
      </c>
      <c r="T96" s="342">
        <f t="shared" si="81"/>
        <v>1.7092499920238562E-3</v>
      </c>
      <c r="V96" s="97">
        <v>13.505000000000001</v>
      </c>
      <c r="W96" s="61">
        <v>86.170999999999992</v>
      </c>
      <c r="X96" s="61">
        <v>94.748000000000005</v>
      </c>
      <c r="Y96" s="61">
        <v>85.160000000000011</v>
      </c>
      <c r="Z96" s="61">
        <v>100.422</v>
      </c>
      <c r="AA96" s="61">
        <v>59.350999999999999</v>
      </c>
      <c r="AB96" s="61">
        <v>39.615000000000002</v>
      </c>
      <c r="AC96" s="61">
        <v>60.554999999999993</v>
      </c>
      <c r="AD96" s="61">
        <v>43.161999999999999</v>
      </c>
      <c r="AE96" s="61">
        <v>43.306000000000004</v>
      </c>
      <c r="AF96" s="61">
        <v>228.43</v>
      </c>
      <c r="AG96" s="38">
        <v>257.995</v>
      </c>
      <c r="AH96" s="42">
        <f t="shared" si="73"/>
        <v>0.1294269579302193</v>
      </c>
      <c r="AJ96" s="340">
        <f t="shared" si="82"/>
        <v>3.0652254788260104E-4</v>
      </c>
      <c r="AK96" s="341">
        <f t="shared" si="83"/>
        <v>8.3873501614894509E-4</v>
      </c>
      <c r="AL96" s="341">
        <f t="shared" si="84"/>
        <v>4.7966923933869047E-4</v>
      </c>
      <c r="AM96" s="341">
        <f t="shared" si="85"/>
        <v>2.0686132096914265E-3</v>
      </c>
      <c r="AN96" s="342">
        <f t="shared" si="86"/>
        <v>2.2189954994114728E-3</v>
      </c>
      <c r="AP96" s="52">
        <f t="shared" si="87"/>
        <v>6.4927884615384617</v>
      </c>
      <c r="AQ96" s="74">
        <f t="shared" si="88"/>
        <v>7.706913513996958</v>
      </c>
      <c r="AR96" s="74">
        <f t="shared" si="89"/>
        <v>3.0838432495768782</v>
      </c>
      <c r="AS96" s="74">
        <f t="shared" si="90"/>
        <v>3.8663397802596933</v>
      </c>
      <c r="AT96" s="74">
        <f t="shared" si="91"/>
        <v>5.0281393951532136</v>
      </c>
      <c r="AU96" s="74">
        <f t="shared" si="92"/>
        <v>4.042983651226157</v>
      </c>
      <c r="AV96" s="74">
        <f t="shared" si="93"/>
        <v>4.8696988322065158</v>
      </c>
      <c r="AW96" s="74">
        <f t="shared" si="94"/>
        <v>4.7209012239806656</v>
      </c>
      <c r="AX96" s="74">
        <f t="shared" si="95"/>
        <v>5.1103480937721999</v>
      </c>
      <c r="AY96" s="74">
        <f t="shared" si="96"/>
        <v>5.7511288180610896</v>
      </c>
      <c r="AZ96" s="74">
        <f t="shared" si="97"/>
        <v>5.0436068976176287</v>
      </c>
      <c r="BA96" s="111">
        <f t="shared" si="98"/>
        <v>3.2320075164422182</v>
      </c>
      <c r="BB96" s="42">
        <f t="shared" si="99"/>
        <v>-0.35918726775299004</v>
      </c>
    </row>
    <row r="97" spans="1:54" ht="20.100000000000001" customHeight="1">
      <c r="A97" s="88" t="s">
        <v>251</v>
      </c>
      <c r="B97" s="90"/>
      <c r="C97" s="61">
        <v>20.25</v>
      </c>
      <c r="D97" s="61">
        <v>0.68</v>
      </c>
      <c r="E97" s="61">
        <v>59.19</v>
      </c>
      <c r="F97" s="61">
        <v>64.3</v>
      </c>
      <c r="G97" s="61">
        <v>84.92</v>
      </c>
      <c r="H97" s="61">
        <v>92.44</v>
      </c>
      <c r="I97" s="61">
        <v>0.65</v>
      </c>
      <c r="J97" s="61">
        <v>72.84</v>
      </c>
      <c r="K97" s="61">
        <v>90</v>
      </c>
      <c r="L97" s="61">
        <v>540.13</v>
      </c>
      <c r="M97" s="82">
        <v>873.38</v>
      </c>
      <c r="N97" s="42">
        <f t="shared" si="72"/>
        <v>0.61698109714328031</v>
      </c>
      <c r="P97" s="340">
        <f t="shared" si="77"/>
        <v>0</v>
      </c>
      <c r="Q97" s="341">
        <f t="shared" si="78"/>
        <v>3.1827272209379375E-4</v>
      </c>
      <c r="R97" s="341">
        <f t="shared" si="79"/>
        <v>2.5687130747495494E-4</v>
      </c>
      <c r="S97" s="341">
        <f t="shared" si="80"/>
        <v>1.2180970893719677E-3</v>
      </c>
      <c r="T97" s="342">
        <f t="shared" si="81"/>
        <v>1.8701218390651999E-3</v>
      </c>
      <c r="V97" s="97"/>
      <c r="W97" s="61">
        <v>3.375</v>
      </c>
      <c r="X97" s="61">
        <v>0.187</v>
      </c>
      <c r="Y97" s="61">
        <v>15.364000000000001</v>
      </c>
      <c r="Z97" s="61">
        <v>22.221</v>
      </c>
      <c r="AA97" s="61">
        <v>65.756</v>
      </c>
      <c r="AB97" s="61">
        <v>26.382999999999999</v>
      </c>
      <c r="AC97" s="61">
        <v>0.13800000000000001</v>
      </c>
      <c r="AD97" s="61">
        <v>10.634</v>
      </c>
      <c r="AE97" s="61">
        <v>21</v>
      </c>
      <c r="AF97" s="61">
        <v>122.316</v>
      </c>
      <c r="AG97" s="38">
        <v>231.10299999999998</v>
      </c>
      <c r="AH97" s="42">
        <f t="shared" si="73"/>
        <v>0.88939304751626913</v>
      </c>
      <c r="AJ97" s="340">
        <f t="shared" si="82"/>
        <v>0</v>
      </c>
      <c r="AK97" s="341">
        <f t="shared" si="83"/>
        <v>9.2924903913817853E-4</v>
      </c>
      <c r="AL97" s="341">
        <f t="shared" si="84"/>
        <v>2.3260181097567309E-4</v>
      </c>
      <c r="AM97" s="341">
        <f t="shared" si="85"/>
        <v>1.1076675277179727E-3</v>
      </c>
      <c r="AN97" s="342">
        <f t="shared" si="86"/>
        <v>1.9876994395259195E-3</v>
      </c>
      <c r="AP97" s="52"/>
      <c r="AQ97" s="74">
        <f t="shared" si="88"/>
        <v>1.6666666666666665</v>
      </c>
      <c r="AR97" s="74">
        <f t="shared" si="89"/>
        <v>2.7499999999999996</v>
      </c>
      <c r="AS97" s="74">
        <f t="shared" si="90"/>
        <v>2.5957087345835452</v>
      </c>
      <c r="AT97" s="74">
        <f t="shared" si="91"/>
        <v>3.4558320373250391</v>
      </c>
      <c r="AU97" s="74">
        <f t="shared" si="92"/>
        <v>7.7432878002826193</v>
      </c>
      <c r="AV97" s="74">
        <f t="shared" si="93"/>
        <v>2.8540675032453482</v>
      </c>
      <c r="AW97" s="74">
        <f t="shared" si="94"/>
        <v>2.1230769230769231</v>
      </c>
      <c r="AX97" s="74">
        <f t="shared" si="95"/>
        <v>1.4599121361889074</v>
      </c>
      <c r="AY97" s="74">
        <f t="shared" si="96"/>
        <v>2.3333333333333335</v>
      </c>
      <c r="AZ97" s="74">
        <f t="shared" si="97"/>
        <v>2.2645659378297816</v>
      </c>
      <c r="BA97" s="111">
        <f t="shared" si="98"/>
        <v>2.6460761638691062</v>
      </c>
      <c r="BB97" s="42">
        <f t="shared" si="99"/>
        <v>0.1684694711980611</v>
      </c>
    </row>
    <row r="98" spans="1:54" ht="20.100000000000001" customHeight="1">
      <c r="A98" s="88" t="s">
        <v>171</v>
      </c>
      <c r="B98" s="90">
        <v>49.83</v>
      </c>
      <c r="C98" s="61">
        <v>13.64</v>
      </c>
      <c r="D98" s="61">
        <v>290.33999999999997</v>
      </c>
      <c r="E98" s="61">
        <v>109.35000000000002</v>
      </c>
      <c r="F98" s="61">
        <v>468.84999999999997</v>
      </c>
      <c r="G98" s="61">
        <v>569.89</v>
      </c>
      <c r="H98" s="61">
        <v>746.27</v>
      </c>
      <c r="I98" s="61">
        <v>763.5</v>
      </c>
      <c r="J98" s="61">
        <v>638.22</v>
      </c>
      <c r="K98" s="61">
        <v>729.26</v>
      </c>
      <c r="L98" s="61">
        <v>595.25000000000011</v>
      </c>
      <c r="M98" s="82">
        <v>794.22</v>
      </c>
      <c r="N98" s="42">
        <f t="shared" si="72"/>
        <v>0.33426291474170494</v>
      </c>
      <c r="P98" s="340">
        <f t="shared" si="77"/>
        <v>2.4608249556392237E-4</v>
      </c>
      <c r="Q98" s="341">
        <f t="shared" si="78"/>
        <v>2.1358978049226579E-3</v>
      </c>
      <c r="R98" s="341">
        <f t="shared" si="79"/>
        <v>2.0813996632131739E-3</v>
      </c>
      <c r="S98" s="341">
        <f t="shared" si="80"/>
        <v>1.3424032963335938E-3</v>
      </c>
      <c r="T98" s="342">
        <f t="shared" si="81"/>
        <v>1.7006207687631535E-3</v>
      </c>
      <c r="V98" s="97">
        <v>29.741999999999997</v>
      </c>
      <c r="W98" s="61">
        <v>3.117</v>
      </c>
      <c r="X98" s="61">
        <v>97.90100000000001</v>
      </c>
      <c r="Y98" s="61">
        <v>23.295000000000002</v>
      </c>
      <c r="Z98" s="61">
        <v>143.226</v>
      </c>
      <c r="AA98" s="61">
        <v>177.16300000000001</v>
      </c>
      <c r="AB98" s="61">
        <v>272.43099999999998</v>
      </c>
      <c r="AC98" s="61">
        <v>301.04000000000002</v>
      </c>
      <c r="AD98" s="61">
        <v>236.49</v>
      </c>
      <c r="AE98" s="61">
        <v>237.233</v>
      </c>
      <c r="AF98" s="61">
        <v>155.02100000000002</v>
      </c>
      <c r="AG98" s="38">
        <v>224.29599999999999</v>
      </c>
      <c r="AH98" s="42">
        <f t="shared" si="73"/>
        <v>0.44687493952432233</v>
      </c>
      <c r="AJ98" s="340">
        <f t="shared" si="82"/>
        <v>6.7505321133834266E-4</v>
      </c>
      <c r="AK98" s="341">
        <f t="shared" si="83"/>
        <v>2.5036277681251464E-3</v>
      </c>
      <c r="AL98" s="341">
        <f t="shared" si="84"/>
        <v>2.6276583534853267E-3</v>
      </c>
      <c r="AM98" s="341">
        <f t="shared" si="85"/>
        <v>1.4038370108110784E-3</v>
      </c>
      <c r="AN98" s="342">
        <f t="shared" si="86"/>
        <v>1.929152946902055E-3</v>
      </c>
      <c r="AP98" s="52">
        <f t="shared" si="87"/>
        <v>5.9686935580975309</v>
      </c>
      <c r="AQ98" s="74">
        <f t="shared" si="88"/>
        <v>2.2851906158357771</v>
      </c>
      <c r="AR98" s="74">
        <f t="shared" si="89"/>
        <v>3.3719432389612187</v>
      </c>
      <c r="AS98" s="74">
        <f t="shared" si="90"/>
        <v>2.1303155006858705</v>
      </c>
      <c r="AT98" s="74">
        <f t="shared" si="91"/>
        <v>3.0548363015889946</v>
      </c>
      <c r="AU98" s="74">
        <f t="shared" si="92"/>
        <v>3.1087227359665901</v>
      </c>
      <c r="AV98" s="74">
        <f t="shared" si="93"/>
        <v>3.650568828976108</v>
      </c>
      <c r="AW98" s="74">
        <f t="shared" si="94"/>
        <v>3.9428945645055666</v>
      </c>
      <c r="AX98" s="74">
        <f t="shared" si="95"/>
        <v>3.705462066372097</v>
      </c>
      <c r="AY98" s="74">
        <f t="shared" si="96"/>
        <v>3.2530647505690702</v>
      </c>
      <c r="AZ98" s="74">
        <f t="shared" si="97"/>
        <v>2.6043007139857197</v>
      </c>
      <c r="BA98" s="111">
        <f t="shared" si="98"/>
        <v>2.8241041525018256</v>
      </c>
      <c r="BB98" s="42">
        <f t="shared" si="99"/>
        <v>8.4400175961135609E-2</v>
      </c>
    </row>
    <row r="99" spans="1:54" ht="20.100000000000001" customHeight="1" thickBot="1">
      <c r="A99" s="48" t="s">
        <v>33</v>
      </c>
      <c r="B99" s="91">
        <f t="shared" ref="B99:K99" si="100">B100-SUM(B72:B98)</f>
        <v>4696.4999999999418</v>
      </c>
      <c r="C99" s="67">
        <f t="shared" si="100"/>
        <v>5914.9599999999919</v>
      </c>
      <c r="D99" s="67">
        <f t="shared" si="100"/>
        <v>5804.7300000000105</v>
      </c>
      <c r="E99" s="67">
        <f t="shared" si="100"/>
        <v>6852.6000000000349</v>
      </c>
      <c r="F99" s="67">
        <f t="shared" si="100"/>
        <v>6511.5699999999488</v>
      </c>
      <c r="G99" s="67">
        <f t="shared" si="100"/>
        <v>7675.039999999979</v>
      </c>
      <c r="H99" s="67">
        <f t="shared" si="100"/>
        <v>8042.300000000163</v>
      </c>
      <c r="I99" s="67">
        <f t="shared" si="100"/>
        <v>7303.539999999979</v>
      </c>
      <c r="J99" s="67">
        <f t="shared" si="100"/>
        <v>7468.7899999999208</v>
      </c>
      <c r="K99" s="67">
        <f t="shared" si="100"/>
        <v>8694.960000000021</v>
      </c>
      <c r="L99" s="67">
        <f t="shared" ref="L99:M99" si="101">L100-SUM(L72:L98)</f>
        <v>6759.5400000000955</v>
      </c>
      <c r="M99" s="107">
        <f t="shared" si="101"/>
        <v>8722.6300000001793</v>
      </c>
      <c r="N99" s="42">
        <f t="shared" si="72"/>
        <v>0.29041769114467197</v>
      </c>
      <c r="P99" s="340">
        <f t="shared" si="77"/>
        <v>2.3193386321813107E-2</v>
      </c>
      <c r="Q99" s="349">
        <f t="shared" si="78"/>
        <v>2.876537768462958E-2</v>
      </c>
      <c r="R99" s="341">
        <f t="shared" si="79"/>
        <v>2.4816508262693774E-2</v>
      </c>
      <c r="S99" s="349">
        <f t="shared" si="80"/>
        <v>1.5244063465264857E-2</v>
      </c>
      <c r="T99" s="342">
        <f t="shared" si="81"/>
        <v>1.8677300667619613E-2</v>
      </c>
      <c r="V99" s="97">
        <f t="shared" ref="V99:AG99" si="102">V100-SUM(V72:V98)</f>
        <v>1193.7019999999975</v>
      </c>
      <c r="W99" s="61">
        <f t="shared" si="102"/>
        <v>1594.9210000000021</v>
      </c>
      <c r="X99" s="61">
        <f t="shared" si="102"/>
        <v>1889.9619999999995</v>
      </c>
      <c r="Y99" s="61">
        <f t="shared" si="102"/>
        <v>1991.9019999999873</v>
      </c>
      <c r="Z99" s="61">
        <f t="shared" si="102"/>
        <v>1715.9219999999768</v>
      </c>
      <c r="AA99" s="61">
        <f t="shared" si="102"/>
        <v>1926.2210000000487</v>
      </c>
      <c r="AB99" s="61">
        <f t="shared" si="102"/>
        <v>2012.3250000000189</v>
      </c>
      <c r="AC99" s="61">
        <f t="shared" si="102"/>
        <v>1909.219999999943</v>
      </c>
      <c r="AD99" s="61">
        <f t="shared" si="102"/>
        <v>2086.6809999999823</v>
      </c>
      <c r="AE99" s="61">
        <f t="shared" si="102"/>
        <v>2274.5529999999999</v>
      </c>
      <c r="AF99" s="61">
        <f t="shared" si="102"/>
        <v>1742.2700000000041</v>
      </c>
      <c r="AG99" s="38">
        <f t="shared" si="102"/>
        <v>2484.6570000000211</v>
      </c>
      <c r="AH99" s="42">
        <f t="shared" si="73"/>
        <v>0.42610330201404789</v>
      </c>
      <c r="AJ99" s="340">
        <f t="shared" si="82"/>
        <v>2.7093415657353261E-2</v>
      </c>
      <c r="AK99" s="349">
        <f t="shared" si="83"/>
        <v>2.7220923009578239E-2</v>
      </c>
      <c r="AL99" s="341">
        <f t="shared" si="84"/>
        <v>2.5193578426673816E-2</v>
      </c>
      <c r="AM99" s="349">
        <f t="shared" si="85"/>
        <v>1.5777624378799149E-2</v>
      </c>
      <c r="AN99" s="342">
        <f t="shared" si="86"/>
        <v>2.137034710200298E-2</v>
      </c>
      <c r="AP99" s="52">
        <f t="shared" si="87"/>
        <v>2.5416842329394491</v>
      </c>
      <c r="AQ99" s="74">
        <f t="shared" si="88"/>
        <v>2.6964189106942471</v>
      </c>
      <c r="AR99" s="74">
        <f t="shared" si="89"/>
        <v>3.2558999298847597</v>
      </c>
      <c r="AS99" s="74">
        <f t="shared" si="90"/>
        <v>2.9067828269561584</v>
      </c>
      <c r="AT99" s="74">
        <f t="shared" si="91"/>
        <v>2.6351893629339629</v>
      </c>
      <c r="AU99" s="74">
        <f t="shared" si="92"/>
        <v>2.5097211219746791</v>
      </c>
      <c r="AV99" s="74">
        <f t="shared" si="93"/>
        <v>2.5021759944294271</v>
      </c>
      <c r="AW99" s="74">
        <f t="shared" si="94"/>
        <v>2.6141022024935143</v>
      </c>
      <c r="AX99" s="74">
        <f t="shared" si="95"/>
        <v>2.793867547487618</v>
      </c>
      <c r="AY99" s="74">
        <f t="shared" si="96"/>
        <v>2.6159441791566547</v>
      </c>
      <c r="AZ99" s="74">
        <f t="shared" si="97"/>
        <v>2.5774978770744452</v>
      </c>
      <c r="BA99" s="111">
        <f t="shared" si="98"/>
        <v>2.848518164819521</v>
      </c>
      <c r="BB99" s="42">
        <f t="shared" si="99"/>
        <v>0.10514859785362608</v>
      </c>
    </row>
    <row r="100" spans="1:54" s="6" customFormat="1" ht="26.25" customHeight="1" thickBot="1">
      <c r="A100" s="58" t="s">
        <v>34</v>
      </c>
      <c r="B100" s="94">
        <v>202493.06999999989</v>
      </c>
      <c r="C100" s="95">
        <v>245395.85000000006</v>
      </c>
      <c r="D100" s="95">
        <v>245035.80000000002</v>
      </c>
      <c r="E100" s="95">
        <v>254280.41999999995</v>
      </c>
      <c r="F100" s="95">
        <v>255761.78999999989</v>
      </c>
      <c r="G100" s="95">
        <v>266815.2</v>
      </c>
      <c r="H100" s="95">
        <v>263657.60000000015</v>
      </c>
      <c r="I100" s="95">
        <v>321016.78000000009</v>
      </c>
      <c r="J100" s="95">
        <v>323217.66999999993</v>
      </c>
      <c r="K100" s="95">
        <v>350370.00000000012</v>
      </c>
      <c r="L100" s="95">
        <v>443421.14000000013</v>
      </c>
      <c r="M100" s="96">
        <v>467017.70000000013</v>
      </c>
      <c r="N100" s="139">
        <f t="shared" si="72"/>
        <v>5.321478358023253E-2</v>
      </c>
      <c r="O100"/>
      <c r="P100" s="334">
        <f>SUM(P72:P99)</f>
        <v>1.0000000000000002</v>
      </c>
      <c r="Q100" s="338">
        <f t="shared" ref="Q100:T100" si="103">SUM(Q72:Q99)</f>
        <v>1</v>
      </c>
      <c r="R100" s="338">
        <f t="shared" si="103"/>
        <v>0.99999999999999956</v>
      </c>
      <c r="S100" s="338">
        <f t="shared" si="103"/>
        <v>1</v>
      </c>
      <c r="T100" s="335">
        <f t="shared" si="103"/>
        <v>1</v>
      </c>
      <c r="V100" s="99">
        <v>44058.749000000003</v>
      </c>
      <c r="W100" s="69">
        <v>57090.327999999987</v>
      </c>
      <c r="X100" s="69">
        <v>64802.673999999999</v>
      </c>
      <c r="Y100" s="69">
        <v>68797.233999999997</v>
      </c>
      <c r="Z100" s="69">
        <v>70031.991999999984</v>
      </c>
      <c r="AA100" s="69">
        <v>70762.516000000018</v>
      </c>
      <c r="AB100" s="69">
        <v>66922.665999999997</v>
      </c>
      <c r="AC100" s="69">
        <v>83258.707999999941</v>
      </c>
      <c r="AD100" s="69">
        <v>85972.197999999989</v>
      </c>
      <c r="AE100" s="69">
        <v>90283.046000000002</v>
      </c>
      <c r="AF100" s="69">
        <v>110426.63699999999</v>
      </c>
      <c r="AG100" s="85">
        <v>116266.57200000001</v>
      </c>
      <c r="AH100" s="86">
        <f t="shared" si="73"/>
        <v>5.2885201964450186E-2</v>
      </c>
      <c r="AI100"/>
      <c r="AJ100" s="334">
        <f>SUM(AJ72:AJ99)</f>
        <v>0.99999999999999967</v>
      </c>
      <c r="AK100" s="338">
        <f t="shared" ref="AK100:AN100" si="104">SUM(AK72:AK99)</f>
        <v>1.0000000000000007</v>
      </c>
      <c r="AL100" s="338">
        <f t="shared" si="104"/>
        <v>0.99999999999999989</v>
      </c>
      <c r="AM100" s="338">
        <f t="shared" si="104"/>
        <v>0.99999999999999978</v>
      </c>
      <c r="AN100" s="335">
        <f t="shared" si="104"/>
        <v>1</v>
      </c>
      <c r="AP100" s="72">
        <f>(V100/B100)*10</f>
        <v>2.1758151525876923</v>
      </c>
      <c r="AQ100" s="77">
        <f>(W100/C100)*10</f>
        <v>2.3264585770297246</v>
      </c>
      <c r="AR100" s="77">
        <f>(X100/D100)*10</f>
        <v>2.6446206635928298</v>
      </c>
      <c r="AS100" s="77">
        <f>(Y100/E100)*10</f>
        <v>2.7055655327295751</v>
      </c>
      <c r="AT100" s="77">
        <f t="shared" ref="AT100:AW100" si="105">(Z100/F100)*10</f>
        <v>2.7381725784762461</v>
      </c>
      <c r="AU100" s="77">
        <f t="shared" si="105"/>
        <v>2.6521171207637351</v>
      </c>
      <c r="AV100" s="77">
        <f t="shared" si="105"/>
        <v>2.5382414919956773</v>
      </c>
      <c r="AW100" s="77">
        <f t="shared" si="105"/>
        <v>2.5935936432980204</v>
      </c>
      <c r="AX100" s="77">
        <f>(AD100/J100)*10</f>
        <v>2.6598854573761392</v>
      </c>
      <c r="AY100" s="77">
        <f>(AE100/K100)*10</f>
        <v>2.576791563204611</v>
      </c>
      <c r="AZ100" s="77">
        <f t="shared" ref="AZ100" si="106">(AF100/L100)*10</f>
        <v>2.4903331627355421</v>
      </c>
      <c r="BA100" s="87">
        <f t="shared" ref="BA100" si="107">(AG100/M100)*10</f>
        <v>2.489553864874928</v>
      </c>
      <c r="BB100" s="86">
        <f t="shared" si="99"/>
        <v>-3.1292915834522548E-4</v>
      </c>
    </row>
  </sheetData>
  <mergeCells count="36">
    <mergeCell ref="AJ69:AN70"/>
    <mergeCell ref="AP69:BA69"/>
    <mergeCell ref="BB69:BB71"/>
    <mergeCell ref="B70:M70"/>
    <mergeCell ref="V70:AG70"/>
    <mergeCell ref="AP70:BA70"/>
    <mergeCell ref="AH69:AH71"/>
    <mergeCell ref="A69:A71"/>
    <mergeCell ref="B69:M69"/>
    <mergeCell ref="N69:N71"/>
    <mergeCell ref="P69:T70"/>
    <mergeCell ref="V69:AG69"/>
    <mergeCell ref="AJ36:AN37"/>
    <mergeCell ref="AP36:BA36"/>
    <mergeCell ref="BB36:BB38"/>
    <mergeCell ref="B37:M37"/>
    <mergeCell ref="V37:AG37"/>
    <mergeCell ref="AP37:BA37"/>
    <mergeCell ref="AH36:AH38"/>
    <mergeCell ref="A36:A38"/>
    <mergeCell ref="B36:M36"/>
    <mergeCell ref="N36:N38"/>
    <mergeCell ref="P36:T37"/>
    <mergeCell ref="V36:AG36"/>
    <mergeCell ref="AJ4:AN5"/>
    <mergeCell ref="AP4:BA4"/>
    <mergeCell ref="BB4:BB6"/>
    <mergeCell ref="B5:M5"/>
    <mergeCell ref="V5:AG5"/>
    <mergeCell ref="AP5:BA5"/>
    <mergeCell ref="AH4:AH6"/>
    <mergeCell ref="A4:A6"/>
    <mergeCell ref="B4:M4"/>
    <mergeCell ref="N4:N6"/>
    <mergeCell ref="P4:T5"/>
    <mergeCell ref="V4:AG4"/>
  </mergeCells>
  <conditionalFormatting sqref="BC7:BC33">
    <cfRule type="cellIs" dxfId="21" priority="15" operator="greaterThan">
      <formula>0</formula>
    </cfRule>
    <cfRule type="cellIs" dxfId="20" priority="16" operator="lessThan">
      <formula>0</formula>
    </cfRule>
  </conditionalFormatting>
  <printOptions horizontalCentered="1"/>
  <pageMargins left="0.31496062992125984" right="0.31496062992125984" top="0.35433070866141736" bottom="0.35433070866141736" header="0.31496062992125984" footer="0.31496062992125984"/>
  <pageSetup paperSize="9" scale="42" orientation="portrait" r:id="rId1"/>
  <ignoredErrors>
    <ignoredError sqref="L32:M32 AF32:AG32 AF65:AG65 B65:J65 B32:J32 V65:AD65 V32:AD32 V99:AG99" formulaRange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4" id="{63420E1B-6BDF-4165-B2FB-6C6B00AEA8A4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BB7:BB33</xm:sqref>
        </x14:conditionalFormatting>
        <x14:conditionalFormatting xmlns:xm="http://schemas.microsoft.com/office/excel/2006/main">
          <x14:cfRule type="iconSet" priority="13" id="{39F955D5-BEED-42CB-81CE-BEA27A787DC2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N7:N33</xm:sqref>
        </x14:conditionalFormatting>
        <x14:conditionalFormatting xmlns:xm="http://schemas.microsoft.com/office/excel/2006/main">
          <x14:cfRule type="iconSet" priority="12" id="{CF8268A9-6B51-49F0-ACA5-471A775C4B86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AH7:AH33</xm:sqref>
        </x14:conditionalFormatting>
        <x14:conditionalFormatting xmlns:xm="http://schemas.microsoft.com/office/excel/2006/main">
          <x14:cfRule type="iconSet" priority="11" id="{738707C4-DDB8-4BB4-A060-5AEC5DCE7977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BB66</xm:sqref>
        </x14:conditionalFormatting>
        <x14:conditionalFormatting xmlns:xm="http://schemas.microsoft.com/office/excel/2006/main">
          <x14:cfRule type="iconSet" priority="10" id="{C0D9580E-7AC8-4DB0-9481-185C06651B15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AH66</xm:sqref>
        </x14:conditionalFormatting>
        <x14:conditionalFormatting xmlns:xm="http://schemas.microsoft.com/office/excel/2006/main">
          <x14:cfRule type="iconSet" priority="9" id="{5145467E-6E9D-4BB1-85EB-BE5B8F68ADA7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BB100</xm:sqref>
        </x14:conditionalFormatting>
        <x14:conditionalFormatting xmlns:xm="http://schemas.microsoft.com/office/excel/2006/main">
          <x14:cfRule type="iconSet" priority="8" id="{9A2DF830-3C80-48E2-9AE2-DB75524B93BA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N100</xm:sqref>
        </x14:conditionalFormatting>
        <x14:conditionalFormatting xmlns:xm="http://schemas.microsoft.com/office/excel/2006/main">
          <x14:cfRule type="iconSet" priority="7" id="{27A783DF-A9F3-4C4F-BFFA-64BCC4ED5A7E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AH100</xm:sqref>
        </x14:conditionalFormatting>
        <x14:conditionalFormatting xmlns:xm="http://schemas.microsoft.com/office/excel/2006/main">
          <x14:cfRule type="iconSet" priority="6" id="{4530C6FF-3B1B-44E5-8AB4-3F115260F2DE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N39:N66</xm:sqref>
        </x14:conditionalFormatting>
        <x14:conditionalFormatting xmlns:xm="http://schemas.microsoft.com/office/excel/2006/main">
          <x14:cfRule type="iconSet" priority="5" id="{F0616C7C-A6D2-4AFE-8EB6-B2BE10C5E517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AH39:AH65</xm:sqref>
        </x14:conditionalFormatting>
        <x14:conditionalFormatting xmlns:xm="http://schemas.microsoft.com/office/excel/2006/main">
          <x14:cfRule type="iconSet" priority="4" id="{A2342068-F7AE-4EE7-A8BF-3E4BD216B0A3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BB39:BB65</xm:sqref>
        </x14:conditionalFormatting>
        <x14:conditionalFormatting xmlns:xm="http://schemas.microsoft.com/office/excel/2006/main">
          <x14:cfRule type="iconSet" priority="3" id="{9804C4A4-9D7D-4848-9D04-8E7F6B024DA6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N72:N99</xm:sqref>
        </x14:conditionalFormatting>
        <x14:conditionalFormatting xmlns:xm="http://schemas.microsoft.com/office/excel/2006/main">
          <x14:cfRule type="iconSet" priority="2" id="{748BC00C-1C57-4589-B74C-DEC591DE88DC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AH72:AH99</xm:sqref>
        </x14:conditionalFormatting>
        <x14:conditionalFormatting xmlns:xm="http://schemas.microsoft.com/office/excel/2006/main">
          <x14:cfRule type="iconSet" priority="1" id="{3D0254E6-205E-4361-962C-EBC97100ED6F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BB72:BB99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26444A-99DC-47A3-9D1A-29575E4106E7}">
  <sheetPr>
    <pageSetUpPr fitToPage="1"/>
  </sheetPr>
  <dimension ref="A1:BC100"/>
  <sheetViews>
    <sheetView showGridLines="0" topLeftCell="A54" workbookViewId="0">
      <pane xSplit="1" topLeftCell="AL1" activePane="topRight" state="frozen"/>
      <selection pane="topRight" activeCell="AY63" sqref="AY63"/>
    </sheetView>
  </sheetViews>
  <sheetFormatPr defaultRowHeight="15"/>
  <cols>
    <col min="1" max="1" width="32.140625" customWidth="1"/>
    <col min="2" max="2" width="9.140625" customWidth="1"/>
    <col min="14" max="14" width="10.42578125" customWidth="1"/>
    <col min="15" max="15" width="1.140625" customWidth="1"/>
    <col min="16" max="20" width="9.140625" customWidth="1"/>
    <col min="21" max="21" width="1.85546875" customWidth="1"/>
    <col min="22" max="22" width="9.140625" customWidth="1"/>
    <col min="34" max="34" width="10.42578125" customWidth="1"/>
    <col min="35" max="35" width="1.140625" customWidth="1"/>
    <col min="36" max="40" width="9.140625" customWidth="1"/>
    <col min="41" max="41" width="1.85546875" customWidth="1"/>
    <col min="42" max="42" width="9.140625" customWidth="1"/>
    <col min="54" max="54" width="10.7109375" customWidth="1"/>
  </cols>
  <sheetData>
    <row r="1" spans="1:55" ht="15.75">
      <c r="A1" s="268" t="s">
        <v>210</v>
      </c>
      <c r="B1" s="18"/>
    </row>
    <row r="3" spans="1:55" ht="8.25" customHeight="1" thickBot="1"/>
    <row r="4" spans="1:55" ht="15" customHeight="1">
      <c r="A4" s="507" t="s">
        <v>21</v>
      </c>
      <c r="B4" s="533" t="s">
        <v>19</v>
      </c>
      <c r="C4" s="530"/>
      <c r="D4" s="530"/>
      <c r="E4" s="530"/>
      <c r="F4" s="530"/>
      <c r="G4" s="530"/>
      <c r="H4" s="530"/>
      <c r="I4" s="530"/>
      <c r="J4" s="530"/>
      <c r="K4" s="530"/>
      <c r="L4" s="530"/>
      <c r="M4" s="531"/>
      <c r="N4" s="519" t="s">
        <v>196</v>
      </c>
      <c r="P4" s="489" t="s">
        <v>112</v>
      </c>
      <c r="Q4" s="495"/>
      <c r="R4" s="495"/>
      <c r="S4" s="495"/>
      <c r="T4" s="522"/>
      <c r="V4" s="529" t="s">
        <v>35</v>
      </c>
      <c r="W4" s="530"/>
      <c r="X4" s="530"/>
      <c r="Y4" s="530"/>
      <c r="Z4" s="530"/>
      <c r="AA4" s="530"/>
      <c r="AB4" s="530"/>
      <c r="AC4" s="530"/>
      <c r="AD4" s="530"/>
      <c r="AE4" s="530"/>
      <c r="AF4" s="530"/>
      <c r="AG4" s="531"/>
      <c r="AH4" s="519" t="s">
        <v>196</v>
      </c>
      <c r="AJ4" s="489" t="s">
        <v>112</v>
      </c>
      <c r="AK4" s="495"/>
      <c r="AL4" s="495"/>
      <c r="AM4" s="495"/>
      <c r="AN4" s="522"/>
      <c r="AP4" s="529" t="s">
        <v>41</v>
      </c>
      <c r="AQ4" s="530"/>
      <c r="AR4" s="530"/>
      <c r="AS4" s="530"/>
      <c r="AT4" s="530"/>
      <c r="AU4" s="530"/>
      <c r="AV4" s="530"/>
      <c r="AW4" s="530"/>
      <c r="AX4" s="530"/>
      <c r="AY4" s="530"/>
      <c r="AZ4" s="530"/>
      <c r="BA4" s="530"/>
      <c r="BB4" s="519" t="s">
        <v>196</v>
      </c>
    </row>
    <row r="5" spans="1:55" ht="15" customHeight="1" thickBot="1">
      <c r="A5" s="517"/>
      <c r="B5" s="526" t="s">
        <v>69</v>
      </c>
      <c r="C5" s="527"/>
      <c r="D5" s="527"/>
      <c r="E5" s="527"/>
      <c r="F5" s="527"/>
      <c r="G5" s="527"/>
      <c r="H5" s="527"/>
      <c r="I5" s="527"/>
      <c r="J5" s="527"/>
      <c r="K5" s="527"/>
      <c r="L5" s="527"/>
      <c r="M5" s="528"/>
      <c r="N5" s="520"/>
      <c r="P5" s="523"/>
      <c r="Q5" s="524"/>
      <c r="R5" s="524"/>
      <c r="S5" s="524"/>
      <c r="T5" s="525"/>
      <c r="V5" s="532" t="str">
        <f>B5</f>
        <v>jan-dez</v>
      </c>
      <c r="W5" s="527"/>
      <c r="X5" s="527"/>
      <c r="Y5" s="527"/>
      <c r="Z5" s="527"/>
      <c r="AA5" s="527"/>
      <c r="AB5" s="527"/>
      <c r="AC5" s="527"/>
      <c r="AD5" s="527"/>
      <c r="AE5" s="527"/>
      <c r="AF5" s="527"/>
      <c r="AG5" s="528"/>
      <c r="AH5" s="520"/>
      <c r="AJ5" s="523"/>
      <c r="AK5" s="524"/>
      <c r="AL5" s="524"/>
      <c r="AM5" s="524"/>
      <c r="AN5" s="525"/>
      <c r="AP5" s="532" t="str">
        <f>B5</f>
        <v>jan-dez</v>
      </c>
      <c r="AQ5" s="527"/>
      <c r="AR5" s="527"/>
      <c r="AS5" s="527"/>
      <c r="AT5" s="527"/>
      <c r="AU5" s="527"/>
      <c r="AV5" s="527"/>
      <c r="AW5" s="527"/>
      <c r="AX5" s="527"/>
      <c r="AY5" s="527"/>
      <c r="AZ5" s="527"/>
      <c r="BA5" s="528"/>
      <c r="BB5" s="520"/>
    </row>
    <row r="6" spans="1:55" s="190" customFormat="1" ht="24.75" customHeight="1" thickBot="1">
      <c r="A6" s="508"/>
      <c r="B6" s="28">
        <v>2010</v>
      </c>
      <c r="C6" s="196">
        <v>2011</v>
      </c>
      <c r="D6" s="196">
        <v>2012</v>
      </c>
      <c r="E6" s="196">
        <v>2013</v>
      </c>
      <c r="F6" s="196">
        <v>2014</v>
      </c>
      <c r="G6" s="196">
        <v>2015</v>
      </c>
      <c r="H6" s="196">
        <v>2016</v>
      </c>
      <c r="I6" s="196">
        <v>2017</v>
      </c>
      <c r="J6" s="196">
        <v>2018</v>
      </c>
      <c r="K6" s="196">
        <v>2019</v>
      </c>
      <c r="L6" s="196">
        <v>2020</v>
      </c>
      <c r="M6" s="287">
        <v>2021</v>
      </c>
      <c r="N6" s="521"/>
      <c r="O6"/>
      <c r="P6" s="284">
        <v>2010</v>
      </c>
      <c r="Q6" s="339">
        <v>2015</v>
      </c>
      <c r="R6" s="386">
        <v>2019</v>
      </c>
      <c r="S6" s="444">
        <v>2020</v>
      </c>
      <c r="T6" s="288">
        <v>2021</v>
      </c>
      <c r="V6" s="283">
        <v>2010</v>
      </c>
      <c r="W6" s="196">
        <v>2011</v>
      </c>
      <c r="X6" s="196">
        <v>2012</v>
      </c>
      <c r="Y6" s="196">
        <v>2013</v>
      </c>
      <c r="Z6" s="196">
        <v>2014</v>
      </c>
      <c r="AA6" s="196">
        <v>2015</v>
      </c>
      <c r="AB6" s="196">
        <v>2016</v>
      </c>
      <c r="AC6" s="196">
        <v>2017</v>
      </c>
      <c r="AD6" s="196">
        <v>2018</v>
      </c>
      <c r="AE6" s="196">
        <v>2019</v>
      </c>
      <c r="AF6" s="196">
        <v>2020</v>
      </c>
      <c r="AG6" s="287">
        <v>2021</v>
      </c>
      <c r="AH6" s="521"/>
      <c r="AI6"/>
      <c r="AJ6" s="284">
        <v>2010</v>
      </c>
      <c r="AK6" s="339">
        <v>2015</v>
      </c>
      <c r="AL6" s="386">
        <v>2019</v>
      </c>
      <c r="AM6" s="386">
        <v>2020</v>
      </c>
      <c r="AN6" s="288">
        <v>2021</v>
      </c>
      <c r="AP6" s="283">
        <v>2010</v>
      </c>
      <c r="AQ6" s="197">
        <v>2011</v>
      </c>
      <c r="AR6" s="197">
        <v>2012</v>
      </c>
      <c r="AS6" s="197">
        <v>2013</v>
      </c>
      <c r="AT6" s="197">
        <v>2014</v>
      </c>
      <c r="AU6" s="197">
        <v>2015</v>
      </c>
      <c r="AV6" s="197">
        <v>2016</v>
      </c>
      <c r="AW6" s="197">
        <v>2017</v>
      </c>
      <c r="AX6" s="197">
        <v>2018</v>
      </c>
      <c r="AY6" s="197">
        <v>2019</v>
      </c>
      <c r="AZ6" s="197">
        <v>2020</v>
      </c>
      <c r="BA6" s="286">
        <v>2021</v>
      </c>
      <c r="BB6" s="521"/>
    </row>
    <row r="7" spans="1:55" ht="20.100000000000001" customHeight="1">
      <c r="A7" s="47" t="s">
        <v>128</v>
      </c>
      <c r="B7" s="79">
        <v>2264.2199999999998</v>
      </c>
      <c r="C7" s="60">
        <v>3294.1</v>
      </c>
      <c r="D7" s="60">
        <v>4193.54</v>
      </c>
      <c r="E7" s="60">
        <v>6161.0700000000006</v>
      </c>
      <c r="F7" s="60">
        <v>7981.09</v>
      </c>
      <c r="G7" s="60">
        <v>11225.54</v>
      </c>
      <c r="H7" s="60">
        <v>14417.94</v>
      </c>
      <c r="I7" s="60">
        <v>8768.8799999999992</v>
      </c>
      <c r="J7" s="60">
        <v>10298.07</v>
      </c>
      <c r="K7" s="60">
        <v>12680.31</v>
      </c>
      <c r="L7" s="60">
        <v>17184.77</v>
      </c>
      <c r="M7" s="80">
        <v>21123.07</v>
      </c>
      <c r="N7" s="42">
        <f t="shared" ref="N7:N33" si="0">(M7-L7)/L7</f>
        <v>0.2291738556873324</v>
      </c>
      <c r="P7" s="340">
        <f>B7/$B$33</f>
        <v>5.4707029315189649E-2</v>
      </c>
      <c r="Q7" s="341">
        <f>G7/$G$33</f>
        <v>0.17690638784934579</v>
      </c>
      <c r="R7" s="341">
        <f>K7/$K$33</f>
        <v>0.15282119959057447</v>
      </c>
      <c r="S7" s="341">
        <f>L7/$L$33</f>
        <v>0.17366770279171659</v>
      </c>
      <c r="T7" s="342">
        <f>M7/$M$33</f>
        <v>0.18999530477581661</v>
      </c>
      <c r="V7" s="79">
        <v>338.80399999999997</v>
      </c>
      <c r="W7" s="60">
        <v>542.81100000000004</v>
      </c>
      <c r="X7" s="60">
        <v>756.03</v>
      </c>
      <c r="Y7" s="60">
        <v>1068.5470000000003</v>
      </c>
      <c r="Z7" s="60">
        <v>1391.972</v>
      </c>
      <c r="AA7" s="60">
        <v>2051.306</v>
      </c>
      <c r="AB7" s="60">
        <v>2813.489</v>
      </c>
      <c r="AC7" s="60">
        <v>1975.4549999999999</v>
      </c>
      <c r="AD7" s="60">
        <v>2367.6660000000002</v>
      </c>
      <c r="AE7" s="60">
        <v>2935.3440000000001</v>
      </c>
      <c r="AF7" s="60">
        <v>4085.672</v>
      </c>
      <c r="AG7" s="80">
        <v>5050.9090000000006</v>
      </c>
      <c r="AH7" s="42">
        <f t="shared" ref="AH7:AH33" si="1">(AG7-AF7)/AF7</f>
        <v>0.2362492632790886</v>
      </c>
      <c r="AJ7" s="340">
        <f>V7/$V$33</f>
        <v>3.7859611780413263E-2</v>
      </c>
      <c r="AK7" s="341">
        <f>AA7/$AA$33</f>
        <v>0.13259213471678283</v>
      </c>
      <c r="AL7" s="341">
        <f>AE7/$AE$33</f>
        <v>0.14081808646474134</v>
      </c>
      <c r="AM7" s="341">
        <f>AF7/$AF$33</f>
        <v>0.17085178417287</v>
      </c>
      <c r="AN7" s="342">
        <f>AG7/$AG$33</f>
        <v>0.1826664069051244</v>
      </c>
      <c r="AP7" s="52">
        <f t="shared" ref="AP7:AP33" si="2">(V7/B7)*10</f>
        <v>1.4963386950031357</v>
      </c>
      <c r="AQ7" s="73">
        <f t="shared" ref="AQ7:AQ33" si="3">(W7/C7)*10</f>
        <v>1.6478279347925078</v>
      </c>
      <c r="AR7" s="73">
        <f t="shared" ref="AR7:AR33" si="4">(X7/D7)*10</f>
        <v>1.8028443749195191</v>
      </c>
      <c r="AS7" s="73">
        <f t="shared" ref="AS7:AS33" si="5">(Y7/E7)*10</f>
        <v>1.7343529614174162</v>
      </c>
      <c r="AT7" s="73">
        <f t="shared" ref="AT7:AT33" si="6">(Z7/F7)*10</f>
        <v>1.7440875870338512</v>
      </c>
      <c r="AU7" s="73">
        <f t="shared" ref="AU7:AU33" si="7">(AA7/G7)*10</f>
        <v>1.8273561895463382</v>
      </c>
      <c r="AV7" s="73">
        <f t="shared" ref="AV7:AV33" si="8">(AB7/H7)*10</f>
        <v>1.9513807104204899</v>
      </c>
      <c r="AW7" s="73">
        <f t="shared" ref="AW7" si="9">(AC7/I7)*10</f>
        <v>2.2528019541834308</v>
      </c>
      <c r="AX7" s="73">
        <f t="shared" ref="AX7" si="10">(AD7/J7)*10</f>
        <v>2.2991356632844799</v>
      </c>
      <c r="AY7" s="73">
        <f t="shared" ref="AY7" si="11">(AE7/K7)*10</f>
        <v>2.3148834689372739</v>
      </c>
      <c r="AZ7" s="73">
        <f t="shared" ref="AZ7" si="12">(AF7/L7)*10</f>
        <v>2.3774958873467611</v>
      </c>
      <c r="BA7" s="73">
        <f t="shared" ref="BA7" si="13">(AG7/M7)*10</f>
        <v>2.3911813008241705</v>
      </c>
      <c r="BB7" s="42">
        <f>(BA7-AZ7)/AZ7</f>
        <v>5.7562301370296049E-3</v>
      </c>
      <c r="BC7" s="8"/>
    </row>
    <row r="8" spans="1:55" ht="20.100000000000001" customHeight="1">
      <c r="A8" s="47" t="s">
        <v>120</v>
      </c>
      <c r="B8" s="81">
        <v>2336.4699999999998</v>
      </c>
      <c r="C8" s="61">
        <v>2417.29</v>
      </c>
      <c r="D8" s="61">
        <v>2368.36</v>
      </c>
      <c r="E8" s="61">
        <v>3295.5099999999993</v>
      </c>
      <c r="F8" s="61">
        <v>3637.48</v>
      </c>
      <c r="G8" s="61">
        <v>4545.3100000000004</v>
      </c>
      <c r="H8" s="61">
        <v>5748.9699999999993</v>
      </c>
      <c r="I8" s="61">
        <v>8878.7000000000007</v>
      </c>
      <c r="J8" s="61">
        <v>11136.74</v>
      </c>
      <c r="K8" s="61">
        <v>11562.52</v>
      </c>
      <c r="L8" s="61">
        <v>14001.87</v>
      </c>
      <c r="M8" s="82">
        <v>20363.86</v>
      </c>
      <c r="N8" s="42">
        <f t="shared" si="0"/>
        <v>0.45436716667130889</v>
      </c>
      <c r="P8" s="340">
        <f t="shared" ref="P8:P32" si="14">B8/$B$33</f>
        <v>5.6452700172271754E-2</v>
      </c>
      <c r="Q8" s="341">
        <f t="shared" ref="Q8:Q32" si="15">G8/$G$33</f>
        <v>7.1630796714947334E-2</v>
      </c>
      <c r="R8" s="341">
        <f t="shared" ref="R8:R32" si="16">K8/$K$33</f>
        <v>0.13934976169273539</v>
      </c>
      <c r="S8" s="341">
        <f t="shared" ref="S8:S32" si="17">L8/$L$33</f>
        <v>0.14150160855735938</v>
      </c>
      <c r="T8" s="342">
        <f t="shared" ref="T8:T32" si="18">M8/$M$33</f>
        <v>0.18316645199358147</v>
      </c>
      <c r="V8" s="81">
        <v>559.04700000000003</v>
      </c>
      <c r="W8" s="61">
        <v>578.18299999999999</v>
      </c>
      <c r="X8" s="61">
        <v>592.70600000000002</v>
      </c>
      <c r="Y8" s="61">
        <v>953.6790000000002</v>
      </c>
      <c r="Z8" s="61">
        <v>997.81399999999996</v>
      </c>
      <c r="AA8" s="61">
        <v>1295.239</v>
      </c>
      <c r="AB8" s="61">
        <v>1412.5809999999999</v>
      </c>
      <c r="AC8" s="61">
        <v>2028.973</v>
      </c>
      <c r="AD8" s="61">
        <v>2592.8530000000001</v>
      </c>
      <c r="AE8" s="61">
        <v>2745.3629999999998</v>
      </c>
      <c r="AF8" s="61">
        <v>3253.7829999999999</v>
      </c>
      <c r="AG8" s="82">
        <v>4803.5460000000003</v>
      </c>
      <c r="AH8" s="42">
        <f t="shared" si="1"/>
        <v>0.47629574559827759</v>
      </c>
      <c r="AJ8" s="340">
        <f t="shared" ref="AJ8:AJ32" si="19">V8/$V$33</f>
        <v>6.2470639033201193E-2</v>
      </c>
      <c r="AK8" s="341">
        <f t="shared" ref="AK8:AK32" si="20">AA8/$AA$33</f>
        <v>8.3721543240467822E-2</v>
      </c>
      <c r="AL8" s="341">
        <f t="shared" ref="AL8:AL32" si="21">AE8/$AE$33</f>
        <v>0.13170407431330081</v>
      </c>
      <c r="AM8" s="341">
        <f t="shared" ref="AM8:AM32" si="22">AF8/$AF$33</f>
        <v>0.13606442975876515</v>
      </c>
      <c r="AN8" s="342">
        <f t="shared" ref="AN8:AN32" si="23">AG8/$AG$33</f>
        <v>0.1737205101544064</v>
      </c>
      <c r="AP8" s="52">
        <f t="shared" ref="AP8:AP32" si="24">(V8/B8)*10</f>
        <v>2.3926992428749356</v>
      </c>
      <c r="AQ8" s="74">
        <f t="shared" ref="AQ8:AQ32" si="25">(W8/C8)*10</f>
        <v>2.3918644432401575</v>
      </c>
      <c r="AR8" s="74">
        <f t="shared" ref="AR8:AR32" si="26">(X8/D8)*10</f>
        <v>2.5026009559357529</v>
      </c>
      <c r="AS8" s="74">
        <f t="shared" ref="AS8:AS32" si="27">(Y8/E8)*10</f>
        <v>2.8938737858480184</v>
      </c>
      <c r="AT8" s="74">
        <f t="shared" ref="AT8:AT32" si="28">(Z8/F8)*10</f>
        <v>2.7431463540693009</v>
      </c>
      <c r="AU8" s="74">
        <f t="shared" ref="AU8:AU32" si="29">(AA8/G8)*10</f>
        <v>2.849616417802086</v>
      </c>
      <c r="AV8" s="74">
        <f t="shared" ref="AV8:AV32" si="30">(AB8/H8)*10</f>
        <v>2.457102750579669</v>
      </c>
      <c r="AW8" s="74">
        <f t="shared" ref="AW8:AW32" si="31">(AC8/I8)*10</f>
        <v>2.2852140516066539</v>
      </c>
      <c r="AX8" s="74">
        <f t="shared" ref="AX8:AX32" si="32">(AD8/J8)*10</f>
        <v>2.3281974796933396</v>
      </c>
      <c r="AY8" s="74">
        <f t="shared" ref="AY8:AY32" si="33">(AE8/K8)*10</f>
        <v>2.3743638929921849</v>
      </c>
      <c r="AZ8" s="74">
        <f t="shared" ref="AZ8:AZ32" si="34">(AF8/L8)*10</f>
        <v>2.3238203182860575</v>
      </c>
      <c r="BA8" s="103">
        <f t="shared" ref="BA8:BA32" si="35">(AG8/M8)*10</f>
        <v>2.358858291109839</v>
      </c>
      <c r="BB8" s="42">
        <f t="shared" ref="BB8:BB33" si="36">(BA8-AZ8)/AZ8</f>
        <v>1.5077746135563487E-2</v>
      </c>
      <c r="BC8" s="8"/>
    </row>
    <row r="9" spans="1:55" ht="20.100000000000001" customHeight="1">
      <c r="A9" s="47" t="s">
        <v>121</v>
      </c>
      <c r="B9" s="81">
        <v>3404.34</v>
      </c>
      <c r="C9" s="61">
        <v>3422.29</v>
      </c>
      <c r="D9" s="61">
        <v>4523.57</v>
      </c>
      <c r="E9" s="61">
        <v>4170.2599999999993</v>
      </c>
      <c r="F9" s="61">
        <v>5023.83</v>
      </c>
      <c r="G9" s="61">
        <v>5105.6000000000004</v>
      </c>
      <c r="H9" s="61">
        <v>6386.86</v>
      </c>
      <c r="I9" s="61">
        <v>6278.5199999999995</v>
      </c>
      <c r="J9" s="61">
        <v>7286.25</v>
      </c>
      <c r="K9" s="61">
        <v>8148.93</v>
      </c>
      <c r="L9" s="61">
        <v>8099.3</v>
      </c>
      <c r="M9" s="82">
        <v>7248.22</v>
      </c>
      <c r="N9" s="42">
        <f t="shared" si="0"/>
        <v>-0.10508068598520859</v>
      </c>
      <c r="P9" s="340">
        <f t="shared" si="14"/>
        <v>8.2254077862960642E-2</v>
      </c>
      <c r="Q9" s="341">
        <f t="shared" si="15"/>
        <v>8.0460561701585845E-2</v>
      </c>
      <c r="R9" s="341">
        <f t="shared" si="16"/>
        <v>9.8209685566016933E-2</v>
      </c>
      <c r="S9" s="341">
        <f t="shared" si="17"/>
        <v>8.1850779802170759E-2</v>
      </c>
      <c r="T9" s="342">
        <f t="shared" si="18"/>
        <v>6.5195436457966077E-2</v>
      </c>
      <c r="V9" s="81">
        <v>1080.5039999999999</v>
      </c>
      <c r="W9" s="61">
        <v>1122.4369999999999</v>
      </c>
      <c r="X9" s="61">
        <v>1601.2750000000001</v>
      </c>
      <c r="Y9" s="61">
        <v>1408.434</v>
      </c>
      <c r="Z9" s="61">
        <v>1601.316</v>
      </c>
      <c r="AA9" s="61">
        <v>1709.748</v>
      </c>
      <c r="AB9" s="61">
        <v>2102.6379999999999</v>
      </c>
      <c r="AC9" s="61">
        <v>2063.8210000000004</v>
      </c>
      <c r="AD9" s="61">
        <v>2302.3449999999998</v>
      </c>
      <c r="AE9" s="61">
        <v>2678.5909999999999</v>
      </c>
      <c r="AF9" s="61">
        <v>2613.46</v>
      </c>
      <c r="AG9" s="82">
        <v>2460.4480000000003</v>
      </c>
      <c r="AH9" s="42">
        <f t="shared" si="1"/>
        <v>-5.854767243424415E-2</v>
      </c>
      <c r="AJ9" s="340">
        <f t="shared" si="19"/>
        <v>0.12074078808745957</v>
      </c>
      <c r="AK9" s="341">
        <f t="shared" si="20"/>
        <v>0.11051453910228412</v>
      </c>
      <c r="AL9" s="341">
        <f t="shared" si="21"/>
        <v>0.12850080230517374</v>
      </c>
      <c r="AM9" s="341">
        <f t="shared" si="22"/>
        <v>0.10928784882007878</v>
      </c>
      <c r="AN9" s="342">
        <f t="shared" si="23"/>
        <v>8.8982239738807326E-2</v>
      </c>
      <c r="AP9" s="52">
        <f t="shared" si="24"/>
        <v>3.1739015491989631</v>
      </c>
      <c r="AQ9" s="74">
        <f t="shared" si="25"/>
        <v>3.2797834198738269</v>
      </c>
      <c r="AR9" s="74">
        <f t="shared" si="26"/>
        <v>3.5398479519494561</v>
      </c>
      <c r="AS9" s="74">
        <f t="shared" si="27"/>
        <v>3.37732899147775</v>
      </c>
      <c r="AT9" s="74">
        <f t="shared" si="28"/>
        <v>3.1874406578248071</v>
      </c>
      <c r="AU9" s="74">
        <f t="shared" si="29"/>
        <v>3.3487699780633031</v>
      </c>
      <c r="AV9" s="74">
        <f t="shared" si="30"/>
        <v>3.2921310315240984</v>
      </c>
      <c r="AW9" s="74">
        <f t="shared" si="31"/>
        <v>3.2871138421156587</v>
      </c>
      <c r="AX9" s="74">
        <f t="shared" si="32"/>
        <v>3.1598490307085259</v>
      </c>
      <c r="AY9" s="74">
        <f t="shared" si="33"/>
        <v>3.287046274786996</v>
      </c>
      <c r="AZ9" s="74">
        <f t="shared" si="34"/>
        <v>3.226772684059116</v>
      </c>
      <c r="BA9" s="103">
        <f t="shared" si="35"/>
        <v>3.3945548010408078</v>
      </c>
      <c r="BB9" s="42">
        <f t="shared" si="36"/>
        <v>5.1996881531372822E-2</v>
      </c>
      <c r="BC9" s="8"/>
    </row>
    <row r="10" spans="1:55" ht="20.100000000000001" customHeight="1">
      <c r="A10" s="47" t="s">
        <v>118</v>
      </c>
      <c r="B10" s="81">
        <v>5279.65</v>
      </c>
      <c r="C10" s="61">
        <v>5894.33</v>
      </c>
      <c r="D10" s="61">
        <v>9392.94</v>
      </c>
      <c r="E10" s="61">
        <v>5691.06</v>
      </c>
      <c r="F10" s="61">
        <v>7072.62</v>
      </c>
      <c r="G10" s="61">
        <v>5263</v>
      </c>
      <c r="H10" s="61">
        <v>6509.91</v>
      </c>
      <c r="I10" s="61">
        <v>6030.42</v>
      </c>
      <c r="J10" s="61">
        <v>5741.33</v>
      </c>
      <c r="K10" s="61">
        <v>6670.39</v>
      </c>
      <c r="L10" s="61">
        <v>7382.61</v>
      </c>
      <c r="M10" s="82">
        <v>8789.25</v>
      </c>
      <c r="N10" s="42">
        <f t="shared" si="0"/>
        <v>0.19053424195508098</v>
      </c>
      <c r="P10" s="340">
        <f t="shared" si="14"/>
        <v>0.12756444485250595</v>
      </c>
      <c r="Q10" s="341">
        <f t="shared" si="15"/>
        <v>8.2941071810452488E-2</v>
      </c>
      <c r="R10" s="341">
        <f t="shared" si="16"/>
        <v>8.0390542623719155E-2</v>
      </c>
      <c r="S10" s="341">
        <f t="shared" si="17"/>
        <v>7.4607976673947612E-2</v>
      </c>
      <c r="T10" s="342">
        <f t="shared" si="18"/>
        <v>7.9056511790229642E-2</v>
      </c>
      <c r="V10" s="81">
        <v>1296.9360000000001</v>
      </c>
      <c r="W10" s="61">
        <v>1408.019</v>
      </c>
      <c r="X10" s="61">
        <v>1855.4110000000001</v>
      </c>
      <c r="Y10" s="61">
        <v>1229.4840000000002</v>
      </c>
      <c r="Z10" s="61">
        <v>1716.45</v>
      </c>
      <c r="AA10" s="61">
        <v>1240.259</v>
      </c>
      <c r="AB10" s="61">
        <v>1500.4150000000002</v>
      </c>
      <c r="AC10" s="61">
        <v>1501.748</v>
      </c>
      <c r="AD10" s="61">
        <v>1420.7260000000001</v>
      </c>
      <c r="AE10" s="61">
        <v>1692.5239999999999</v>
      </c>
      <c r="AF10" s="61">
        <v>1851.125</v>
      </c>
      <c r="AG10" s="82">
        <v>2228.654</v>
      </c>
      <c r="AH10" s="42">
        <f t="shared" si="1"/>
        <v>0.20394570869066109</v>
      </c>
      <c r="AJ10" s="340">
        <f t="shared" si="19"/>
        <v>0.1449259556086766</v>
      </c>
      <c r="AK10" s="341">
        <f t="shared" si="20"/>
        <v>8.016775089221323E-2</v>
      </c>
      <c r="AL10" s="341">
        <f t="shared" si="21"/>
        <v>8.1195931712143399E-2</v>
      </c>
      <c r="AM10" s="341">
        <f t="shared" si="22"/>
        <v>7.740905510207477E-2</v>
      </c>
      <c r="AN10" s="342">
        <f t="shared" si="23"/>
        <v>8.0599396745166682E-2</v>
      </c>
      <c r="AP10" s="52">
        <f t="shared" si="24"/>
        <v>2.456481016734064</v>
      </c>
      <c r="AQ10" s="74">
        <f t="shared" si="25"/>
        <v>2.3887685283993263</v>
      </c>
      <c r="AR10" s="74">
        <f t="shared" si="26"/>
        <v>1.9753250845848052</v>
      </c>
      <c r="AS10" s="74">
        <f t="shared" si="27"/>
        <v>2.1603778557948781</v>
      </c>
      <c r="AT10" s="74">
        <f t="shared" si="28"/>
        <v>2.4268941354123368</v>
      </c>
      <c r="AU10" s="74">
        <f t="shared" si="29"/>
        <v>2.3565627968839067</v>
      </c>
      <c r="AV10" s="74">
        <f t="shared" si="30"/>
        <v>2.3048168100634268</v>
      </c>
      <c r="AW10" s="74">
        <f t="shared" si="31"/>
        <v>2.4902875753264282</v>
      </c>
      <c r="AX10" s="74">
        <f t="shared" si="32"/>
        <v>2.4745590307472312</v>
      </c>
      <c r="AY10" s="74">
        <f t="shared" si="33"/>
        <v>2.5373688794808098</v>
      </c>
      <c r="AZ10" s="74">
        <f t="shared" si="34"/>
        <v>2.5074126900919862</v>
      </c>
      <c r="BA10" s="103">
        <f t="shared" si="35"/>
        <v>2.5356589014989899</v>
      </c>
      <c r="BB10" s="42">
        <f t="shared" si="36"/>
        <v>1.1265082735928661E-2</v>
      </c>
      <c r="BC10" s="8"/>
    </row>
    <row r="11" spans="1:55" ht="20.100000000000001" customHeight="1">
      <c r="A11" s="47" t="s">
        <v>119</v>
      </c>
      <c r="B11" s="81">
        <v>3173.89</v>
      </c>
      <c r="C11" s="61">
        <v>2710.16</v>
      </c>
      <c r="D11" s="61">
        <v>3047.5699999999997</v>
      </c>
      <c r="E11" s="61">
        <v>3071.93</v>
      </c>
      <c r="F11" s="61">
        <v>4029.9</v>
      </c>
      <c r="G11" s="61">
        <v>4181.63</v>
      </c>
      <c r="H11" s="61">
        <v>4883.0300000000007</v>
      </c>
      <c r="I11" s="61">
        <v>4415.41</v>
      </c>
      <c r="J11" s="61">
        <v>4357.29</v>
      </c>
      <c r="K11" s="61">
        <v>4458.1500000000005</v>
      </c>
      <c r="L11" s="61">
        <v>5766.95</v>
      </c>
      <c r="M11" s="82">
        <v>6225.73</v>
      </c>
      <c r="N11" s="42">
        <f t="shared" si="0"/>
        <v>7.9553316744552974E-2</v>
      </c>
      <c r="P11" s="340">
        <f t="shared" si="14"/>
        <v>7.6686052271063454E-2</v>
      </c>
      <c r="Q11" s="341">
        <f t="shared" si="15"/>
        <v>6.589946306569304E-2</v>
      </c>
      <c r="R11" s="341">
        <f t="shared" si="16"/>
        <v>5.3728957017195933E-2</v>
      </c>
      <c r="S11" s="341">
        <f t="shared" si="17"/>
        <v>5.8280265526666333E-2</v>
      </c>
      <c r="T11" s="342">
        <f t="shared" si="18"/>
        <v>5.5998463708255695E-2</v>
      </c>
      <c r="V11" s="81">
        <v>804.63400000000001</v>
      </c>
      <c r="W11" s="61">
        <v>736.33</v>
      </c>
      <c r="X11" s="61">
        <v>864.86599999999999</v>
      </c>
      <c r="Y11" s="61">
        <v>935.68600000000004</v>
      </c>
      <c r="Z11" s="61">
        <v>1136.886</v>
      </c>
      <c r="AA11" s="61">
        <v>1246.3</v>
      </c>
      <c r="AB11" s="61">
        <v>1356.3210000000001</v>
      </c>
      <c r="AC11" s="61">
        <v>1253.479</v>
      </c>
      <c r="AD11" s="61">
        <v>1214.2940000000001</v>
      </c>
      <c r="AE11" s="61">
        <v>1239.9390000000001</v>
      </c>
      <c r="AF11" s="61">
        <v>1474.92</v>
      </c>
      <c r="AG11" s="82">
        <v>1640.068</v>
      </c>
      <c r="AH11" s="42">
        <f t="shared" si="1"/>
        <v>0.11197081875627146</v>
      </c>
      <c r="AJ11" s="340">
        <f t="shared" si="19"/>
        <v>8.9913728484082384E-2</v>
      </c>
      <c r="AK11" s="341">
        <f t="shared" si="20"/>
        <v>8.0558228512726246E-2</v>
      </c>
      <c r="AL11" s="341">
        <f t="shared" si="21"/>
        <v>5.9483943726188447E-2</v>
      </c>
      <c r="AM11" s="341">
        <f t="shared" si="22"/>
        <v>6.1677176609441352E-2</v>
      </c>
      <c r="AN11" s="342">
        <f t="shared" si="23"/>
        <v>5.9313151086284377E-2</v>
      </c>
      <c r="AP11" s="52">
        <f t="shared" si="24"/>
        <v>2.5351666251823475</v>
      </c>
      <c r="AQ11" s="74">
        <f t="shared" si="25"/>
        <v>2.7169244620243829</v>
      </c>
      <c r="AR11" s="74">
        <f t="shared" si="26"/>
        <v>2.8378872347476847</v>
      </c>
      <c r="AS11" s="74">
        <f t="shared" si="27"/>
        <v>3.0459222703642337</v>
      </c>
      <c r="AT11" s="74">
        <f t="shared" si="28"/>
        <v>2.8211270751135267</v>
      </c>
      <c r="AU11" s="74">
        <f t="shared" si="29"/>
        <v>2.9804167274483873</v>
      </c>
      <c r="AV11" s="74">
        <f t="shared" si="30"/>
        <v>2.7776216816198138</v>
      </c>
      <c r="AW11" s="74">
        <f t="shared" si="31"/>
        <v>2.8388734002051907</v>
      </c>
      <c r="AX11" s="74">
        <f t="shared" si="32"/>
        <v>2.7868101503457425</v>
      </c>
      <c r="AY11" s="74">
        <f t="shared" si="33"/>
        <v>2.7812859594226302</v>
      </c>
      <c r="AZ11" s="74">
        <f t="shared" si="34"/>
        <v>2.5575390804498048</v>
      </c>
      <c r="BA11" s="103">
        <f t="shared" si="35"/>
        <v>2.6343384631199878</v>
      </c>
      <c r="BB11" s="42">
        <f t="shared" si="36"/>
        <v>3.0028625273900374E-2</v>
      </c>
      <c r="BC11" s="8"/>
    </row>
    <row r="12" spans="1:55" ht="20.100000000000001" customHeight="1">
      <c r="A12" s="47" t="s">
        <v>123</v>
      </c>
      <c r="B12" s="81">
        <v>1331.8799999999999</v>
      </c>
      <c r="C12" s="61">
        <v>1912.05</v>
      </c>
      <c r="D12" s="61">
        <v>2674.73</v>
      </c>
      <c r="E12" s="61">
        <v>3163.83</v>
      </c>
      <c r="F12" s="61">
        <v>2691.98</v>
      </c>
      <c r="G12" s="61">
        <v>3890.5499999999997</v>
      </c>
      <c r="H12" s="61">
        <v>5027.75</v>
      </c>
      <c r="I12" s="61">
        <v>4476.84</v>
      </c>
      <c r="J12" s="61">
        <v>5364.78</v>
      </c>
      <c r="K12" s="61">
        <v>4406.24</v>
      </c>
      <c r="L12" s="61">
        <v>5429.8600000000006</v>
      </c>
      <c r="M12" s="82">
        <v>5094.8600000000006</v>
      </c>
      <c r="N12" s="42">
        <f t="shared" si="0"/>
        <v>-6.1695881661773963E-2</v>
      </c>
      <c r="P12" s="340">
        <f t="shared" si="14"/>
        <v>3.2180264375508909E-2</v>
      </c>
      <c r="Q12" s="341">
        <f t="shared" si="15"/>
        <v>6.1312252884696168E-2</v>
      </c>
      <c r="R12" s="341">
        <f t="shared" si="16"/>
        <v>5.3103345461110403E-2</v>
      </c>
      <c r="S12" s="341">
        <f t="shared" si="17"/>
        <v>5.4873665034832021E-2</v>
      </c>
      <c r="T12" s="342">
        <f t="shared" si="18"/>
        <v>4.5826647286124463E-2</v>
      </c>
      <c r="V12" s="81">
        <v>289.24900000000002</v>
      </c>
      <c r="W12" s="61">
        <v>402.71300000000002</v>
      </c>
      <c r="X12" s="61">
        <v>556.76</v>
      </c>
      <c r="Y12" s="61">
        <v>647.90599999999995</v>
      </c>
      <c r="Z12" s="61">
        <v>649.19299999999998</v>
      </c>
      <c r="AA12" s="61">
        <v>937.49900000000002</v>
      </c>
      <c r="AB12" s="61">
        <v>1164.5250000000001</v>
      </c>
      <c r="AC12" s="61">
        <v>1019.689</v>
      </c>
      <c r="AD12" s="61">
        <v>1059.6500000000001</v>
      </c>
      <c r="AE12" s="61">
        <v>1009.234</v>
      </c>
      <c r="AF12" s="61">
        <v>1375.5549999999998</v>
      </c>
      <c r="AG12" s="82">
        <v>1298.482</v>
      </c>
      <c r="AH12" s="42">
        <f t="shared" si="1"/>
        <v>-5.6030474971920333E-2</v>
      </c>
      <c r="AJ12" s="340">
        <f t="shared" si="19"/>
        <v>3.2322094331450509E-2</v>
      </c>
      <c r="AK12" s="341">
        <f t="shared" si="20"/>
        <v>6.0597976949733096E-2</v>
      </c>
      <c r="AL12" s="341">
        <f t="shared" si="21"/>
        <v>4.841626762490419E-2</v>
      </c>
      <c r="AM12" s="341">
        <f t="shared" si="22"/>
        <v>5.7522000292219294E-2</v>
      </c>
      <c r="AN12" s="342">
        <f t="shared" si="23"/>
        <v>4.6959674262787097E-2</v>
      </c>
      <c r="AP12" s="52">
        <f t="shared" si="24"/>
        <v>2.1717346908129862</v>
      </c>
      <c r="AQ12" s="74">
        <f t="shared" si="25"/>
        <v>2.1061844617034078</v>
      </c>
      <c r="AR12" s="74">
        <f t="shared" si="26"/>
        <v>2.0815558953614008</v>
      </c>
      <c r="AS12" s="74">
        <f t="shared" si="27"/>
        <v>2.0478533928814127</v>
      </c>
      <c r="AT12" s="74">
        <f t="shared" si="28"/>
        <v>2.4115818096716914</v>
      </c>
      <c r="AU12" s="74">
        <f t="shared" si="29"/>
        <v>2.4096824356453461</v>
      </c>
      <c r="AV12" s="74">
        <f t="shared" si="30"/>
        <v>2.3161951171000945</v>
      </c>
      <c r="AW12" s="74">
        <f t="shared" si="31"/>
        <v>2.2776981084872365</v>
      </c>
      <c r="AX12" s="74">
        <f t="shared" si="32"/>
        <v>1.9751974917890391</v>
      </c>
      <c r="AY12" s="74">
        <f t="shared" si="33"/>
        <v>2.2904653400631831</v>
      </c>
      <c r="AZ12" s="74">
        <f t="shared" si="34"/>
        <v>2.5333157760973575</v>
      </c>
      <c r="BA12" s="103">
        <f t="shared" si="35"/>
        <v>2.5486117381046776</v>
      </c>
      <c r="BB12" s="42">
        <f t="shared" si="36"/>
        <v>6.0379215854740129E-3</v>
      </c>
      <c r="BC12" s="8"/>
    </row>
    <row r="13" spans="1:55" ht="20.100000000000001" customHeight="1">
      <c r="A13" s="47" t="s">
        <v>126</v>
      </c>
      <c r="B13" s="81">
        <v>44.38</v>
      </c>
      <c r="C13" s="61">
        <v>5073.1400000000003</v>
      </c>
      <c r="D13" s="61">
        <v>6609.9699999999993</v>
      </c>
      <c r="E13" s="61">
        <v>3839.74</v>
      </c>
      <c r="F13" s="61">
        <v>1805.54</v>
      </c>
      <c r="G13" s="61">
        <v>1146.47</v>
      </c>
      <c r="H13" s="61">
        <v>1080.05</v>
      </c>
      <c r="I13" s="61">
        <v>671.94</v>
      </c>
      <c r="J13" s="61">
        <v>315.95</v>
      </c>
      <c r="K13" s="61">
        <v>157.43</v>
      </c>
      <c r="L13" s="61">
        <v>9247.44</v>
      </c>
      <c r="M13" s="82">
        <v>5954.61</v>
      </c>
      <c r="N13" s="42">
        <f t="shared" si="0"/>
        <v>-0.35608016921439889</v>
      </c>
      <c r="P13" s="340">
        <f t="shared" si="14"/>
        <v>1.0722888946339652E-3</v>
      </c>
      <c r="Q13" s="341">
        <f t="shared" si="15"/>
        <v>1.8067537639849796E-2</v>
      </c>
      <c r="R13" s="341">
        <f t="shared" si="16"/>
        <v>1.8973228139961991E-3</v>
      </c>
      <c r="S13" s="341">
        <f t="shared" si="17"/>
        <v>9.3453776891062934E-2</v>
      </c>
      <c r="T13" s="342">
        <f t="shared" si="18"/>
        <v>5.3559825431205091E-2</v>
      </c>
      <c r="V13" s="81">
        <v>15.57</v>
      </c>
      <c r="W13" s="61">
        <v>590.64099999999996</v>
      </c>
      <c r="X13" s="61">
        <v>792.21199999999999</v>
      </c>
      <c r="Y13" s="61">
        <v>516.97699999999998</v>
      </c>
      <c r="Z13" s="61">
        <v>269.23700000000002</v>
      </c>
      <c r="AA13" s="61">
        <v>170.37200000000001</v>
      </c>
      <c r="AB13" s="61">
        <v>169.53399999999999</v>
      </c>
      <c r="AC13" s="61">
        <v>103.923</v>
      </c>
      <c r="AD13" s="61">
        <v>92.99199999999999</v>
      </c>
      <c r="AE13" s="61">
        <v>51.881999999999998</v>
      </c>
      <c r="AF13" s="61">
        <v>1477.3630000000001</v>
      </c>
      <c r="AG13" s="82">
        <v>1047.7750000000001</v>
      </c>
      <c r="AH13" s="42">
        <f t="shared" si="1"/>
        <v>-0.29078026185845995</v>
      </c>
      <c r="AJ13" s="340">
        <f t="shared" si="19"/>
        <v>1.7398677566411098E-3</v>
      </c>
      <c r="AK13" s="341">
        <f t="shared" si="20"/>
        <v>1.1012490177461445E-2</v>
      </c>
      <c r="AL13" s="341">
        <f t="shared" si="21"/>
        <v>2.4889498341467676E-3</v>
      </c>
      <c r="AM13" s="341">
        <f t="shared" si="22"/>
        <v>6.1779336280784108E-2</v>
      </c>
      <c r="AN13" s="342">
        <f t="shared" si="23"/>
        <v>3.7892841564759278E-2</v>
      </c>
      <c r="AP13" s="52">
        <f t="shared" si="24"/>
        <v>3.5083370887787293</v>
      </c>
      <c r="AQ13" s="74">
        <f t="shared" si="25"/>
        <v>1.1642513315224889</v>
      </c>
      <c r="AR13" s="74">
        <f t="shared" si="26"/>
        <v>1.1985107345419117</v>
      </c>
      <c r="AS13" s="74">
        <f t="shared" si="27"/>
        <v>1.3463854323469817</v>
      </c>
      <c r="AT13" s="74">
        <f t="shared" si="28"/>
        <v>1.4911716162477708</v>
      </c>
      <c r="AU13" s="74">
        <f t="shared" si="29"/>
        <v>1.486057201671217</v>
      </c>
      <c r="AV13" s="74">
        <f t="shared" si="30"/>
        <v>1.5696865885838618</v>
      </c>
      <c r="AW13" s="74">
        <f t="shared" si="31"/>
        <v>1.5466113045807661</v>
      </c>
      <c r="AX13" s="74">
        <f t="shared" si="32"/>
        <v>2.9432505143218863</v>
      </c>
      <c r="AY13" s="74">
        <f t="shared" si="33"/>
        <v>3.2955599313980817</v>
      </c>
      <c r="AZ13" s="74">
        <f t="shared" si="34"/>
        <v>1.5975913333852396</v>
      </c>
      <c r="BA13" s="103">
        <f t="shared" si="35"/>
        <v>1.7596030638446516</v>
      </c>
      <c r="BB13" s="42">
        <f t="shared" si="36"/>
        <v>0.10140999583173428</v>
      </c>
      <c r="BC13" s="8"/>
    </row>
    <row r="14" spans="1:55" ht="20.100000000000001" customHeight="1">
      <c r="A14" s="47" t="s">
        <v>125</v>
      </c>
      <c r="B14" s="81">
        <v>760.57</v>
      </c>
      <c r="C14" s="61">
        <v>1432.71</v>
      </c>
      <c r="D14" s="61">
        <v>1484.8999999999999</v>
      </c>
      <c r="E14" s="61">
        <v>2002.1500000000005</v>
      </c>
      <c r="F14" s="61">
        <v>2345.27</v>
      </c>
      <c r="G14" s="61">
        <v>2319.39</v>
      </c>
      <c r="H14" s="61">
        <v>2205.89</v>
      </c>
      <c r="I14" s="61">
        <v>2544.6800000000003</v>
      </c>
      <c r="J14" s="61">
        <v>2163.2600000000002</v>
      </c>
      <c r="K14" s="61">
        <v>2331.11</v>
      </c>
      <c r="L14" s="61">
        <v>2423.4499999999998</v>
      </c>
      <c r="M14" s="82">
        <v>2725.34</v>
      </c>
      <c r="N14" s="42">
        <f t="shared" si="0"/>
        <v>0.12457034393117265</v>
      </c>
      <c r="P14" s="340">
        <f t="shared" si="14"/>
        <v>1.8376538183680825E-2</v>
      </c>
      <c r="Q14" s="341">
        <f t="shared" si="15"/>
        <v>3.6551908141068859E-2</v>
      </c>
      <c r="R14" s="341">
        <f t="shared" si="16"/>
        <v>2.8094189067742359E-2</v>
      </c>
      <c r="S14" s="341">
        <f t="shared" si="17"/>
        <v>2.4491162484606165E-2</v>
      </c>
      <c r="T14" s="342">
        <f t="shared" si="18"/>
        <v>2.4513567578847397E-2</v>
      </c>
      <c r="V14" s="81">
        <v>218.58199999999999</v>
      </c>
      <c r="W14" s="61">
        <v>353.11199999999997</v>
      </c>
      <c r="X14" s="61">
        <v>412.47699999999998</v>
      </c>
      <c r="Y14" s="61">
        <v>498.44900000000001</v>
      </c>
      <c r="Z14" s="61">
        <v>616.35400000000004</v>
      </c>
      <c r="AA14" s="61">
        <v>652.79300000000001</v>
      </c>
      <c r="AB14" s="61">
        <v>638.57600000000002</v>
      </c>
      <c r="AC14" s="61">
        <v>765.18399999999997</v>
      </c>
      <c r="AD14" s="61">
        <v>703.93200000000002</v>
      </c>
      <c r="AE14" s="61">
        <v>757.40100000000007</v>
      </c>
      <c r="AF14" s="61">
        <v>730.923</v>
      </c>
      <c r="AG14" s="82">
        <v>929.14299999999992</v>
      </c>
      <c r="AH14" s="42">
        <f t="shared" si="1"/>
        <v>0.27119135668189387</v>
      </c>
      <c r="AJ14" s="340">
        <f t="shared" si="19"/>
        <v>2.4425419009770525E-2</v>
      </c>
      <c r="AK14" s="341">
        <f t="shared" si="20"/>
        <v>4.2195175852931165E-2</v>
      </c>
      <c r="AL14" s="341">
        <f t="shared" si="21"/>
        <v>3.6335012014428819E-2</v>
      </c>
      <c r="AM14" s="341">
        <f t="shared" si="22"/>
        <v>3.0565228594705271E-2</v>
      </c>
      <c r="AN14" s="342">
        <f t="shared" si="23"/>
        <v>3.3602508639741471E-2</v>
      </c>
      <c r="AP14" s="52">
        <f t="shared" si="24"/>
        <v>2.8739235047398659</v>
      </c>
      <c r="AQ14" s="74">
        <f t="shared" si="25"/>
        <v>2.4646439265447997</v>
      </c>
      <c r="AR14" s="74">
        <f t="shared" si="26"/>
        <v>2.7778099535322243</v>
      </c>
      <c r="AS14" s="74">
        <f t="shared" si="27"/>
        <v>2.4895687136328442</v>
      </c>
      <c r="AT14" s="74">
        <f t="shared" si="28"/>
        <v>2.6280726739351974</v>
      </c>
      <c r="AU14" s="74">
        <f t="shared" si="29"/>
        <v>2.8145029512069986</v>
      </c>
      <c r="AV14" s="74">
        <f t="shared" si="30"/>
        <v>2.8948678311248521</v>
      </c>
      <c r="AW14" s="74">
        <f t="shared" si="31"/>
        <v>3.0069949856170513</v>
      </c>
      <c r="AX14" s="74">
        <f t="shared" si="32"/>
        <v>3.2540332646098942</v>
      </c>
      <c r="AY14" s="74">
        <f t="shared" si="33"/>
        <v>3.2491002140611123</v>
      </c>
      <c r="AZ14" s="74">
        <f t="shared" si="34"/>
        <v>3.0160432441354268</v>
      </c>
      <c r="BA14" s="103">
        <f t="shared" si="35"/>
        <v>3.4092737052991549</v>
      </c>
      <c r="BB14" s="42">
        <f t="shared" si="36"/>
        <v>0.13037958322658294</v>
      </c>
      <c r="BC14" s="8"/>
    </row>
    <row r="15" spans="1:55" ht="20.100000000000001" customHeight="1">
      <c r="A15" s="47" t="s">
        <v>122</v>
      </c>
      <c r="B15" s="81">
        <v>2096.7999999999997</v>
      </c>
      <c r="C15" s="61">
        <v>2876.27</v>
      </c>
      <c r="D15" s="61">
        <v>3712.3900000000003</v>
      </c>
      <c r="E15" s="61">
        <v>4378.670000000001</v>
      </c>
      <c r="F15" s="61">
        <v>2917.15</v>
      </c>
      <c r="G15" s="61">
        <v>3674.24</v>
      </c>
      <c r="H15" s="61">
        <v>3251.69</v>
      </c>
      <c r="I15" s="61">
        <v>4070.3</v>
      </c>
      <c r="J15" s="61">
        <v>2374.0100000000002</v>
      </c>
      <c r="K15" s="61">
        <v>2846.42</v>
      </c>
      <c r="L15" s="61">
        <v>2156.79</v>
      </c>
      <c r="M15" s="82">
        <v>3196.04</v>
      </c>
      <c r="N15" s="42">
        <f t="shared" si="0"/>
        <v>0.48185034240700303</v>
      </c>
      <c r="P15" s="340">
        <f t="shared" si="14"/>
        <v>5.066190523362997E-2</v>
      </c>
      <c r="Q15" s="341">
        <f t="shared" si="15"/>
        <v>5.7903363801793076E-2</v>
      </c>
      <c r="R15" s="341">
        <f t="shared" si="16"/>
        <v>3.4304628115448522E-2</v>
      </c>
      <c r="S15" s="341">
        <f t="shared" si="17"/>
        <v>2.1796321085714058E-2</v>
      </c>
      <c r="T15" s="342">
        <f t="shared" si="18"/>
        <v>2.8747364558073276E-2</v>
      </c>
      <c r="V15" s="81">
        <v>466.53500000000003</v>
      </c>
      <c r="W15" s="61">
        <v>661.87300000000005</v>
      </c>
      <c r="X15" s="61">
        <v>828.43999999999994</v>
      </c>
      <c r="Y15" s="61">
        <v>947.50600000000009</v>
      </c>
      <c r="Z15" s="61">
        <v>684.48899999999992</v>
      </c>
      <c r="AA15" s="61">
        <v>904.33500000000004</v>
      </c>
      <c r="AB15" s="61">
        <v>777.18600000000004</v>
      </c>
      <c r="AC15" s="61">
        <v>805.59299999999996</v>
      </c>
      <c r="AD15" s="61">
        <v>613.64800000000002</v>
      </c>
      <c r="AE15" s="61">
        <v>789.60400000000004</v>
      </c>
      <c r="AF15" s="61">
        <v>586.03399999999999</v>
      </c>
      <c r="AG15" s="82">
        <v>844.15800000000002</v>
      </c>
      <c r="AH15" s="42">
        <f t="shared" si="1"/>
        <v>0.44045908599159778</v>
      </c>
      <c r="AJ15" s="340">
        <f t="shared" si="19"/>
        <v>5.2132896842939001E-2</v>
      </c>
      <c r="AK15" s="341">
        <f t="shared" si="20"/>
        <v>5.8454325268439619E-2</v>
      </c>
      <c r="AL15" s="341">
        <f t="shared" si="21"/>
        <v>3.7879895625489081E-2</v>
      </c>
      <c r="AM15" s="341">
        <f t="shared" si="22"/>
        <v>2.4506361373591346E-2</v>
      </c>
      <c r="AN15" s="342">
        <f t="shared" si="23"/>
        <v>3.0529021354416798E-2</v>
      </c>
      <c r="AP15" s="52">
        <f t="shared" si="24"/>
        <v>2.2249856924837852</v>
      </c>
      <c r="AQ15" s="74">
        <f t="shared" si="25"/>
        <v>2.3011504483236971</v>
      </c>
      <c r="AR15" s="74">
        <f t="shared" si="26"/>
        <v>2.2315543356166776</v>
      </c>
      <c r="AS15" s="74">
        <f t="shared" si="27"/>
        <v>2.1639127863026895</v>
      </c>
      <c r="AT15" s="74">
        <f t="shared" si="28"/>
        <v>2.3464305915019792</v>
      </c>
      <c r="AU15" s="74">
        <f t="shared" si="29"/>
        <v>2.4612845105382339</v>
      </c>
      <c r="AV15" s="74">
        <f t="shared" si="30"/>
        <v>2.3900986871442234</v>
      </c>
      <c r="AW15" s="74">
        <f t="shared" si="31"/>
        <v>1.9791980935066209</v>
      </c>
      <c r="AX15" s="74">
        <f t="shared" si="32"/>
        <v>2.584858530503241</v>
      </c>
      <c r="AY15" s="74">
        <f t="shared" si="33"/>
        <v>2.7740249155079013</v>
      </c>
      <c r="AZ15" s="74">
        <f t="shared" si="34"/>
        <v>2.7171583696141024</v>
      </c>
      <c r="BA15" s="103">
        <f t="shared" si="35"/>
        <v>2.6412623121112375</v>
      </c>
      <c r="BB15" s="42">
        <f t="shared" si="36"/>
        <v>-2.7932143503892937E-2</v>
      </c>
      <c r="BC15" s="8"/>
    </row>
    <row r="16" spans="1:55" ht="20.100000000000001" customHeight="1">
      <c r="A16" s="47" t="s">
        <v>124</v>
      </c>
      <c r="B16" s="81">
        <v>4238.41</v>
      </c>
      <c r="C16" s="61">
        <v>2659.83</v>
      </c>
      <c r="D16" s="61">
        <v>2042.1399999999999</v>
      </c>
      <c r="E16" s="61">
        <v>3024.9300000000003</v>
      </c>
      <c r="F16" s="61">
        <v>1742.16</v>
      </c>
      <c r="G16" s="61">
        <v>2666.47</v>
      </c>
      <c r="H16" s="61">
        <v>2261.86</v>
      </c>
      <c r="I16" s="61">
        <v>3020.65</v>
      </c>
      <c r="J16" s="61">
        <v>2568.15</v>
      </c>
      <c r="K16" s="61">
        <v>2716.42</v>
      </c>
      <c r="L16" s="61">
        <v>3433.26</v>
      </c>
      <c r="M16" s="82">
        <v>2780.76</v>
      </c>
      <c r="N16" s="42">
        <f t="shared" si="0"/>
        <v>-0.19005260306530819</v>
      </c>
      <c r="P16" s="340">
        <f t="shared" si="14"/>
        <v>0.10240648882166617</v>
      </c>
      <c r="Q16" s="341">
        <f t="shared" si="15"/>
        <v>4.2021637801713328E-2</v>
      </c>
      <c r="R16" s="341">
        <f t="shared" si="16"/>
        <v>3.273788755888684E-2</v>
      </c>
      <c r="S16" s="341">
        <f t="shared" si="17"/>
        <v>3.4696209334584567E-2</v>
      </c>
      <c r="T16" s="342">
        <f t="shared" si="18"/>
        <v>2.50120528743407E-2</v>
      </c>
      <c r="V16" s="81">
        <v>750.33</v>
      </c>
      <c r="W16" s="61">
        <v>567.69600000000003</v>
      </c>
      <c r="X16" s="61">
        <v>471.50200000000001</v>
      </c>
      <c r="Y16" s="61">
        <v>671.49800000000005</v>
      </c>
      <c r="Z16" s="61">
        <v>385.15299999999996</v>
      </c>
      <c r="AA16" s="61">
        <v>628.79200000000003</v>
      </c>
      <c r="AB16" s="61">
        <v>565.351</v>
      </c>
      <c r="AC16" s="61">
        <v>716.2</v>
      </c>
      <c r="AD16" s="61">
        <v>677.06999999999994</v>
      </c>
      <c r="AE16" s="61">
        <v>745.66499999999996</v>
      </c>
      <c r="AF16" s="61">
        <v>923.2650000000001</v>
      </c>
      <c r="AG16" s="82">
        <v>777.30700000000002</v>
      </c>
      <c r="AH16" s="42">
        <f t="shared" si="1"/>
        <v>-0.1580889560418732</v>
      </c>
      <c r="AJ16" s="340">
        <f t="shared" si="19"/>
        <v>8.3845534607612335E-2</v>
      </c>
      <c r="AK16" s="341">
        <f t="shared" si="20"/>
        <v>4.064380135037645E-2</v>
      </c>
      <c r="AL16" s="341">
        <f t="shared" si="21"/>
        <v>3.5771997572935692E-2</v>
      </c>
      <c r="AM16" s="341">
        <f t="shared" si="22"/>
        <v>3.8608452297287897E-2</v>
      </c>
      <c r="AN16" s="342">
        <f t="shared" si="23"/>
        <v>2.8111351194844637E-2</v>
      </c>
      <c r="AP16" s="52">
        <f t="shared" si="24"/>
        <v>1.770310092699857</v>
      </c>
      <c r="AQ16" s="74">
        <f t="shared" si="25"/>
        <v>2.1343318933916828</v>
      </c>
      <c r="AR16" s="74">
        <f t="shared" si="26"/>
        <v>2.3088622719304261</v>
      </c>
      <c r="AS16" s="74">
        <f t="shared" si="27"/>
        <v>2.2198794682852165</v>
      </c>
      <c r="AT16" s="74">
        <f t="shared" si="28"/>
        <v>2.2107785737245713</v>
      </c>
      <c r="AU16" s="74">
        <f t="shared" si="29"/>
        <v>2.3581439131135924</v>
      </c>
      <c r="AV16" s="74">
        <f t="shared" si="30"/>
        <v>2.4994959900259079</v>
      </c>
      <c r="AW16" s="74">
        <f t="shared" si="31"/>
        <v>2.3710128614702133</v>
      </c>
      <c r="AX16" s="74">
        <f t="shared" si="32"/>
        <v>2.6364114245663215</v>
      </c>
      <c r="AY16" s="74">
        <f t="shared" si="33"/>
        <v>2.7450283829452</v>
      </c>
      <c r="AZ16" s="74">
        <f t="shared" si="34"/>
        <v>2.6891787979937436</v>
      </c>
      <c r="BA16" s="103">
        <f t="shared" si="35"/>
        <v>2.7953041614522647</v>
      </c>
      <c r="BB16" s="42">
        <f t="shared" si="36"/>
        <v>3.9463855485435066E-2</v>
      </c>
      <c r="BC16" s="8"/>
    </row>
    <row r="17" spans="1:55" ht="20.100000000000001" customHeight="1">
      <c r="A17" s="47" t="s">
        <v>131</v>
      </c>
      <c r="B17" s="81">
        <v>500.34</v>
      </c>
      <c r="C17" s="61">
        <v>982</v>
      </c>
      <c r="D17" s="61">
        <v>1756.4299999999998</v>
      </c>
      <c r="E17" s="61">
        <v>1887.96</v>
      </c>
      <c r="F17" s="61">
        <v>2219.02</v>
      </c>
      <c r="G17" s="61">
        <v>2510.13</v>
      </c>
      <c r="H17" s="61">
        <v>2303.42</v>
      </c>
      <c r="I17" s="61">
        <v>2177.1</v>
      </c>
      <c r="J17" s="61">
        <v>2671.8100000000004</v>
      </c>
      <c r="K17" s="61">
        <v>2845.7</v>
      </c>
      <c r="L17" s="61">
        <v>4030.09</v>
      </c>
      <c r="M17" s="82">
        <v>3032.89</v>
      </c>
      <c r="N17" s="42">
        <f t="shared" si="0"/>
        <v>-0.24743864280946584</v>
      </c>
      <c r="P17" s="340">
        <f t="shared" si="14"/>
        <v>1.2088982098719201E-2</v>
      </c>
      <c r="Q17" s="341">
        <f t="shared" si="15"/>
        <v>3.9557832525854292E-2</v>
      </c>
      <c r="R17" s="341">
        <f t="shared" si="16"/>
        <v>3.4295950783135257E-2</v>
      </c>
      <c r="S17" s="341">
        <f t="shared" si="17"/>
        <v>4.0727718342687687E-2</v>
      </c>
      <c r="T17" s="342">
        <f t="shared" si="18"/>
        <v>2.7279882133682577E-2</v>
      </c>
      <c r="V17" s="81">
        <v>101.05200000000001</v>
      </c>
      <c r="W17" s="61">
        <v>186.75399999999999</v>
      </c>
      <c r="X17" s="61">
        <v>330.04699999999997</v>
      </c>
      <c r="Y17" s="61">
        <v>386.26</v>
      </c>
      <c r="Z17" s="61">
        <v>427.49700000000001</v>
      </c>
      <c r="AA17" s="61">
        <v>456.34199999999998</v>
      </c>
      <c r="AB17" s="61">
        <v>430.41200000000003</v>
      </c>
      <c r="AC17" s="61">
        <v>466.23900000000003</v>
      </c>
      <c r="AD17" s="61">
        <v>532.04399999999998</v>
      </c>
      <c r="AE17" s="61">
        <v>598.63699999999994</v>
      </c>
      <c r="AF17" s="61">
        <v>856.47699999999998</v>
      </c>
      <c r="AG17" s="82">
        <v>658.26199999999994</v>
      </c>
      <c r="AH17" s="42">
        <f t="shared" si="1"/>
        <v>-0.2314306163504683</v>
      </c>
      <c r="AJ17" s="340">
        <f t="shared" si="19"/>
        <v>1.1292043451772475E-2</v>
      </c>
      <c r="AK17" s="341">
        <f t="shared" si="20"/>
        <v>2.9496993593801271E-2</v>
      </c>
      <c r="AL17" s="341">
        <f t="shared" si="21"/>
        <v>2.8718581817665442E-2</v>
      </c>
      <c r="AM17" s="341">
        <f t="shared" si="22"/>
        <v>3.5815558261413832E-2</v>
      </c>
      <c r="AN17" s="342">
        <f t="shared" si="23"/>
        <v>2.3806082101693177E-2</v>
      </c>
      <c r="AP17" s="52">
        <f t="shared" si="24"/>
        <v>2.0196666266938483</v>
      </c>
      <c r="AQ17" s="74">
        <f t="shared" si="25"/>
        <v>1.9017718940936863</v>
      </c>
      <c r="AR17" s="74">
        <f t="shared" si="26"/>
        <v>1.8790785855399874</v>
      </c>
      <c r="AS17" s="74">
        <f t="shared" si="27"/>
        <v>2.0459119896607976</v>
      </c>
      <c r="AT17" s="74">
        <f t="shared" si="28"/>
        <v>1.9265126046633199</v>
      </c>
      <c r="AU17" s="74">
        <f t="shared" si="29"/>
        <v>1.8180014580918118</v>
      </c>
      <c r="AV17" s="74">
        <f t="shared" si="30"/>
        <v>1.868578027454828</v>
      </c>
      <c r="AW17" s="74">
        <f t="shared" si="31"/>
        <v>2.1415598732258512</v>
      </c>
      <c r="AX17" s="74">
        <f t="shared" si="32"/>
        <v>1.9913242333848586</v>
      </c>
      <c r="AY17" s="74">
        <f t="shared" si="33"/>
        <v>2.1036546368204658</v>
      </c>
      <c r="AZ17" s="74">
        <f t="shared" si="34"/>
        <v>2.1252056405688209</v>
      </c>
      <c r="BA17" s="103">
        <f t="shared" si="35"/>
        <v>2.1704117195150499</v>
      </c>
      <c r="BB17" s="42">
        <f t="shared" si="36"/>
        <v>2.1271390440187877E-2</v>
      </c>
      <c r="BC17" s="8"/>
    </row>
    <row r="18" spans="1:55" ht="20.100000000000001" customHeight="1">
      <c r="A18" s="47" t="s">
        <v>117</v>
      </c>
      <c r="B18" s="81">
        <v>4071.73</v>
      </c>
      <c r="C18" s="61">
        <v>588.18000000000006</v>
      </c>
      <c r="D18" s="61">
        <v>800.66</v>
      </c>
      <c r="E18" s="61">
        <v>789.54999999999984</v>
      </c>
      <c r="F18" s="61">
        <v>2014.1399999999999</v>
      </c>
      <c r="G18" s="61">
        <v>2270.64</v>
      </c>
      <c r="H18" s="61">
        <v>3544.72</v>
      </c>
      <c r="I18" s="61">
        <v>2243.84</v>
      </c>
      <c r="J18" s="61">
        <v>2622.3</v>
      </c>
      <c r="K18" s="61">
        <v>2311.31</v>
      </c>
      <c r="L18" s="61">
        <v>2465.6999999999998</v>
      </c>
      <c r="M18" s="82">
        <v>3128.86</v>
      </c>
      <c r="N18" s="42">
        <f t="shared" si="0"/>
        <v>0.26895404955996283</v>
      </c>
      <c r="P18" s="340">
        <f t="shared" si="14"/>
        <v>9.8379244275528507E-2</v>
      </c>
      <c r="Q18" s="341">
        <f t="shared" si="15"/>
        <v>3.578364341548277E-2</v>
      </c>
      <c r="R18" s="341">
        <f t="shared" si="16"/>
        <v>2.7855562429127578E-2</v>
      </c>
      <c r="S18" s="341">
        <f t="shared" si="17"/>
        <v>2.4918137093108347E-2</v>
      </c>
      <c r="T18" s="342">
        <f t="shared" si="18"/>
        <v>2.8143101798216906E-2</v>
      </c>
      <c r="V18" s="81">
        <v>400.09199999999998</v>
      </c>
      <c r="W18" s="61">
        <v>126.95700000000001</v>
      </c>
      <c r="X18" s="61">
        <v>142.81299999999999</v>
      </c>
      <c r="Y18" s="61">
        <v>201.45800000000003</v>
      </c>
      <c r="Z18" s="61">
        <v>424.18700000000001</v>
      </c>
      <c r="AA18" s="61">
        <v>489.01400000000001</v>
      </c>
      <c r="AB18" s="61">
        <v>764.91100000000006</v>
      </c>
      <c r="AC18" s="61">
        <v>507.47699999999998</v>
      </c>
      <c r="AD18" s="61">
        <v>560.79200000000003</v>
      </c>
      <c r="AE18" s="61">
        <v>515.71</v>
      </c>
      <c r="AF18" s="61">
        <v>522.76599999999996</v>
      </c>
      <c r="AG18" s="82">
        <v>631.02</v>
      </c>
      <c r="AH18" s="42">
        <f t="shared" si="1"/>
        <v>0.20707926682301456</v>
      </c>
      <c r="AJ18" s="340">
        <f t="shared" si="19"/>
        <v>4.4708231887607891E-2</v>
      </c>
      <c r="AK18" s="341">
        <f t="shared" si="20"/>
        <v>3.1608843422869549E-2</v>
      </c>
      <c r="AL18" s="341">
        <f t="shared" si="21"/>
        <v>2.4740301433403292E-2</v>
      </c>
      <c r="AM18" s="341">
        <f t="shared" si="22"/>
        <v>2.1860664244441198E-2</v>
      </c>
      <c r="AN18" s="342">
        <f t="shared" si="23"/>
        <v>2.2820873645767837E-2</v>
      </c>
      <c r="AP18" s="52">
        <f t="shared" si="24"/>
        <v>0.98260935769316726</v>
      </c>
      <c r="AQ18" s="74">
        <f t="shared" si="25"/>
        <v>2.1584718963582574</v>
      </c>
      <c r="AR18" s="74">
        <f t="shared" si="26"/>
        <v>1.783690954962156</v>
      </c>
      <c r="AS18" s="74">
        <f t="shared" si="27"/>
        <v>2.5515546830473061</v>
      </c>
      <c r="AT18" s="74">
        <f t="shared" si="28"/>
        <v>2.1060452600117174</v>
      </c>
      <c r="AU18" s="74">
        <f t="shared" si="29"/>
        <v>2.153639502519114</v>
      </c>
      <c r="AV18" s="74">
        <f t="shared" si="30"/>
        <v>2.1578883522534928</v>
      </c>
      <c r="AW18" s="74">
        <f t="shared" si="31"/>
        <v>2.2616452153451223</v>
      </c>
      <c r="AX18" s="74">
        <f t="shared" si="32"/>
        <v>2.1385501277504479</v>
      </c>
      <c r="AY18" s="74">
        <f t="shared" si="33"/>
        <v>2.231245484162661</v>
      </c>
      <c r="AZ18" s="74">
        <f t="shared" si="34"/>
        <v>2.1201524921928865</v>
      </c>
      <c r="BA18" s="103">
        <f t="shared" si="35"/>
        <v>2.0167728821359852</v>
      </c>
      <c r="BB18" s="42">
        <f t="shared" si="36"/>
        <v>-4.8760459654472864E-2</v>
      </c>
      <c r="BC18" s="8"/>
    </row>
    <row r="19" spans="1:55" ht="20.100000000000001" customHeight="1">
      <c r="A19" s="47" t="s">
        <v>137</v>
      </c>
      <c r="B19" s="81">
        <v>525.91</v>
      </c>
      <c r="C19" s="61">
        <v>565.11</v>
      </c>
      <c r="D19" s="61">
        <v>934.17000000000007</v>
      </c>
      <c r="E19" s="61">
        <v>925.35</v>
      </c>
      <c r="F19" s="61">
        <v>878.3599999999999</v>
      </c>
      <c r="G19" s="61">
        <v>544.70000000000005</v>
      </c>
      <c r="H19" s="61">
        <v>763.31</v>
      </c>
      <c r="I19" s="61">
        <v>814.27</v>
      </c>
      <c r="J19" s="61">
        <v>1701.84</v>
      </c>
      <c r="K19" s="61">
        <v>1860.02</v>
      </c>
      <c r="L19" s="61">
        <v>2060.17</v>
      </c>
      <c r="M19" s="82">
        <v>2031.6399999999999</v>
      </c>
      <c r="N19" s="42">
        <f t="shared" si="0"/>
        <v>-1.384837173631312E-2</v>
      </c>
      <c r="P19" s="340">
        <f t="shared" si="14"/>
        <v>1.2706792532152966E-2</v>
      </c>
      <c r="Q19" s="341">
        <f t="shared" si="15"/>
        <v>8.5840778672151771E-3</v>
      </c>
      <c r="R19" s="341">
        <f t="shared" si="16"/>
        <v>2.2416682846275869E-2</v>
      </c>
      <c r="S19" s="341">
        <f t="shared" si="17"/>
        <v>2.081988826503996E-2</v>
      </c>
      <c r="T19" s="342">
        <f t="shared" si="18"/>
        <v>1.8273956436954477E-2</v>
      </c>
      <c r="V19" s="81">
        <v>77.209000000000003</v>
      </c>
      <c r="W19" s="61">
        <v>84.224000000000004</v>
      </c>
      <c r="X19" s="61">
        <v>154.09800000000001</v>
      </c>
      <c r="Y19" s="61">
        <v>156.93799999999996</v>
      </c>
      <c r="Z19" s="61">
        <v>167.047</v>
      </c>
      <c r="AA19" s="61">
        <v>157.19499999999999</v>
      </c>
      <c r="AB19" s="61">
        <v>220.41200000000001</v>
      </c>
      <c r="AC19" s="61">
        <v>244.27500000000001</v>
      </c>
      <c r="AD19" s="61">
        <v>485.22900000000004</v>
      </c>
      <c r="AE19" s="61">
        <v>507.745</v>
      </c>
      <c r="AF19" s="61">
        <v>521.70600000000002</v>
      </c>
      <c r="AG19" s="82">
        <v>557.71699999999998</v>
      </c>
      <c r="AH19" s="42">
        <f t="shared" si="1"/>
        <v>6.9025466450452877E-2</v>
      </c>
      <c r="AJ19" s="340">
        <f t="shared" si="19"/>
        <v>8.6277103161530797E-3</v>
      </c>
      <c r="AK19" s="341">
        <f t="shared" si="20"/>
        <v>1.0160756423861031E-2</v>
      </c>
      <c r="AL19" s="341">
        <f t="shared" si="21"/>
        <v>2.4358194239598525E-2</v>
      </c>
      <c r="AM19" s="341">
        <f t="shared" si="22"/>
        <v>2.181633790321184E-2</v>
      </c>
      <c r="AN19" s="342">
        <f t="shared" si="23"/>
        <v>2.0169866544795256E-2</v>
      </c>
      <c r="AP19" s="52">
        <f t="shared" si="24"/>
        <v>1.4681029073415606</v>
      </c>
      <c r="AQ19" s="74">
        <f t="shared" si="25"/>
        <v>1.4904000990957513</v>
      </c>
      <c r="AR19" s="74">
        <f t="shared" si="26"/>
        <v>1.6495712771765312</v>
      </c>
      <c r="AS19" s="74">
        <f t="shared" si="27"/>
        <v>1.6959853028583773</v>
      </c>
      <c r="AT19" s="74">
        <f t="shared" si="28"/>
        <v>1.9018056377794985</v>
      </c>
      <c r="AU19" s="74">
        <f t="shared" si="29"/>
        <v>2.8859004956856982</v>
      </c>
      <c r="AV19" s="74">
        <f t="shared" si="30"/>
        <v>2.8875817164716828</v>
      </c>
      <c r="AW19" s="74">
        <f t="shared" si="31"/>
        <v>2.9999263143674701</v>
      </c>
      <c r="AX19" s="74">
        <f t="shared" si="32"/>
        <v>2.8512022281765619</v>
      </c>
      <c r="AY19" s="74">
        <f t="shared" si="33"/>
        <v>2.7297824754572533</v>
      </c>
      <c r="AZ19" s="74">
        <f t="shared" si="34"/>
        <v>2.5323444181790822</v>
      </c>
      <c r="BA19" s="103">
        <f t="shared" si="35"/>
        <v>2.7451566222362227</v>
      </c>
      <c r="BB19" s="42">
        <f t="shared" si="36"/>
        <v>8.4037622421900299E-2</v>
      </c>
      <c r="BC19" s="8"/>
    </row>
    <row r="20" spans="1:55" ht="20.100000000000001" customHeight="1">
      <c r="A20" s="47" t="s">
        <v>135</v>
      </c>
      <c r="B20" s="81">
        <v>377.51</v>
      </c>
      <c r="C20" s="61">
        <v>955.01</v>
      </c>
      <c r="D20" s="61">
        <v>494.82</v>
      </c>
      <c r="E20" s="61">
        <v>518.07000000000005</v>
      </c>
      <c r="F20" s="61">
        <v>1145.48</v>
      </c>
      <c r="G20" s="61">
        <v>1417.95</v>
      </c>
      <c r="H20" s="61">
        <v>1902.64</v>
      </c>
      <c r="I20" s="61">
        <v>3282.77</v>
      </c>
      <c r="J20" s="61">
        <v>1284.46</v>
      </c>
      <c r="K20" s="61">
        <v>4066.01</v>
      </c>
      <c r="L20" s="61">
        <v>2689.98</v>
      </c>
      <c r="M20" s="82">
        <v>2564.92</v>
      </c>
      <c r="N20" s="42">
        <f t="shared" si="0"/>
        <v>-4.64910519780816E-2</v>
      </c>
      <c r="P20" s="340">
        <f t="shared" si="14"/>
        <v>9.1212208340078465E-3</v>
      </c>
      <c r="Q20" s="341">
        <f t="shared" si="15"/>
        <v>2.2345866002970002E-2</v>
      </c>
      <c r="R20" s="341">
        <f t="shared" si="16"/>
        <v>4.900294438757978E-2</v>
      </c>
      <c r="S20" s="341">
        <f t="shared" si="17"/>
        <v>2.7184690115472115E-2</v>
      </c>
      <c r="T20" s="342">
        <f t="shared" si="18"/>
        <v>2.3070640637255262E-2</v>
      </c>
      <c r="V20" s="81">
        <v>53.195999999999998</v>
      </c>
      <c r="W20" s="61">
        <v>175.61699999999999</v>
      </c>
      <c r="X20" s="61">
        <v>88.099000000000004</v>
      </c>
      <c r="Y20" s="61">
        <v>75.055999999999997</v>
      </c>
      <c r="Z20" s="61">
        <v>172.66</v>
      </c>
      <c r="AA20" s="61">
        <v>222.26400000000001</v>
      </c>
      <c r="AB20" s="61">
        <v>293.29199999999997</v>
      </c>
      <c r="AC20" s="61">
        <v>538.27300000000002</v>
      </c>
      <c r="AD20" s="61">
        <v>291.03699999999998</v>
      </c>
      <c r="AE20" s="61">
        <v>747.44899999999996</v>
      </c>
      <c r="AF20" s="61">
        <v>451.80799999999999</v>
      </c>
      <c r="AG20" s="82">
        <v>494.19400000000002</v>
      </c>
      <c r="AH20" s="42">
        <f t="shared" si="1"/>
        <v>9.3814186557121662E-2</v>
      </c>
      <c r="AJ20" s="340">
        <f t="shared" si="19"/>
        <v>5.9443805512061961E-3</v>
      </c>
      <c r="AK20" s="341">
        <f t="shared" si="20"/>
        <v>1.4366680656465208E-2</v>
      </c>
      <c r="AL20" s="341">
        <f t="shared" si="21"/>
        <v>3.5857581908622781E-2</v>
      </c>
      <c r="AM20" s="341">
        <f t="shared" si="22"/>
        <v>1.889339205486296E-2</v>
      </c>
      <c r="AN20" s="342">
        <f t="shared" si="23"/>
        <v>1.7872553691636702E-2</v>
      </c>
      <c r="AP20" s="52">
        <f t="shared" si="24"/>
        <v>1.4091282350136418</v>
      </c>
      <c r="AQ20" s="74">
        <f t="shared" si="25"/>
        <v>1.8389022104480581</v>
      </c>
      <c r="AR20" s="74">
        <f t="shared" si="26"/>
        <v>1.7804252051250959</v>
      </c>
      <c r="AS20" s="74">
        <f t="shared" si="27"/>
        <v>1.4487617503426176</v>
      </c>
      <c r="AT20" s="74">
        <f t="shared" si="28"/>
        <v>1.5073157104445298</v>
      </c>
      <c r="AU20" s="74">
        <f t="shared" si="29"/>
        <v>1.5675023801967631</v>
      </c>
      <c r="AV20" s="74">
        <f t="shared" si="30"/>
        <v>1.5415002312576207</v>
      </c>
      <c r="AW20" s="74">
        <f t="shared" si="31"/>
        <v>1.639691480061046</v>
      </c>
      <c r="AX20" s="74">
        <f t="shared" si="32"/>
        <v>2.2658315556732007</v>
      </c>
      <c r="AY20" s="74">
        <f t="shared" si="33"/>
        <v>1.838286182276974</v>
      </c>
      <c r="AZ20" s="74">
        <f t="shared" si="34"/>
        <v>1.6795961308262513</v>
      </c>
      <c r="BA20" s="103">
        <f t="shared" si="35"/>
        <v>1.9267423545373736</v>
      </c>
      <c r="BB20" s="42">
        <f t="shared" si="36"/>
        <v>0.14714622115111842</v>
      </c>
      <c r="BC20" s="8"/>
    </row>
    <row r="21" spans="1:55" ht="20.100000000000001" customHeight="1">
      <c r="A21" s="47" t="s">
        <v>130</v>
      </c>
      <c r="B21" s="81">
        <v>160.53</v>
      </c>
      <c r="C21" s="61">
        <v>127.46</v>
      </c>
      <c r="D21" s="61">
        <v>146.97999999999999</v>
      </c>
      <c r="E21" s="61">
        <v>87.329999999999984</v>
      </c>
      <c r="F21" s="61">
        <v>198.89</v>
      </c>
      <c r="G21" s="61">
        <v>205.71</v>
      </c>
      <c r="H21" s="61">
        <v>203.26000000000002</v>
      </c>
      <c r="I21" s="61">
        <v>335.07000000000005</v>
      </c>
      <c r="J21" s="61">
        <v>334.18</v>
      </c>
      <c r="K21" s="61">
        <v>477.58</v>
      </c>
      <c r="L21" s="61">
        <v>929.9</v>
      </c>
      <c r="M21" s="82">
        <v>1146</v>
      </c>
      <c r="N21" s="42">
        <f t="shared" si="0"/>
        <v>0.23239057963221854</v>
      </c>
      <c r="P21" s="340">
        <f t="shared" si="14"/>
        <v>3.8786511098600823E-3</v>
      </c>
      <c r="Q21" s="341">
        <f t="shared" si="15"/>
        <v>3.2418407528269394E-3</v>
      </c>
      <c r="R21" s="341">
        <f t="shared" si="16"/>
        <v>5.7557227307902222E-3</v>
      </c>
      <c r="S21" s="341">
        <f t="shared" si="17"/>
        <v>9.3974837502053994E-3</v>
      </c>
      <c r="T21" s="342">
        <f t="shared" si="18"/>
        <v>1.0307905965992908E-2</v>
      </c>
      <c r="V21" s="81">
        <v>36.244999999999997</v>
      </c>
      <c r="W21" s="61">
        <v>30.792000000000002</v>
      </c>
      <c r="X21" s="61">
        <v>30.86</v>
      </c>
      <c r="Y21" s="61">
        <v>17.819000000000003</v>
      </c>
      <c r="Z21" s="61">
        <v>47.491</v>
      </c>
      <c r="AA21" s="61">
        <v>54.046999999999997</v>
      </c>
      <c r="AB21" s="61">
        <v>49.219000000000001</v>
      </c>
      <c r="AC21" s="61">
        <v>80.433000000000007</v>
      </c>
      <c r="AD21" s="61">
        <v>81.448000000000008</v>
      </c>
      <c r="AE21" s="61">
        <v>126.21299999999999</v>
      </c>
      <c r="AF21" s="61">
        <v>249.18099999999998</v>
      </c>
      <c r="AG21" s="82">
        <v>333.27099999999996</v>
      </c>
      <c r="AH21" s="42">
        <f t="shared" si="1"/>
        <v>0.33746553709953803</v>
      </c>
      <c r="AJ21" s="340">
        <f t="shared" si="19"/>
        <v>4.0501931174988454E-3</v>
      </c>
      <c r="AK21" s="341">
        <f t="shared" si="20"/>
        <v>3.4934851772665614E-3</v>
      </c>
      <c r="AL21" s="341">
        <f t="shared" si="21"/>
        <v>6.0548518834502522E-3</v>
      </c>
      <c r="AM21" s="341">
        <f t="shared" si="22"/>
        <v>1.0420077390446399E-2</v>
      </c>
      <c r="AN21" s="342">
        <f t="shared" si="23"/>
        <v>1.2052764382743324E-2</v>
      </c>
      <c r="AP21" s="52">
        <f t="shared" si="24"/>
        <v>2.2578334267738116</v>
      </c>
      <c r="AQ21" s="74">
        <f t="shared" si="25"/>
        <v>2.4158167268162565</v>
      </c>
      <c r="AR21" s="74">
        <f t="shared" si="26"/>
        <v>2.09960538848823</v>
      </c>
      <c r="AS21" s="74">
        <f t="shared" si="27"/>
        <v>2.0404213901293948</v>
      </c>
      <c r="AT21" s="74">
        <f t="shared" si="28"/>
        <v>2.3878023027804316</v>
      </c>
      <c r="AU21" s="74">
        <f t="shared" si="29"/>
        <v>2.62733945846094</v>
      </c>
      <c r="AV21" s="74">
        <f t="shared" si="30"/>
        <v>2.4214798779887827</v>
      </c>
      <c r="AW21" s="74">
        <f t="shared" si="31"/>
        <v>2.4004834810636582</v>
      </c>
      <c r="AX21" s="74">
        <f t="shared" si="32"/>
        <v>2.4372493865581424</v>
      </c>
      <c r="AY21" s="74">
        <f t="shared" si="33"/>
        <v>2.6427614221701075</v>
      </c>
      <c r="AZ21" s="74">
        <f t="shared" si="34"/>
        <v>2.6796537262071189</v>
      </c>
      <c r="BA21" s="103">
        <f t="shared" si="35"/>
        <v>2.908123909249563</v>
      </c>
      <c r="BB21" s="42">
        <f t="shared" si="36"/>
        <v>8.5261084597609255E-2</v>
      </c>
      <c r="BC21" s="8"/>
    </row>
    <row r="22" spans="1:55" ht="20.100000000000001" customHeight="1">
      <c r="A22" s="47" t="s">
        <v>142</v>
      </c>
      <c r="B22" s="81">
        <v>14.07</v>
      </c>
      <c r="C22" s="61">
        <v>42.44</v>
      </c>
      <c r="D22" s="61">
        <v>34.090000000000003</v>
      </c>
      <c r="E22" s="61">
        <v>4.8900000000000006</v>
      </c>
      <c r="F22" s="61">
        <v>21.75</v>
      </c>
      <c r="G22" s="61">
        <v>218.06</v>
      </c>
      <c r="H22" s="61">
        <v>988.32</v>
      </c>
      <c r="I22" s="61">
        <v>2138.69</v>
      </c>
      <c r="J22" s="61">
        <v>1362.36</v>
      </c>
      <c r="K22" s="61">
        <v>3548.08</v>
      </c>
      <c r="L22" s="61">
        <v>747.09</v>
      </c>
      <c r="M22" s="82">
        <v>1322.21</v>
      </c>
      <c r="N22" s="42">
        <f t="shared" si="0"/>
        <v>0.76981354321433826</v>
      </c>
      <c r="P22" s="340">
        <f t="shared" si="14"/>
        <v>3.3995278836187228E-4</v>
      </c>
      <c r="Q22" s="341">
        <f t="shared" si="15"/>
        <v>3.4364678166420807E-3</v>
      </c>
      <c r="R22" s="341">
        <f t="shared" si="16"/>
        <v>4.2760929491733685E-2</v>
      </c>
      <c r="S22" s="341">
        <f t="shared" si="17"/>
        <v>7.5500227281868502E-3</v>
      </c>
      <c r="T22" s="342">
        <f t="shared" si="18"/>
        <v>1.1892858941793616E-2</v>
      </c>
      <c r="V22" s="81">
        <v>2.286</v>
      </c>
      <c r="W22" s="61">
        <v>6.5919999999999996</v>
      </c>
      <c r="X22" s="61">
        <v>7.3620000000000001</v>
      </c>
      <c r="Y22" s="61">
        <v>1.054</v>
      </c>
      <c r="Z22" s="61">
        <v>6.2359999999999998</v>
      </c>
      <c r="AA22" s="61">
        <v>85.906000000000006</v>
      </c>
      <c r="AB22" s="61">
        <v>189.31</v>
      </c>
      <c r="AC22" s="61">
        <v>431.31400000000002</v>
      </c>
      <c r="AD22" s="61">
        <v>269.52600000000001</v>
      </c>
      <c r="AE22" s="61">
        <v>721.89300000000003</v>
      </c>
      <c r="AF22" s="61">
        <v>162.703</v>
      </c>
      <c r="AG22" s="82">
        <v>303.15899999999999</v>
      </c>
      <c r="AH22" s="42">
        <f t="shared" si="1"/>
        <v>0.86326619668967375</v>
      </c>
      <c r="AJ22" s="340">
        <f t="shared" si="19"/>
        <v>2.5544879201551553E-4</v>
      </c>
      <c r="AK22" s="341">
        <f t="shared" si="20"/>
        <v>5.5527843846700327E-3</v>
      </c>
      <c r="AL22" s="341">
        <f t="shared" si="21"/>
        <v>3.463157670524869E-2</v>
      </c>
      <c r="AM22" s="341">
        <f t="shared" si="22"/>
        <v>6.8038006575854527E-3</v>
      </c>
      <c r="AN22" s="342">
        <f t="shared" si="23"/>
        <v>1.0963762216058654E-2</v>
      </c>
      <c r="AP22" s="52">
        <f t="shared" si="24"/>
        <v>1.624733475479744</v>
      </c>
      <c r="AQ22" s="74">
        <f t="shared" si="25"/>
        <v>1.5532516493873705</v>
      </c>
      <c r="AR22" s="74">
        <f t="shared" si="26"/>
        <v>2.1595775887356994</v>
      </c>
      <c r="AS22" s="74">
        <f t="shared" si="27"/>
        <v>2.1554192229038853</v>
      </c>
      <c r="AT22" s="74">
        <f t="shared" si="28"/>
        <v>2.8671264367816089</v>
      </c>
      <c r="AU22" s="74">
        <f t="shared" si="29"/>
        <v>3.9395579198385766</v>
      </c>
      <c r="AV22" s="74">
        <f t="shared" si="30"/>
        <v>1.9154727213857858</v>
      </c>
      <c r="AW22" s="74">
        <f t="shared" si="31"/>
        <v>2.0167205158297836</v>
      </c>
      <c r="AX22" s="74">
        <f t="shared" si="32"/>
        <v>1.9783757597110898</v>
      </c>
      <c r="AY22" s="74">
        <f t="shared" si="33"/>
        <v>2.0346018128114363</v>
      </c>
      <c r="AZ22" s="74">
        <f t="shared" si="34"/>
        <v>2.1778232876895687</v>
      </c>
      <c r="BA22" s="103">
        <f t="shared" si="35"/>
        <v>2.2928203538015897</v>
      </c>
      <c r="BB22" s="42">
        <f t="shared" si="36"/>
        <v>5.2803671795621322E-2</v>
      </c>
      <c r="BC22" s="8"/>
    </row>
    <row r="23" spans="1:55" ht="20.100000000000001" customHeight="1">
      <c r="A23" s="47" t="s">
        <v>151</v>
      </c>
      <c r="B23" s="81"/>
      <c r="C23" s="61">
        <v>0.16</v>
      </c>
      <c r="D23" s="61">
        <v>28.84</v>
      </c>
      <c r="E23" s="61">
        <v>4.5</v>
      </c>
      <c r="F23" s="61">
        <v>22.97</v>
      </c>
      <c r="G23" s="61">
        <v>28.6</v>
      </c>
      <c r="H23" s="61">
        <v>22.7</v>
      </c>
      <c r="I23" s="61">
        <v>82.57</v>
      </c>
      <c r="J23" s="61">
        <v>118.66</v>
      </c>
      <c r="K23" s="61">
        <v>213.91</v>
      </c>
      <c r="L23" s="61">
        <v>251.74</v>
      </c>
      <c r="M23" s="82">
        <v>767.84</v>
      </c>
      <c r="N23" s="42">
        <f t="shared" si="0"/>
        <v>2.0501310876300947</v>
      </c>
      <c r="P23" s="340">
        <f t="shared" si="14"/>
        <v>0</v>
      </c>
      <c r="Q23" s="341">
        <f t="shared" si="15"/>
        <v>4.507153056771692E-4</v>
      </c>
      <c r="R23" s="341">
        <f t="shared" si="16"/>
        <v>2.5780113265700751E-3</v>
      </c>
      <c r="S23" s="341">
        <f t="shared" si="17"/>
        <v>2.5440612531204511E-3</v>
      </c>
      <c r="T23" s="342">
        <f t="shared" si="18"/>
        <v>6.9064768908621253E-3</v>
      </c>
      <c r="V23" s="81"/>
      <c r="W23" s="61">
        <v>2.5000000000000001E-2</v>
      </c>
      <c r="X23" s="61">
        <v>10.635999999999999</v>
      </c>
      <c r="Y23" s="61">
        <v>2.3050000000000002</v>
      </c>
      <c r="Z23" s="61">
        <v>9.8520000000000003</v>
      </c>
      <c r="AA23" s="61">
        <v>13.138</v>
      </c>
      <c r="AB23" s="61">
        <v>11.602</v>
      </c>
      <c r="AC23" s="61">
        <v>29.013000000000002</v>
      </c>
      <c r="AD23" s="61">
        <v>39.246000000000002</v>
      </c>
      <c r="AE23" s="61">
        <v>67.010999999999996</v>
      </c>
      <c r="AF23" s="61">
        <v>80.134</v>
      </c>
      <c r="AG23" s="82">
        <v>253.113</v>
      </c>
      <c r="AH23" s="42">
        <f t="shared" si="1"/>
        <v>2.1586218084708113</v>
      </c>
      <c r="AJ23" s="340">
        <f t="shared" si="19"/>
        <v>0</v>
      </c>
      <c r="AK23" s="341">
        <f t="shared" si="20"/>
        <v>8.4921287507036633E-4</v>
      </c>
      <c r="AL23" s="341">
        <f t="shared" si="21"/>
        <v>3.2147376226053168E-3</v>
      </c>
      <c r="AM23" s="341">
        <f t="shared" si="22"/>
        <v>3.350987762333532E-3</v>
      </c>
      <c r="AN23" s="342">
        <f t="shared" si="23"/>
        <v>9.1538458227967967E-3</v>
      </c>
      <c r="AP23" s="52"/>
      <c r="AQ23" s="74">
        <f t="shared" si="25"/>
        <v>1.5625</v>
      </c>
      <c r="AR23" s="74">
        <f t="shared" si="26"/>
        <v>3.6879334257975032</v>
      </c>
      <c r="AS23" s="74">
        <f t="shared" si="27"/>
        <v>5.1222222222222227</v>
      </c>
      <c r="AT23" s="74">
        <f t="shared" si="28"/>
        <v>4.2890727035263394</v>
      </c>
      <c r="AU23" s="74">
        <f t="shared" si="29"/>
        <v>4.5937062937062931</v>
      </c>
      <c r="AV23" s="74">
        <f t="shared" si="30"/>
        <v>5.1110132158590318</v>
      </c>
      <c r="AW23" s="74">
        <f t="shared" si="31"/>
        <v>3.5137459125590413</v>
      </c>
      <c r="AX23" s="74">
        <f t="shared" si="32"/>
        <v>3.307433001854037</v>
      </c>
      <c r="AY23" s="74">
        <f t="shared" si="33"/>
        <v>3.1326726193258847</v>
      </c>
      <c r="AZ23" s="74">
        <f t="shared" si="34"/>
        <v>3.1832048939381901</v>
      </c>
      <c r="BA23" s="103">
        <f t="shared" si="35"/>
        <v>3.2964289435299019</v>
      </c>
      <c r="BB23" s="42">
        <f t="shared" si="36"/>
        <v>3.5569199396283148E-2</v>
      </c>
      <c r="BC23" s="8"/>
    </row>
    <row r="24" spans="1:55" ht="20.100000000000001" customHeight="1">
      <c r="A24" s="47" t="s">
        <v>133</v>
      </c>
      <c r="B24" s="81">
        <v>1160.3000000000002</v>
      </c>
      <c r="C24" s="61">
        <v>1103.8</v>
      </c>
      <c r="D24" s="61">
        <v>875.66</v>
      </c>
      <c r="E24" s="61">
        <v>876.47</v>
      </c>
      <c r="F24" s="61">
        <v>714.39</v>
      </c>
      <c r="G24" s="61">
        <v>831.5200000000001</v>
      </c>
      <c r="H24" s="61">
        <v>1048.4399999999998</v>
      </c>
      <c r="I24" s="61">
        <v>1341.48</v>
      </c>
      <c r="J24" s="61">
        <v>1138.02</v>
      </c>
      <c r="K24" s="61">
        <v>1028.98</v>
      </c>
      <c r="L24" s="61">
        <v>950.56999999999994</v>
      </c>
      <c r="M24" s="82">
        <v>914.52</v>
      </c>
      <c r="N24" s="42">
        <f t="shared" si="0"/>
        <v>-3.7924613652860872E-2</v>
      </c>
      <c r="P24" s="340">
        <f t="shared" si="14"/>
        <v>2.8034628311036279E-2</v>
      </c>
      <c r="Q24" s="341">
        <f t="shared" si="15"/>
        <v>1.3104153530653138E-2</v>
      </c>
      <c r="R24" s="341">
        <f t="shared" si="16"/>
        <v>1.2401113060698779E-2</v>
      </c>
      <c r="S24" s="341">
        <f t="shared" si="17"/>
        <v>9.6063728663649279E-3</v>
      </c>
      <c r="T24" s="342">
        <f t="shared" si="18"/>
        <v>8.2258168970504673E-3</v>
      </c>
      <c r="V24" s="81">
        <v>163.37200000000001</v>
      </c>
      <c r="W24" s="61">
        <v>238.20099999999999</v>
      </c>
      <c r="X24" s="61">
        <v>189.33099999999999</v>
      </c>
      <c r="Y24" s="61">
        <v>198.61499999999998</v>
      </c>
      <c r="Z24" s="61">
        <v>176.042</v>
      </c>
      <c r="AA24" s="61">
        <v>210.554</v>
      </c>
      <c r="AB24" s="61">
        <v>253.19</v>
      </c>
      <c r="AC24" s="61">
        <v>313.565</v>
      </c>
      <c r="AD24" s="61">
        <v>262.803</v>
      </c>
      <c r="AE24" s="61">
        <v>252.99300000000002</v>
      </c>
      <c r="AF24" s="61">
        <v>232.636</v>
      </c>
      <c r="AG24" s="82">
        <v>246.03</v>
      </c>
      <c r="AH24" s="42">
        <f t="shared" si="1"/>
        <v>5.7574923915473121E-2</v>
      </c>
      <c r="AJ24" s="340">
        <f t="shared" si="19"/>
        <v>1.8255984273472796E-2</v>
      </c>
      <c r="AK24" s="341">
        <f t="shared" si="20"/>
        <v>1.360977071834114E-2</v>
      </c>
      <c r="AL24" s="341">
        <f t="shared" si="21"/>
        <v>1.2136904617984914E-2</v>
      </c>
      <c r="AM24" s="341">
        <f t="shared" si="22"/>
        <v>9.7282101115409633E-3</v>
      </c>
      <c r="AN24" s="342">
        <f t="shared" si="23"/>
        <v>8.8976887310517287E-3</v>
      </c>
      <c r="AP24" s="52">
        <f t="shared" si="24"/>
        <v>1.4080151684909072</v>
      </c>
      <c r="AQ24" s="74">
        <f t="shared" si="25"/>
        <v>2.1580086972277588</v>
      </c>
      <c r="AR24" s="74">
        <f t="shared" si="26"/>
        <v>2.1621519767946462</v>
      </c>
      <c r="AS24" s="74">
        <f t="shared" si="27"/>
        <v>2.2660787020662427</v>
      </c>
      <c r="AT24" s="74">
        <f t="shared" si="28"/>
        <v>2.4642282226794889</v>
      </c>
      <c r="AU24" s="74">
        <f t="shared" si="29"/>
        <v>2.532157975755243</v>
      </c>
      <c r="AV24" s="74">
        <f t="shared" si="30"/>
        <v>2.4149212162832403</v>
      </c>
      <c r="AW24" s="74">
        <f t="shared" si="31"/>
        <v>2.3374556460029221</v>
      </c>
      <c r="AX24" s="74">
        <f t="shared" si="32"/>
        <v>2.30930036378974</v>
      </c>
      <c r="AY24" s="74">
        <f t="shared" si="33"/>
        <v>2.4586775253163329</v>
      </c>
      <c r="AZ24" s="74">
        <f t="shared" si="34"/>
        <v>2.4473316010393766</v>
      </c>
      <c r="BA24" s="103">
        <f t="shared" si="35"/>
        <v>2.6902637449153657</v>
      </c>
      <c r="BB24" s="42">
        <f t="shared" si="36"/>
        <v>9.9264089824532262E-2</v>
      </c>
      <c r="BC24" s="8"/>
    </row>
    <row r="25" spans="1:55" ht="20.100000000000001" customHeight="1">
      <c r="A25" s="47" t="s">
        <v>129</v>
      </c>
      <c r="B25" s="81">
        <v>610.29999999999995</v>
      </c>
      <c r="C25" s="61">
        <v>490.47999999999996</v>
      </c>
      <c r="D25" s="61">
        <v>329.83</v>
      </c>
      <c r="E25" s="61">
        <v>353.41</v>
      </c>
      <c r="F25" s="61">
        <v>307.45999999999998</v>
      </c>
      <c r="G25" s="61">
        <v>451.26</v>
      </c>
      <c r="H25" s="61">
        <v>996.31</v>
      </c>
      <c r="I25" s="61">
        <v>767.81</v>
      </c>
      <c r="J25" s="61">
        <v>544.44000000000005</v>
      </c>
      <c r="K25" s="61">
        <v>534.29</v>
      </c>
      <c r="L25" s="61">
        <v>559.94000000000005</v>
      </c>
      <c r="M25" s="82">
        <v>826.75</v>
      </c>
      <c r="N25" s="42">
        <f t="shared" si="0"/>
        <v>0.47649748187305768</v>
      </c>
      <c r="P25" s="340">
        <f t="shared" si="14"/>
        <v>1.4745784416293577E-2</v>
      </c>
      <c r="Q25" s="341">
        <f t="shared" si="15"/>
        <v>7.1115310783174601E-3</v>
      </c>
      <c r="R25" s="341">
        <f t="shared" si="16"/>
        <v>6.4391831689641684E-3</v>
      </c>
      <c r="S25" s="341">
        <f t="shared" si="17"/>
        <v>5.6587020659103256E-3</v>
      </c>
      <c r="T25" s="342">
        <f t="shared" si="18"/>
        <v>7.4363536277352853E-3</v>
      </c>
      <c r="V25" s="81">
        <v>100.003</v>
      </c>
      <c r="W25" s="61">
        <v>86.759</v>
      </c>
      <c r="X25" s="61">
        <v>62.872999999999998</v>
      </c>
      <c r="Y25" s="61">
        <v>70.866</v>
      </c>
      <c r="Z25" s="61">
        <v>74.519000000000005</v>
      </c>
      <c r="AA25" s="61">
        <v>93.024000000000001</v>
      </c>
      <c r="AB25" s="61">
        <v>243.63399999999999</v>
      </c>
      <c r="AC25" s="61">
        <v>200.709</v>
      </c>
      <c r="AD25" s="61">
        <v>140.16999999999999</v>
      </c>
      <c r="AE25" s="61">
        <v>148.114</v>
      </c>
      <c r="AF25" s="61">
        <v>156.41300000000001</v>
      </c>
      <c r="AG25" s="82">
        <v>239.65199999999999</v>
      </c>
      <c r="AH25" s="42">
        <f t="shared" si="1"/>
        <v>0.53217443562875189</v>
      </c>
      <c r="AJ25" s="340">
        <f t="shared" si="19"/>
        <v>1.1174823074334034E-2</v>
      </c>
      <c r="AK25" s="341">
        <f t="shared" si="20"/>
        <v>6.0128770353589404E-3</v>
      </c>
      <c r="AL25" s="341">
        <f t="shared" si="21"/>
        <v>7.1055147398869428E-3</v>
      </c>
      <c r="AM25" s="341">
        <f t="shared" si="22"/>
        <v>6.5407698214225516E-3</v>
      </c>
      <c r="AN25" s="342">
        <f t="shared" si="23"/>
        <v>8.6670280037963194E-3</v>
      </c>
      <c r="AP25" s="52">
        <f t="shared" si="24"/>
        <v>1.6385875798787484</v>
      </c>
      <c r="AQ25" s="74">
        <f t="shared" si="25"/>
        <v>1.7688590768227044</v>
      </c>
      <c r="AR25" s="74">
        <f t="shared" si="26"/>
        <v>1.9062244186399055</v>
      </c>
      <c r="AS25" s="74">
        <f t="shared" si="27"/>
        <v>2.0052064174754531</v>
      </c>
      <c r="AT25" s="74">
        <f t="shared" si="28"/>
        <v>2.4236973915306059</v>
      </c>
      <c r="AU25" s="74">
        <f t="shared" si="29"/>
        <v>2.0614280015955324</v>
      </c>
      <c r="AV25" s="74">
        <f t="shared" si="30"/>
        <v>2.4453633909124668</v>
      </c>
      <c r="AW25" s="74">
        <f t="shared" si="31"/>
        <v>2.6140451413761219</v>
      </c>
      <c r="AX25" s="74">
        <f t="shared" si="32"/>
        <v>2.5745720373227532</v>
      </c>
      <c r="AY25" s="74">
        <f t="shared" si="33"/>
        <v>2.7721649291583228</v>
      </c>
      <c r="AZ25" s="74">
        <f t="shared" si="34"/>
        <v>2.7933885773475731</v>
      </c>
      <c r="BA25" s="103">
        <f t="shared" si="35"/>
        <v>2.898723918959782</v>
      </c>
      <c r="BB25" s="42">
        <f t="shared" si="36"/>
        <v>3.7708803732643875E-2</v>
      </c>
      <c r="BC25" s="8"/>
    </row>
    <row r="26" spans="1:55" ht="20.100000000000001" customHeight="1">
      <c r="A26" s="47" t="s">
        <v>127</v>
      </c>
      <c r="B26" s="81">
        <v>3301.47</v>
      </c>
      <c r="C26" s="61">
        <v>3949.83</v>
      </c>
      <c r="D26" s="61">
        <v>4269.9900000000007</v>
      </c>
      <c r="E26" s="61">
        <v>4352.8799999999992</v>
      </c>
      <c r="F26" s="61">
        <v>4527.63</v>
      </c>
      <c r="G26" s="61">
        <v>3637.6</v>
      </c>
      <c r="H26" s="61">
        <v>1479.58</v>
      </c>
      <c r="I26" s="61">
        <v>2289.7799999999997</v>
      </c>
      <c r="J26" s="61">
        <v>1730.2</v>
      </c>
      <c r="K26" s="61">
        <v>1221.98</v>
      </c>
      <c r="L26" s="61">
        <v>509.09999999999997</v>
      </c>
      <c r="M26" s="82">
        <v>770.66</v>
      </c>
      <c r="N26" s="42">
        <f t="shared" si="0"/>
        <v>0.51376939697505408</v>
      </c>
      <c r="P26" s="340">
        <f t="shared" si="14"/>
        <v>7.9768580823956672E-2</v>
      </c>
      <c r="Q26" s="341">
        <f t="shared" si="15"/>
        <v>5.7325943913680788E-2</v>
      </c>
      <c r="R26" s="341">
        <f t="shared" si="16"/>
        <v>1.4727120194671125E-2</v>
      </c>
      <c r="S26" s="341">
        <f t="shared" si="17"/>
        <v>5.1449177086026112E-3</v>
      </c>
      <c r="T26" s="342">
        <f t="shared" si="18"/>
        <v>6.931841895071636E-3</v>
      </c>
      <c r="V26" s="81">
        <v>944.87299999999993</v>
      </c>
      <c r="W26" s="61">
        <v>1283.2</v>
      </c>
      <c r="X26" s="61">
        <v>1384.337</v>
      </c>
      <c r="Y26" s="61">
        <v>1491.9670000000001</v>
      </c>
      <c r="Z26" s="61">
        <v>1501.8509999999999</v>
      </c>
      <c r="AA26" s="61">
        <v>1033.2239999999999</v>
      </c>
      <c r="AB26" s="61">
        <v>382.37799999999999</v>
      </c>
      <c r="AC26" s="61">
        <v>744.96500000000003</v>
      </c>
      <c r="AD26" s="61">
        <v>593.46699999999998</v>
      </c>
      <c r="AE26" s="61">
        <v>431.90100000000001</v>
      </c>
      <c r="AF26" s="61">
        <v>144.642</v>
      </c>
      <c r="AG26" s="82">
        <v>237.47400000000002</v>
      </c>
      <c r="AH26" s="42">
        <f t="shared" si="1"/>
        <v>0.64180528477205812</v>
      </c>
      <c r="AJ26" s="340">
        <f t="shared" si="19"/>
        <v>0.10558471848559764</v>
      </c>
      <c r="AK26" s="341">
        <f t="shared" si="20"/>
        <v>6.6785440982775474E-2</v>
      </c>
      <c r="AL26" s="341">
        <f t="shared" si="21"/>
        <v>2.0719708614120952E-2</v>
      </c>
      <c r="AM26" s="341">
        <f t="shared" si="22"/>
        <v>6.048538347261421E-3</v>
      </c>
      <c r="AN26" s="342">
        <f t="shared" si="23"/>
        <v>8.588260511798472E-3</v>
      </c>
      <c r="AP26" s="52">
        <f t="shared" si="24"/>
        <v>2.8619766346506252</v>
      </c>
      <c r="AQ26" s="74">
        <f t="shared" si="25"/>
        <v>3.2487474144456852</v>
      </c>
      <c r="AR26" s="74">
        <f t="shared" si="26"/>
        <v>3.2420146183012131</v>
      </c>
      <c r="AS26" s="74">
        <f t="shared" si="27"/>
        <v>3.4275399275881724</v>
      </c>
      <c r="AT26" s="74">
        <f t="shared" si="28"/>
        <v>3.3170797967148373</v>
      </c>
      <c r="AU26" s="74">
        <f t="shared" si="29"/>
        <v>2.8404002639102703</v>
      </c>
      <c r="AV26" s="74">
        <f t="shared" si="30"/>
        <v>2.5843685370172613</v>
      </c>
      <c r="AW26" s="74">
        <f t="shared" si="31"/>
        <v>3.2534348278000511</v>
      </c>
      <c r="AX26" s="74">
        <f t="shared" si="32"/>
        <v>3.4300485493006589</v>
      </c>
      <c r="AY26" s="74">
        <f t="shared" si="33"/>
        <v>3.5344359154814322</v>
      </c>
      <c r="AZ26" s="74">
        <f t="shared" si="34"/>
        <v>2.8411314083677079</v>
      </c>
      <c r="BA26" s="103">
        <f t="shared" si="35"/>
        <v>3.081436690628812</v>
      </c>
      <c r="BB26" s="42">
        <f t="shared" si="36"/>
        <v>8.4580840419192255E-2</v>
      </c>
      <c r="BC26" s="8"/>
    </row>
    <row r="27" spans="1:55" ht="20.100000000000001" customHeight="1">
      <c r="A27" s="47" t="s">
        <v>132</v>
      </c>
      <c r="B27" s="81">
        <v>677.73</v>
      </c>
      <c r="C27" s="61">
        <v>968.87</v>
      </c>
      <c r="D27" s="61">
        <v>779.49</v>
      </c>
      <c r="E27" s="61">
        <v>994.79000000000008</v>
      </c>
      <c r="F27" s="61">
        <v>1022.22</v>
      </c>
      <c r="G27" s="61">
        <v>1050.24</v>
      </c>
      <c r="H27" s="61">
        <v>995.95</v>
      </c>
      <c r="I27" s="61">
        <v>1085.8300000000002</v>
      </c>
      <c r="J27" s="61">
        <v>1146.8</v>
      </c>
      <c r="K27" s="61">
        <v>979.38</v>
      </c>
      <c r="L27" s="61">
        <v>550.34</v>
      </c>
      <c r="M27" s="82">
        <v>870.73</v>
      </c>
      <c r="N27" s="42">
        <f t="shared" si="0"/>
        <v>0.58216738743322305</v>
      </c>
      <c r="P27" s="340">
        <f t="shared" si="14"/>
        <v>1.6374996677789033E-2</v>
      </c>
      <c r="Q27" s="341">
        <f t="shared" si="15"/>
        <v>1.655102246973392E-2</v>
      </c>
      <c r="R27" s="341">
        <f t="shared" si="16"/>
        <v>1.1803341279118321E-2</v>
      </c>
      <c r="S27" s="341">
        <f t="shared" si="17"/>
        <v>5.5616853501323149E-3</v>
      </c>
      <c r="T27" s="342">
        <f t="shared" si="18"/>
        <v>7.8319397572155364E-3</v>
      </c>
      <c r="V27" s="81">
        <v>136.49700000000001</v>
      </c>
      <c r="W27" s="61">
        <v>144.63500000000002</v>
      </c>
      <c r="X27" s="61">
        <v>168.858</v>
      </c>
      <c r="Y27" s="61">
        <v>225.89399999999998</v>
      </c>
      <c r="Z27" s="61">
        <v>227.06</v>
      </c>
      <c r="AA27" s="61">
        <v>280.52699999999999</v>
      </c>
      <c r="AB27" s="61">
        <v>214.755</v>
      </c>
      <c r="AC27" s="61">
        <v>254.83600000000001</v>
      </c>
      <c r="AD27" s="61">
        <v>330.27199999999999</v>
      </c>
      <c r="AE27" s="61">
        <v>232.42099999999999</v>
      </c>
      <c r="AF27" s="61">
        <v>200.01900000000001</v>
      </c>
      <c r="AG27" s="82">
        <v>232.19299999999998</v>
      </c>
      <c r="AH27" s="42">
        <f t="shared" si="1"/>
        <v>0.16085471880171373</v>
      </c>
      <c r="AJ27" s="340">
        <f t="shared" si="19"/>
        <v>1.5252840666553731E-2</v>
      </c>
      <c r="AK27" s="341">
        <f t="shared" si="20"/>
        <v>1.8132679266620842E-2</v>
      </c>
      <c r="AL27" s="341">
        <f t="shared" si="21"/>
        <v>1.114999825377252E-2</v>
      </c>
      <c r="AM27" s="341">
        <f t="shared" si="22"/>
        <v>8.3642551380711146E-3</v>
      </c>
      <c r="AN27" s="342">
        <f t="shared" si="23"/>
        <v>8.3972728509900969E-3</v>
      </c>
      <c r="AP27" s="52">
        <f t="shared" si="24"/>
        <v>2.0140321366916032</v>
      </c>
      <c r="AQ27" s="74">
        <f t="shared" si="25"/>
        <v>1.4928215343647757</v>
      </c>
      <c r="AR27" s="74">
        <f t="shared" si="26"/>
        <v>2.166262556286803</v>
      </c>
      <c r="AS27" s="74">
        <f t="shared" si="27"/>
        <v>2.2707707154273762</v>
      </c>
      <c r="AT27" s="74">
        <f t="shared" si="28"/>
        <v>2.2212439592259985</v>
      </c>
      <c r="AU27" s="74">
        <f t="shared" si="29"/>
        <v>2.6710751828153563</v>
      </c>
      <c r="AV27" s="74">
        <f t="shared" si="30"/>
        <v>2.1562829459310202</v>
      </c>
      <c r="AW27" s="74">
        <f t="shared" si="31"/>
        <v>2.346923551568846</v>
      </c>
      <c r="AX27" s="74">
        <f t="shared" si="32"/>
        <v>2.8799441925357518</v>
      </c>
      <c r="AY27" s="74">
        <f t="shared" si="33"/>
        <v>2.3731442341072921</v>
      </c>
      <c r="AZ27" s="74">
        <f t="shared" si="34"/>
        <v>3.6344623323763492</v>
      </c>
      <c r="BA27" s="103">
        <f t="shared" si="35"/>
        <v>2.6666475256394055</v>
      </c>
      <c r="BB27" s="42">
        <f t="shared" si="36"/>
        <v>-0.26628830298102157</v>
      </c>
      <c r="BC27" s="8"/>
    </row>
    <row r="28" spans="1:55" ht="20.100000000000001" customHeight="1">
      <c r="A28" s="47" t="s">
        <v>159</v>
      </c>
      <c r="B28" s="81">
        <v>2.7</v>
      </c>
      <c r="C28" s="61">
        <v>10.35</v>
      </c>
      <c r="D28" s="61">
        <v>9</v>
      </c>
      <c r="E28" s="61">
        <v>3.6</v>
      </c>
      <c r="F28" s="61">
        <v>34.159999999999997</v>
      </c>
      <c r="G28" s="61">
        <v>34.47</v>
      </c>
      <c r="H28" s="61">
        <v>109.81</v>
      </c>
      <c r="I28" s="61">
        <v>46.58</v>
      </c>
      <c r="J28" s="61">
        <v>51.52</v>
      </c>
      <c r="K28" s="61">
        <v>397.56</v>
      </c>
      <c r="L28" s="61">
        <v>607.32000000000005</v>
      </c>
      <c r="M28" s="82">
        <v>941.46999999999991</v>
      </c>
      <c r="N28" s="42">
        <f t="shared" si="0"/>
        <v>0.55020417572284763</v>
      </c>
      <c r="P28" s="340">
        <f t="shared" si="14"/>
        <v>6.5236142756009606E-5</v>
      </c>
      <c r="Q28" s="341">
        <f t="shared" si="15"/>
        <v>5.4322225827594479E-4</v>
      </c>
      <c r="R28" s="341">
        <f t="shared" si="16"/>
        <v>4.7913336589743309E-3</v>
      </c>
      <c r="S28" s="341">
        <f t="shared" si="17"/>
        <v>6.137519981906381E-3</v>
      </c>
      <c r="T28" s="342">
        <f t="shared" si="18"/>
        <v>8.4682235862158315E-3</v>
      </c>
      <c r="V28" s="81">
        <v>1.044</v>
      </c>
      <c r="W28" s="61">
        <v>3.7410000000000001</v>
      </c>
      <c r="X28" s="61">
        <v>3.48</v>
      </c>
      <c r="Y28" s="61">
        <v>1.3919999999999999</v>
      </c>
      <c r="Z28" s="61">
        <v>5.85</v>
      </c>
      <c r="AA28" s="61">
        <v>10.021000000000001</v>
      </c>
      <c r="AB28" s="61">
        <v>25.616</v>
      </c>
      <c r="AC28" s="61">
        <v>12.904999999999999</v>
      </c>
      <c r="AD28" s="61">
        <v>16.776</v>
      </c>
      <c r="AE28" s="61">
        <v>78.247</v>
      </c>
      <c r="AF28" s="61">
        <v>148.852</v>
      </c>
      <c r="AG28" s="82">
        <v>220.535</v>
      </c>
      <c r="AH28" s="42">
        <f t="shared" si="1"/>
        <v>0.48157230000268719</v>
      </c>
      <c r="AJ28" s="340">
        <f t="shared" si="19"/>
        <v>1.1666165304645593E-4</v>
      </c>
      <c r="AK28" s="341">
        <f t="shared" si="20"/>
        <v>6.4773650639976716E-4</v>
      </c>
      <c r="AL28" s="341">
        <f t="shared" si="21"/>
        <v>3.753765422930537E-3</v>
      </c>
      <c r="AM28" s="341">
        <f t="shared" si="22"/>
        <v>6.2245891930874644E-3</v>
      </c>
      <c r="AN28" s="342">
        <f t="shared" si="23"/>
        <v>7.9756606279823301E-3</v>
      </c>
      <c r="AP28" s="52">
        <f t="shared" si="24"/>
        <v>3.8666666666666667</v>
      </c>
      <c r="AQ28" s="74">
        <f t="shared" si="25"/>
        <v>3.6144927536231886</v>
      </c>
      <c r="AR28" s="74">
        <f t="shared" si="26"/>
        <v>3.8666666666666667</v>
      </c>
      <c r="AS28" s="74">
        <f t="shared" si="27"/>
        <v>3.8666666666666663</v>
      </c>
      <c r="AT28" s="74">
        <f t="shared" si="28"/>
        <v>1.7125292740046838</v>
      </c>
      <c r="AU28" s="74">
        <f t="shared" si="29"/>
        <v>2.9071656512909785</v>
      </c>
      <c r="AV28" s="74">
        <f t="shared" si="30"/>
        <v>2.3327565795464893</v>
      </c>
      <c r="AW28" s="74">
        <f t="shared" si="31"/>
        <v>2.7705023615285529</v>
      </c>
      <c r="AX28" s="74">
        <f t="shared" si="32"/>
        <v>3.2562111801242235</v>
      </c>
      <c r="AY28" s="74">
        <f t="shared" si="33"/>
        <v>1.9681809035114197</v>
      </c>
      <c r="AZ28" s="74">
        <f t="shared" si="34"/>
        <v>2.4509648949482972</v>
      </c>
      <c r="BA28" s="103">
        <f t="shared" si="35"/>
        <v>2.3424538222141971</v>
      </c>
      <c r="BB28" s="42">
        <f t="shared" si="36"/>
        <v>-4.4272797606262383E-2</v>
      </c>
      <c r="BC28" s="8"/>
    </row>
    <row r="29" spans="1:55" ht="20.100000000000001" customHeight="1">
      <c r="A29" s="47" t="s">
        <v>134</v>
      </c>
      <c r="B29" s="81">
        <v>103.8</v>
      </c>
      <c r="C29" s="61">
        <v>60.6</v>
      </c>
      <c r="D29" s="61">
        <v>25.2</v>
      </c>
      <c r="E29" s="61">
        <v>421.57</v>
      </c>
      <c r="F29" s="61">
        <v>346.46</v>
      </c>
      <c r="G29" s="61">
        <v>422.7</v>
      </c>
      <c r="H29" s="61">
        <v>251.67</v>
      </c>
      <c r="I29" s="61">
        <v>191.36</v>
      </c>
      <c r="J29" s="61">
        <v>1600.1399999999999</v>
      </c>
      <c r="K29" s="61">
        <v>1647.72</v>
      </c>
      <c r="L29" s="61">
        <v>1183.02</v>
      </c>
      <c r="M29" s="82">
        <v>1140.2</v>
      </c>
      <c r="N29" s="42">
        <f t="shared" si="0"/>
        <v>-3.6195499653429303E-2</v>
      </c>
      <c r="P29" s="340">
        <f t="shared" si="14"/>
        <v>2.5079672659532579E-3</v>
      </c>
      <c r="Q29" s="341">
        <f t="shared" si="15"/>
        <v>6.6614461436971814E-3</v>
      </c>
      <c r="R29" s="341">
        <f t="shared" si="16"/>
        <v>1.9858074998906287E-2</v>
      </c>
      <c r="S29" s="341">
        <f t="shared" si="17"/>
        <v>1.1955491156218939E-2</v>
      </c>
      <c r="T29" s="342">
        <f t="shared" si="18"/>
        <v>1.0255736808398879E-2</v>
      </c>
      <c r="V29" s="81">
        <v>28.315999999999999</v>
      </c>
      <c r="W29" s="61">
        <v>15.997</v>
      </c>
      <c r="X29" s="61">
        <v>6.6980000000000004</v>
      </c>
      <c r="Y29" s="61">
        <v>87.236000000000004</v>
      </c>
      <c r="Z29" s="61">
        <v>69.688999999999993</v>
      </c>
      <c r="AA29" s="61">
        <v>114.03700000000001</v>
      </c>
      <c r="AB29" s="61">
        <v>75.183999999999997</v>
      </c>
      <c r="AC29" s="61">
        <v>52.12</v>
      </c>
      <c r="AD29" s="61">
        <v>211.916</v>
      </c>
      <c r="AE29" s="61">
        <v>258.447</v>
      </c>
      <c r="AF29" s="61">
        <v>208.05699999999999</v>
      </c>
      <c r="AG29" s="82">
        <v>212.94799999999998</v>
      </c>
      <c r="AH29" s="42">
        <f t="shared" si="1"/>
        <v>2.3507980985979761E-2</v>
      </c>
      <c r="AJ29" s="340">
        <f t="shared" si="19"/>
        <v>3.1641679766891244E-3</v>
      </c>
      <c r="AK29" s="341">
        <f t="shared" si="20"/>
        <v>7.3711134597655176E-3</v>
      </c>
      <c r="AL29" s="341">
        <f t="shared" si="21"/>
        <v>1.2398550899844448E-2</v>
      </c>
      <c r="AM29" s="341">
        <f t="shared" si="22"/>
        <v>8.7003826199594132E-3</v>
      </c>
      <c r="AN29" s="342">
        <f t="shared" si="23"/>
        <v>7.7012763480063537E-3</v>
      </c>
      <c r="AP29" s="52">
        <f t="shared" si="24"/>
        <v>2.7279383429672448</v>
      </c>
      <c r="AQ29" s="74">
        <f t="shared" si="25"/>
        <v>2.6397689768976895</v>
      </c>
      <c r="AR29" s="74">
        <f t="shared" si="26"/>
        <v>2.6579365079365083</v>
      </c>
      <c r="AS29" s="74">
        <f t="shared" si="27"/>
        <v>2.0693123324714757</v>
      </c>
      <c r="AT29" s="74">
        <f t="shared" si="28"/>
        <v>2.0114587542573457</v>
      </c>
      <c r="AU29" s="74">
        <f t="shared" si="29"/>
        <v>2.6978235154956236</v>
      </c>
      <c r="AV29" s="74">
        <f t="shared" si="30"/>
        <v>2.9874041403425124</v>
      </c>
      <c r="AW29" s="74">
        <f t="shared" si="31"/>
        <v>2.7236622073578594</v>
      </c>
      <c r="AX29" s="74">
        <f t="shared" si="32"/>
        <v>1.3243591185771244</v>
      </c>
      <c r="AY29" s="74">
        <f t="shared" si="33"/>
        <v>1.568512854125701</v>
      </c>
      <c r="AZ29" s="74">
        <f t="shared" si="34"/>
        <v>1.7586938513296477</v>
      </c>
      <c r="BA29" s="103">
        <f t="shared" si="35"/>
        <v>1.867637256621645</v>
      </c>
      <c r="BB29" s="42">
        <f t="shared" si="36"/>
        <v>6.1945633806379338E-2</v>
      </c>
      <c r="BC29" s="8"/>
    </row>
    <row r="30" spans="1:55" ht="20.100000000000001" customHeight="1">
      <c r="A30" s="47" t="s">
        <v>138</v>
      </c>
      <c r="B30" s="81">
        <v>739.64</v>
      </c>
      <c r="C30" s="61">
        <v>933.61</v>
      </c>
      <c r="D30" s="61">
        <v>813.25</v>
      </c>
      <c r="E30" s="61">
        <v>550.84999999999991</v>
      </c>
      <c r="F30" s="61">
        <v>647</v>
      </c>
      <c r="G30" s="61">
        <v>703.28</v>
      </c>
      <c r="H30" s="61">
        <v>734.04</v>
      </c>
      <c r="I30" s="61">
        <v>616.13</v>
      </c>
      <c r="J30" s="61">
        <v>602.96999999999991</v>
      </c>
      <c r="K30" s="61">
        <v>738.9</v>
      </c>
      <c r="L30" s="61">
        <v>692.16</v>
      </c>
      <c r="M30" s="82">
        <v>663.38</v>
      </c>
      <c r="N30" s="42">
        <f t="shared" si="0"/>
        <v>-4.1579981507165936E-2</v>
      </c>
      <c r="P30" s="340">
        <f t="shared" si="14"/>
        <v>1.787083726964998E-2</v>
      </c>
      <c r="Q30" s="341">
        <f t="shared" si="15"/>
        <v>1.1083183922260122E-2</v>
      </c>
      <c r="R30" s="341">
        <f t="shared" si="16"/>
        <v>8.9051122864879078E-3</v>
      </c>
      <c r="S30" s="341">
        <f t="shared" si="17"/>
        <v>6.9949052075945466E-3</v>
      </c>
      <c r="T30" s="342">
        <f t="shared" si="18"/>
        <v>5.9668923732289492E-3</v>
      </c>
      <c r="V30" s="81">
        <v>145.92599999999999</v>
      </c>
      <c r="W30" s="61">
        <v>155.81200000000001</v>
      </c>
      <c r="X30" s="61">
        <v>526.02199999999993</v>
      </c>
      <c r="Y30" s="61">
        <v>154.00600000000003</v>
      </c>
      <c r="Z30" s="61">
        <v>152.12100000000001</v>
      </c>
      <c r="AA30" s="61">
        <v>179.351</v>
      </c>
      <c r="AB30" s="61">
        <v>184.33199999999999</v>
      </c>
      <c r="AC30" s="61">
        <v>155.49900000000002</v>
      </c>
      <c r="AD30" s="61">
        <v>169.05</v>
      </c>
      <c r="AE30" s="61">
        <v>170.32999999999998</v>
      </c>
      <c r="AF30" s="61">
        <v>288.40800000000002</v>
      </c>
      <c r="AG30" s="82">
        <v>195.95999999999998</v>
      </c>
      <c r="AH30" s="42">
        <f t="shared" si="1"/>
        <v>-0.32054589331779987</v>
      </c>
      <c r="AJ30" s="340">
        <f t="shared" si="19"/>
        <v>1.6306483124958932E-2</v>
      </c>
      <c r="AK30" s="341">
        <f t="shared" si="20"/>
        <v>1.1592873980571265E-2</v>
      </c>
      <c r="AL30" s="341">
        <f t="shared" si="21"/>
        <v>8.1712891802594133E-3</v>
      </c>
      <c r="AM30" s="341">
        <f t="shared" si="22"/>
        <v>1.2060444737054051E-2</v>
      </c>
      <c r="AN30" s="342">
        <f t="shared" si="23"/>
        <v>7.0869043764455412E-3</v>
      </c>
      <c r="AP30" s="52">
        <f t="shared" si="24"/>
        <v>1.9729327781082686</v>
      </c>
      <c r="AQ30" s="74">
        <f t="shared" si="25"/>
        <v>1.6689195702702415</v>
      </c>
      <c r="AR30" s="74">
        <f t="shared" si="26"/>
        <v>6.4681463264678749</v>
      </c>
      <c r="AS30" s="74">
        <f t="shared" si="27"/>
        <v>2.7957883271307988</v>
      </c>
      <c r="AT30" s="74">
        <f t="shared" si="28"/>
        <v>2.351174652241113</v>
      </c>
      <c r="AU30" s="74">
        <f t="shared" si="29"/>
        <v>2.5502075986804691</v>
      </c>
      <c r="AV30" s="74">
        <f t="shared" si="30"/>
        <v>2.5111982998201734</v>
      </c>
      <c r="AW30" s="74">
        <f t="shared" si="31"/>
        <v>2.5238017950757148</v>
      </c>
      <c r="AX30" s="74">
        <f t="shared" si="32"/>
        <v>2.803622070749789</v>
      </c>
      <c r="AY30" s="74">
        <f t="shared" si="33"/>
        <v>2.3051833807010418</v>
      </c>
      <c r="AZ30" s="74">
        <f t="shared" si="34"/>
        <v>4.1667822468793343</v>
      </c>
      <c r="BA30" s="103">
        <f t="shared" si="35"/>
        <v>2.9539630377762367</v>
      </c>
      <c r="BB30" s="42">
        <f t="shared" si="36"/>
        <v>-0.29106853616154893</v>
      </c>
      <c r="BC30" s="8"/>
    </row>
    <row r="31" spans="1:55" ht="20.100000000000001" customHeight="1">
      <c r="A31" s="47" t="s">
        <v>162</v>
      </c>
      <c r="B31" s="81"/>
      <c r="C31" s="61"/>
      <c r="D31" s="61"/>
      <c r="E31" s="61"/>
      <c r="F31" s="61">
        <v>0.9</v>
      </c>
      <c r="G31" s="61"/>
      <c r="H31" s="61"/>
      <c r="I31" s="61"/>
      <c r="J31" s="61"/>
      <c r="K31" s="61">
        <v>66.83</v>
      </c>
      <c r="L31" s="61">
        <v>594.33000000000004</v>
      </c>
      <c r="M31" s="82">
        <v>1056.02</v>
      </c>
      <c r="N31" s="42">
        <f t="shared" si="0"/>
        <v>0.77682432318745465</v>
      </c>
      <c r="P31" s="340">
        <f t="shared" si="14"/>
        <v>0</v>
      </c>
      <c r="Q31" s="341">
        <f t="shared" si="15"/>
        <v>0</v>
      </c>
      <c r="R31" s="341">
        <f t="shared" si="16"/>
        <v>8.0542516457705632E-4</v>
      </c>
      <c r="S31" s="341">
        <f t="shared" si="17"/>
        <v>6.006244238369261E-3</v>
      </c>
      <c r="T31" s="342">
        <f t="shared" si="18"/>
        <v>9.4985644486979322E-3</v>
      </c>
      <c r="V31" s="81"/>
      <c r="W31" s="61"/>
      <c r="X31" s="61"/>
      <c r="Y31" s="61"/>
      <c r="Z31" s="61">
        <v>0.55000000000000004</v>
      </c>
      <c r="AA31" s="61"/>
      <c r="AB31" s="61"/>
      <c r="AC31" s="61"/>
      <c r="AD31" s="61"/>
      <c r="AE31" s="61">
        <v>17.032</v>
      </c>
      <c r="AF31" s="61">
        <v>109.151</v>
      </c>
      <c r="AG31" s="82">
        <v>189.16300000000001</v>
      </c>
      <c r="AH31" s="42">
        <f t="shared" si="1"/>
        <v>0.7330395507141485</v>
      </c>
      <c r="AJ31" s="340">
        <f t="shared" si="19"/>
        <v>0</v>
      </c>
      <c r="AK31" s="341">
        <f t="shared" si="20"/>
        <v>0</v>
      </c>
      <c r="AL31" s="341">
        <f t="shared" si="21"/>
        <v>8.1708094474360559E-4</v>
      </c>
      <c r="AM31" s="341">
        <f t="shared" si="22"/>
        <v>4.5644004448357417E-3</v>
      </c>
      <c r="AN31" s="342">
        <f t="shared" si="23"/>
        <v>6.8410904907203925E-3</v>
      </c>
      <c r="AP31" s="52"/>
      <c r="AQ31" s="74"/>
      <c r="AR31" s="74"/>
      <c r="AS31" s="74"/>
      <c r="AT31" s="74">
        <f t="shared" si="28"/>
        <v>6.1111111111111116</v>
      </c>
      <c r="AU31" s="74"/>
      <c r="AV31" s="74"/>
      <c r="AW31" s="74"/>
      <c r="AX31" s="74"/>
      <c r="AY31" s="74">
        <f t="shared" si="33"/>
        <v>2.5485560377076166</v>
      </c>
      <c r="AZ31" s="74">
        <f t="shared" si="34"/>
        <v>1.8365386233237424</v>
      </c>
      <c r="BA31" s="103">
        <f t="shared" si="35"/>
        <v>1.791282362076476</v>
      </c>
      <c r="BB31" s="42">
        <f t="shared" si="36"/>
        <v>-2.4642150550235796E-2</v>
      </c>
      <c r="BC31" s="8"/>
    </row>
    <row r="32" spans="1:55" ht="20.100000000000001" customHeight="1" thickBot="1">
      <c r="A32" s="47" t="s">
        <v>33</v>
      </c>
      <c r="B32" s="81">
        <f t="shared" ref="B32:K32" si="37">B33-SUM(B7:B31)</f>
        <v>4211.4599999999846</v>
      </c>
      <c r="C32" s="61">
        <f t="shared" si="37"/>
        <v>4230.3099999999977</v>
      </c>
      <c r="D32" s="61">
        <f t="shared" si="37"/>
        <v>4408.7800000000134</v>
      </c>
      <c r="E32" s="61">
        <f t="shared" si="37"/>
        <v>4640.9699999999793</v>
      </c>
      <c r="F32" s="61">
        <f t="shared" si="37"/>
        <v>5316.5099999999948</v>
      </c>
      <c r="G32" s="61">
        <f t="shared" si="37"/>
        <v>5109.6299999999974</v>
      </c>
      <c r="H32" s="61">
        <f t="shared" si="37"/>
        <v>5972</v>
      </c>
      <c r="I32" s="61">
        <f t="shared" si="37"/>
        <v>5499.8800000000047</v>
      </c>
      <c r="J32" s="61">
        <f t="shared" si="37"/>
        <v>4493.140000000014</v>
      </c>
      <c r="K32" s="61">
        <f t="shared" si="37"/>
        <v>5058.6400000000431</v>
      </c>
      <c r="L32" s="61">
        <f t="shared" ref="L32:M32" si="38">L33-SUM(L7:L31)</f>
        <v>5004.2700000000332</v>
      </c>
      <c r="M32" s="82">
        <f t="shared" si="38"/>
        <v>6496.9699999999575</v>
      </c>
      <c r="N32" s="42">
        <f t="shared" si="0"/>
        <v>0.29828526438419878</v>
      </c>
      <c r="P32" s="340">
        <f t="shared" si="14"/>
        <v>0.10175533547082341</v>
      </c>
      <c r="Q32" s="349">
        <f t="shared" si="15"/>
        <v>8.0524071585567569E-2</v>
      </c>
      <c r="R32" s="341">
        <f t="shared" si="16"/>
        <v>6.0965972684963565E-2</v>
      </c>
      <c r="S32" s="341">
        <f t="shared" si="17"/>
        <v>5.057269169441949E-2</v>
      </c>
      <c r="T32" s="342">
        <f t="shared" si="18"/>
        <v>5.8438181347187181E-2</v>
      </c>
      <c r="V32" s="81">
        <f t="shared" ref="V32:AG32" si="39">V33-SUM(V7:V31)</f>
        <v>938.65400000000136</v>
      </c>
      <c r="W32" s="61">
        <f t="shared" si="39"/>
        <v>985.88099999999758</v>
      </c>
      <c r="X32" s="61">
        <f t="shared" si="39"/>
        <v>1031.8570000000036</v>
      </c>
      <c r="Y32" s="61">
        <f t="shared" si="39"/>
        <v>1233.6310000000067</v>
      </c>
      <c r="Z32" s="61">
        <f t="shared" si="39"/>
        <v>1292.0679999999957</v>
      </c>
      <c r="AA32" s="61">
        <f t="shared" si="39"/>
        <v>1235.510000000002</v>
      </c>
      <c r="AB32" s="61">
        <f t="shared" si="39"/>
        <v>1396.7620000000061</v>
      </c>
      <c r="AC32" s="61">
        <f t="shared" si="39"/>
        <v>1483.2889999999952</v>
      </c>
      <c r="AD32" s="61">
        <f t="shared" si="39"/>
        <v>1174.9900000000016</v>
      </c>
      <c r="AE32" s="61">
        <f t="shared" si="39"/>
        <v>1325.2460000000065</v>
      </c>
      <c r="AF32" s="61">
        <f t="shared" si="39"/>
        <v>1208.4930000000095</v>
      </c>
      <c r="AG32" s="82">
        <f t="shared" si="39"/>
        <v>1565.8199999999924</v>
      </c>
      <c r="AH32" s="42">
        <f t="shared" si="1"/>
        <v>0.29567982603124732</v>
      </c>
      <c r="AJ32" s="340">
        <f t="shared" si="19"/>
        <v>0.10488977708684694</v>
      </c>
      <c r="AK32" s="349">
        <f t="shared" si="20"/>
        <v>7.9860785452746996E-2</v>
      </c>
      <c r="AL32" s="341">
        <f t="shared" si="21"/>
        <v>6.3576400522410148E-2</v>
      </c>
      <c r="AM32" s="349">
        <f t="shared" si="22"/>
        <v>5.0535918010654261E-2</v>
      </c>
      <c r="AN32" s="342">
        <f t="shared" si="23"/>
        <v>5.6627968007378571E-2</v>
      </c>
      <c r="AP32" s="52">
        <f t="shared" si="24"/>
        <v>2.2288090116016885</v>
      </c>
      <c r="AQ32" s="74">
        <f t="shared" si="25"/>
        <v>2.3305171488614267</v>
      </c>
      <c r="AR32" s="74">
        <f t="shared" si="26"/>
        <v>2.3404592653750029</v>
      </c>
      <c r="AS32" s="74">
        <f t="shared" si="27"/>
        <v>2.6581318129615408</v>
      </c>
      <c r="AT32" s="74">
        <f t="shared" si="28"/>
        <v>2.430293557239612</v>
      </c>
      <c r="AU32" s="74">
        <f t="shared" si="29"/>
        <v>2.4180028690922879</v>
      </c>
      <c r="AV32" s="74">
        <f t="shared" si="30"/>
        <v>2.3388513060951208</v>
      </c>
      <c r="AW32" s="74">
        <f t="shared" si="31"/>
        <v>2.6969479334094455</v>
      </c>
      <c r="AX32" s="74">
        <f t="shared" si="32"/>
        <v>2.6150754260939961</v>
      </c>
      <c r="AY32" s="74">
        <f t="shared" si="33"/>
        <v>2.6197673683045148</v>
      </c>
      <c r="AZ32" s="74">
        <f t="shared" si="34"/>
        <v>2.4149236551984634</v>
      </c>
      <c r="BA32" s="74">
        <f t="shared" si="35"/>
        <v>2.4100773129628159</v>
      </c>
      <c r="BB32" s="42">
        <f t="shared" si="36"/>
        <v>-2.0068304127192882E-3</v>
      </c>
      <c r="BC32" s="8"/>
    </row>
    <row r="33" spans="1:55" s="6" customFormat="1" ht="26.25" customHeight="1" thickBot="1">
      <c r="A33" s="56" t="s">
        <v>34</v>
      </c>
      <c r="B33" s="84">
        <v>41388.099999999984</v>
      </c>
      <c r="C33" s="69">
        <v>46700.380000000012</v>
      </c>
      <c r="D33" s="69">
        <v>55757.30000000001</v>
      </c>
      <c r="E33" s="69">
        <v>55211.339999999982</v>
      </c>
      <c r="F33" s="69">
        <v>58664.36</v>
      </c>
      <c r="G33" s="69">
        <v>63454.689999999981</v>
      </c>
      <c r="H33" s="69">
        <v>73090.12</v>
      </c>
      <c r="I33" s="69">
        <v>72069.500000000015</v>
      </c>
      <c r="J33" s="69">
        <v>73008.670000000013</v>
      </c>
      <c r="K33" s="69">
        <v>82974.810000000027</v>
      </c>
      <c r="L33" s="69">
        <v>98952.020000000033</v>
      </c>
      <c r="M33" s="85">
        <v>111176.79999999996</v>
      </c>
      <c r="N33" s="86">
        <f t="shared" si="0"/>
        <v>0.12354250069882275</v>
      </c>
      <c r="O33"/>
      <c r="P33" s="334">
        <f>SUM(P7:P32)</f>
        <v>1</v>
      </c>
      <c r="Q33" s="338">
        <f t="shared" ref="Q33:T33" si="40">SUM(Q7:Q32)</f>
        <v>1.0000000000000004</v>
      </c>
      <c r="R33" s="338">
        <f t="shared" si="40"/>
        <v>1.0000000000000002</v>
      </c>
      <c r="S33" s="338">
        <f t="shared" si="40"/>
        <v>1.0000000000000002</v>
      </c>
      <c r="T33" s="335">
        <f t="shared" si="40"/>
        <v>1</v>
      </c>
      <c r="V33" s="99">
        <v>8948.9560000000001</v>
      </c>
      <c r="W33" s="69">
        <v>10489.001999999997</v>
      </c>
      <c r="X33" s="69">
        <v>12869.050000000003</v>
      </c>
      <c r="Y33" s="69">
        <v>13182.663000000008</v>
      </c>
      <c r="Z33" s="69">
        <v>14203.583999999995</v>
      </c>
      <c r="AA33" s="69">
        <v>15470.797000000002</v>
      </c>
      <c r="AB33" s="69">
        <v>17235.625000000004</v>
      </c>
      <c r="AC33" s="69">
        <v>17748.976999999999</v>
      </c>
      <c r="AD33" s="69">
        <v>18203.942000000003</v>
      </c>
      <c r="AE33" s="69">
        <v>20844.936000000005</v>
      </c>
      <c r="AF33" s="69">
        <v>23913.546000000006</v>
      </c>
      <c r="AG33" s="85">
        <v>27651.000999999993</v>
      </c>
      <c r="AH33" s="86">
        <f t="shared" si="1"/>
        <v>0.15629028835790335</v>
      </c>
      <c r="AI33"/>
      <c r="AJ33" s="334">
        <f>SUM(AJ7:AJ32)</f>
        <v>1.0000000000000002</v>
      </c>
      <c r="AK33" s="338">
        <f t="shared" ref="AK33:AN33" si="41">SUM(AK7:AK32)</f>
        <v>1</v>
      </c>
      <c r="AL33" s="338">
        <f t="shared" si="41"/>
        <v>1</v>
      </c>
      <c r="AM33" s="338">
        <f t="shared" si="41"/>
        <v>1.0000000000000002</v>
      </c>
      <c r="AN33" s="335">
        <f t="shared" si="41"/>
        <v>0.99999999999999989</v>
      </c>
      <c r="AP33" s="72">
        <f t="shared" si="2"/>
        <v>2.1622050782712914</v>
      </c>
      <c r="AQ33" s="77">
        <f t="shared" si="3"/>
        <v>2.2460206961913358</v>
      </c>
      <c r="AR33" s="77">
        <f t="shared" si="4"/>
        <v>2.3080475561047611</v>
      </c>
      <c r="AS33" s="77">
        <f t="shared" si="5"/>
        <v>2.3876730758572444</v>
      </c>
      <c r="AT33" s="77">
        <f t="shared" si="6"/>
        <v>2.4211606501801084</v>
      </c>
      <c r="AU33" s="77">
        <f t="shared" si="7"/>
        <v>2.4380856639595918</v>
      </c>
      <c r="AV33" s="77">
        <f t="shared" si="8"/>
        <v>2.3581333564645952</v>
      </c>
      <c r="AW33" s="77">
        <f t="shared" ref="AW33:AX33" si="42">(AC33/I33)*10</f>
        <v>2.4627584484421279</v>
      </c>
      <c r="AX33" s="77">
        <f t="shared" si="42"/>
        <v>2.4933945516333882</v>
      </c>
      <c r="AY33" s="77">
        <f t="shared" ref="AY33" si="43">(AE33/K33)*10</f>
        <v>2.5122005100102065</v>
      </c>
      <c r="AZ33" s="77">
        <f t="shared" ref="AZ33" si="44">(AF33/L33)*10</f>
        <v>2.4166809328399759</v>
      </c>
      <c r="BA33" s="87">
        <f t="shared" ref="BA33" si="45">(AG33/M33)*10</f>
        <v>2.4871197048305045</v>
      </c>
      <c r="BB33" s="86">
        <f t="shared" si="36"/>
        <v>2.9146906003744609E-2</v>
      </c>
      <c r="BC33" s="13"/>
    </row>
    <row r="35" spans="1:55" ht="15.75" thickBot="1"/>
    <row r="36" spans="1:55" ht="15" customHeight="1">
      <c r="A36" s="507" t="s">
        <v>20</v>
      </c>
      <c r="B36" s="533" t="s">
        <v>19</v>
      </c>
      <c r="C36" s="530"/>
      <c r="D36" s="530"/>
      <c r="E36" s="530"/>
      <c r="F36" s="530"/>
      <c r="G36" s="530"/>
      <c r="H36" s="530"/>
      <c r="I36" s="530"/>
      <c r="J36" s="530"/>
      <c r="K36" s="530"/>
      <c r="L36" s="530"/>
      <c r="M36" s="531"/>
      <c r="N36" s="519" t="s">
        <v>196</v>
      </c>
      <c r="P36" s="489" t="s">
        <v>112</v>
      </c>
      <c r="Q36" s="495"/>
      <c r="R36" s="495"/>
      <c r="S36" s="495"/>
      <c r="T36" s="522"/>
      <c r="V36" s="529" t="s">
        <v>35</v>
      </c>
      <c r="W36" s="530"/>
      <c r="X36" s="530"/>
      <c r="Y36" s="530"/>
      <c r="Z36" s="530"/>
      <c r="AA36" s="530"/>
      <c r="AB36" s="530"/>
      <c r="AC36" s="530"/>
      <c r="AD36" s="530"/>
      <c r="AE36" s="530"/>
      <c r="AF36" s="530"/>
      <c r="AG36" s="531"/>
      <c r="AH36" s="519" t="s">
        <v>196</v>
      </c>
      <c r="AJ36" s="489" t="s">
        <v>112</v>
      </c>
      <c r="AK36" s="495"/>
      <c r="AL36" s="495"/>
      <c r="AM36" s="495"/>
      <c r="AN36" s="522"/>
      <c r="AP36" s="529" t="s">
        <v>41</v>
      </c>
      <c r="AQ36" s="530"/>
      <c r="AR36" s="530"/>
      <c r="AS36" s="530"/>
      <c r="AT36" s="530"/>
      <c r="AU36" s="530"/>
      <c r="AV36" s="530"/>
      <c r="AW36" s="530"/>
      <c r="AX36" s="530"/>
      <c r="AY36" s="530"/>
      <c r="AZ36" s="530"/>
      <c r="BA36" s="530"/>
      <c r="BB36" s="519" t="s">
        <v>196</v>
      </c>
    </row>
    <row r="37" spans="1:55" ht="15.75" thickBot="1">
      <c r="A37" s="517"/>
      <c r="B37" s="526" t="s">
        <v>69</v>
      </c>
      <c r="C37" s="527"/>
      <c r="D37" s="527"/>
      <c r="E37" s="527"/>
      <c r="F37" s="527"/>
      <c r="G37" s="527"/>
      <c r="H37" s="527"/>
      <c r="I37" s="527"/>
      <c r="J37" s="527"/>
      <c r="K37" s="527"/>
      <c r="L37" s="527"/>
      <c r="M37" s="528"/>
      <c r="N37" s="520"/>
      <c r="P37" s="523"/>
      <c r="Q37" s="524"/>
      <c r="R37" s="524"/>
      <c r="S37" s="524"/>
      <c r="T37" s="525"/>
      <c r="V37" s="532" t="str">
        <f>B37</f>
        <v>jan-dez</v>
      </c>
      <c r="W37" s="527"/>
      <c r="X37" s="527"/>
      <c r="Y37" s="527"/>
      <c r="Z37" s="527"/>
      <c r="AA37" s="527"/>
      <c r="AB37" s="527"/>
      <c r="AC37" s="527"/>
      <c r="AD37" s="527"/>
      <c r="AE37" s="527"/>
      <c r="AF37" s="527"/>
      <c r="AG37" s="528"/>
      <c r="AH37" s="520"/>
      <c r="AJ37" s="523"/>
      <c r="AK37" s="524"/>
      <c r="AL37" s="524"/>
      <c r="AM37" s="524"/>
      <c r="AN37" s="525"/>
      <c r="AP37" s="532" t="str">
        <f>B37</f>
        <v>jan-dez</v>
      </c>
      <c r="AQ37" s="527"/>
      <c r="AR37" s="527"/>
      <c r="AS37" s="527"/>
      <c r="AT37" s="527"/>
      <c r="AU37" s="527"/>
      <c r="AV37" s="527"/>
      <c r="AW37" s="527"/>
      <c r="AX37" s="527"/>
      <c r="AY37" s="527"/>
      <c r="AZ37" s="527"/>
      <c r="BA37" s="528"/>
      <c r="BB37" s="520"/>
    </row>
    <row r="38" spans="1:55" ht="24.75" customHeight="1" thickBot="1">
      <c r="A38" s="508"/>
      <c r="B38" s="31">
        <v>2010</v>
      </c>
      <c r="C38" s="78">
        <v>2011</v>
      </c>
      <c r="D38" s="78">
        <v>2012</v>
      </c>
      <c r="E38" s="78">
        <v>2013</v>
      </c>
      <c r="F38" s="78">
        <v>2014</v>
      </c>
      <c r="G38" s="78">
        <v>2015</v>
      </c>
      <c r="H38" s="78">
        <v>2016</v>
      </c>
      <c r="I38" s="78">
        <v>2017</v>
      </c>
      <c r="J38" s="78">
        <v>2018</v>
      </c>
      <c r="K38" s="78">
        <v>2019</v>
      </c>
      <c r="L38" s="78">
        <v>2020</v>
      </c>
      <c r="M38" s="30">
        <v>2021</v>
      </c>
      <c r="N38" s="521"/>
      <c r="P38" s="284">
        <v>2010</v>
      </c>
      <c r="Q38" s="339">
        <v>2015</v>
      </c>
      <c r="R38" s="386">
        <v>2019</v>
      </c>
      <c r="S38" s="444">
        <v>2020</v>
      </c>
      <c r="T38" s="288">
        <v>2021</v>
      </c>
      <c r="V38" s="51">
        <v>2010</v>
      </c>
      <c r="W38" s="78">
        <v>2011</v>
      </c>
      <c r="X38" s="78">
        <v>2012</v>
      </c>
      <c r="Y38" s="78">
        <v>2013</v>
      </c>
      <c r="Z38" s="78">
        <v>2014</v>
      </c>
      <c r="AA38" s="78">
        <v>2015</v>
      </c>
      <c r="AB38" s="78">
        <v>2016</v>
      </c>
      <c r="AC38" s="78">
        <v>2017</v>
      </c>
      <c r="AD38" s="78">
        <v>2018</v>
      </c>
      <c r="AE38" s="78">
        <v>2019</v>
      </c>
      <c r="AF38" s="78">
        <v>2020</v>
      </c>
      <c r="AG38" s="30">
        <v>2021</v>
      </c>
      <c r="AH38" s="521"/>
      <c r="AJ38" s="284">
        <v>2010</v>
      </c>
      <c r="AK38" s="339">
        <v>2015</v>
      </c>
      <c r="AL38" s="386">
        <v>2019</v>
      </c>
      <c r="AM38" s="386">
        <v>2020</v>
      </c>
      <c r="AN38" s="288">
        <v>2021</v>
      </c>
      <c r="AP38" s="51">
        <v>2010</v>
      </c>
      <c r="AQ38" s="70">
        <v>2011</v>
      </c>
      <c r="AR38" s="70">
        <v>2012</v>
      </c>
      <c r="AS38" s="70">
        <v>2013</v>
      </c>
      <c r="AT38" s="70">
        <v>2014</v>
      </c>
      <c r="AU38" s="70">
        <v>2015</v>
      </c>
      <c r="AV38" s="70">
        <v>2016</v>
      </c>
      <c r="AW38" s="70">
        <v>2017</v>
      </c>
      <c r="AX38" s="70">
        <v>2018</v>
      </c>
      <c r="AY38" s="70">
        <v>2019</v>
      </c>
      <c r="AZ38" s="70">
        <v>2020</v>
      </c>
      <c r="BA38" s="29">
        <v>2021</v>
      </c>
      <c r="BB38" s="521"/>
    </row>
    <row r="39" spans="1:55" ht="20.100000000000001" customHeight="1">
      <c r="A39" s="88" t="s">
        <v>128</v>
      </c>
      <c r="B39" s="89">
        <v>2264.2199999999998</v>
      </c>
      <c r="C39" s="60">
        <v>3294.1</v>
      </c>
      <c r="D39" s="60">
        <v>4193.54</v>
      </c>
      <c r="E39" s="60">
        <v>6161.0700000000006</v>
      </c>
      <c r="F39" s="60">
        <v>7981.09</v>
      </c>
      <c r="G39" s="60">
        <v>11225.54</v>
      </c>
      <c r="H39" s="60">
        <v>14417.94</v>
      </c>
      <c r="I39" s="60">
        <v>8768.8799999999992</v>
      </c>
      <c r="J39" s="60">
        <v>10298.07</v>
      </c>
      <c r="K39" s="60">
        <v>12680.31</v>
      </c>
      <c r="L39" s="60">
        <v>17184.77</v>
      </c>
      <c r="M39" s="80">
        <v>21123.07</v>
      </c>
      <c r="N39" s="42">
        <f>(M39-L39)/L39</f>
        <v>0.2291738556873324</v>
      </c>
      <c r="P39" s="340">
        <f>B39/$B$66</f>
        <v>9.4927809049296444E-2</v>
      </c>
      <c r="Q39" s="341">
        <f>G39/$G$66</f>
        <v>0.32782583225061113</v>
      </c>
      <c r="R39" s="341">
        <f>K39/$K$66</f>
        <v>0.31378005150024274</v>
      </c>
      <c r="S39" s="450">
        <f>L39/$L$66</f>
        <v>0.37681891290071123</v>
      </c>
      <c r="T39" s="342">
        <f>M39/$M$66</f>
        <v>0.43721930026101002</v>
      </c>
      <c r="V39" s="97">
        <v>338.80399999999997</v>
      </c>
      <c r="W39" s="60">
        <v>542.81100000000004</v>
      </c>
      <c r="X39" s="60">
        <v>756.03</v>
      </c>
      <c r="Y39" s="60">
        <v>1068.5470000000003</v>
      </c>
      <c r="Z39" s="60">
        <v>1391.972</v>
      </c>
      <c r="AA39" s="60">
        <v>2051.306</v>
      </c>
      <c r="AB39" s="60">
        <v>2813.489</v>
      </c>
      <c r="AC39" s="60">
        <v>1975.4549999999999</v>
      </c>
      <c r="AD39" s="60">
        <v>2367.6660000000002</v>
      </c>
      <c r="AE39" s="60">
        <v>2935.3440000000001</v>
      </c>
      <c r="AF39" s="60">
        <v>4085.672</v>
      </c>
      <c r="AG39" s="80">
        <v>5050.9090000000006</v>
      </c>
      <c r="AH39" s="42">
        <f t="shared" ref="AH39:AH66" si="46">(AG39-AF39)/AF39</f>
        <v>0.2362492632790886</v>
      </c>
      <c r="AJ39" s="340">
        <f>V39/$V$66</f>
        <v>7.6698855054458268E-2</v>
      </c>
      <c r="AK39" s="341">
        <f>AA39/$AA$66</f>
        <v>0.2740246425086279</v>
      </c>
      <c r="AL39" s="341">
        <f>AE39/$AE$66</f>
        <v>0.30568816400627635</v>
      </c>
      <c r="AM39" s="341">
        <f>AF39/$AF$66</f>
        <v>0.39606558775529804</v>
      </c>
      <c r="AN39" s="342">
        <f>AG39/$AG$66</f>
        <v>0.44275498316518974</v>
      </c>
      <c r="AP39" s="100">
        <f t="shared" ref="AP39" si="47">(V39/B39)*10</f>
        <v>1.4963386950031357</v>
      </c>
      <c r="AQ39" s="73">
        <f t="shared" ref="AQ39" si="48">(W39/C39)*10</f>
        <v>1.6478279347925078</v>
      </c>
      <c r="AR39" s="73">
        <f t="shared" ref="AR39" si="49">(X39/D39)*10</f>
        <v>1.8028443749195191</v>
      </c>
      <c r="AS39" s="73">
        <f t="shared" ref="AS39" si="50">(Y39/E39)*10</f>
        <v>1.7343529614174162</v>
      </c>
      <c r="AT39" s="73">
        <f t="shared" ref="AT39" si="51">(Z39/F39)*10</f>
        <v>1.7440875870338512</v>
      </c>
      <c r="AU39" s="73">
        <f t="shared" ref="AU39" si="52">(AA39/G39)*10</f>
        <v>1.8273561895463382</v>
      </c>
      <c r="AV39" s="73">
        <f t="shared" ref="AV39" si="53">(AB39/H39)*10</f>
        <v>1.9513807104204899</v>
      </c>
      <c r="AW39" s="73">
        <f t="shared" ref="AW39" si="54">(AC39/I39)*10</f>
        <v>2.2528019541834308</v>
      </c>
      <c r="AX39" s="73">
        <f t="shared" ref="AX39" si="55">(AD39/J39)*10</f>
        <v>2.2991356632844799</v>
      </c>
      <c r="AY39" s="73">
        <f t="shared" ref="AY39" si="56">(AE39/K39)*10</f>
        <v>2.3148834689372739</v>
      </c>
      <c r="AZ39" s="73">
        <f t="shared" ref="AZ39" si="57">(AF39/L39)*10</f>
        <v>2.3774958873467611</v>
      </c>
      <c r="BA39" s="73">
        <f t="shared" ref="BA39" si="58">(AG39/M39)*10</f>
        <v>2.3911813008241705</v>
      </c>
      <c r="BB39" s="42">
        <f>(BA39-AZ39)/AZ39</f>
        <v>5.7562301370296049E-3</v>
      </c>
    </row>
    <row r="40" spans="1:55" ht="20.100000000000001" customHeight="1">
      <c r="A40" s="88" t="s">
        <v>123</v>
      </c>
      <c r="B40" s="90">
        <v>1331.8799999999999</v>
      </c>
      <c r="C40" s="61">
        <v>1912.05</v>
      </c>
      <c r="D40" s="61">
        <v>2674.73</v>
      </c>
      <c r="E40" s="61">
        <v>3163.83</v>
      </c>
      <c r="F40" s="61">
        <v>2691.98</v>
      </c>
      <c r="G40" s="61">
        <v>3890.5499999999997</v>
      </c>
      <c r="H40" s="61">
        <v>5027.75</v>
      </c>
      <c r="I40" s="61">
        <v>4476.84</v>
      </c>
      <c r="J40" s="61">
        <v>5364.78</v>
      </c>
      <c r="K40" s="61">
        <v>4406.24</v>
      </c>
      <c r="L40" s="61">
        <v>5429.8600000000006</v>
      </c>
      <c r="M40" s="82">
        <v>5094.8600000000006</v>
      </c>
      <c r="N40" s="42">
        <f t="shared" ref="N40:N66" si="59">(M40-L40)/L40</f>
        <v>-6.1695881661773963E-2</v>
      </c>
      <c r="P40" s="340">
        <f t="shared" ref="P40:P65" si="60">B40/$B$66</f>
        <v>5.5839295791299849E-2</v>
      </c>
      <c r="Q40" s="341">
        <f t="shared" ref="Q40:Q65" si="61">G40/$G$66</f>
        <v>0.11361794547635258</v>
      </c>
      <c r="R40" s="341"/>
      <c r="S40" s="450"/>
      <c r="T40" s="342">
        <f t="shared" ref="T40:T65" si="62">M40/$M$66</f>
        <v>0.10545678843689908</v>
      </c>
      <c r="V40" s="97">
        <v>289.24900000000002</v>
      </c>
      <c r="W40" s="61">
        <v>402.71300000000002</v>
      </c>
      <c r="X40" s="61">
        <v>556.76</v>
      </c>
      <c r="Y40" s="61">
        <v>647.90599999999995</v>
      </c>
      <c r="Z40" s="61">
        <v>649.19299999999998</v>
      </c>
      <c r="AA40" s="61">
        <v>937.49900000000002</v>
      </c>
      <c r="AB40" s="61">
        <v>1164.5250000000001</v>
      </c>
      <c r="AC40" s="61">
        <v>1019.689</v>
      </c>
      <c r="AD40" s="61">
        <v>1059.6500000000001</v>
      </c>
      <c r="AE40" s="61">
        <v>1009.234</v>
      </c>
      <c r="AF40" s="61">
        <v>1375.5549999999998</v>
      </c>
      <c r="AG40" s="82">
        <v>1298.482</v>
      </c>
      <c r="AH40" s="42">
        <f t="shared" si="46"/>
        <v>-5.6030474971920333E-2</v>
      </c>
      <c r="AJ40" s="340">
        <f t="shared" ref="AJ40:AJ65" si="63">V40/$V$66</f>
        <v>6.5480534839160706E-2</v>
      </c>
      <c r="AK40" s="341">
        <f t="shared" ref="AK40:AK65" si="64">AA40/$AA$66</f>
        <v>0.12523622917653249</v>
      </c>
      <c r="AL40" s="341">
        <f t="shared" ref="AL40:AL65" si="65">AE40/$AE$66</f>
        <v>0.10510212380992152</v>
      </c>
      <c r="AM40" s="341">
        <f t="shared" ref="AM40:AM65" si="66">AF40/$AF$66</f>
        <v>0.1333464848780663</v>
      </c>
      <c r="AN40" s="342">
        <f t="shared" ref="AN40:AN65" si="67">AG40/$AG$66</f>
        <v>0.11382295267055927</v>
      </c>
      <c r="AP40" s="102">
        <f t="shared" ref="AP40:AP65" si="68">(V40/B40)*10</f>
        <v>2.1717346908129862</v>
      </c>
      <c r="AQ40" s="74">
        <f t="shared" ref="AQ40:AQ65" si="69">(W40/C40)*10</f>
        <v>2.1061844617034078</v>
      </c>
      <c r="AR40" s="74">
        <f t="shared" ref="AR40:AR65" si="70">(X40/D40)*10</f>
        <v>2.0815558953614008</v>
      </c>
      <c r="AS40" s="74">
        <f t="shared" ref="AS40:AS65" si="71">(Y40/E40)*10</f>
        <v>2.0478533928814127</v>
      </c>
      <c r="AT40" s="74">
        <f t="shared" ref="AT40:AT65" si="72">(Z40/F40)*10</f>
        <v>2.4115818096716914</v>
      </c>
      <c r="AU40" s="74">
        <f t="shared" ref="AU40:AU65" si="73">(AA40/G40)*10</f>
        <v>2.4096824356453461</v>
      </c>
      <c r="AV40" s="74">
        <f t="shared" ref="AV40:AV65" si="74">(AB40/H40)*10</f>
        <v>2.3161951171000945</v>
      </c>
      <c r="AW40" s="74">
        <f t="shared" ref="AW40:AW65" si="75">(AC40/I40)*10</f>
        <v>2.2776981084872365</v>
      </c>
      <c r="AX40" s="74">
        <f t="shared" ref="AX40:AX65" si="76">(AD40/J40)*10</f>
        <v>1.9751974917890391</v>
      </c>
      <c r="AY40" s="74">
        <f t="shared" ref="AY40:AY65" si="77">(AE40/K40)*10</f>
        <v>2.2904653400631831</v>
      </c>
      <c r="AZ40" s="74">
        <f t="shared" ref="AZ40:AZ65" si="78">(AF40/L40)*10</f>
        <v>2.5333157760973575</v>
      </c>
      <c r="BA40" s="103">
        <f t="shared" ref="BA40:BA65" si="79">(AG40/M40)*10</f>
        <v>2.5486117381046776</v>
      </c>
      <c r="BB40" s="42">
        <f t="shared" ref="BB40:BB66" si="80">(BA40-AZ40)/AZ40</f>
        <v>6.0379215854740129E-3</v>
      </c>
    </row>
    <row r="41" spans="1:55" ht="20.100000000000001" customHeight="1">
      <c r="A41" s="88" t="s">
        <v>126</v>
      </c>
      <c r="B41" s="90">
        <v>44.38</v>
      </c>
      <c r="C41" s="61">
        <v>5073.1400000000003</v>
      </c>
      <c r="D41" s="61">
        <v>6609.9699999999993</v>
      </c>
      <c r="E41" s="61">
        <v>3839.74</v>
      </c>
      <c r="F41" s="61">
        <v>1805.54</v>
      </c>
      <c r="G41" s="61">
        <v>1146.47</v>
      </c>
      <c r="H41" s="61">
        <v>1080.05</v>
      </c>
      <c r="I41" s="61">
        <v>671.94</v>
      </c>
      <c r="J41" s="61">
        <v>315.95</v>
      </c>
      <c r="K41" s="61">
        <v>157.43</v>
      </c>
      <c r="L41" s="61">
        <v>9247.44</v>
      </c>
      <c r="M41" s="82">
        <v>5954.61</v>
      </c>
      <c r="N41" s="42">
        <f t="shared" si="59"/>
        <v>-0.35608016921439889</v>
      </c>
      <c r="P41" s="340">
        <f t="shared" si="60"/>
        <v>1.8606390569855301E-3</v>
      </c>
      <c r="Q41" s="341">
        <f t="shared" si="61"/>
        <v>3.3481015781900748E-2</v>
      </c>
      <c r="R41" s="341"/>
      <c r="S41" s="450"/>
      <c r="T41" s="342">
        <f t="shared" si="62"/>
        <v>0.123252463658323</v>
      </c>
      <c r="V41" s="97">
        <v>15.57</v>
      </c>
      <c r="W41" s="61">
        <v>590.64099999999996</v>
      </c>
      <c r="X41" s="61">
        <v>792.21199999999999</v>
      </c>
      <c r="Y41" s="61">
        <v>516.97699999999998</v>
      </c>
      <c r="Z41" s="61">
        <v>269.23700000000002</v>
      </c>
      <c r="AA41" s="61">
        <v>170.37200000000001</v>
      </c>
      <c r="AB41" s="61">
        <v>169.53399999999999</v>
      </c>
      <c r="AC41" s="61">
        <v>103.923</v>
      </c>
      <c r="AD41" s="61">
        <v>92.99199999999999</v>
      </c>
      <c r="AE41" s="61">
        <v>51.881999999999998</v>
      </c>
      <c r="AF41" s="61">
        <v>1477.3630000000001</v>
      </c>
      <c r="AG41" s="82">
        <v>1047.7750000000001</v>
      </c>
      <c r="AH41" s="42">
        <f t="shared" si="46"/>
        <v>-0.29078026185845995</v>
      </c>
      <c r="AJ41" s="340">
        <f t="shared" si="63"/>
        <v>3.5247552366498487E-3</v>
      </c>
      <c r="AK41" s="341">
        <f t="shared" si="64"/>
        <v>2.2759220902917439E-2</v>
      </c>
      <c r="AL41" s="341">
        <f t="shared" si="65"/>
        <v>5.4030169291822789E-3</v>
      </c>
      <c r="AM41" s="341">
        <f t="shared" si="66"/>
        <v>0.14321576595549773</v>
      </c>
      <c r="AN41" s="342">
        <f t="shared" si="67"/>
        <v>9.1846359236705047E-2</v>
      </c>
      <c r="AP41" s="102">
        <f t="shared" si="68"/>
        <v>3.5083370887787293</v>
      </c>
      <c r="AQ41" s="74">
        <f t="shared" si="69"/>
        <v>1.1642513315224889</v>
      </c>
      <c r="AR41" s="74">
        <f t="shared" si="70"/>
        <v>1.1985107345419117</v>
      </c>
      <c r="AS41" s="74">
        <f t="shared" si="71"/>
        <v>1.3463854323469817</v>
      </c>
      <c r="AT41" s="74">
        <f t="shared" si="72"/>
        <v>1.4911716162477708</v>
      </c>
      <c r="AU41" s="74">
        <f t="shared" si="73"/>
        <v>1.486057201671217</v>
      </c>
      <c r="AV41" s="74">
        <f t="shared" si="74"/>
        <v>1.5696865885838618</v>
      </c>
      <c r="AW41" s="74">
        <f t="shared" si="75"/>
        <v>1.5466113045807661</v>
      </c>
      <c r="AX41" s="74">
        <f t="shared" si="76"/>
        <v>2.9432505143218863</v>
      </c>
      <c r="AY41" s="74">
        <f t="shared" si="77"/>
        <v>3.2955599313980817</v>
      </c>
      <c r="AZ41" s="74">
        <f t="shared" si="78"/>
        <v>1.5975913333852396</v>
      </c>
      <c r="BA41" s="103">
        <f t="shared" si="79"/>
        <v>1.7596030638446516</v>
      </c>
      <c r="BB41" s="42">
        <f t="shared" si="80"/>
        <v>0.10140999583173428</v>
      </c>
    </row>
    <row r="42" spans="1:55" ht="20.100000000000001" customHeight="1">
      <c r="A42" s="88" t="s">
        <v>122</v>
      </c>
      <c r="B42" s="90">
        <v>2096.7999999999997</v>
      </c>
      <c r="C42" s="61">
        <v>2876.27</v>
      </c>
      <c r="D42" s="61">
        <v>3712.3900000000003</v>
      </c>
      <c r="E42" s="61">
        <v>4378.670000000001</v>
      </c>
      <c r="F42" s="61">
        <v>2917.15</v>
      </c>
      <c r="G42" s="61">
        <v>3674.24</v>
      </c>
      <c r="H42" s="61">
        <v>3251.69</v>
      </c>
      <c r="I42" s="61">
        <v>4070.3</v>
      </c>
      <c r="J42" s="61">
        <v>2374.0100000000002</v>
      </c>
      <c r="K42" s="61">
        <v>2846.42</v>
      </c>
      <c r="L42" s="61">
        <v>2156.79</v>
      </c>
      <c r="M42" s="82">
        <v>3196.04</v>
      </c>
      <c r="N42" s="42">
        <f t="shared" si="59"/>
        <v>0.48185034240700303</v>
      </c>
      <c r="P42" s="340">
        <f t="shared" si="60"/>
        <v>8.7908697041173017E-2</v>
      </c>
      <c r="Q42" s="341">
        <f t="shared" si="61"/>
        <v>0.10730092146021351</v>
      </c>
      <c r="R42" s="341"/>
      <c r="S42" s="450"/>
      <c r="T42" s="342">
        <f t="shared" si="62"/>
        <v>6.6153753805966581E-2</v>
      </c>
      <c r="V42" s="97">
        <v>466.53500000000003</v>
      </c>
      <c r="W42" s="61">
        <v>661.87300000000005</v>
      </c>
      <c r="X42" s="61">
        <v>828.43999999999994</v>
      </c>
      <c r="Y42" s="61">
        <v>947.50600000000009</v>
      </c>
      <c r="Z42" s="61">
        <v>684.48899999999992</v>
      </c>
      <c r="AA42" s="61">
        <v>904.33500000000004</v>
      </c>
      <c r="AB42" s="61">
        <v>777.18600000000004</v>
      </c>
      <c r="AC42" s="61">
        <v>805.59299999999996</v>
      </c>
      <c r="AD42" s="61">
        <v>613.64800000000002</v>
      </c>
      <c r="AE42" s="61">
        <v>789.60400000000004</v>
      </c>
      <c r="AF42" s="61">
        <v>586.03399999999999</v>
      </c>
      <c r="AG42" s="82">
        <v>844.15800000000002</v>
      </c>
      <c r="AH42" s="42">
        <f t="shared" si="46"/>
        <v>0.44045908599159778</v>
      </c>
      <c r="AJ42" s="340">
        <f t="shared" si="63"/>
        <v>0.10561475172321369</v>
      </c>
      <c r="AK42" s="341">
        <f t="shared" si="64"/>
        <v>0.12080600119291808</v>
      </c>
      <c r="AL42" s="341">
        <f t="shared" si="65"/>
        <v>8.2229747876913853E-2</v>
      </c>
      <c r="AM42" s="341">
        <f t="shared" si="66"/>
        <v>5.6810214000190991E-2</v>
      </c>
      <c r="AN42" s="342">
        <f t="shared" si="67"/>
        <v>7.3997603417277999E-2</v>
      </c>
      <c r="AP42" s="102">
        <f t="shared" si="68"/>
        <v>2.2249856924837852</v>
      </c>
      <c r="AQ42" s="74">
        <f t="shared" si="69"/>
        <v>2.3011504483236971</v>
      </c>
      <c r="AR42" s="74">
        <f t="shared" si="70"/>
        <v>2.2315543356166776</v>
      </c>
      <c r="AS42" s="74">
        <f t="shared" si="71"/>
        <v>2.1639127863026895</v>
      </c>
      <c r="AT42" s="74">
        <f t="shared" si="72"/>
        <v>2.3464305915019792</v>
      </c>
      <c r="AU42" s="74">
        <f t="shared" si="73"/>
        <v>2.4612845105382339</v>
      </c>
      <c r="AV42" s="74">
        <f t="shared" si="74"/>
        <v>2.3900986871442234</v>
      </c>
      <c r="AW42" s="74">
        <f t="shared" si="75"/>
        <v>1.9791980935066209</v>
      </c>
      <c r="AX42" s="74">
        <f t="shared" si="76"/>
        <v>2.584858530503241</v>
      </c>
      <c r="AY42" s="74">
        <f t="shared" si="77"/>
        <v>2.7740249155079013</v>
      </c>
      <c r="AZ42" s="74">
        <f t="shared" si="78"/>
        <v>2.7171583696141024</v>
      </c>
      <c r="BA42" s="103">
        <f t="shared" si="79"/>
        <v>2.6412623121112375</v>
      </c>
      <c r="BB42" s="42">
        <f t="shared" si="80"/>
        <v>-2.7932143503892937E-2</v>
      </c>
    </row>
    <row r="43" spans="1:55" ht="20.100000000000001" customHeight="1">
      <c r="A43" s="88" t="s">
        <v>124</v>
      </c>
      <c r="B43" s="90">
        <v>4238.41</v>
      </c>
      <c r="C43" s="61">
        <v>2659.83</v>
      </c>
      <c r="D43" s="61">
        <v>2042.1399999999999</v>
      </c>
      <c r="E43" s="61">
        <v>3024.9300000000003</v>
      </c>
      <c r="F43" s="61">
        <v>1742.16</v>
      </c>
      <c r="G43" s="61">
        <v>2666.47</v>
      </c>
      <c r="H43" s="61">
        <v>2261.86</v>
      </c>
      <c r="I43" s="61">
        <v>3020.65</v>
      </c>
      <c r="J43" s="61">
        <v>2568.15</v>
      </c>
      <c r="K43" s="61">
        <v>2716.42</v>
      </c>
      <c r="L43" s="61">
        <v>3433.26</v>
      </c>
      <c r="M43" s="82">
        <v>2780.76</v>
      </c>
      <c r="N43" s="42">
        <f t="shared" si="59"/>
        <v>-0.19005260306530819</v>
      </c>
      <c r="P43" s="340">
        <f t="shared" si="60"/>
        <v>0.17769606096255158</v>
      </c>
      <c r="Q43" s="341">
        <f t="shared" si="61"/>
        <v>7.7870440702299121E-2</v>
      </c>
      <c r="R43" s="341"/>
      <c r="S43" s="450"/>
      <c r="T43" s="342">
        <f t="shared" si="62"/>
        <v>5.755801317676864E-2</v>
      </c>
      <c r="V43" s="97">
        <v>750.33</v>
      </c>
      <c r="W43" s="61">
        <v>567.69600000000003</v>
      </c>
      <c r="X43" s="61">
        <v>471.50200000000001</v>
      </c>
      <c r="Y43" s="61">
        <v>671.49800000000005</v>
      </c>
      <c r="Z43" s="61">
        <v>385.15299999999996</v>
      </c>
      <c r="AA43" s="61">
        <v>628.79200000000003</v>
      </c>
      <c r="AB43" s="61">
        <v>565.351</v>
      </c>
      <c r="AC43" s="61">
        <v>716.2</v>
      </c>
      <c r="AD43" s="61">
        <v>677.06999999999994</v>
      </c>
      <c r="AE43" s="61">
        <v>745.66499999999996</v>
      </c>
      <c r="AF43" s="61">
        <v>923.2650000000001</v>
      </c>
      <c r="AG43" s="82">
        <v>777.30700000000002</v>
      </c>
      <c r="AH43" s="42">
        <f t="shared" si="46"/>
        <v>-0.1580889560418732</v>
      </c>
      <c r="AJ43" s="340">
        <f t="shared" si="63"/>
        <v>0.16986060351416063</v>
      </c>
      <c r="AK43" s="341">
        <f t="shared" si="64"/>
        <v>8.3997464548090414E-2</v>
      </c>
      <c r="AL43" s="341">
        <f t="shared" si="65"/>
        <v>7.765391886393555E-2</v>
      </c>
      <c r="AM43" s="341">
        <f t="shared" si="66"/>
        <v>8.9501432048117238E-2</v>
      </c>
      <c r="AN43" s="342">
        <f t="shared" si="67"/>
        <v>6.8137546667180915E-2</v>
      </c>
      <c r="AP43" s="102">
        <f t="shared" si="68"/>
        <v>1.770310092699857</v>
      </c>
      <c r="AQ43" s="74">
        <f t="shared" si="69"/>
        <v>2.1343318933916828</v>
      </c>
      <c r="AR43" s="74">
        <f t="shared" si="70"/>
        <v>2.3088622719304261</v>
      </c>
      <c r="AS43" s="74">
        <f t="shared" si="71"/>
        <v>2.2198794682852165</v>
      </c>
      <c r="AT43" s="74">
        <f t="shared" si="72"/>
        <v>2.2107785737245713</v>
      </c>
      <c r="AU43" s="74">
        <f t="shared" si="73"/>
        <v>2.3581439131135924</v>
      </c>
      <c r="AV43" s="74">
        <f t="shared" si="74"/>
        <v>2.4994959900259079</v>
      </c>
      <c r="AW43" s="74">
        <f t="shared" si="75"/>
        <v>2.3710128614702133</v>
      </c>
      <c r="AX43" s="74">
        <f t="shared" si="76"/>
        <v>2.6364114245663215</v>
      </c>
      <c r="AY43" s="74">
        <f t="shared" si="77"/>
        <v>2.7450283829452</v>
      </c>
      <c r="AZ43" s="74">
        <f t="shared" si="78"/>
        <v>2.6891787979937436</v>
      </c>
      <c r="BA43" s="103">
        <f t="shared" si="79"/>
        <v>2.7953041614522647</v>
      </c>
      <c r="BB43" s="42">
        <f t="shared" si="80"/>
        <v>3.9463855485435066E-2</v>
      </c>
    </row>
    <row r="44" spans="1:55" ht="20.100000000000001" customHeight="1">
      <c r="A44" s="88" t="s">
        <v>117</v>
      </c>
      <c r="B44" s="90">
        <v>4071.73</v>
      </c>
      <c r="C44" s="61">
        <v>588.18000000000006</v>
      </c>
      <c r="D44" s="61">
        <v>800.66</v>
      </c>
      <c r="E44" s="61">
        <v>789.54999999999984</v>
      </c>
      <c r="F44" s="61">
        <v>2014.1399999999999</v>
      </c>
      <c r="G44" s="61">
        <v>2270.64</v>
      </c>
      <c r="H44" s="61">
        <v>3544.72</v>
      </c>
      <c r="I44" s="61">
        <v>2243.84</v>
      </c>
      <c r="J44" s="61">
        <v>2622.3</v>
      </c>
      <c r="K44" s="61">
        <v>2311.31</v>
      </c>
      <c r="L44" s="61">
        <v>2465.6999999999998</v>
      </c>
      <c r="M44" s="82">
        <v>3128.86</v>
      </c>
      <c r="N44" s="42">
        <f t="shared" si="59"/>
        <v>0.26895404955996283</v>
      </c>
      <c r="P44" s="340">
        <f t="shared" si="60"/>
        <v>0.17070797358043469</v>
      </c>
      <c r="Q44" s="341">
        <f t="shared" si="61"/>
        <v>6.6310791974508801E-2</v>
      </c>
      <c r="R44" s="341"/>
      <c r="S44" s="450"/>
      <c r="T44" s="342">
        <f t="shared" si="62"/>
        <v>6.4763217648507718E-2</v>
      </c>
      <c r="V44" s="97">
        <v>400.09199999999998</v>
      </c>
      <c r="W44" s="61">
        <v>126.95700000000001</v>
      </c>
      <c r="X44" s="61">
        <v>142.81299999999999</v>
      </c>
      <c r="Y44" s="61">
        <v>201.45800000000003</v>
      </c>
      <c r="Z44" s="61">
        <v>424.18700000000001</v>
      </c>
      <c r="AA44" s="61">
        <v>489.01400000000001</v>
      </c>
      <c r="AB44" s="61">
        <v>764.91100000000006</v>
      </c>
      <c r="AC44" s="61">
        <v>507.47699999999998</v>
      </c>
      <c r="AD44" s="61">
        <v>560.79200000000003</v>
      </c>
      <c r="AE44" s="61">
        <v>515.71</v>
      </c>
      <c r="AF44" s="61">
        <v>522.76599999999996</v>
      </c>
      <c r="AG44" s="82">
        <v>631.02</v>
      </c>
      <c r="AH44" s="42">
        <f t="shared" si="46"/>
        <v>0.20707926682301456</v>
      </c>
      <c r="AJ44" s="340">
        <f t="shared" si="63"/>
        <v>9.0573305853674443E-2</v>
      </c>
      <c r="AK44" s="341">
        <f t="shared" si="64"/>
        <v>6.5325157013002524E-2</v>
      </c>
      <c r="AL44" s="341">
        <f t="shared" si="65"/>
        <v>5.3706292366304177E-2</v>
      </c>
      <c r="AM44" s="341">
        <f t="shared" si="66"/>
        <v>5.0677005655002681E-2</v>
      </c>
      <c r="AN44" s="342">
        <f t="shared" si="67"/>
        <v>5.5314251251982166E-2</v>
      </c>
      <c r="AP44" s="102">
        <f t="shared" si="68"/>
        <v>0.98260935769316726</v>
      </c>
      <c r="AQ44" s="74">
        <f t="shared" si="69"/>
        <v>2.1584718963582574</v>
      </c>
      <c r="AR44" s="74">
        <f t="shared" si="70"/>
        <v>1.783690954962156</v>
      </c>
      <c r="AS44" s="74">
        <f t="shared" si="71"/>
        <v>2.5515546830473061</v>
      </c>
      <c r="AT44" s="74">
        <f t="shared" si="72"/>
        <v>2.1060452600117174</v>
      </c>
      <c r="AU44" s="74">
        <f t="shared" si="73"/>
        <v>2.153639502519114</v>
      </c>
      <c r="AV44" s="74">
        <f t="shared" si="74"/>
        <v>2.1578883522534928</v>
      </c>
      <c r="AW44" s="74">
        <f t="shared" si="75"/>
        <v>2.2616452153451223</v>
      </c>
      <c r="AX44" s="74">
        <f t="shared" si="76"/>
        <v>2.1385501277504479</v>
      </c>
      <c r="AY44" s="74">
        <f t="shared" si="77"/>
        <v>2.231245484162661</v>
      </c>
      <c r="AZ44" s="74">
        <f t="shared" si="78"/>
        <v>2.1201524921928865</v>
      </c>
      <c r="BA44" s="103">
        <f t="shared" si="79"/>
        <v>2.0167728821359852</v>
      </c>
      <c r="BB44" s="42">
        <f t="shared" si="80"/>
        <v>-4.8760459654472864E-2</v>
      </c>
    </row>
    <row r="45" spans="1:55" ht="20.100000000000001" customHeight="1">
      <c r="A45" s="88" t="s">
        <v>130</v>
      </c>
      <c r="B45" s="90">
        <v>160.53</v>
      </c>
      <c r="C45" s="61">
        <v>127.46</v>
      </c>
      <c r="D45" s="61">
        <v>146.97999999999999</v>
      </c>
      <c r="E45" s="61">
        <v>87.329999999999984</v>
      </c>
      <c r="F45" s="61">
        <v>198.89</v>
      </c>
      <c r="G45" s="61">
        <v>205.71</v>
      </c>
      <c r="H45" s="61">
        <v>203.26000000000002</v>
      </c>
      <c r="I45" s="61">
        <v>335.07000000000005</v>
      </c>
      <c r="J45" s="61">
        <v>334.18</v>
      </c>
      <c r="K45" s="61">
        <v>477.58</v>
      </c>
      <c r="L45" s="61">
        <v>929.9</v>
      </c>
      <c r="M45" s="82">
        <v>1146</v>
      </c>
      <c r="N45" s="42">
        <f t="shared" si="59"/>
        <v>0.23239057963221854</v>
      </c>
      <c r="P45" s="340">
        <f t="shared" si="60"/>
        <v>6.7302475849005663E-3</v>
      </c>
      <c r="Q45" s="341">
        <f t="shared" si="61"/>
        <v>6.0074661844573369E-3</v>
      </c>
      <c r="R45" s="341"/>
      <c r="S45" s="450"/>
      <c r="T45" s="342">
        <f t="shared" si="62"/>
        <v>2.3720667407678784E-2</v>
      </c>
      <c r="V45" s="97">
        <v>36.244999999999997</v>
      </c>
      <c r="W45" s="61">
        <v>30.792000000000002</v>
      </c>
      <c r="X45" s="61">
        <v>30.86</v>
      </c>
      <c r="Y45" s="61">
        <v>17.819000000000003</v>
      </c>
      <c r="Z45" s="61">
        <v>47.491</v>
      </c>
      <c r="AA45" s="61">
        <v>54.046999999999997</v>
      </c>
      <c r="AB45" s="61">
        <v>49.219000000000001</v>
      </c>
      <c r="AC45" s="61">
        <v>80.433000000000007</v>
      </c>
      <c r="AD45" s="61">
        <v>81.448000000000008</v>
      </c>
      <c r="AE45" s="61">
        <v>126.21299999999999</v>
      </c>
      <c r="AF45" s="61">
        <v>249.18099999999998</v>
      </c>
      <c r="AG45" s="82">
        <v>333.27099999999996</v>
      </c>
      <c r="AH45" s="42">
        <f t="shared" si="46"/>
        <v>0.33746553709953803</v>
      </c>
      <c r="AJ45" s="340">
        <f t="shared" si="63"/>
        <v>8.2051864837748064E-3</v>
      </c>
      <c r="AK45" s="341">
        <f t="shared" si="64"/>
        <v>7.2198930114101998E-3</v>
      </c>
      <c r="AL45" s="341">
        <f t="shared" si="65"/>
        <v>1.3143883730058266E-2</v>
      </c>
      <c r="AM45" s="341">
        <f t="shared" si="66"/>
        <v>2.4155639322601744E-2</v>
      </c>
      <c r="AN45" s="342">
        <f t="shared" si="67"/>
        <v>2.921402781052795E-2</v>
      </c>
      <c r="AP45" s="102">
        <f t="shared" si="68"/>
        <v>2.2578334267738116</v>
      </c>
      <c r="AQ45" s="74">
        <f t="shared" si="69"/>
        <v>2.4158167268162565</v>
      </c>
      <c r="AR45" s="74">
        <f t="shared" si="70"/>
        <v>2.09960538848823</v>
      </c>
      <c r="AS45" s="74">
        <f t="shared" si="71"/>
        <v>2.0404213901293948</v>
      </c>
      <c r="AT45" s="74">
        <f t="shared" si="72"/>
        <v>2.3878023027804316</v>
      </c>
      <c r="AU45" s="74">
        <f t="shared" si="73"/>
        <v>2.62733945846094</v>
      </c>
      <c r="AV45" s="74">
        <f t="shared" si="74"/>
        <v>2.4214798779887827</v>
      </c>
      <c r="AW45" s="74">
        <f t="shared" si="75"/>
        <v>2.4004834810636582</v>
      </c>
      <c r="AX45" s="74">
        <f t="shared" si="76"/>
        <v>2.4372493865581424</v>
      </c>
      <c r="AY45" s="74">
        <f t="shared" si="77"/>
        <v>2.6427614221701075</v>
      </c>
      <c r="AZ45" s="74">
        <f t="shared" si="78"/>
        <v>2.6796537262071189</v>
      </c>
      <c r="BA45" s="103">
        <f t="shared" si="79"/>
        <v>2.908123909249563</v>
      </c>
      <c r="BB45" s="42">
        <f t="shared" si="80"/>
        <v>8.5261084597609255E-2</v>
      </c>
    </row>
    <row r="46" spans="1:55" ht="20.100000000000001" customHeight="1">
      <c r="A46" s="88" t="s">
        <v>142</v>
      </c>
      <c r="B46" s="90">
        <v>14.07</v>
      </c>
      <c r="C46" s="61">
        <v>42.44</v>
      </c>
      <c r="D46" s="61">
        <v>34.090000000000003</v>
      </c>
      <c r="E46" s="61">
        <v>4.8900000000000006</v>
      </c>
      <c r="F46" s="61">
        <v>21.75</v>
      </c>
      <c r="G46" s="61">
        <v>218.06</v>
      </c>
      <c r="H46" s="61">
        <v>988.32</v>
      </c>
      <c r="I46" s="61">
        <v>2138.69</v>
      </c>
      <c r="J46" s="61">
        <v>1362.36</v>
      </c>
      <c r="K46" s="61">
        <v>3548.08</v>
      </c>
      <c r="L46" s="61">
        <v>747.09</v>
      </c>
      <c r="M46" s="82">
        <v>1322.21</v>
      </c>
      <c r="N46" s="42">
        <f t="shared" si="59"/>
        <v>0.76981354321433826</v>
      </c>
      <c r="P46" s="340">
        <f t="shared" si="60"/>
        <v>5.8988714582664274E-4</v>
      </c>
      <c r="Q46" s="341">
        <f t="shared" si="61"/>
        <v>6.3681302619355735E-3</v>
      </c>
      <c r="R46" s="341"/>
      <c r="S46" s="450"/>
      <c r="T46" s="342">
        <f t="shared" si="62"/>
        <v>2.7367978754892643E-2</v>
      </c>
      <c r="V46" s="97">
        <v>2.286</v>
      </c>
      <c r="W46" s="61">
        <v>6.5919999999999996</v>
      </c>
      <c r="X46" s="61">
        <v>7.3620000000000001</v>
      </c>
      <c r="Y46" s="61">
        <v>1.054</v>
      </c>
      <c r="Z46" s="61">
        <v>6.2359999999999998</v>
      </c>
      <c r="AA46" s="61">
        <v>85.906000000000006</v>
      </c>
      <c r="AB46" s="61">
        <v>189.31</v>
      </c>
      <c r="AC46" s="61">
        <v>431.31400000000002</v>
      </c>
      <c r="AD46" s="61">
        <v>269.52600000000001</v>
      </c>
      <c r="AE46" s="61">
        <v>721.89300000000003</v>
      </c>
      <c r="AF46" s="61">
        <v>162.703</v>
      </c>
      <c r="AG46" s="82">
        <v>303.15899999999999</v>
      </c>
      <c r="AH46" s="42">
        <f t="shared" si="46"/>
        <v>0.86326619668967375</v>
      </c>
      <c r="AJ46" s="340">
        <f t="shared" si="63"/>
        <v>5.1750741624801246E-4</v>
      </c>
      <c r="AK46" s="341">
        <f t="shared" si="64"/>
        <v>1.1475791978059924E-2</v>
      </c>
      <c r="AL46" s="341">
        <f t="shared" si="65"/>
        <v>7.5178291123283281E-2</v>
      </c>
      <c r="AM46" s="341">
        <f t="shared" si="66"/>
        <v>1.5772450486615238E-2</v>
      </c>
      <c r="AN46" s="342">
        <f t="shared" si="67"/>
        <v>2.6574455794269061E-2</v>
      </c>
      <c r="AP46" s="102">
        <f t="shared" si="68"/>
        <v>1.624733475479744</v>
      </c>
      <c r="AQ46" s="74">
        <f t="shared" si="69"/>
        <v>1.5532516493873705</v>
      </c>
      <c r="AR46" s="74">
        <f t="shared" si="70"/>
        <v>2.1595775887356994</v>
      </c>
      <c r="AS46" s="74">
        <f t="shared" si="71"/>
        <v>2.1554192229038853</v>
      </c>
      <c r="AT46" s="74">
        <f t="shared" si="72"/>
        <v>2.8671264367816089</v>
      </c>
      <c r="AU46" s="74">
        <f t="shared" si="73"/>
        <v>3.9395579198385766</v>
      </c>
      <c r="AV46" s="74">
        <f t="shared" si="74"/>
        <v>1.9154727213857858</v>
      </c>
      <c r="AW46" s="74">
        <f t="shared" si="75"/>
        <v>2.0167205158297836</v>
      </c>
      <c r="AX46" s="74">
        <f t="shared" si="76"/>
        <v>1.9783757597110898</v>
      </c>
      <c r="AY46" s="74">
        <f t="shared" si="77"/>
        <v>2.0346018128114363</v>
      </c>
      <c r="AZ46" s="74">
        <f t="shared" si="78"/>
        <v>2.1778232876895687</v>
      </c>
      <c r="BA46" s="103">
        <f t="shared" si="79"/>
        <v>2.2928203538015897</v>
      </c>
      <c r="BB46" s="42">
        <f t="shared" si="80"/>
        <v>5.2803671795621322E-2</v>
      </c>
    </row>
    <row r="47" spans="1:55" ht="20.100000000000001" customHeight="1">
      <c r="A47" s="88" t="s">
        <v>133</v>
      </c>
      <c r="B47" s="90">
        <v>1160.3000000000002</v>
      </c>
      <c r="C47" s="61">
        <v>1103.8</v>
      </c>
      <c r="D47" s="61">
        <v>875.66</v>
      </c>
      <c r="E47" s="61">
        <v>876.47</v>
      </c>
      <c r="F47" s="61">
        <v>714.39</v>
      </c>
      <c r="G47" s="61">
        <v>831.5200000000001</v>
      </c>
      <c r="H47" s="61">
        <v>1048.4399999999998</v>
      </c>
      <c r="I47" s="61">
        <v>1341.48</v>
      </c>
      <c r="J47" s="61">
        <v>1138.02</v>
      </c>
      <c r="K47" s="61">
        <v>1028.98</v>
      </c>
      <c r="L47" s="61">
        <v>950.56999999999994</v>
      </c>
      <c r="M47" s="82">
        <v>914.52</v>
      </c>
      <c r="N47" s="42">
        <f t="shared" si="59"/>
        <v>-3.7924613652860872E-2</v>
      </c>
      <c r="P47" s="340">
        <f t="shared" si="60"/>
        <v>4.8645775074815475E-2</v>
      </c>
      <c r="Q47" s="341">
        <f t="shared" si="61"/>
        <v>2.4283351716980043E-2</v>
      </c>
      <c r="R47" s="341"/>
      <c r="S47" s="450"/>
      <c r="T47" s="342">
        <f t="shared" si="62"/>
        <v>1.8929340975279582E-2</v>
      </c>
      <c r="V47" s="97">
        <v>163.37200000000001</v>
      </c>
      <c r="W47" s="61">
        <v>238.20099999999999</v>
      </c>
      <c r="X47" s="61">
        <v>189.33099999999999</v>
      </c>
      <c r="Y47" s="61">
        <v>198.61499999999998</v>
      </c>
      <c r="Z47" s="61">
        <v>176.042</v>
      </c>
      <c r="AA47" s="61">
        <v>210.554</v>
      </c>
      <c r="AB47" s="61">
        <v>253.19</v>
      </c>
      <c r="AC47" s="61">
        <v>313.565</v>
      </c>
      <c r="AD47" s="61">
        <v>262.803</v>
      </c>
      <c r="AE47" s="61">
        <v>252.99300000000002</v>
      </c>
      <c r="AF47" s="61">
        <v>232.636</v>
      </c>
      <c r="AG47" s="82">
        <v>246.03</v>
      </c>
      <c r="AH47" s="42">
        <f t="shared" si="46"/>
        <v>5.7574923915473121E-2</v>
      </c>
      <c r="AJ47" s="340">
        <f t="shared" si="63"/>
        <v>3.6984348909567061E-2</v>
      </c>
      <c r="AK47" s="341">
        <f t="shared" si="64"/>
        <v>2.812695159998637E-2</v>
      </c>
      <c r="AL47" s="341">
        <f t="shared" si="65"/>
        <v>2.6346815118241634E-2</v>
      </c>
      <c r="AM47" s="341">
        <f t="shared" si="66"/>
        <v>2.2551764819359339E-2</v>
      </c>
      <c r="AN47" s="342">
        <f t="shared" si="67"/>
        <v>2.1566614743629635E-2</v>
      </c>
      <c r="AP47" s="102">
        <f t="shared" si="68"/>
        <v>1.4080151684909072</v>
      </c>
      <c r="AQ47" s="74">
        <f t="shared" si="69"/>
        <v>2.1580086972277588</v>
      </c>
      <c r="AR47" s="74">
        <f t="shared" si="70"/>
        <v>2.1621519767946462</v>
      </c>
      <c r="AS47" s="74">
        <f t="shared" si="71"/>
        <v>2.2660787020662427</v>
      </c>
      <c r="AT47" s="74">
        <f t="shared" si="72"/>
        <v>2.4642282226794889</v>
      </c>
      <c r="AU47" s="74">
        <f t="shared" si="73"/>
        <v>2.532157975755243</v>
      </c>
      <c r="AV47" s="74">
        <f t="shared" si="74"/>
        <v>2.4149212162832403</v>
      </c>
      <c r="AW47" s="74">
        <f t="shared" si="75"/>
        <v>2.3374556460029221</v>
      </c>
      <c r="AX47" s="74">
        <f t="shared" si="76"/>
        <v>2.30930036378974</v>
      </c>
      <c r="AY47" s="74">
        <f t="shared" si="77"/>
        <v>2.4586775253163329</v>
      </c>
      <c r="AZ47" s="74">
        <f t="shared" si="78"/>
        <v>2.4473316010393766</v>
      </c>
      <c r="BA47" s="103">
        <f t="shared" si="79"/>
        <v>2.6902637449153657</v>
      </c>
      <c r="BB47" s="42">
        <f t="shared" si="80"/>
        <v>9.9264089824532262E-2</v>
      </c>
    </row>
    <row r="48" spans="1:55" ht="20.100000000000001" customHeight="1">
      <c r="A48" s="88" t="s">
        <v>129</v>
      </c>
      <c r="B48" s="90">
        <v>610.29999999999995</v>
      </c>
      <c r="C48" s="61">
        <v>490.47999999999996</v>
      </c>
      <c r="D48" s="61">
        <v>329.83</v>
      </c>
      <c r="E48" s="61">
        <v>353.41</v>
      </c>
      <c r="F48" s="61">
        <v>307.45999999999998</v>
      </c>
      <c r="G48" s="61">
        <v>451.26</v>
      </c>
      <c r="H48" s="61">
        <v>996.31</v>
      </c>
      <c r="I48" s="61">
        <v>767.81</v>
      </c>
      <c r="J48" s="61">
        <v>544.44000000000005</v>
      </c>
      <c r="K48" s="61">
        <v>534.29</v>
      </c>
      <c r="L48" s="61">
        <v>559.94000000000005</v>
      </c>
      <c r="M48" s="82">
        <v>826.75</v>
      </c>
      <c r="N48" s="42">
        <f t="shared" si="59"/>
        <v>0.47649748187305768</v>
      </c>
      <c r="P48" s="340">
        <f t="shared" si="60"/>
        <v>2.5586931421321964E-2</v>
      </c>
      <c r="Q48" s="341">
        <f t="shared" si="61"/>
        <v>1.3178402558933535E-2</v>
      </c>
      <c r="R48" s="341"/>
      <c r="S48" s="450"/>
      <c r="T48" s="342">
        <f t="shared" si="62"/>
        <v>1.7112619353663556E-2</v>
      </c>
      <c r="V48" s="97">
        <v>100.003</v>
      </c>
      <c r="W48" s="61">
        <v>86.759</v>
      </c>
      <c r="X48" s="61">
        <v>62.872999999999998</v>
      </c>
      <c r="Y48" s="61">
        <v>70.866</v>
      </c>
      <c r="Z48" s="61">
        <v>74.519000000000005</v>
      </c>
      <c r="AA48" s="61">
        <v>93.024000000000001</v>
      </c>
      <c r="AB48" s="61">
        <v>243.63399999999999</v>
      </c>
      <c r="AC48" s="61">
        <v>200.709</v>
      </c>
      <c r="AD48" s="61">
        <v>140.16999999999999</v>
      </c>
      <c r="AE48" s="61">
        <v>148.114</v>
      </c>
      <c r="AF48" s="61">
        <v>156.41300000000001</v>
      </c>
      <c r="AG48" s="82">
        <v>239.65199999999999</v>
      </c>
      <c r="AH48" s="42">
        <f t="shared" si="46"/>
        <v>0.53217443562875189</v>
      </c>
      <c r="AJ48" s="340">
        <f t="shared" si="63"/>
        <v>2.2638798839479436E-2</v>
      </c>
      <c r="AK48" s="341">
        <f t="shared" si="64"/>
        <v>1.2426653236875728E-2</v>
      </c>
      <c r="AL48" s="341">
        <f t="shared" si="65"/>
        <v>1.5424664612946766E-2</v>
      </c>
      <c r="AM48" s="341">
        <f t="shared" si="66"/>
        <v>1.5162697048996941E-2</v>
      </c>
      <c r="AN48" s="342">
        <f t="shared" si="67"/>
        <v>2.1007528986466403E-2</v>
      </c>
      <c r="AP48" s="102">
        <f t="shared" si="68"/>
        <v>1.6385875798787484</v>
      </c>
      <c r="AQ48" s="74">
        <f t="shared" si="69"/>
        <v>1.7688590768227044</v>
      </c>
      <c r="AR48" s="74">
        <f t="shared" si="70"/>
        <v>1.9062244186399055</v>
      </c>
      <c r="AS48" s="74">
        <f t="shared" si="71"/>
        <v>2.0052064174754531</v>
      </c>
      <c r="AT48" s="74">
        <f t="shared" si="72"/>
        <v>2.4236973915306059</v>
      </c>
      <c r="AU48" s="74">
        <f t="shared" si="73"/>
        <v>2.0614280015955324</v>
      </c>
      <c r="AV48" s="74">
        <f t="shared" si="74"/>
        <v>2.4453633909124668</v>
      </c>
      <c r="AW48" s="74">
        <f t="shared" si="75"/>
        <v>2.6140451413761219</v>
      </c>
      <c r="AX48" s="74">
        <f t="shared" si="76"/>
        <v>2.5745720373227532</v>
      </c>
      <c r="AY48" s="74">
        <f t="shared" si="77"/>
        <v>2.7721649291583228</v>
      </c>
      <c r="AZ48" s="74">
        <f t="shared" si="78"/>
        <v>2.7933885773475731</v>
      </c>
      <c r="BA48" s="103">
        <f t="shared" si="79"/>
        <v>2.898723918959782</v>
      </c>
      <c r="BB48" s="42">
        <f t="shared" si="80"/>
        <v>3.7708803732643875E-2</v>
      </c>
    </row>
    <row r="49" spans="1:54" ht="20.100000000000001" customHeight="1">
      <c r="A49" s="88" t="s">
        <v>134</v>
      </c>
      <c r="B49" s="90">
        <v>103.8</v>
      </c>
      <c r="C49" s="61">
        <v>60.6</v>
      </c>
      <c r="D49" s="61">
        <v>25.2</v>
      </c>
      <c r="E49" s="61">
        <v>421.57</v>
      </c>
      <c r="F49" s="61">
        <v>346.46</v>
      </c>
      <c r="G49" s="61">
        <v>422.7</v>
      </c>
      <c r="H49" s="61">
        <v>251.67</v>
      </c>
      <c r="I49" s="61">
        <v>191.36</v>
      </c>
      <c r="J49" s="61">
        <v>1600.1399999999999</v>
      </c>
      <c r="K49" s="61">
        <v>1647.72</v>
      </c>
      <c r="L49" s="61">
        <v>1183.02</v>
      </c>
      <c r="M49" s="82">
        <v>1140.2</v>
      </c>
      <c r="N49" s="42">
        <f t="shared" si="59"/>
        <v>-3.6195499653429303E-2</v>
      </c>
      <c r="P49" s="340">
        <f t="shared" si="60"/>
        <v>4.3518326749684092E-3</v>
      </c>
      <c r="Q49" s="341">
        <f t="shared" si="61"/>
        <v>1.234434862753447E-2</v>
      </c>
      <c r="R49" s="341"/>
      <c r="S49" s="450"/>
      <c r="T49" s="342">
        <f t="shared" si="62"/>
        <v>2.3600615164254234E-2</v>
      </c>
      <c r="V49" s="97">
        <v>28.315999999999999</v>
      </c>
      <c r="W49" s="61">
        <v>15.997</v>
      </c>
      <c r="X49" s="61">
        <v>6.6980000000000004</v>
      </c>
      <c r="Y49" s="61">
        <v>87.236000000000004</v>
      </c>
      <c r="Z49" s="61">
        <v>69.688999999999993</v>
      </c>
      <c r="AA49" s="61">
        <v>114.03700000000001</v>
      </c>
      <c r="AB49" s="61">
        <v>75.183999999999997</v>
      </c>
      <c r="AC49" s="61">
        <v>52.12</v>
      </c>
      <c r="AD49" s="61">
        <v>211.916</v>
      </c>
      <c r="AE49" s="61">
        <v>258.447</v>
      </c>
      <c r="AF49" s="61">
        <v>208.05699999999999</v>
      </c>
      <c r="AG49" s="82">
        <v>212.94799999999998</v>
      </c>
      <c r="AH49" s="42">
        <f t="shared" si="46"/>
        <v>2.3507980985979761E-2</v>
      </c>
      <c r="AJ49" s="340">
        <f t="shared" si="63"/>
        <v>6.410209973087804E-3</v>
      </c>
      <c r="AK49" s="341">
        <f t="shared" si="64"/>
        <v>1.5233684373641185E-2</v>
      </c>
      <c r="AL49" s="341">
        <f t="shared" si="65"/>
        <v>2.6914797353540198E-2</v>
      </c>
      <c r="AM49" s="341">
        <f t="shared" si="66"/>
        <v>2.016907328625598E-2</v>
      </c>
      <c r="AN49" s="342">
        <f t="shared" si="67"/>
        <v>1.8666697054938192E-2</v>
      </c>
      <c r="AP49" s="102">
        <f t="shared" si="68"/>
        <v>2.7279383429672448</v>
      </c>
      <c r="AQ49" s="74">
        <f t="shared" si="69"/>
        <v>2.6397689768976895</v>
      </c>
      <c r="AR49" s="74">
        <f t="shared" si="70"/>
        <v>2.6579365079365083</v>
      </c>
      <c r="AS49" s="74">
        <f t="shared" si="71"/>
        <v>2.0693123324714757</v>
      </c>
      <c r="AT49" s="74">
        <f t="shared" si="72"/>
        <v>2.0114587542573457</v>
      </c>
      <c r="AU49" s="74">
        <f t="shared" si="73"/>
        <v>2.6978235154956236</v>
      </c>
      <c r="AV49" s="74">
        <f t="shared" si="74"/>
        <v>2.9874041403425124</v>
      </c>
      <c r="AW49" s="74">
        <f t="shared" si="75"/>
        <v>2.7236622073578594</v>
      </c>
      <c r="AX49" s="74">
        <f t="shared" si="76"/>
        <v>1.3243591185771244</v>
      </c>
      <c r="AY49" s="74">
        <f t="shared" si="77"/>
        <v>1.568512854125701</v>
      </c>
      <c r="AZ49" s="74">
        <f t="shared" si="78"/>
        <v>1.7586938513296477</v>
      </c>
      <c r="BA49" s="103">
        <f t="shared" si="79"/>
        <v>1.867637256621645</v>
      </c>
      <c r="BB49" s="42">
        <f t="shared" si="80"/>
        <v>6.1945633806379338E-2</v>
      </c>
    </row>
    <row r="50" spans="1:54" ht="20.100000000000001" customHeight="1">
      <c r="A50" s="88" t="s">
        <v>140</v>
      </c>
      <c r="B50" s="90">
        <v>182.79999999999998</v>
      </c>
      <c r="C50" s="61">
        <v>348.14</v>
      </c>
      <c r="D50" s="61">
        <v>478.52000000000004</v>
      </c>
      <c r="E50" s="61">
        <v>484.59000000000003</v>
      </c>
      <c r="F50" s="61">
        <v>186.60000000000002</v>
      </c>
      <c r="G50" s="61">
        <v>339.32</v>
      </c>
      <c r="H50" s="61">
        <v>431.57</v>
      </c>
      <c r="I50" s="61">
        <v>697.08</v>
      </c>
      <c r="J50" s="61">
        <v>636.80000000000007</v>
      </c>
      <c r="K50" s="61">
        <v>544.95999999999992</v>
      </c>
      <c r="L50" s="61">
        <v>535.97</v>
      </c>
      <c r="M50" s="82">
        <v>434.72</v>
      </c>
      <c r="N50" s="42">
        <f t="shared" si="59"/>
        <v>-0.18890982704255835</v>
      </c>
      <c r="P50" s="340">
        <f t="shared" si="60"/>
        <v>7.6639211270156564E-3</v>
      </c>
      <c r="Q50" s="341">
        <f t="shared" si="61"/>
        <v>9.9093550420984063E-3</v>
      </c>
      <c r="R50" s="341"/>
      <c r="S50" s="450"/>
      <c r="T50" s="342">
        <f t="shared" si="62"/>
        <v>8.9981226312967899E-3</v>
      </c>
      <c r="V50" s="97">
        <v>43.941000000000003</v>
      </c>
      <c r="W50" s="61">
        <v>88.834999999999994</v>
      </c>
      <c r="X50" s="61">
        <v>110.756</v>
      </c>
      <c r="Y50" s="61">
        <v>102.584</v>
      </c>
      <c r="Z50" s="61">
        <v>44.074999999999996</v>
      </c>
      <c r="AA50" s="61">
        <v>87.718999999999994</v>
      </c>
      <c r="AB50" s="61">
        <v>91.183000000000007</v>
      </c>
      <c r="AC50" s="61">
        <v>184.32599999999999</v>
      </c>
      <c r="AD50" s="61">
        <v>188.34399999999999</v>
      </c>
      <c r="AE50" s="61">
        <v>156.482</v>
      </c>
      <c r="AF50" s="61">
        <v>152.71699999999998</v>
      </c>
      <c r="AG50" s="82">
        <v>130.83500000000001</v>
      </c>
      <c r="AH50" s="42">
        <f t="shared" si="46"/>
        <v>-0.14328463759764778</v>
      </c>
      <c r="AJ50" s="340">
        <f t="shared" si="63"/>
        <v>9.9474161755703921E-3</v>
      </c>
      <c r="AK50" s="341">
        <f t="shared" si="64"/>
        <v>1.1717982405459902E-2</v>
      </c>
      <c r="AL50" s="341">
        <f t="shared" si="65"/>
        <v>1.6296112237621938E-2</v>
      </c>
      <c r="AM50" s="341">
        <f t="shared" si="66"/>
        <v>1.480440631681296E-2</v>
      </c>
      <c r="AN50" s="342">
        <f t="shared" si="67"/>
        <v>1.1468796650744965E-2</v>
      </c>
      <c r="AP50" s="102">
        <f t="shared" si="68"/>
        <v>2.403774617067834</v>
      </c>
      <c r="AQ50" s="74">
        <f t="shared" si="69"/>
        <v>2.5517033377376919</v>
      </c>
      <c r="AR50" s="74">
        <f t="shared" si="70"/>
        <v>2.3145532057176292</v>
      </c>
      <c r="AS50" s="74">
        <f t="shared" si="71"/>
        <v>2.1169235848861923</v>
      </c>
      <c r="AT50" s="74">
        <f t="shared" si="72"/>
        <v>2.3620042872454445</v>
      </c>
      <c r="AU50" s="74">
        <f t="shared" si="73"/>
        <v>2.5851408699752443</v>
      </c>
      <c r="AV50" s="74">
        <f t="shared" si="74"/>
        <v>2.1128206316472418</v>
      </c>
      <c r="AW50" s="74">
        <f t="shared" si="75"/>
        <v>2.6442589085901185</v>
      </c>
      <c r="AX50" s="74">
        <f t="shared" si="76"/>
        <v>2.9576633165829143</v>
      </c>
      <c r="AY50" s="74">
        <f t="shared" si="77"/>
        <v>2.871440105695831</v>
      </c>
      <c r="AZ50" s="74">
        <f t="shared" si="78"/>
        <v>2.8493572401440375</v>
      </c>
      <c r="BA50" s="103">
        <f t="shared" si="79"/>
        <v>3.0096383879278616</v>
      </c>
      <c r="BB50" s="42">
        <f t="shared" si="80"/>
        <v>5.6251685652347977E-2</v>
      </c>
    </row>
    <row r="51" spans="1:54" ht="20.100000000000001" customHeight="1">
      <c r="A51" s="88" t="s">
        <v>145</v>
      </c>
      <c r="B51" s="90">
        <v>0.03</v>
      </c>
      <c r="C51" s="61">
        <v>23.13</v>
      </c>
      <c r="D51" s="61">
        <v>24.3</v>
      </c>
      <c r="E51" s="61">
        <v>8.3199999999999985</v>
      </c>
      <c r="F51" s="61">
        <v>73.03</v>
      </c>
      <c r="G51" s="61">
        <v>105.53</v>
      </c>
      <c r="H51" s="61">
        <v>82.31</v>
      </c>
      <c r="I51" s="61">
        <v>110.1</v>
      </c>
      <c r="J51" s="61">
        <v>127.83</v>
      </c>
      <c r="K51" s="61">
        <v>90.44</v>
      </c>
      <c r="L51" s="61">
        <v>133.87</v>
      </c>
      <c r="M51" s="82">
        <v>430.58</v>
      </c>
      <c r="N51" s="42">
        <f t="shared" si="59"/>
        <v>2.2164039740046313</v>
      </c>
      <c r="P51" s="340">
        <f t="shared" si="60"/>
        <v>1.2577551083723727E-6</v>
      </c>
      <c r="Q51" s="341">
        <f t="shared" si="61"/>
        <v>3.081852639374764E-3</v>
      </c>
      <c r="R51" s="341"/>
      <c r="S51" s="450"/>
      <c r="T51" s="342">
        <f t="shared" si="62"/>
        <v>8.912430167886851E-3</v>
      </c>
      <c r="V51" s="97">
        <v>1E-3</v>
      </c>
      <c r="W51" s="61">
        <v>3.738</v>
      </c>
      <c r="X51" s="61">
        <v>3.718</v>
      </c>
      <c r="Y51" s="61">
        <v>1.532</v>
      </c>
      <c r="Z51" s="61">
        <v>11.862</v>
      </c>
      <c r="AA51" s="61">
        <v>20.989000000000001</v>
      </c>
      <c r="AB51" s="61">
        <v>17.073</v>
      </c>
      <c r="AC51" s="61">
        <v>25.122</v>
      </c>
      <c r="AD51" s="61">
        <v>26.54</v>
      </c>
      <c r="AE51" s="61">
        <v>21.456</v>
      </c>
      <c r="AF51" s="61">
        <v>31.038</v>
      </c>
      <c r="AG51" s="82">
        <v>84.71</v>
      </c>
      <c r="AH51" s="42">
        <f t="shared" si="46"/>
        <v>1.729235131129583</v>
      </c>
      <c r="AJ51" s="340">
        <f t="shared" si="63"/>
        <v>2.2638119695888557E-7</v>
      </c>
      <c r="AK51" s="341">
        <f t="shared" si="64"/>
        <v>2.8038250858787484E-3</v>
      </c>
      <c r="AL51" s="341">
        <f t="shared" si="65"/>
        <v>2.2344383646068959E-3</v>
      </c>
      <c r="AM51" s="341">
        <f t="shared" si="66"/>
        <v>3.0088278532268229E-3</v>
      </c>
      <c r="AN51" s="342">
        <f t="shared" si="67"/>
        <v>7.4255494652394685E-3</v>
      </c>
      <c r="AP51" s="102">
        <f t="shared" si="68"/>
        <v>0.33333333333333331</v>
      </c>
      <c r="AQ51" s="74">
        <f t="shared" si="69"/>
        <v>1.6160830090791181</v>
      </c>
      <c r="AR51" s="74">
        <f t="shared" si="70"/>
        <v>1.5300411522633746</v>
      </c>
      <c r="AS51" s="74">
        <f t="shared" si="71"/>
        <v>1.8413461538461542</v>
      </c>
      <c r="AT51" s="74">
        <f t="shared" si="72"/>
        <v>1.6242640010954401</v>
      </c>
      <c r="AU51" s="74">
        <f t="shared" si="73"/>
        <v>1.9889131052781202</v>
      </c>
      <c r="AV51" s="74">
        <f t="shared" si="74"/>
        <v>2.0742315636010207</v>
      </c>
      <c r="AW51" s="74">
        <f t="shared" si="75"/>
        <v>2.2817438692098095</v>
      </c>
      <c r="AX51" s="74">
        <f t="shared" si="76"/>
        <v>2.0761949464132052</v>
      </c>
      <c r="AY51" s="74">
        <f t="shared" si="77"/>
        <v>2.3724015922158337</v>
      </c>
      <c r="AZ51" s="74">
        <f t="shared" si="78"/>
        <v>2.3185179651901096</v>
      </c>
      <c r="BA51" s="103">
        <f t="shared" si="79"/>
        <v>1.9673463700125413</v>
      </c>
      <c r="BB51" s="42">
        <f t="shared" si="80"/>
        <v>-0.15146382320517129</v>
      </c>
    </row>
    <row r="52" spans="1:54" ht="20.100000000000001" customHeight="1">
      <c r="A52" s="88" t="s">
        <v>146</v>
      </c>
      <c r="B52" s="90">
        <v>14.12</v>
      </c>
      <c r="C52" s="61">
        <v>76.13</v>
      </c>
      <c r="D52" s="61">
        <v>7.34</v>
      </c>
      <c r="E52" s="61">
        <v>49.430000000000007</v>
      </c>
      <c r="F52" s="61">
        <v>304.94</v>
      </c>
      <c r="G52" s="61">
        <v>41</v>
      </c>
      <c r="H52" s="61">
        <v>257.7</v>
      </c>
      <c r="I52" s="61">
        <v>415.99</v>
      </c>
      <c r="J52" s="61">
        <v>67.05</v>
      </c>
      <c r="K52" s="61">
        <v>98.35</v>
      </c>
      <c r="L52" s="61">
        <v>130.38999999999999</v>
      </c>
      <c r="M52" s="82">
        <v>419.17999999999995</v>
      </c>
      <c r="N52" s="42">
        <f t="shared" si="59"/>
        <v>2.2148170871999384</v>
      </c>
      <c r="P52" s="340">
        <f t="shared" si="60"/>
        <v>5.9198340434059673E-4</v>
      </c>
      <c r="Q52" s="341">
        <f t="shared" si="61"/>
        <v>1.1973463300896932E-3</v>
      </c>
      <c r="R52" s="341"/>
      <c r="S52" s="450"/>
      <c r="T52" s="342">
        <f t="shared" si="62"/>
        <v>8.676465413569626E-3</v>
      </c>
      <c r="V52" s="97">
        <v>4.03</v>
      </c>
      <c r="W52" s="61">
        <v>17.524000000000001</v>
      </c>
      <c r="X52" s="61">
        <v>1.823</v>
      </c>
      <c r="Y52" s="61">
        <v>10.984000000000002</v>
      </c>
      <c r="Z52" s="61">
        <v>61.854999999999997</v>
      </c>
      <c r="AA52" s="61">
        <v>10.835000000000001</v>
      </c>
      <c r="AB52" s="61">
        <v>64.956000000000003</v>
      </c>
      <c r="AC52" s="61">
        <v>116.515</v>
      </c>
      <c r="AD52" s="61">
        <v>18.037000000000003</v>
      </c>
      <c r="AE52" s="61">
        <v>25.646000000000001</v>
      </c>
      <c r="AF52" s="61">
        <v>31.108999999999998</v>
      </c>
      <c r="AG52" s="82">
        <v>80.489000000000004</v>
      </c>
      <c r="AH52" s="42">
        <f t="shared" si="46"/>
        <v>1.5873219968497867</v>
      </c>
      <c r="AJ52" s="340">
        <f t="shared" si="63"/>
        <v>9.1231622374430893E-4</v>
      </c>
      <c r="AK52" s="341">
        <f t="shared" si="64"/>
        <v>1.4473983898945276E-3</v>
      </c>
      <c r="AL52" s="341">
        <f t="shared" si="65"/>
        <v>2.6707870198876054E-3</v>
      </c>
      <c r="AM52" s="341">
        <f t="shared" si="66"/>
        <v>3.0157106026816555E-3</v>
      </c>
      <c r="AN52" s="342">
        <f t="shared" si="67"/>
        <v>7.0555430398732098E-3</v>
      </c>
      <c r="AP52" s="102">
        <f t="shared" si="68"/>
        <v>2.8541076487252126</v>
      </c>
      <c r="AQ52" s="74">
        <f t="shared" si="69"/>
        <v>2.3018520951004859</v>
      </c>
      <c r="AR52" s="74">
        <f t="shared" si="70"/>
        <v>2.4836512261580381</v>
      </c>
      <c r="AS52" s="74">
        <f t="shared" si="71"/>
        <v>2.2221323083147886</v>
      </c>
      <c r="AT52" s="74">
        <f t="shared" si="72"/>
        <v>2.0284318226536366</v>
      </c>
      <c r="AU52" s="74">
        <f t="shared" si="73"/>
        <v>2.6426829268292682</v>
      </c>
      <c r="AV52" s="74">
        <f t="shared" si="74"/>
        <v>2.5206053550640286</v>
      </c>
      <c r="AW52" s="74">
        <f t="shared" si="75"/>
        <v>2.8009086756893193</v>
      </c>
      <c r="AX52" s="74">
        <f t="shared" si="76"/>
        <v>2.6900820283370623</v>
      </c>
      <c r="AY52" s="74">
        <f t="shared" si="77"/>
        <v>2.6076258261311649</v>
      </c>
      <c r="AZ52" s="74">
        <f t="shared" si="78"/>
        <v>2.3858424725822531</v>
      </c>
      <c r="BA52" s="103">
        <f t="shared" si="79"/>
        <v>1.920153633284031</v>
      </c>
      <c r="BB52" s="42">
        <f t="shared" si="80"/>
        <v>-0.19518842700213826</v>
      </c>
    </row>
    <row r="53" spans="1:54" ht="20.100000000000001" customHeight="1">
      <c r="A53" s="88" t="s">
        <v>234</v>
      </c>
      <c r="B53" s="90"/>
      <c r="C53" s="61"/>
      <c r="D53" s="61"/>
      <c r="E53" s="61"/>
      <c r="F53" s="61"/>
      <c r="G53" s="61"/>
      <c r="H53" s="61"/>
      <c r="I53" s="61"/>
      <c r="J53" s="61"/>
      <c r="K53" s="61"/>
      <c r="L53" s="61"/>
      <c r="M53" s="82">
        <v>151.19</v>
      </c>
      <c r="N53" s="42" t="e">
        <f t="shared" si="59"/>
        <v>#DIV/0!</v>
      </c>
      <c r="P53" s="340">
        <f t="shared" si="60"/>
        <v>0</v>
      </c>
      <c r="Q53" s="341">
        <f t="shared" si="61"/>
        <v>0</v>
      </c>
      <c r="R53" s="341"/>
      <c r="S53" s="450"/>
      <c r="T53" s="342">
        <f t="shared" si="62"/>
        <v>3.1294308074755282E-3</v>
      </c>
      <c r="V53" s="97"/>
      <c r="W53" s="61"/>
      <c r="X53" s="61"/>
      <c r="Y53" s="61"/>
      <c r="Z53" s="61"/>
      <c r="AA53" s="61"/>
      <c r="AB53" s="61"/>
      <c r="AC53" s="61"/>
      <c r="AD53" s="61"/>
      <c r="AE53" s="61"/>
      <c r="AF53" s="61"/>
      <c r="AG53" s="82">
        <v>47.878</v>
      </c>
      <c r="AH53" s="42" t="e">
        <f t="shared" si="46"/>
        <v>#DIV/0!</v>
      </c>
      <c r="AJ53" s="340">
        <f t="shared" si="63"/>
        <v>0</v>
      </c>
      <c r="AK53" s="341">
        <f t="shared" si="64"/>
        <v>0</v>
      </c>
      <c r="AL53" s="341">
        <f t="shared" si="65"/>
        <v>0</v>
      </c>
      <c r="AM53" s="341">
        <f t="shared" si="66"/>
        <v>0</v>
      </c>
      <c r="AN53" s="342">
        <f t="shared" si="67"/>
        <v>4.1969124931735954E-3</v>
      </c>
      <c r="AP53" s="102"/>
      <c r="AQ53" s="74"/>
      <c r="AR53" s="74"/>
      <c r="AS53" s="74"/>
      <c r="AT53" s="74"/>
      <c r="AU53" s="74"/>
      <c r="AV53" s="74"/>
      <c r="AW53" s="74"/>
      <c r="AX53" s="74"/>
      <c r="AY53" s="74"/>
      <c r="AZ53" s="74"/>
      <c r="BA53" s="103">
        <f t="shared" si="79"/>
        <v>3.1667438322640384</v>
      </c>
      <c r="BB53" s="42"/>
    </row>
    <row r="54" spans="1:54" ht="20.100000000000001" customHeight="1">
      <c r="A54" s="88" t="s">
        <v>144</v>
      </c>
      <c r="B54" s="90">
        <v>533.70000000000005</v>
      </c>
      <c r="C54" s="61">
        <v>43.61</v>
      </c>
      <c r="D54" s="61">
        <v>23.63</v>
      </c>
      <c r="E54" s="61">
        <v>6.9300000000000006</v>
      </c>
      <c r="F54" s="61">
        <v>12.03</v>
      </c>
      <c r="G54" s="61">
        <v>281.29000000000002</v>
      </c>
      <c r="H54" s="61">
        <v>250.31</v>
      </c>
      <c r="I54" s="61">
        <v>148.66000000000003</v>
      </c>
      <c r="J54" s="61">
        <v>189.87</v>
      </c>
      <c r="K54" s="61">
        <v>378.4</v>
      </c>
      <c r="L54" s="61">
        <v>196.96</v>
      </c>
      <c r="M54" s="82">
        <v>92.039999999999992</v>
      </c>
      <c r="N54" s="42">
        <f t="shared" si="59"/>
        <v>-0.53269699431356632</v>
      </c>
      <c r="P54" s="340">
        <f t="shared" si="60"/>
        <v>2.2375463377944511E-2</v>
      </c>
      <c r="Q54" s="341">
        <f t="shared" si="61"/>
        <v>8.2146719314860929E-3</v>
      </c>
      <c r="R54" s="341"/>
      <c r="S54" s="450"/>
      <c r="T54" s="342">
        <f t="shared" si="62"/>
        <v>1.9051049111716886E-3</v>
      </c>
      <c r="V54" s="97">
        <v>26.312999999999999</v>
      </c>
      <c r="W54" s="61">
        <v>10.185</v>
      </c>
      <c r="X54" s="61">
        <v>4.8220000000000001</v>
      </c>
      <c r="Y54" s="61">
        <v>2.0500000000000003</v>
      </c>
      <c r="Z54" s="61">
        <v>3.3660000000000001</v>
      </c>
      <c r="AA54" s="61">
        <v>62.034999999999997</v>
      </c>
      <c r="AB54" s="61">
        <v>55.442</v>
      </c>
      <c r="AC54" s="61">
        <v>27.329000000000001</v>
      </c>
      <c r="AD54" s="61">
        <v>47.500999999999998</v>
      </c>
      <c r="AE54" s="61">
        <v>76.068999999999988</v>
      </c>
      <c r="AF54" s="61">
        <v>38.426000000000002</v>
      </c>
      <c r="AG54" s="82">
        <v>22.608999999999998</v>
      </c>
      <c r="AH54" s="42">
        <f t="shared" si="46"/>
        <v>-0.41162233904127421</v>
      </c>
      <c r="AJ54" s="340">
        <f t="shared" si="63"/>
        <v>5.9567684355791555E-3</v>
      </c>
      <c r="AK54" s="341">
        <f t="shared" si="64"/>
        <v>8.2869736148691274E-3</v>
      </c>
      <c r="AL54" s="341">
        <f t="shared" si="65"/>
        <v>7.921862973400539E-3</v>
      </c>
      <c r="AM54" s="341">
        <f t="shared" si="66"/>
        <v>3.7250215570621141E-3</v>
      </c>
      <c r="AN54" s="342">
        <f t="shared" si="67"/>
        <v>1.9818704740833331E-3</v>
      </c>
      <c r="AP54" s="102">
        <f t="shared" si="68"/>
        <v>0.49302979201798758</v>
      </c>
      <c r="AQ54" s="74">
        <f t="shared" si="69"/>
        <v>2.3354735152487964</v>
      </c>
      <c r="AR54" s="74">
        <f t="shared" si="70"/>
        <v>2.0406263224714345</v>
      </c>
      <c r="AS54" s="74">
        <f t="shared" si="71"/>
        <v>2.958152958152958</v>
      </c>
      <c r="AT54" s="74">
        <f t="shared" si="72"/>
        <v>2.7980049875311725</v>
      </c>
      <c r="AU54" s="74">
        <f t="shared" si="73"/>
        <v>2.2053752355220588</v>
      </c>
      <c r="AV54" s="74">
        <f t="shared" si="74"/>
        <v>2.2149334824817228</v>
      </c>
      <c r="AW54" s="74">
        <f t="shared" si="75"/>
        <v>1.838355980088793</v>
      </c>
      <c r="AX54" s="74">
        <f t="shared" si="76"/>
        <v>2.5017643650919048</v>
      </c>
      <c r="AY54" s="74">
        <f t="shared" si="77"/>
        <v>2.010280126849894</v>
      </c>
      <c r="AZ54" s="74">
        <f t="shared" si="78"/>
        <v>1.9509545085296507</v>
      </c>
      <c r="BA54" s="103">
        <f t="shared" si="79"/>
        <v>2.4564319860930031</v>
      </c>
      <c r="BB54" s="42">
        <f t="shared" si="80"/>
        <v>0.25909239572393139</v>
      </c>
    </row>
    <row r="55" spans="1:54" ht="20.100000000000001" customHeight="1">
      <c r="A55" s="88" t="s">
        <v>241</v>
      </c>
      <c r="B55" s="90">
        <v>20.47</v>
      </c>
      <c r="C55" s="61">
        <v>3.87</v>
      </c>
      <c r="D55" s="61">
        <v>15.39</v>
      </c>
      <c r="E55" s="61">
        <v>7.17</v>
      </c>
      <c r="F55" s="61">
        <v>17.86</v>
      </c>
      <c r="G55" s="61">
        <v>58.16</v>
      </c>
      <c r="H55" s="61">
        <v>163.84</v>
      </c>
      <c r="I55" s="61">
        <v>4.18</v>
      </c>
      <c r="J55" s="61">
        <v>19.12</v>
      </c>
      <c r="K55" s="61">
        <v>62.41</v>
      </c>
      <c r="L55" s="61">
        <v>63.96</v>
      </c>
      <c r="M55" s="82">
        <v>47.42</v>
      </c>
      <c r="N55" s="42">
        <f t="shared" si="59"/>
        <v>-0.25859912445278299</v>
      </c>
      <c r="P55" s="340">
        <f t="shared" si="60"/>
        <v>8.5820823561274888E-4</v>
      </c>
      <c r="Q55" s="341">
        <f t="shared" si="61"/>
        <v>1.6984795745857695E-3</v>
      </c>
      <c r="R55" s="341"/>
      <c r="S55" s="450"/>
      <c r="T55" s="342">
        <f t="shared" si="62"/>
        <v>9.8153058330901219E-4</v>
      </c>
      <c r="V55" s="97">
        <v>3.2160000000000002</v>
      </c>
      <c r="W55" s="61">
        <v>1.2050000000000001</v>
      </c>
      <c r="X55" s="61">
        <v>4.7119999999999997</v>
      </c>
      <c r="Y55" s="61">
        <v>2.452</v>
      </c>
      <c r="Z55" s="61">
        <v>4.8860000000000001</v>
      </c>
      <c r="AA55" s="61">
        <v>19.399000000000001</v>
      </c>
      <c r="AB55" s="61">
        <v>40.241</v>
      </c>
      <c r="AC55" s="61">
        <v>1.3720000000000001</v>
      </c>
      <c r="AD55" s="61">
        <v>6.24</v>
      </c>
      <c r="AE55" s="61">
        <v>15.961</v>
      </c>
      <c r="AF55" s="61">
        <v>13.475</v>
      </c>
      <c r="AG55" s="82">
        <v>10.449</v>
      </c>
      <c r="AH55" s="42">
        <f t="shared" si="46"/>
        <v>-0.22456400742115026</v>
      </c>
      <c r="AJ55" s="340">
        <f t="shared" si="63"/>
        <v>7.2804192941977608E-4</v>
      </c>
      <c r="AK55" s="341">
        <f t="shared" si="64"/>
        <v>2.5914242146344198E-3</v>
      </c>
      <c r="AL55" s="341">
        <f t="shared" si="65"/>
        <v>1.6621863691969924E-3</v>
      </c>
      <c r="AM55" s="341">
        <f t="shared" si="66"/>
        <v>1.3062682944207564E-3</v>
      </c>
      <c r="AN55" s="342">
        <f t="shared" si="67"/>
        <v>9.1594341119451313E-4</v>
      </c>
      <c r="AP55" s="102">
        <f t="shared" si="68"/>
        <v>1.5710796287249633</v>
      </c>
      <c r="AQ55" s="74">
        <f t="shared" si="69"/>
        <v>3.1136950904392768</v>
      </c>
      <c r="AR55" s="74">
        <f t="shared" si="70"/>
        <v>3.0617283950617278</v>
      </c>
      <c r="AS55" s="74">
        <f t="shared" si="71"/>
        <v>3.419804741980474</v>
      </c>
      <c r="AT55" s="74">
        <f t="shared" si="72"/>
        <v>2.7357222844344911</v>
      </c>
      <c r="AU55" s="74">
        <f t="shared" si="73"/>
        <v>3.3354539202200826</v>
      </c>
      <c r="AV55" s="74">
        <f t="shared" si="74"/>
        <v>2.45611572265625</v>
      </c>
      <c r="AW55" s="74">
        <f t="shared" si="75"/>
        <v>3.2822966507177038</v>
      </c>
      <c r="AX55" s="74">
        <f t="shared" si="76"/>
        <v>3.2635983263598329</v>
      </c>
      <c r="AY55" s="74">
        <f t="shared" si="77"/>
        <v>2.5574427175132191</v>
      </c>
      <c r="AZ55" s="74">
        <f t="shared" si="78"/>
        <v>2.1067854909318324</v>
      </c>
      <c r="BA55" s="103">
        <f t="shared" si="79"/>
        <v>2.2035006326444537</v>
      </c>
      <c r="BB55" s="42">
        <f t="shared" si="80"/>
        <v>4.5906496949456463E-2</v>
      </c>
    </row>
    <row r="56" spans="1:54" ht="20.100000000000001" customHeight="1">
      <c r="A56" s="88" t="s">
        <v>147</v>
      </c>
      <c r="B56" s="90">
        <v>7.75</v>
      </c>
      <c r="C56" s="61">
        <v>5.68</v>
      </c>
      <c r="D56" s="61">
        <v>0.95</v>
      </c>
      <c r="E56" s="61">
        <v>9.81</v>
      </c>
      <c r="F56" s="61">
        <v>13.44</v>
      </c>
      <c r="G56" s="61">
        <v>2.61</v>
      </c>
      <c r="H56" s="61">
        <v>38.909999999999997</v>
      </c>
      <c r="I56" s="61">
        <v>102.85</v>
      </c>
      <c r="J56" s="61">
        <v>158.76</v>
      </c>
      <c r="K56" s="61">
        <v>62.15</v>
      </c>
      <c r="L56" s="61">
        <v>56.39</v>
      </c>
      <c r="M56" s="82">
        <v>18.079999999999998</v>
      </c>
      <c r="N56" s="42">
        <f t="shared" si="59"/>
        <v>-0.67937577584678133</v>
      </c>
      <c r="P56" s="340">
        <f t="shared" si="60"/>
        <v>3.2492006966286291E-4</v>
      </c>
      <c r="Q56" s="341">
        <f t="shared" si="61"/>
        <v>7.6221315159368276E-5</v>
      </c>
      <c r="R56" s="341"/>
      <c r="S56" s="450"/>
      <c r="T56" s="342">
        <f t="shared" si="62"/>
        <v>3.742318208820527E-4</v>
      </c>
      <c r="V56" s="97">
        <v>2.5640000000000001</v>
      </c>
      <c r="W56" s="61">
        <v>2.117</v>
      </c>
      <c r="X56" s="61">
        <v>0.38900000000000001</v>
      </c>
      <c r="Y56" s="61">
        <v>2.129</v>
      </c>
      <c r="Z56" s="61">
        <v>3.8359999999999999</v>
      </c>
      <c r="AA56" s="61">
        <v>0.63900000000000001</v>
      </c>
      <c r="AB56" s="61">
        <v>4.6790000000000003</v>
      </c>
      <c r="AC56" s="61">
        <v>17.573</v>
      </c>
      <c r="AD56" s="61">
        <v>17.885000000000002</v>
      </c>
      <c r="AE56" s="61">
        <v>17.556999999999999</v>
      </c>
      <c r="AF56" s="61">
        <v>14.031000000000001</v>
      </c>
      <c r="AG56" s="82">
        <v>10.335000000000001</v>
      </c>
      <c r="AH56" s="42">
        <f t="shared" si="46"/>
        <v>-0.26341672011973483</v>
      </c>
      <c r="AJ56" s="340">
        <f t="shared" si="63"/>
        <v>5.8044138900258265E-4</v>
      </c>
      <c r="AK56" s="341">
        <f t="shared" si="64"/>
        <v>8.5361104858569728E-5</v>
      </c>
      <c r="AL56" s="341">
        <f t="shared" si="65"/>
        <v>1.8283945920676394E-3</v>
      </c>
      <c r="AM56" s="341">
        <f t="shared" si="66"/>
        <v>1.3601670084614199E-3</v>
      </c>
      <c r="AN56" s="342">
        <f t="shared" si="67"/>
        <v>9.0595034497993057E-4</v>
      </c>
      <c r="AP56" s="102">
        <f t="shared" si="68"/>
        <v>3.3083870967741937</v>
      </c>
      <c r="AQ56" s="74">
        <f t="shared" si="69"/>
        <v>3.7271126760563384</v>
      </c>
      <c r="AR56" s="74">
        <f t="shared" si="70"/>
        <v>4.094736842105263</v>
      </c>
      <c r="AS56" s="74">
        <f t="shared" si="71"/>
        <v>2.1702344546381243</v>
      </c>
      <c r="AT56" s="74">
        <f t="shared" si="72"/>
        <v>2.8541666666666665</v>
      </c>
      <c r="AU56" s="74">
        <f t="shared" si="73"/>
        <v>2.4482758620689657</v>
      </c>
      <c r="AV56" s="74">
        <f t="shared" si="74"/>
        <v>1.2025186327422257</v>
      </c>
      <c r="AW56" s="74">
        <f t="shared" si="75"/>
        <v>1.7086047642197377</v>
      </c>
      <c r="AX56" s="74">
        <f t="shared" si="76"/>
        <v>1.1265432098765433</v>
      </c>
      <c r="AY56" s="74">
        <f t="shared" si="77"/>
        <v>2.8249396621078038</v>
      </c>
      <c r="AZ56" s="74">
        <f t="shared" si="78"/>
        <v>2.4882071289235679</v>
      </c>
      <c r="BA56" s="103">
        <f t="shared" si="79"/>
        <v>5.7162610619469039</v>
      </c>
      <c r="BB56" s="42">
        <f t="shared" si="80"/>
        <v>1.2973413248035488</v>
      </c>
    </row>
    <row r="57" spans="1:54" ht="20.100000000000001" customHeight="1">
      <c r="A57" s="88" t="s">
        <v>245</v>
      </c>
      <c r="B57" s="90"/>
      <c r="C57" s="61"/>
      <c r="D57" s="61"/>
      <c r="E57" s="61"/>
      <c r="F57" s="61"/>
      <c r="G57" s="61"/>
      <c r="H57" s="61"/>
      <c r="I57" s="61"/>
      <c r="J57" s="61">
        <v>172.42</v>
      </c>
      <c r="K57" s="61"/>
      <c r="L57" s="61">
        <v>11.19</v>
      </c>
      <c r="M57" s="82">
        <v>18.2</v>
      </c>
      <c r="N57" s="42">
        <f t="shared" si="59"/>
        <v>0.62645218945487047</v>
      </c>
      <c r="P57" s="340">
        <f t="shared" si="60"/>
        <v>0</v>
      </c>
      <c r="Q57" s="341">
        <f t="shared" si="61"/>
        <v>0</v>
      </c>
      <c r="R57" s="341"/>
      <c r="S57" s="450"/>
      <c r="T57" s="342">
        <f t="shared" si="62"/>
        <v>3.767156604011814E-4</v>
      </c>
      <c r="V57" s="97"/>
      <c r="W57" s="61"/>
      <c r="X57" s="61"/>
      <c r="Y57" s="61"/>
      <c r="Z57" s="61"/>
      <c r="AA57" s="61"/>
      <c r="AB57" s="61"/>
      <c r="AC57" s="61"/>
      <c r="AD57" s="61">
        <v>47.323</v>
      </c>
      <c r="AE57" s="61"/>
      <c r="AF57" s="61">
        <v>4.2809999999999997</v>
      </c>
      <c r="AG57" s="82">
        <v>7.7939999999999996</v>
      </c>
      <c r="AH57" s="42">
        <f t="shared" si="46"/>
        <v>0.82060266292922213</v>
      </c>
      <c r="AJ57" s="340">
        <f t="shared" si="63"/>
        <v>0</v>
      </c>
      <c r="AK57" s="341">
        <f t="shared" si="64"/>
        <v>0</v>
      </c>
      <c r="AL57" s="341">
        <f t="shared" si="65"/>
        <v>0</v>
      </c>
      <c r="AM57" s="341">
        <f t="shared" si="66"/>
        <v>4.1500071008647557E-4</v>
      </c>
      <c r="AN57" s="342">
        <f t="shared" si="67"/>
        <v>6.8321015856541629E-4</v>
      </c>
      <c r="AP57" s="102"/>
      <c r="AQ57" s="74"/>
      <c r="AR57" s="74"/>
      <c r="AS57" s="74"/>
      <c r="AT57" s="74"/>
      <c r="AU57" s="74"/>
      <c r="AV57" s="74"/>
      <c r="AW57" s="74"/>
      <c r="AX57" s="74">
        <f t="shared" si="76"/>
        <v>2.7446351931330475</v>
      </c>
      <c r="AY57" s="74"/>
      <c r="AZ57" s="74">
        <f t="shared" si="78"/>
        <v>3.8257372654155497</v>
      </c>
      <c r="BA57" s="103">
        <f t="shared" si="79"/>
        <v>4.2824175824175823</v>
      </c>
      <c r="BB57" s="42">
        <f t="shared" si="80"/>
        <v>0.11937053836142827</v>
      </c>
    </row>
    <row r="58" spans="1:54" ht="20.100000000000001" customHeight="1">
      <c r="A58" s="88" t="s">
        <v>143</v>
      </c>
      <c r="B58" s="90">
        <v>27.73</v>
      </c>
      <c r="C58" s="61">
        <v>1.86</v>
      </c>
      <c r="D58" s="61">
        <v>3.77</v>
      </c>
      <c r="E58" s="61">
        <v>16.510000000000002</v>
      </c>
      <c r="F58" s="61">
        <v>33.61</v>
      </c>
      <c r="G58" s="61">
        <v>6.57</v>
      </c>
      <c r="H58" s="61">
        <v>62.55</v>
      </c>
      <c r="I58" s="61">
        <v>16.86</v>
      </c>
      <c r="J58" s="61">
        <v>20.64</v>
      </c>
      <c r="K58" s="61">
        <v>30.61</v>
      </c>
      <c r="L58" s="61">
        <v>69.7</v>
      </c>
      <c r="M58" s="82">
        <v>14.3</v>
      </c>
      <c r="N58" s="42">
        <f t="shared" si="59"/>
        <v>-0.79483500717360123</v>
      </c>
      <c r="P58" s="340">
        <f t="shared" si="60"/>
        <v>1.1625849718388632E-3</v>
      </c>
      <c r="Q58" s="341">
        <f t="shared" si="61"/>
        <v>1.9186744850461669E-4</v>
      </c>
      <c r="R58" s="341"/>
      <c r="S58" s="450"/>
      <c r="T58" s="342">
        <f t="shared" si="62"/>
        <v>2.9599087602949969E-4</v>
      </c>
      <c r="V58" s="97">
        <v>6.2560000000000002</v>
      </c>
      <c r="W58" s="61">
        <v>0.98299999999999998</v>
      </c>
      <c r="X58" s="61">
        <v>1.669</v>
      </c>
      <c r="Y58" s="61">
        <v>4.3140000000000001</v>
      </c>
      <c r="Z58" s="61">
        <v>9.3049999999999997</v>
      </c>
      <c r="AA58" s="61">
        <v>1.8959999999999999</v>
      </c>
      <c r="AB58" s="61">
        <v>17.667999999999999</v>
      </c>
      <c r="AC58" s="61">
        <v>6.1849999999999996</v>
      </c>
      <c r="AD58" s="61">
        <v>7.8390000000000004</v>
      </c>
      <c r="AE58" s="61">
        <v>10.273999999999999</v>
      </c>
      <c r="AF58" s="61">
        <v>19.286000000000001</v>
      </c>
      <c r="AG58" s="82">
        <v>6.7140000000000004</v>
      </c>
      <c r="AH58" s="42">
        <f t="shared" si="46"/>
        <v>-0.6518718241211241</v>
      </c>
      <c r="AJ58" s="340">
        <f t="shared" si="63"/>
        <v>1.4162407681747881E-3</v>
      </c>
      <c r="AK58" s="341">
        <f t="shared" si="64"/>
        <v>2.532780200498407E-4</v>
      </c>
      <c r="AL58" s="341">
        <f t="shared" si="65"/>
        <v>1.0699393996071612E-3</v>
      </c>
      <c r="AM58" s="341">
        <f t="shared" si="66"/>
        <v>1.8695874082522235E-3</v>
      </c>
      <c r="AN58" s="342">
        <f t="shared" si="67"/>
        <v>5.8853900495358042E-4</v>
      </c>
      <c r="AP58" s="102">
        <f t="shared" si="68"/>
        <v>2.2560403894698884</v>
      </c>
      <c r="AQ58" s="74">
        <f t="shared" si="69"/>
        <v>5.2849462365591391</v>
      </c>
      <c r="AR58" s="74">
        <f t="shared" si="70"/>
        <v>4.4270557029177722</v>
      </c>
      <c r="AS58" s="74">
        <f t="shared" si="71"/>
        <v>2.612961841308298</v>
      </c>
      <c r="AT58" s="74">
        <f t="shared" si="72"/>
        <v>2.7685212734305265</v>
      </c>
      <c r="AU58" s="74">
        <f t="shared" si="73"/>
        <v>2.8858447488584469</v>
      </c>
      <c r="AV58" s="74">
        <f t="shared" si="74"/>
        <v>2.8246203037569946</v>
      </c>
      <c r="AW58" s="74">
        <f t="shared" si="75"/>
        <v>3.6684460260972718</v>
      </c>
      <c r="AX58" s="74">
        <f t="shared" si="76"/>
        <v>3.79796511627907</v>
      </c>
      <c r="AY58" s="74">
        <f t="shared" si="77"/>
        <v>3.356419470761189</v>
      </c>
      <c r="AZ58" s="74">
        <f t="shared" si="78"/>
        <v>2.7670014347202301</v>
      </c>
      <c r="BA58" s="103">
        <f t="shared" si="79"/>
        <v>4.6951048951048948</v>
      </c>
      <c r="BB58" s="42">
        <f t="shared" si="80"/>
        <v>0.6968205495634715</v>
      </c>
    </row>
    <row r="59" spans="1:54" ht="20.100000000000001" customHeight="1">
      <c r="A59" s="88" t="s">
        <v>148</v>
      </c>
      <c r="B59" s="90"/>
      <c r="C59" s="61"/>
      <c r="D59" s="61"/>
      <c r="E59" s="61"/>
      <c r="F59" s="61"/>
      <c r="G59" s="61"/>
      <c r="H59" s="61">
        <v>41.69</v>
      </c>
      <c r="I59" s="61"/>
      <c r="J59" s="61">
        <v>2.52</v>
      </c>
      <c r="K59" s="61">
        <v>4.0599999999999996</v>
      </c>
      <c r="L59" s="61">
        <v>7.07</v>
      </c>
      <c r="M59" s="82">
        <v>21.65</v>
      </c>
      <c r="N59" s="42">
        <f t="shared" si="59"/>
        <v>2.0622347949080617</v>
      </c>
      <c r="P59" s="340">
        <f t="shared" si="60"/>
        <v>0</v>
      </c>
      <c r="Q59" s="341">
        <f t="shared" si="61"/>
        <v>0</v>
      </c>
      <c r="R59" s="341"/>
      <c r="S59" s="450"/>
      <c r="T59" s="342">
        <f t="shared" si="62"/>
        <v>4.4812604657613062E-4</v>
      </c>
      <c r="V59" s="97"/>
      <c r="W59" s="61"/>
      <c r="X59" s="61"/>
      <c r="Y59" s="61"/>
      <c r="Z59" s="61"/>
      <c r="AA59" s="61"/>
      <c r="AB59" s="61">
        <v>10.411</v>
      </c>
      <c r="AC59" s="61"/>
      <c r="AD59" s="61">
        <v>0.91300000000000003</v>
      </c>
      <c r="AE59" s="61">
        <v>1.5580000000000001</v>
      </c>
      <c r="AF59" s="61">
        <v>2.677</v>
      </c>
      <c r="AG59" s="82">
        <v>5.0949999999999998</v>
      </c>
      <c r="AH59" s="42">
        <f t="shared" si="46"/>
        <v>0.90324990661187887</v>
      </c>
      <c r="AJ59" s="340">
        <f t="shared" si="63"/>
        <v>0</v>
      </c>
      <c r="AK59" s="341">
        <f t="shared" si="64"/>
        <v>0</v>
      </c>
      <c r="AL59" s="341">
        <f t="shared" si="65"/>
        <v>1.6225088423086988E-4</v>
      </c>
      <c r="AM59" s="341">
        <f t="shared" si="66"/>
        <v>2.5950873648715141E-4</v>
      </c>
      <c r="AN59" s="342">
        <f t="shared" si="67"/>
        <v>4.466199330113929E-4</v>
      </c>
      <c r="AP59" s="102"/>
      <c r="AQ59" s="74"/>
      <c r="AR59" s="74"/>
      <c r="AS59" s="74"/>
      <c r="AT59" s="74"/>
      <c r="AU59" s="74"/>
      <c r="AV59" s="74">
        <f t="shared" si="74"/>
        <v>2.4972415447349485</v>
      </c>
      <c r="AW59" s="74"/>
      <c r="AX59" s="74">
        <f t="shared" si="76"/>
        <v>3.623015873015873</v>
      </c>
      <c r="AY59" s="74">
        <f t="shared" si="77"/>
        <v>3.8374384236453207</v>
      </c>
      <c r="AZ59" s="74">
        <f t="shared" si="78"/>
        <v>3.7864214992927865</v>
      </c>
      <c r="BA59" s="103">
        <f t="shared" si="79"/>
        <v>2.353348729792148</v>
      </c>
      <c r="BB59" s="42">
        <f t="shared" si="80"/>
        <v>-0.37847682033505842</v>
      </c>
    </row>
    <row r="60" spans="1:54" ht="20.100000000000001" customHeight="1">
      <c r="A60" s="88" t="s">
        <v>150</v>
      </c>
      <c r="B60" s="90">
        <v>27</v>
      </c>
      <c r="C60" s="61">
        <v>47.93</v>
      </c>
      <c r="D60" s="61">
        <v>28.75</v>
      </c>
      <c r="E60" s="61">
        <v>14.13</v>
      </c>
      <c r="F60" s="61">
        <v>35.28</v>
      </c>
      <c r="G60" s="61">
        <v>33.479999999999997</v>
      </c>
      <c r="H60" s="61">
        <v>16.02</v>
      </c>
      <c r="I60" s="61">
        <v>10.17</v>
      </c>
      <c r="J60" s="61">
        <v>6.7</v>
      </c>
      <c r="K60" s="61">
        <v>23.85</v>
      </c>
      <c r="L60" s="61">
        <v>22.97</v>
      </c>
      <c r="M60" s="82">
        <v>10.49</v>
      </c>
      <c r="N60" s="42">
        <f t="shared" si="59"/>
        <v>-0.54331737048323903</v>
      </c>
      <c r="P60" s="340">
        <f t="shared" si="60"/>
        <v>1.1319795975351353E-3</v>
      </c>
      <c r="Q60" s="341">
        <f t="shared" si="61"/>
        <v>9.7773549100982739E-4</v>
      </c>
      <c r="R60" s="341"/>
      <c r="S60" s="450"/>
      <c r="T60" s="342">
        <f t="shared" si="62"/>
        <v>2.1712897129716444E-4</v>
      </c>
      <c r="V60" s="97">
        <v>8.5830000000000002</v>
      </c>
      <c r="W60" s="61">
        <v>13.090999999999999</v>
      </c>
      <c r="X60" s="61">
        <v>4.992</v>
      </c>
      <c r="Y60" s="61">
        <v>2.48</v>
      </c>
      <c r="Z60" s="61">
        <v>6.1040000000000001</v>
      </c>
      <c r="AA60" s="61">
        <v>6.9059999999999997</v>
      </c>
      <c r="AB60" s="61">
        <v>2.8370000000000002</v>
      </c>
      <c r="AC60" s="61">
        <v>1.911</v>
      </c>
      <c r="AD60" s="61">
        <v>4.077</v>
      </c>
      <c r="AE60" s="61">
        <v>5.1319999999999997</v>
      </c>
      <c r="AF60" s="61">
        <v>5.6440000000000001</v>
      </c>
      <c r="AG60" s="82">
        <v>4.476</v>
      </c>
      <c r="AH60" s="42">
        <f t="shared" si="46"/>
        <v>-0.20694542877391922</v>
      </c>
      <c r="AJ60" s="340">
        <f t="shared" si="63"/>
        <v>1.943029813498115E-3</v>
      </c>
      <c r="AK60" s="341">
        <f t="shared" si="64"/>
        <v>9.2254114264989442E-4</v>
      </c>
      <c r="AL60" s="341">
        <f t="shared" si="65"/>
        <v>5.3444899735097826E-4</v>
      </c>
      <c r="AM60" s="341">
        <f t="shared" si="66"/>
        <v>5.4713011159263449E-4</v>
      </c>
      <c r="AN60" s="342">
        <f t="shared" si="67"/>
        <v>3.9235933663572022E-4</v>
      </c>
      <c r="AP60" s="102">
        <f t="shared" si="68"/>
        <v>3.1788888888888889</v>
      </c>
      <c r="AQ60" s="74">
        <f t="shared" si="69"/>
        <v>2.7312747757145841</v>
      </c>
      <c r="AR60" s="74">
        <f t="shared" si="70"/>
        <v>1.7363478260869567</v>
      </c>
      <c r="AS60" s="74">
        <f t="shared" si="71"/>
        <v>1.7551309271054494</v>
      </c>
      <c r="AT60" s="74">
        <f t="shared" si="72"/>
        <v>1.7301587301587302</v>
      </c>
      <c r="AU60" s="74">
        <f t="shared" si="73"/>
        <v>2.0627240143369177</v>
      </c>
      <c r="AV60" s="74">
        <f t="shared" si="74"/>
        <v>1.7709113607990015</v>
      </c>
      <c r="AW60" s="74">
        <f t="shared" si="75"/>
        <v>1.8790560471976403</v>
      </c>
      <c r="AX60" s="74">
        <f t="shared" si="76"/>
        <v>6.0850746268656719</v>
      </c>
      <c r="AY60" s="74">
        <f t="shared" si="77"/>
        <v>2.1517819706498948</v>
      </c>
      <c r="AZ60" s="74">
        <f t="shared" si="78"/>
        <v>2.4571179799738792</v>
      </c>
      <c r="BA60" s="103">
        <f t="shared" si="79"/>
        <v>4.266920877025739</v>
      </c>
      <c r="BB60" s="42">
        <f t="shared" si="80"/>
        <v>0.73655514786111298</v>
      </c>
    </row>
    <row r="61" spans="1:54" ht="20.100000000000001" customHeight="1">
      <c r="A61" s="88" t="s">
        <v>149</v>
      </c>
      <c r="B61" s="90">
        <v>9.09</v>
      </c>
      <c r="C61" s="61">
        <v>23.09</v>
      </c>
      <c r="D61" s="61">
        <v>2.52</v>
      </c>
      <c r="E61" s="61">
        <v>4.99</v>
      </c>
      <c r="F61" s="61">
        <v>2.96</v>
      </c>
      <c r="G61" s="61">
        <v>4.84</v>
      </c>
      <c r="H61" s="61">
        <v>11.03</v>
      </c>
      <c r="I61" s="61">
        <v>1.3</v>
      </c>
      <c r="J61" s="61">
        <v>53.24</v>
      </c>
      <c r="K61" s="61">
        <v>31.82</v>
      </c>
      <c r="L61" s="61">
        <v>53.27</v>
      </c>
      <c r="M61" s="82">
        <v>13.55</v>
      </c>
      <c r="N61" s="42">
        <f t="shared" si="59"/>
        <v>-0.74563544208747878</v>
      </c>
      <c r="P61" s="340">
        <f t="shared" si="60"/>
        <v>3.8109979783682892E-4</v>
      </c>
      <c r="Q61" s="341">
        <f t="shared" si="61"/>
        <v>1.4134527408863696E-4</v>
      </c>
      <c r="R61" s="341"/>
      <c r="S61" s="450"/>
      <c r="T61" s="342">
        <f t="shared" si="62"/>
        <v>2.8046687903494552E-4</v>
      </c>
      <c r="V61" s="97">
        <v>2.7</v>
      </c>
      <c r="W61" s="61">
        <v>6.1879999999999997</v>
      </c>
      <c r="X61" s="61">
        <v>0.58199999999999996</v>
      </c>
      <c r="Y61" s="61">
        <v>1.679</v>
      </c>
      <c r="Z61" s="61">
        <v>1.03</v>
      </c>
      <c r="AA61" s="61">
        <v>2.0110000000000001</v>
      </c>
      <c r="AB61" s="61">
        <v>3.4569999999999999</v>
      </c>
      <c r="AC61" s="61">
        <v>0.40699999999999997</v>
      </c>
      <c r="AD61" s="61">
        <v>13.204000000000001</v>
      </c>
      <c r="AE61" s="61">
        <v>8.8610000000000007</v>
      </c>
      <c r="AF61" s="61">
        <v>11.701000000000001</v>
      </c>
      <c r="AG61" s="82">
        <v>3.9990000000000001</v>
      </c>
      <c r="AH61" s="42">
        <f t="shared" si="46"/>
        <v>-0.6582343389453893</v>
      </c>
      <c r="AJ61" s="340">
        <f t="shared" si="63"/>
        <v>6.1122923178899113E-4</v>
      </c>
      <c r="AK61" s="341">
        <f t="shared" si="64"/>
        <v>2.6864034721531103E-4</v>
      </c>
      <c r="AL61" s="341">
        <f t="shared" si="65"/>
        <v>9.2278888650175743E-4</v>
      </c>
      <c r="AM61" s="341">
        <f t="shared" si="66"/>
        <v>1.1342964981830999E-3</v>
      </c>
      <c r="AN61" s="342">
        <f t="shared" si="67"/>
        <v>3.505462437904927E-4</v>
      </c>
      <c r="AP61" s="102">
        <f t="shared" si="68"/>
        <v>2.9702970297029707</v>
      </c>
      <c r="AQ61" s="74">
        <f t="shared" si="69"/>
        <v>2.6799480294499785</v>
      </c>
      <c r="AR61" s="74">
        <f t="shared" si="70"/>
        <v>2.3095238095238093</v>
      </c>
      <c r="AS61" s="74">
        <f t="shared" si="71"/>
        <v>3.3647294589178358</v>
      </c>
      <c r="AT61" s="74">
        <f t="shared" si="72"/>
        <v>3.4797297297297298</v>
      </c>
      <c r="AU61" s="74">
        <f t="shared" si="73"/>
        <v>4.1549586776859506</v>
      </c>
      <c r="AV61" s="74">
        <f t="shared" si="74"/>
        <v>3.1341795104261108</v>
      </c>
      <c r="AW61" s="74">
        <f t="shared" si="75"/>
        <v>3.1307692307692303</v>
      </c>
      <c r="AX61" s="74">
        <f t="shared" si="76"/>
        <v>2.4800901577761083</v>
      </c>
      <c r="AY61" s="74">
        <f t="shared" si="77"/>
        <v>2.7847265870521687</v>
      </c>
      <c r="AZ61" s="74">
        <f t="shared" si="78"/>
        <v>2.1965458982541768</v>
      </c>
      <c r="BA61" s="103">
        <f t="shared" si="79"/>
        <v>2.9512915129151289</v>
      </c>
      <c r="BB61" s="42">
        <f t="shared" si="80"/>
        <v>0.34360566526783115</v>
      </c>
    </row>
    <row r="62" spans="1:54" ht="20.100000000000001" customHeight="1">
      <c r="A62" s="88" t="s">
        <v>240</v>
      </c>
      <c r="B62" s="90">
        <v>5.96</v>
      </c>
      <c r="C62" s="61"/>
      <c r="D62" s="61">
        <v>13.96</v>
      </c>
      <c r="E62" s="61"/>
      <c r="F62" s="61"/>
      <c r="G62" s="61"/>
      <c r="H62" s="61"/>
      <c r="I62" s="61">
        <v>0.99</v>
      </c>
      <c r="J62" s="61">
        <v>5.23</v>
      </c>
      <c r="K62" s="61">
        <v>0.84</v>
      </c>
      <c r="L62" s="61">
        <v>6.01</v>
      </c>
      <c r="M62" s="82">
        <v>7.38</v>
      </c>
      <c r="N62" s="42">
        <f t="shared" si="59"/>
        <v>0.22795341098169719</v>
      </c>
      <c r="P62" s="340">
        <f t="shared" si="60"/>
        <v>2.4987401486331135E-4</v>
      </c>
      <c r="Q62" s="341">
        <f t="shared" si="61"/>
        <v>0</v>
      </c>
      <c r="R62" s="341"/>
      <c r="S62" s="450"/>
      <c r="T62" s="342">
        <f t="shared" si="62"/>
        <v>1.5275613042641312E-4</v>
      </c>
      <c r="V62" s="97">
        <v>0.72699999999999998</v>
      </c>
      <c r="W62" s="61"/>
      <c r="X62" s="61">
        <v>1.9950000000000001</v>
      </c>
      <c r="Y62" s="61"/>
      <c r="Z62" s="61"/>
      <c r="AA62" s="61"/>
      <c r="AB62" s="61"/>
      <c r="AC62" s="61">
        <v>0.44800000000000001</v>
      </c>
      <c r="AD62" s="61">
        <v>2.0070000000000001</v>
      </c>
      <c r="AE62" s="61">
        <v>0.45900000000000002</v>
      </c>
      <c r="AF62" s="61">
        <v>2.6909999999999998</v>
      </c>
      <c r="AG62" s="82">
        <v>3.6379999999999999</v>
      </c>
      <c r="AH62" s="42">
        <f t="shared" si="46"/>
        <v>0.35191378669639545</v>
      </c>
      <c r="AJ62" s="340">
        <f t="shared" si="63"/>
        <v>1.645791301891098E-4</v>
      </c>
      <c r="AK62" s="341">
        <f t="shared" si="64"/>
        <v>0</v>
      </c>
      <c r="AL62" s="341">
        <f t="shared" si="65"/>
        <v>4.7800485148889137E-5</v>
      </c>
      <c r="AM62" s="341">
        <f t="shared" si="66"/>
        <v>2.6086589835148461E-4</v>
      </c>
      <c r="AN62" s="342">
        <f t="shared" si="67"/>
        <v>3.1890153411098083E-4</v>
      </c>
      <c r="AP62" s="102">
        <f t="shared" si="68"/>
        <v>1.2197986577181208</v>
      </c>
      <c r="AQ62" s="74"/>
      <c r="AR62" s="74">
        <f t="shared" si="70"/>
        <v>1.4290830945558739</v>
      </c>
      <c r="AS62" s="74"/>
      <c r="AT62" s="74"/>
      <c r="AU62" s="74"/>
      <c r="AV62" s="74"/>
      <c r="AW62" s="74">
        <f t="shared" si="75"/>
        <v>4.525252525252526</v>
      </c>
      <c r="AX62" s="74">
        <f t="shared" si="76"/>
        <v>3.8374760994263863</v>
      </c>
      <c r="AY62" s="74">
        <f t="shared" si="77"/>
        <v>5.4642857142857153</v>
      </c>
      <c r="AZ62" s="74">
        <f t="shared" si="78"/>
        <v>4.4775374376039938</v>
      </c>
      <c r="BA62" s="103">
        <f t="shared" si="79"/>
        <v>4.9295392953929538</v>
      </c>
      <c r="BB62" s="42">
        <f t="shared" si="80"/>
        <v>0.10094876125275545</v>
      </c>
    </row>
    <row r="63" spans="1:54" ht="20.100000000000001" customHeight="1">
      <c r="A63" s="88" t="s">
        <v>239</v>
      </c>
      <c r="B63" s="90">
        <v>91.6</v>
      </c>
      <c r="C63" s="61"/>
      <c r="D63" s="61">
        <v>17.28</v>
      </c>
      <c r="E63" s="61"/>
      <c r="F63" s="61"/>
      <c r="G63" s="61"/>
      <c r="H63" s="61"/>
      <c r="I63" s="61"/>
      <c r="J63" s="61">
        <v>0.12</v>
      </c>
      <c r="K63" s="61"/>
      <c r="L63" s="61">
        <v>0.19</v>
      </c>
      <c r="M63" s="82">
        <v>2.81</v>
      </c>
      <c r="N63" s="42">
        <f t="shared" si="59"/>
        <v>13.789473684210527</v>
      </c>
      <c r="P63" s="340">
        <f t="shared" si="60"/>
        <v>3.8403455975636442E-3</v>
      </c>
      <c r="Q63" s="341">
        <f t="shared" si="61"/>
        <v>0</v>
      </c>
      <c r="R63" s="341"/>
      <c r="S63" s="450"/>
      <c r="T63" s="342">
        <f t="shared" si="62"/>
        <v>5.8163242072929659E-5</v>
      </c>
      <c r="V63" s="97">
        <v>19.472999999999999</v>
      </c>
      <c r="W63" s="61"/>
      <c r="X63" s="61">
        <v>3.5129999999999999</v>
      </c>
      <c r="Y63" s="61"/>
      <c r="Z63" s="61"/>
      <c r="AA63" s="61"/>
      <c r="AB63" s="61"/>
      <c r="AC63" s="61"/>
      <c r="AD63" s="61">
        <v>0.191</v>
      </c>
      <c r="AE63" s="61"/>
      <c r="AF63" s="61">
        <v>0.48799999999999999</v>
      </c>
      <c r="AG63" s="82">
        <v>2.3580000000000001</v>
      </c>
      <c r="AH63" s="42">
        <f t="shared" si="46"/>
        <v>3.8319672131147544</v>
      </c>
      <c r="AJ63" s="340">
        <f t="shared" si="63"/>
        <v>4.4083210483803785E-3</v>
      </c>
      <c r="AK63" s="341">
        <f t="shared" si="64"/>
        <v>0</v>
      </c>
      <c r="AL63" s="341">
        <f t="shared" si="65"/>
        <v>0</v>
      </c>
      <c r="AM63" s="341">
        <f t="shared" si="66"/>
        <v>4.7306784985330546E-5</v>
      </c>
      <c r="AN63" s="342">
        <f t="shared" si="67"/>
        <v>2.0669868538584192E-4</v>
      </c>
      <c r="AP63" s="102">
        <f t="shared" si="68"/>
        <v>2.1258733624454149</v>
      </c>
      <c r="AQ63" s="74"/>
      <c r="AR63" s="74">
        <f t="shared" si="70"/>
        <v>2.0329861111111107</v>
      </c>
      <c r="AS63" s="74"/>
      <c r="AT63" s="74"/>
      <c r="AU63" s="74"/>
      <c r="AV63" s="74"/>
      <c r="AW63" s="74"/>
      <c r="AX63" s="74">
        <f t="shared" si="76"/>
        <v>15.916666666666668</v>
      </c>
      <c r="AY63" s="74"/>
      <c r="AZ63" s="74">
        <f t="shared" si="78"/>
        <v>25.684210526315788</v>
      </c>
      <c r="BA63" s="103">
        <f t="shared" si="79"/>
        <v>8.3914590747330955</v>
      </c>
      <c r="BB63" s="42">
        <f t="shared" si="80"/>
        <v>-0.67328335569686715</v>
      </c>
    </row>
    <row r="64" spans="1:54" ht="20.100000000000001" customHeight="1">
      <c r="A64" s="88" t="s">
        <v>136</v>
      </c>
      <c r="B64" s="90">
        <v>1555.2</v>
      </c>
      <c r="C64" s="61">
        <v>1328.65</v>
      </c>
      <c r="D64" s="61">
        <v>1413.77</v>
      </c>
      <c r="E64" s="61">
        <v>1463.8300000000004</v>
      </c>
      <c r="F64" s="61">
        <v>1310.3599999999999</v>
      </c>
      <c r="G64" s="61">
        <v>1080.06</v>
      </c>
      <c r="H64" s="61">
        <v>1291</v>
      </c>
      <c r="I64" s="61">
        <v>1330.56</v>
      </c>
      <c r="J64" s="61">
        <v>4.28</v>
      </c>
      <c r="K64" s="61">
        <v>58.4</v>
      </c>
      <c r="L64" s="61">
        <v>28.45</v>
      </c>
      <c r="M64" s="82">
        <v>2.74</v>
      </c>
      <c r="N64" s="42">
        <f t="shared" si="59"/>
        <v>-0.90369068541300535</v>
      </c>
      <c r="P64" s="340">
        <f t="shared" si="60"/>
        <v>6.5202024818023799E-2</v>
      </c>
      <c r="Q64" s="341">
        <f t="shared" si="61"/>
        <v>3.1541606762845703E-2</v>
      </c>
      <c r="R64" s="341"/>
      <c r="S64" s="450"/>
      <c r="T64" s="342">
        <f t="shared" si="62"/>
        <v>5.6714335686771267E-5</v>
      </c>
      <c r="V64" s="97">
        <v>411.60599999999999</v>
      </c>
      <c r="W64" s="61">
        <v>351.15499999999997</v>
      </c>
      <c r="X64" s="61">
        <v>368.2</v>
      </c>
      <c r="Y64" s="61">
        <v>383.012</v>
      </c>
      <c r="Z64" s="61">
        <v>344.92200000000003</v>
      </c>
      <c r="AA64" s="61">
        <v>285.21800000000002</v>
      </c>
      <c r="AB64" s="61">
        <v>341.28500000000003</v>
      </c>
      <c r="AC64" s="61">
        <v>352.55900000000003</v>
      </c>
      <c r="AD64" s="61">
        <v>0.69599999999999995</v>
      </c>
      <c r="AE64" s="61">
        <v>15.335000000000001</v>
      </c>
      <c r="AF64" s="61">
        <v>8.3970000000000002</v>
      </c>
      <c r="AG64" s="82">
        <v>1.784</v>
      </c>
      <c r="AH64" s="42">
        <f t="shared" si="46"/>
        <v>-0.78754317017982611</v>
      </c>
      <c r="AJ64" s="340">
        <f t="shared" si="63"/>
        <v>9.317985895545905E-2</v>
      </c>
      <c r="AK64" s="341">
        <f t="shared" si="64"/>
        <v>3.8100975908531363E-2</v>
      </c>
      <c r="AL64" s="341">
        <f t="shared" si="65"/>
        <v>1.5969944221311872E-3</v>
      </c>
      <c r="AM64" s="341">
        <f t="shared" si="66"/>
        <v>8.1400629820045211E-4</v>
      </c>
      <c r="AN64" s="342">
        <f t="shared" si="67"/>
        <v>1.5638272041066241E-4</v>
      </c>
      <c r="AP64" s="102">
        <f t="shared" si="68"/>
        <v>2.6466435185185184</v>
      </c>
      <c r="AQ64" s="74">
        <f t="shared" si="69"/>
        <v>2.6429458472886007</v>
      </c>
      <c r="AR64" s="74">
        <f t="shared" si="70"/>
        <v>2.6043840228608612</v>
      </c>
      <c r="AS64" s="74">
        <f t="shared" si="71"/>
        <v>2.6165060150427299</v>
      </c>
      <c r="AT64" s="74">
        <f t="shared" si="72"/>
        <v>2.6322689947800608</v>
      </c>
      <c r="AU64" s="74">
        <f t="shared" si="73"/>
        <v>2.6407606984797143</v>
      </c>
      <c r="AV64" s="74">
        <f t="shared" si="74"/>
        <v>2.643570875290473</v>
      </c>
      <c r="AW64" s="74">
        <f t="shared" si="75"/>
        <v>2.6497038840788845</v>
      </c>
      <c r="AX64" s="74">
        <f t="shared" si="76"/>
        <v>1.6261682242990652</v>
      </c>
      <c r="AY64" s="74">
        <f t="shared" si="77"/>
        <v>2.6258561643835621</v>
      </c>
      <c r="AZ64" s="74">
        <f t="shared" si="78"/>
        <v>2.9514938488576452</v>
      </c>
      <c r="BA64" s="103">
        <f t="shared" si="79"/>
        <v>6.5109489051094886</v>
      </c>
      <c r="BB64" s="42">
        <f t="shared" si="80"/>
        <v>1.2059842366364766</v>
      </c>
    </row>
    <row r="65" spans="1:54" ht="20.100000000000001" customHeight="1" thickBot="1">
      <c r="A65" s="47" t="s">
        <v>33</v>
      </c>
      <c r="B65" s="91">
        <f>B66-SUM(B39:B64)</f>
        <v>5280.1500000000015</v>
      </c>
      <c r="C65" s="92">
        <f t="shared" ref="C65:M65" si="81">C66-SUM(C39:C64)</f>
        <v>5907.2400000000016</v>
      </c>
      <c r="D65" s="92">
        <f t="shared" si="81"/>
        <v>9393.739999999998</v>
      </c>
      <c r="E65" s="92">
        <f t="shared" si="81"/>
        <v>5695.7200000000012</v>
      </c>
      <c r="F65" s="92">
        <f t="shared" si="81"/>
        <v>7073.2900000000045</v>
      </c>
      <c r="G65" s="92">
        <f t="shared" si="81"/>
        <v>5286.3699999999917</v>
      </c>
      <c r="H65" s="92">
        <f t="shared" si="81"/>
        <v>6509.9500000000116</v>
      </c>
      <c r="I65" s="92">
        <f t="shared" si="81"/>
        <v>6030.5600000000013</v>
      </c>
      <c r="J65" s="92">
        <f t="shared" si="81"/>
        <v>5771.760000000013</v>
      </c>
      <c r="K65" s="92">
        <f t="shared" si="81"/>
        <v>6670.3899999999921</v>
      </c>
      <c r="L65" s="92">
        <f t="shared" si="81"/>
        <v>0.12000000000261934</v>
      </c>
      <c r="M65" s="93">
        <f t="shared" si="81"/>
        <v>9.0000000011059456E-2</v>
      </c>
      <c r="N65" s="42">
        <f t="shared" si="59"/>
        <v>-0.24999999992420877</v>
      </c>
      <c r="P65" s="340">
        <f t="shared" si="60"/>
        <v>0.2213711878490795</v>
      </c>
      <c r="Q65" s="349">
        <f t="shared" si="61"/>
        <v>0.15438087119503027</v>
      </c>
      <c r="R65" s="349"/>
      <c r="S65" s="450"/>
      <c r="T65" s="342">
        <f t="shared" si="62"/>
        <v>1.8628796395754174E-6</v>
      </c>
      <c r="V65" s="98">
        <f>V66-SUM(V39:V64)</f>
        <v>1297.116</v>
      </c>
      <c r="W65" s="92">
        <f t="shared" ref="W65:AG65" si="82">W66-SUM(W39:W64)</f>
        <v>1411.2490000000007</v>
      </c>
      <c r="X65" s="92">
        <f t="shared" si="82"/>
        <v>1855.8290000000015</v>
      </c>
      <c r="Y65" s="92">
        <f t="shared" si="82"/>
        <v>1230.8509999999997</v>
      </c>
      <c r="Z65" s="92">
        <f t="shared" si="82"/>
        <v>1716.7699999999986</v>
      </c>
      <c r="AA65" s="92">
        <f t="shared" si="82"/>
        <v>1249.3120000000008</v>
      </c>
      <c r="AB65" s="92">
        <f t="shared" si="82"/>
        <v>1500.4399999999996</v>
      </c>
      <c r="AC65" s="92">
        <f t="shared" si="82"/>
        <v>1501.7999999999984</v>
      </c>
      <c r="AD65" s="92">
        <f t="shared" si="82"/>
        <v>1424.0070000000005</v>
      </c>
      <c r="AE65" s="92">
        <f t="shared" si="82"/>
        <v>1692.5240000000003</v>
      </c>
      <c r="AF65" s="92">
        <f t="shared" si="82"/>
        <v>3.899999999339343E-2</v>
      </c>
      <c r="AG65" s="93">
        <f t="shared" si="82"/>
        <v>3.6000000000058208E-2</v>
      </c>
      <c r="AH65" s="42">
        <f t="shared" si="46"/>
        <v>-7.6923076765215911E-2</v>
      </c>
      <c r="AJ65" s="340">
        <f t="shared" si="63"/>
        <v>0.29364267267452182</v>
      </c>
      <c r="AK65" s="349">
        <f t="shared" si="64"/>
        <v>0.16688991022389599</v>
      </c>
      <c r="AL65" s="341">
        <f t="shared" si="65"/>
        <v>0.17626027957764367</v>
      </c>
      <c r="AM65" s="349">
        <f t="shared" si="66"/>
        <v>3.7806651928593357E-6</v>
      </c>
      <c r="AN65" s="342">
        <f t="shared" si="67"/>
        <v>3.1557051203996353E-6</v>
      </c>
      <c r="AP65" s="102">
        <f t="shared" si="68"/>
        <v>2.4565893014402991</v>
      </c>
      <c r="AQ65" s="74">
        <f t="shared" si="69"/>
        <v>2.3890158517344822</v>
      </c>
      <c r="AR65" s="74">
        <f t="shared" si="70"/>
        <v>1.9756018369680253</v>
      </c>
      <c r="AS65" s="74">
        <f t="shared" si="71"/>
        <v>2.161010372700904</v>
      </c>
      <c r="AT65" s="74">
        <f t="shared" si="72"/>
        <v>2.4271166599983847</v>
      </c>
      <c r="AU65" s="74">
        <f t="shared" si="73"/>
        <v>2.3632700700102389</v>
      </c>
      <c r="AV65" s="74">
        <f t="shared" si="74"/>
        <v>2.3048410510065316</v>
      </c>
      <c r="AW65" s="74">
        <f t="shared" si="75"/>
        <v>2.4903159905547714</v>
      </c>
      <c r="AX65" s="74">
        <f t="shared" si="76"/>
        <v>2.4671971807559521</v>
      </c>
      <c r="AY65" s="74">
        <f t="shared" si="77"/>
        <v>2.5373688794808134</v>
      </c>
      <c r="AZ65" s="74">
        <f t="shared" si="78"/>
        <v>3.2499999993785118</v>
      </c>
      <c r="BA65" s="74">
        <f t="shared" si="79"/>
        <v>3.999999999514936</v>
      </c>
      <c r="BB65" s="42">
        <f t="shared" si="80"/>
        <v>0.23076923085533679</v>
      </c>
    </row>
    <row r="66" spans="1:54" s="6" customFormat="1" ht="26.25" customHeight="1" thickBot="1">
      <c r="A66" s="56" t="s">
        <v>34</v>
      </c>
      <c r="B66" s="84">
        <v>23852.02</v>
      </c>
      <c r="C66" s="69">
        <v>26037.68</v>
      </c>
      <c r="D66" s="69">
        <v>32869.11</v>
      </c>
      <c r="E66" s="69">
        <v>30862.890000000007</v>
      </c>
      <c r="F66" s="69">
        <v>29804.409999999996</v>
      </c>
      <c r="G66" s="69">
        <v>34242.389999999992</v>
      </c>
      <c r="H66" s="69">
        <v>42228.89</v>
      </c>
      <c r="I66" s="69">
        <v>36896.160000000003</v>
      </c>
      <c r="J66" s="69">
        <v>35758.740000000005</v>
      </c>
      <c r="K66" s="69">
        <v>40411.46</v>
      </c>
      <c r="L66" s="69">
        <v>45604.85</v>
      </c>
      <c r="M66" s="108">
        <v>48312.30000000001</v>
      </c>
      <c r="N66" s="157">
        <f t="shared" si="59"/>
        <v>5.9367589192816372E-2</v>
      </c>
      <c r="O66"/>
      <c r="P66" s="334">
        <f>SUM(P39:P65)</f>
        <v>1</v>
      </c>
      <c r="Q66" s="338">
        <f t="shared" ref="Q66:T66" si="83">SUM(Q39:Q65)</f>
        <v>1</v>
      </c>
      <c r="R66" s="338">
        <f t="shared" si="83"/>
        <v>0.31378005150024274</v>
      </c>
      <c r="S66" s="443"/>
      <c r="T66" s="335">
        <f t="shared" si="83"/>
        <v>0.99999999999999978</v>
      </c>
      <c r="V66" s="99">
        <v>4417.3279999999995</v>
      </c>
      <c r="W66" s="95">
        <v>5177.3020000000006</v>
      </c>
      <c r="X66" s="95">
        <v>6207.8810000000012</v>
      </c>
      <c r="Y66" s="95">
        <v>6173.5490000000009</v>
      </c>
      <c r="Z66" s="95">
        <v>6386.2189999999991</v>
      </c>
      <c r="AA66" s="95">
        <v>7485.8450000000012</v>
      </c>
      <c r="AB66" s="95">
        <v>9215.2049999999999</v>
      </c>
      <c r="AC66" s="95">
        <v>8442.0249999999996</v>
      </c>
      <c r="AD66" s="95">
        <v>8142.4850000000006</v>
      </c>
      <c r="AE66" s="95">
        <v>9602.4130000000005</v>
      </c>
      <c r="AF66" s="95">
        <v>10315.644999999997</v>
      </c>
      <c r="AG66" s="96">
        <v>11407.910000000002</v>
      </c>
      <c r="AH66" s="139">
        <f t="shared" si="46"/>
        <v>0.10588431455328341</v>
      </c>
      <c r="AI66"/>
      <c r="AJ66" s="334">
        <f>SUM(AJ39:AJ65)</f>
        <v>1.0000000000000002</v>
      </c>
      <c r="AK66" s="338">
        <f t="shared" ref="AK66:AN66" si="84">SUM(AK39:AK65)</f>
        <v>0.99999999999999978</v>
      </c>
      <c r="AL66" s="338">
        <f t="shared" si="84"/>
        <v>1</v>
      </c>
      <c r="AM66" s="338">
        <f t="shared" si="84"/>
        <v>1</v>
      </c>
      <c r="AN66" s="335">
        <f t="shared" si="84"/>
        <v>0.99999999999999989</v>
      </c>
      <c r="AP66" s="72">
        <f t="shared" ref="AP66:AX66" si="85">(V66/B66)*10</f>
        <v>1.8519722857854384</v>
      </c>
      <c r="AQ66" s="77">
        <f t="shared" si="85"/>
        <v>1.9883883663982354</v>
      </c>
      <c r="AR66" s="77">
        <f t="shared" si="85"/>
        <v>1.8886672015153441</v>
      </c>
      <c r="AS66" s="77">
        <f t="shared" si="85"/>
        <v>2.0003146173284483</v>
      </c>
      <c r="AT66" s="77">
        <f t="shared" si="85"/>
        <v>2.142709417834475</v>
      </c>
      <c r="AU66" s="77">
        <f t="shared" si="85"/>
        <v>2.1861339117976293</v>
      </c>
      <c r="AV66" s="77">
        <f t="shared" si="85"/>
        <v>2.1822039366888402</v>
      </c>
      <c r="AW66" s="77">
        <f t="shared" si="85"/>
        <v>2.2880497591077225</v>
      </c>
      <c r="AX66" s="77">
        <f t="shared" si="85"/>
        <v>2.2770614960146802</v>
      </c>
      <c r="AY66" s="77">
        <f t="shared" ref="AY66" si="86">(AE66/K66)*10</f>
        <v>2.3761608711984175</v>
      </c>
      <c r="AZ66" s="77">
        <f>(AF66/L66)*10</f>
        <v>2.2619622693638939</v>
      </c>
      <c r="BA66" s="87">
        <f t="shared" ref="BA66" si="87">(AG66/M66)*10</f>
        <v>2.3612848073885946</v>
      </c>
      <c r="BB66" s="86">
        <f t="shared" si="80"/>
        <v>4.39099004302278E-2</v>
      </c>
    </row>
    <row r="68" spans="1:54" ht="15.75" thickBot="1"/>
    <row r="69" spans="1:54" ht="15" customHeight="1">
      <c r="A69" s="507" t="s">
        <v>31</v>
      </c>
      <c r="B69" s="533" t="s">
        <v>19</v>
      </c>
      <c r="C69" s="530"/>
      <c r="D69" s="530"/>
      <c r="E69" s="530"/>
      <c r="F69" s="530"/>
      <c r="G69" s="530"/>
      <c r="H69" s="530"/>
      <c r="I69" s="530"/>
      <c r="J69" s="530"/>
      <c r="K69" s="530"/>
      <c r="L69" s="530"/>
      <c r="M69" s="531"/>
      <c r="N69" s="519" t="s">
        <v>196</v>
      </c>
      <c r="P69" s="489" t="s">
        <v>112</v>
      </c>
      <c r="Q69" s="495"/>
      <c r="R69" s="495"/>
      <c r="S69" s="495"/>
      <c r="T69" s="522"/>
      <c r="V69" s="529" t="s">
        <v>35</v>
      </c>
      <c r="W69" s="530"/>
      <c r="X69" s="530"/>
      <c r="Y69" s="530"/>
      <c r="Z69" s="530"/>
      <c r="AA69" s="530"/>
      <c r="AB69" s="530"/>
      <c r="AC69" s="530"/>
      <c r="AD69" s="530"/>
      <c r="AE69" s="530"/>
      <c r="AF69" s="530"/>
      <c r="AG69" s="530"/>
      <c r="AH69" s="519" t="s">
        <v>196</v>
      </c>
      <c r="AJ69" s="489" t="s">
        <v>112</v>
      </c>
      <c r="AK69" s="495"/>
      <c r="AL69" s="495"/>
      <c r="AM69" s="495"/>
      <c r="AN69" s="522"/>
      <c r="AP69" s="529" t="s">
        <v>41</v>
      </c>
      <c r="AQ69" s="530"/>
      <c r="AR69" s="530"/>
      <c r="AS69" s="530"/>
      <c r="AT69" s="530"/>
      <c r="AU69" s="530"/>
      <c r="AV69" s="530"/>
      <c r="AW69" s="530"/>
      <c r="AX69" s="530"/>
      <c r="AY69" s="530"/>
      <c r="AZ69" s="530"/>
      <c r="BA69" s="530"/>
      <c r="BB69" s="519" t="s">
        <v>196</v>
      </c>
    </row>
    <row r="70" spans="1:54" ht="15" customHeight="1" thickBot="1">
      <c r="A70" s="517"/>
      <c r="B70" s="526" t="s">
        <v>69</v>
      </c>
      <c r="C70" s="527"/>
      <c r="D70" s="527"/>
      <c r="E70" s="527"/>
      <c r="F70" s="527"/>
      <c r="G70" s="527"/>
      <c r="H70" s="527"/>
      <c r="I70" s="527"/>
      <c r="J70" s="527"/>
      <c r="K70" s="527"/>
      <c r="L70" s="527"/>
      <c r="M70" s="528"/>
      <c r="N70" s="520"/>
      <c r="P70" s="523"/>
      <c r="Q70" s="524"/>
      <c r="R70" s="524"/>
      <c r="S70" s="524"/>
      <c r="T70" s="525"/>
      <c r="V70" s="532" t="str">
        <f>B70</f>
        <v>jan-dez</v>
      </c>
      <c r="W70" s="527"/>
      <c r="X70" s="527"/>
      <c r="Y70" s="527"/>
      <c r="Z70" s="527"/>
      <c r="AA70" s="527"/>
      <c r="AB70" s="527"/>
      <c r="AC70" s="527"/>
      <c r="AD70" s="527"/>
      <c r="AE70" s="527"/>
      <c r="AF70" s="527"/>
      <c r="AG70" s="527"/>
      <c r="AH70" s="520"/>
      <c r="AJ70" s="523"/>
      <c r="AK70" s="524"/>
      <c r="AL70" s="524"/>
      <c r="AM70" s="524"/>
      <c r="AN70" s="525"/>
      <c r="AP70" s="532" t="str">
        <f>B70</f>
        <v>jan-dez</v>
      </c>
      <c r="AQ70" s="527"/>
      <c r="AR70" s="527"/>
      <c r="AS70" s="527"/>
      <c r="AT70" s="527"/>
      <c r="AU70" s="527"/>
      <c r="AV70" s="527"/>
      <c r="AW70" s="527"/>
      <c r="AX70" s="527"/>
      <c r="AY70" s="527"/>
      <c r="AZ70" s="527"/>
      <c r="BA70" s="528"/>
      <c r="BB70" s="520"/>
    </row>
    <row r="71" spans="1:54" ht="24.75" customHeight="1" thickBot="1">
      <c r="A71" s="508"/>
      <c r="B71" s="31">
        <v>2010</v>
      </c>
      <c r="C71" s="78">
        <v>2011</v>
      </c>
      <c r="D71" s="78">
        <v>2012</v>
      </c>
      <c r="E71" s="78">
        <v>2013</v>
      </c>
      <c r="F71" s="78">
        <v>2014</v>
      </c>
      <c r="G71" s="78">
        <v>2015</v>
      </c>
      <c r="H71" s="78">
        <v>2016</v>
      </c>
      <c r="I71" s="78">
        <v>2017</v>
      </c>
      <c r="J71" s="78">
        <v>2018</v>
      </c>
      <c r="K71" s="78">
        <v>2019</v>
      </c>
      <c r="L71" s="78">
        <v>2020</v>
      </c>
      <c r="M71" s="30">
        <v>2021</v>
      </c>
      <c r="N71" s="521"/>
      <c r="P71" s="284">
        <v>2010</v>
      </c>
      <c r="Q71" s="339">
        <v>2015</v>
      </c>
      <c r="R71" s="386">
        <v>2019</v>
      </c>
      <c r="S71" s="444">
        <v>2020</v>
      </c>
      <c r="T71" s="288">
        <v>2021</v>
      </c>
      <c r="V71" s="51">
        <v>2010</v>
      </c>
      <c r="W71" s="78">
        <v>2011</v>
      </c>
      <c r="X71" s="78">
        <v>2012</v>
      </c>
      <c r="Y71" s="78">
        <v>2013</v>
      </c>
      <c r="Z71" s="78">
        <v>2014</v>
      </c>
      <c r="AA71" s="78">
        <v>2015</v>
      </c>
      <c r="AB71" s="78">
        <v>2016</v>
      </c>
      <c r="AC71" s="78">
        <v>2017</v>
      </c>
      <c r="AD71" s="78">
        <v>2018</v>
      </c>
      <c r="AE71" s="78">
        <v>2019</v>
      </c>
      <c r="AF71" s="78">
        <v>2020</v>
      </c>
      <c r="AG71" s="29">
        <v>2021</v>
      </c>
      <c r="AH71" s="521"/>
      <c r="AJ71" s="284">
        <v>2010</v>
      </c>
      <c r="AK71" s="339">
        <v>2015</v>
      </c>
      <c r="AL71" s="386">
        <v>2019</v>
      </c>
      <c r="AM71" s="386">
        <v>2020</v>
      </c>
      <c r="AN71" s="288">
        <v>2021</v>
      </c>
      <c r="AP71" s="51">
        <v>2010</v>
      </c>
      <c r="AQ71" s="70">
        <v>2011</v>
      </c>
      <c r="AR71" s="70">
        <v>2012</v>
      </c>
      <c r="AS71" s="70">
        <v>2013</v>
      </c>
      <c r="AT71" s="70">
        <v>2014</v>
      </c>
      <c r="AU71" s="70">
        <v>2015</v>
      </c>
      <c r="AV71" s="70">
        <v>2016</v>
      </c>
      <c r="AW71" s="70">
        <v>2017</v>
      </c>
      <c r="AX71" s="70">
        <v>2018</v>
      </c>
      <c r="AY71" s="70">
        <v>2019</v>
      </c>
      <c r="AZ71" s="70">
        <v>2020</v>
      </c>
      <c r="BA71" s="29">
        <v>2021</v>
      </c>
      <c r="BB71" s="521"/>
    </row>
    <row r="72" spans="1:54" ht="20.100000000000001" customHeight="1">
      <c r="A72" s="88" t="s">
        <v>120</v>
      </c>
      <c r="B72" s="89">
        <v>2336.4699999999998</v>
      </c>
      <c r="C72" s="60">
        <v>2417.29</v>
      </c>
      <c r="D72" s="60">
        <v>2368.36</v>
      </c>
      <c r="E72" s="60">
        <v>3295.5099999999993</v>
      </c>
      <c r="F72" s="60">
        <v>3637.48</v>
      </c>
      <c r="G72" s="60">
        <v>4545.3100000000004</v>
      </c>
      <c r="H72" s="60">
        <v>5748.9699999999993</v>
      </c>
      <c r="I72" s="60">
        <v>8878.7000000000007</v>
      </c>
      <c r="J72" s="60">
        <v>11136.74</v>
      </c>
      <c r="K72" s="60">
        <v>11562.52</v>
      </c>
      <c r="L72" s="60">
        <v>14001.87</v>
      </c>
      <c r="M72" s="80">
        <v>20363.86</v>
      </c>
      <c r="N72" s="42">
        <f t="shared" ref="N72:N100" si="88">(M72-L72)/L72</f>
        <v>0.45436716667130889</v>
      </c>
      <c r="P72" s="340">
        <f>B72/$B$100</f>
        <v>0.13323787300240419</v>
      </c>
      <c r="Q72" s="341">
        <f>G72/$G$100</f>
        <v>0.15559575932056022</v>
      </c>
      <c r="R72" s="341">
        <f>K72/$K$100</f>
        <v>0.27165436931068626</v>
      </c>
      <c r="S72" s="341">
        <f>L72/$L$100</f>
        <v>0.26246696872580122</v>
      </c>
      <c r="T72" s="342">
        <f>M72/$M$100</f>
        <v>0.32393258516332735</v>
      </c>
      <c r="V72" s="97">
        <v>559.04700000000003</v>
      </c>
      <c r="W72" s="60">
        <v>578.18299999999999</v>
      </c>
      <c r="X72" s="60">
        <v>592.70600000000002</v>
      </c>
      <c r="Y72" s="60">
        <v>953.6790000000002</v>
      </c>
      <c r="Z72" s="60">
        <v>997.81399999999996</v>
      </c>
      <c r="AA72" s="60">
        <v>1295.239</v>
      </c>
      <c r="AB72" s="60">
        <v>1412.5809999999999</v>
      </c>
      <c r="AC72" s="60">
        <v>2028.973</v>
      </c>
      <c r="AD72" s="60">
        <v>2592.8530000000001</v>
      </c>
      <c r="AE72" s="60">
        <v>2745.3629999999998</v>
      </c>
      <c r="AF72" s="60">
        <v>3253.7829999999999</v>
      </c>
      <c r="AG72" s="38">
        <v>4803.5460000000003</v>
      </c>
      <c r="AH72" s="42">
        <f t="shared" ref="AH72:AH100" si="89">(AG72-AF72)/AF72</f>
        <v>0.47629574559827759</v>
      </c>
      <c r="AJ72" s="340">
        <f>V72/$V$100</f>
        <v>0.12336559841187324</v>
      </c>
      <c r="AK72" s="341">
        <f>AA72/$AA$100</f>
        <v>0.16220999199494252</v>
      </c>
      <c r="AL72" s="341">
        <f>AE72/$AE$100</f>
        <v>0.24419456380031415</v>
      </c>
      <c r="AM72" s="341">
        <f>AF72/$AF$100</f>
        <v>0.23928568092972577</v>
      </c>
      <c r="AN72" s="342">
        <f>AG72/$AG$100</f>
        <v>0.29572856545592213</v>
      </c>
      <c r="AP72" s="109">
        <f t="shared" ref="AP72:AW72" si="90">(V72/B72)*10</f>
        <v>2.3926992428749356</v>
      </c>
      <c r="AQ72" s="73">
        <f t="shared" si="90"/>
        <v>2.3918644432401575</v>
      </c>
      <c r="AR72" s="73">
        <f t="shared" si="90"/>
        <v>2.5026009559357529</v>
      </c>
      <c r="AS72" s="73">
        <f t="shared" si="90"/>
        <v>2.8938737858480184</v>
      </c>
      <c r="AT72" s="73">
        <f t="shared" si="90"/>
        <v>2.7431463540693009</v>
      </c>
      <c r="AU72" s="73">
        <f t="shared" si="90"/>
        <v>2.849616417802086</v>
      </c>
      <c r="AV72" s="73">
        <f t="shared" si="90"/>
        <v>2.457102750579669</v>
      </c>
      <c r="AW72" s="73">
        <f t="shared" si="90"/>
        <v>2.2852140516066539</v>
      </c>
      <c r="AX72" s="73">
        <f t="shared" ref="AX72" si="91">(AD72/J72)*10</f>
        <v>2.3281974796933396</v>
      </c>
      <c r="AY72" s="73">
        <f t="shared" ref="AY72" si="92">(AE72/K72)*10</f>
        <v>2.3743638929921849</v>
      </c>
      <c r="AZ72" s="73">
        <f t="shared" ref="AZ72:BA72" si="93">(AF72/L72)*10</f>
        <v>2.3238203182860575</v>
      </c>
      <c r="BA72" s="73">
        <f t="shared" si="93"/>
        <v>2.358858291109839</v>
      </c>
      <c r="BB72" s="42">
        <f>(BA72-AZ72)/AZ72</f>
        <v>1.5077746135563487E-2</v>
      </c>
    </row>
    <row r="73" spans="1:54" ht="20.100000000000001" customHeight="1">
      <c r="A73" s="88" t="s">
        <v>121</v>
      </c>
      <c r="B73" s="90">
        <v>3404.34</v>
      </c>
      <c r="C73" s="61">
        <v>3422.29</v>
      </c>
      <c r="D73" s="61">
        <v>4523.57</v>
      </c>
      <c r="E73" s="61">
        <v>4170.2599999999993</v>
      </c>
      <c r="F73" s="61">
        <v>5023.83</v>
      </c>
      <c r="G73" s="61">
        <v>5105.6000000000004</v>
      </c>
      <c r="H73" s="61">
        <v>6386.86</v>
      </c>
      <c r="I73" s="61">
        <v>6278.5199999999995</v>
      </c>
      <c r="J73" s="61">
        <v>7286.25</v>
      </c>
      <c r="K73" s="61">
        <v>8148.93</v>
      </c>
      <c r="L73" s="61">
        <v>8099.3</v>
      </c>
      <c r="M73" s="82">
        <v>7248.22</v>
      </c>
      <c r="N73" s="42">
        <f t="shared" si="88"/>
        <v>-0.10508068598520859</v>
      </c>
      <c r="P73" s="340">
        <f t="shared" ref="P73:P99" si="94">B73/$B$100</f>
        <v>0.19413346654440447</v>
      </c>
      <c r="Q73" s="341">
        <f t="shared" ref="Q73:Q99" si="95">G73/$G$100</f>
        <v>0.17477569380021432</v>
      </c>
      <c r="R73" s="341">
        <f t="shared" ref="R73:R99" si="96">K73/$K$100</f>
        <v>0.19145415010801545</v>
      </c>
      <c r="S73" s="341">
        <f t="shared" ref="S73:S99" si="97">L73/$L$100</f>
        <v>0.15182248655364475</v>
      </c>
      <c r="T73" s="342">
        <f t="shared" ref="T73:T99" si="98">M73/$M$100</f>
        <v>0.11529909567402902</v>
      </c>
      <c r="V73" s="97">
        <v>1080.5039999999999</v>
      </c>
      <c r="W73" s="61">
        <v>1122.4369999999999</v>
      </c>
      <c r="X73" s="61">
        <v>1601.2750000000001</v>
      </c>
      <c r="Y73" s="61">
        <v>1408.434</v>
      </c>
      <c r="Z73" s="61">
        <v>1601.316</v>
      </c>
      <c r="AA73" s="61">
        <v>1709.748</v>
      </c>
      <c r="AB73" s="61">
        <v>2102.6379999999999</v>
      </c>
      <c r="AC73" s="61">
        <v>2063.8210000000004</v>
      </c>
      <c r="AD73" s="61">
        <v>2302.3449999999998</v>
      </c>
      <c r="AE73" s="61">
        <v>2678.5909999999999</v>
      </c>
      <c r="AF73" s="61">
        <v>2613.46</v>
      </c>
      <c r="AG73" s="38">
        <v>2460.4480000000003</v>
      </c>
      <c r="AH73" s="42">
        <f t="shared" si="89"/>
        <v>-5.854767243424415E-2</v>
      </c>
      <c r="AJ73" s="340">
        <f t="shared" ref="AJ73:AJ99" si="99">V73/$V$100</f>
        <v>0.23843616466311895</v>
      </c>
      <c r="AK73" s="341">
        <f t="shared" ref="AK73:AK99" si="100">AA73/$AA$100</f>
        <v>0.21412126209399884</v>
      </c>
      <c r="AL73" s="341">
        <f t="shared" ref="AL73:AL99" si="101">AE73/$AE$100</f>
        <v>0.23825532756303894</v>
      </c>
      <c r="AM73" s="341">
        <f t="shared" ref="AM73:AM99" si="102">AF73/$AF$100</f>
        <v>0.19219583963730869</v>
      </c>
      <c r="AN73" s="342">
        <f t="shared" ref="AN73:AN99" si="103">AG73/$AG$100</f>
        <v>0.15147658779969897</v>
      </c>
      <c r="AP73" s="52">
        <f t="shared" ref="AP73:AP99" si="104">(V73/B73)*10</f>
        <v>3.1739015491989631</v>
      </c>
      <c r="AQ73" s="74">
        <f t="shared" ref="AQ73:AQ99" si="105">(W73/C73)*10</f>
        <v>3.2797834198738269</v>
      </c>
      <c r="AR73" s="74">
        <f t="shared" ref="AR73:AR99" si="106">(X73/D73)*10</f>
        <v>3.5398479519494561</v>
      </c>
      <c r="AS73" s="74">
        <f t="shared" ref="AS73:AS99" si="107">(Y73/E73)*10</f>
        <v>3.37732899147775</v>
      </c>
      <c r="AT73" s="74">
        <f t="shared" ref="AT73:AT99" si="108">(Z73/F73)*10</f>
        <v>3.1874406578248071</v>
      </c>
      <c r="AU73" s="74">
        <f t="shared" ref="AU73:AU99" si="109">(AA73/G73)*10</f>
        <v>3.3487699780633031</v>
      </c>
      <c r="AV73" s="74">
        <f t="shared" ref="AV73:AV99" si="110">(AB73/H73)*10</f>
        <v>3.2921310315240984</v>
      </c>
      <c r="AW73" s="74">
        <f t="shared" ref="AW73:AW99" si="111">(AC73/I73)*10</f>
        <v>3.2871138421156587</v>
      </c>
      <c r="AX73" s="74">
        <f t="shared" ref="AX73:AX99" si="112">(AD73/J73)*10</f>
        <v>3.1598490307085259</v>
      </c>
      <c r="AY73" s="74">
        <f t="shared" ref="AY73:AY99" si="113">(AE73/K73)*10</f>
        <v>3.287046274786996</v>
      </c>
      <c r="AZ73" s="74">
        <f t="shared" ref="AZ73:AZ99" si="114">(AF73/L73)*10</f>
        <v>3.226772684059116</v>
      </c>
      <c r="BA73" s="103">
        <f t="shared" ref="BA73:BA99" si="115">(AG73/M73)*10</f>
        <v>3.3945548010408078</v>
      </c>
      <c r="BB73" s="42">
        <f t="shared" ref="BB73:BB100" si="116">(BA73-AZ73)/AZ73</f>
        <v>5.1996881531372822E-2</v>
      </c>
    </row>
    <row r="74" spans="1:54" ht="20.100000000000001" customHeight="1">
      <c r="A74" s="88" t="s">
        <v>118</v>
      </c>
      <c r="B74" s="90"/>
      <c r="C74" s="61"/>
      <c r="D74" s="61"/>
      <c r="E74" s="61"/>
      <c r="F74" s="61"/>
      <c r="G74" s="61"/>
      <c r="H74" s="61"/>
      <c r="I74" s="61"/>
      <c r="J74" s="61"/>
      <c r="K74" s="61"/>
      <c r="L74" s="61">
        <v>7382.61</v>
      </c>
      <c r="M74" s="82">
        <v>8789.25</v>
      </c>
      <c r="N74" s="42">
        <f t="shared" si="88"/>
        <v>0.19053424195508098</v>
      </c>
      <c r="P74" s="340">
        <f t="shared" si="94"/>
        <v>0</v>
      </c>
      <c r="Q74" s="341">
        <f t="shared" si="95"/>
        <v>0</v>
      </c>
      <c r="R74" s="341">
        <f t="shared" si="96"/>
        <v>0</v>
      </c>
      <c r="S74" s="341">
        <f t="shared" si="97"/>
        <v>0.13838803445431125</v>
      </c>
      <c r="T74" s="342">
        <f t="shared" si="98"/>
        <v>0.13981261284190594</v>
      </c>
      <c r="V74" s="97"/>
      <c r="W74" s="61"/>
      <c r="X74" s="61"/>
      <c r="Y74" s="61"/>
      <c r="Z74" s="61"/>
      <c r="AA74" s="61"/>
      <c r="AB74" s="61"/>
      <c r="AC74" s="61"/>
      <c r="AD74" s="61"/>
      <c r="AE74" s="61"/>
      <c r="AF74" s="61">
        <v>1851.125</v>
      </c>
      <c r="AG74" s="38">
        <v>2228.654</v>
      </c>
      <c r="AH74" s="42">
        <f t="shared" si="89"/>
        <v>0.20394570869066109</v>
      </c>
      <c r="AJ74" s="340">
        <f t="shared" si="99"/>
        <v>0</v>
      </c>
      <c r="AK74" s="341">
        <f t="shared" si="100"/>
        <v>0</v>
      </c>
      <c r="AL74" s="341">
        <f t="shared" si="101"/>
        <v>0</v>
      </c>
      <c r="AM74" s="341">
        <f t="shared" si="102"/>
        <v>0.13613314290198167</v>
      </c>
      <c r="AN74" s="342">
        <f t="shared" si="103"/>
        <v>0.13720627434765956</v>
      </c>
      <c r="AP74" s="52"/>
      <c r="AQ74" s="74"/>
      <c r="AR74" s="74"/>
      <c r="AS74" s="74"/>
      <c r="AT74" s="74"/>
      <c r="AU74" s="74"/>
      <c r="AV74" s="74"/>
      <c r="AW74" s="74"/>
      <c r="AX74" s="74"/>
      <c r="AY74" s="74"/>
      <c r="AZ74" s="74">
        <f t="shared" si="114"/>
        <v>2.5074126900919862</v>
      </c>
      <c r="BA74" s="103">
        <f t="shared" si="115"/>
        <v>2.5356589014989899</v>
      </c>
      <c r="BB74" s="42">
        <f t="shared" si="116"/>
        <v>1.1265082735928661E-2</v>
      </c>
    </row>
    <row r="75" spans="1:54" ht="20.100000000000001" customHeight="1">
      <c r="A75" s="88" t="s">
        <v>119</v>
      </c>
      <c r="B75" s="90">
        <v>3173.89</v>
      </c>
      <c r="C75" s="61">
        <v>2710.16</v>
      </c>
      <c r="D75" s="61">
        <v>3047.5699999999997</v>
      </c>
      <c r="E75" s="61">
        <v>3071.93</v>
      </c>
      <c r="F75" s="61">
        <v>4029.9</v>
      </c>
      <c r="G75" s="61">
        <v>4181.63</v>
      </c>
      <c r="H75" s="61">
        <v>4883.0300000000007</v>
      </c>
      <c r="I75" s="61">
        <v>4415.41</v>
      </c>
      <c r="J75" s="61">
        <v>4357.29</v>
      </c>
      <c r="K75" s="61">
        <v>4458.1500000000005</v>
      </c>
      <c r="L75" s="61">
        <v>5766.95</v>
      </c>
      <c r="M75" s="82">
        <v>6225.73</v>
      </c>
      <c r="N75" s="42">
        <f t="shared" si="88"/>
        <v>7.9553316744552974E-2</v>
      </c>
      <c r="P75" s="340">
        <f t="shared" si="94"/>
        <v>0.18099198908764103</v>
      </c>
      <c r="Q75" s="341">
        <f t="shared" si="95"/>
        <v>0.14314620895992444</v>
      </c>
      <c r="R75" s="341">
        <f t="shared" si="96"/>
        <v>0.10474152058049942</v>
      </c>
      <c r="S75" s="341">
        <f t="shared" si="97"/>
        <v>0.1081022667181783</v>
      </c>
      <c r="T75" s="342">
        <f t="shared" si="98"/>
        <v>9.9034113052676731E-2</v>
      </c>
      <c r="V75" s="97">
        <v>804.63400000000001</v>
      </c>
      <c r="W75" s="61">
        <v>736.33</v>
      </c>
      <c r="X75" s="61">
        <v>864.86599999999999</v>
      </c>
      <c r="Y75" s="61">
        <v>935.68600000000004</v>
      </c>
      <c r="Z75" s="61">
        <v>1136.886</v>
      </c>
      <c r="AA75" s="61">
        <v>1246.3</v>
      </c>
      <c r="AB75" s="61">
        <v>1356.3210000000001</v>
      </c>
      <c r="AC75" s="61">
        <v>1253.479</v>
      </c>
      <c r="AD75" s="61">
        <v>1214.2940000000001</v>
      </c>
      <c r="AE75" s="61">
        <v>1239.9390000000001</v>
      </c>
      <c r="AF75" s="61">
        <v>1474.92</v>
      </c>
      <c r="AG75" s="38">
        <v>1640.068</v>
      </c>
      <c r="AH75" s="42">
        <f t="shared" si="89"/>
        <v>0.11197081875627146</v>
      </c>
      <c r="AJ75" s="340">
        <f t="shared" si="99"/>
        <v>0.17755958785672618</v>
      </c>
      <c r="AK75" s="341">
        <f t="shared" si="100"/>
        <v>0.15608108852752028</v>
      </c>
      <c r="AL75" s="341">
        <f t="shared" si="101"/>
        <v>0.11029010125218332</v>
      </c>
      <c r="AM75" s="341">
        <f t="shared" si="102"/>
        <v>0.10846674056532693</v>
      </c>
      <c r="AN75" s="342">
        <f t="shared" si="103"/>
        <v>0.10097019095688128</v>
      </c>
      <c r="AP75" s="52">
        <f t="shared" si="104"/>
        <v>2.5351666251823475</v>
      </c>
      <c r="AQ75" s="74">
        <f t="shared" si="105"/>
        <v>2.7169244620243829</v>
      </c>
      <c r="AR75" s="74">
        <f t="shared" si="106"/>
        <v>2.8378872347476847</v>
      </c>
      <c r="AS75" s="74">
        <f t="shared" si="107"/>
        <v>3.0459222703642337</v>
      </c>
      <c r="AT75" s="74">
        <f t="shared" si="108"/>
        <v>2.8211270751135267</v>
      </c>
      <c r="AU75" s="74">
        <f t="shared" si="109"/>
        <v>2.9804167274483873</v>
      </c>
      <c r="AV75" s="74">
        <f t="shared" si="110"/>
        <v>2.7776216816198138</v>
      </c>
      <c r="AW75" s="74">
        <f t="shared" si="111"/>
        <v>2.8388734002051907</v>
      </c>
      <c r="AX75" s="74">
        <f t="shared" si="112"/>
        <v>2.7868101503457425</v>
      </c>
      <c r="AY75" s="74">
        <f t="shared" si="113"/>
        <v>2.7812859594226302</v>
      </c>
      <c r="AZ75" s="74">
        <f t="shared" si="114"/>
        <v>2.5575390804498048</v>
      </c>
      <c r="BA75" s="103">
        <f t="shared" si="115"/>
        <v>2.6343384631199878</v>
      </c>
      <c r="BB75" s="42">
        <f t="shared" si="116"/>
        <v>3.0028625273900374E-2</v>
      </c>
    </row>
    <row r="76" spans="1:54" ht="20.100000000000001" customHeight="1">
      <c r="A76" s="88" t="s">
        <v>125</v>
      </c>
      <c r="B76" s="90">
        <v>760.57</v>
      </c>
      <c r="C76" s="61">
        <v>1432.71</v>
      </c>
      <c r="D76" s="61">
        <v>1484.8999999999999</v>
      </c>
      <c r="E76" s="61">
        <v>2002.1500000000005</v>
      </c>
      <c r="F76" s="61">
        <v>2345.27</v>
      </c>
      <c r="G76" s="61">
        <v>2319.39</v>
      </c>
      <c r="H76" s="61">
        <v>2205.89</v>
      </c>
      <c r="I76" s="61">
        <v>2544.6800000000003</v>
      </c>
      <c r="J76" s="61">
        <v>2163.2600000000002</v>
      </c>
      <c r="K76" s="61">
        <v>2331.11</v>
      </c>
      <c r="L76" s="61">
        <v>2423.4499999999998</v>
      </c>
      <c r="M76" s="82">
        <v>2725.34</v>
      </c>
      <c r="N76" s="42">
        <f t="shared" si="88"/>
        <v>0.12457034393117265</v>
      </c>
      <c r="P76" s="340">
        <f t="shared" si="94"/>
        <v>4.3371722756739256E-2</v>
      </c>
      <c r="Q76" s="341">
        <f t="shared" si="95"/>
        <v>7.9397719453791732E-2</v>
      </c>
      <c r="R76" s="341">
        <f t="shared" si="96"/>
        <v>5.4768010506691785E-2</v>
      </c>
      <c r="S76" s="341">
        <f t="shared" si="97"/>
        <v>4.5427901798727091E-2</v>
      </c>
      <c r="T76" s="342">
        <f t="shared" si="98"/>
        <v>4.3352607592520402E-2</v>
      </c>
      <c r="V76" s="97">
        <v>218.58199999999999</v>
      </c>
      <c r="W76" s="61">
        <v>353.11199999999997</v>
      </c>
      <c r="X76" s="61">
        <v>412.47699999999998</v>
      </c>
      <c r="Y76" s="61">
        <v>498.44900000000001</v>
      </c>
      <c r="Z76" s="61">
        <v>616.35400000000004</v>
      </c>
      <c r="AA76" s="61">
        <v>652.79300000000001</v>
      </c>
      <c r="AB76" s="61">
        <v>638.57600000000002</v>
      </c>
      <c r="AC76" s="61">
        <v>765.18399999999997</v>
      </c>
      <c r="AD76" s="61">
        <v>703.93200000000002</v>
      </c>
      <c r="AE76" s="61">
        <v>757.40100000000007</v>
      </c>
      <c r="AF76" s="61">
        <v>730.923</v>
      </c>
      <c r="AG76" s="38">
        <v>929.14299999999992</v>
      </c>
      <c r="AH76" s="42">
        <f t="shared" si="89"/>
        <v>0.27119135668189387</v>
      </c>
      <c r="AJ76" s="340">
        <f t="shared" si="99"/>
        <v>4.8234762429749327E-2</v>
      </c>
      <c r="AK76" s="341">
        <f t="shared" si="100"/>
        <v>8.1752902209055248E-2</v>
      </c>
      <c r="AL76" s="341">
        <f t="shared" si="101"/>
        <v>6.7369308472840117E-2</v>
      </c>
      <c r="AM76" s="341">
        <f t="shared" si="102"/>
        <v>5.3752634322017774E-2</v>
      </c>
      <c r="AN76" s="342">
        <f t="shared" si="103"/>
        <v>5.7202351448994514E-2</v>
      </c>
      <c r="AP76" s="52">
        <f t="shared" si="104"/>
        <v>2.8739235047398659</v>
      </c>
      <c r="AQ76" s="74">
        <f t="shared" si="105"/>
        <v>2.4646439265447997</v>
      </c>
      <c r="AR76" s="74">
        <f t="shared" si="106"/>
        <v>2.7778099535322243</v>
      </c>
      <c r="AS76" s="74">
        <f t="shared" si="107"/>
        <v>2.4895687136328442</v>
      </c>
      <c r="AT76" s="74">
        <f t="shared" si="108"/>
        <v>2.6280726739351974</v>
      </c>
      <c r="AU76" s="74">
        <f t="shared" si="109"/>
        <v>2.8145029512069986</v>
      </c>
      <c r="AV76" s="74">
        <f t="shared" si="110"/>
        <v>2.8948678311248521</v>
      </c>
      <c r="AW76" s="74">
        <f t="shared" si="111"/>
        <v>3.0069949856170513</v>
      </c>
      <c r="AX76" s="74">
        <f t="shared" si="112"/>
        <v>3.2540332646098942</v>
      </c>
      <c r="AY76" s="74">
        <f t="shared" si="113"/>
        <v>3.2491002140611123</v>
      </c>
      <c r="AZ76" s="74">
        <f t="shared" si="114"/>
        <v>3.0160432441354268</v>
      </c>
      <c r="BA76" s="103">
        <f t="shared" si="115"/>
        <v>3.4092737052991549</v>
      </c>
      <c r="BB76" s="42">
        <f t="shared" si="116"/>
        <v>0.13037958322658294</v>
      </c>
    </row>
    <row r="77" spans="1:54" ht="20.100000000000001" customHeight="1">
      <c r="A77" s="88" t="s">
        <v>131</v>
      </c>
      <c r="B77" s="90">
        <v>500.34</v>
      </c>
      <c r="C77" s="61">
        <v>982</v>
      </c>
      <c r="D77" s="61">
        <v>1756.4299999999998</v>
      </c>
      <c r="E77" s="61">
        <v>1887.96</v>
      </c>
      <c r="F77" s="61">
        <v>2219.02</v>
      </c>
      <c r="G77" s="61">
        <v>2510.13</v>
      </c>
      <c r="H77" s="61">
        <v>2303.42</v>
      </c>
      <c r="I77" s="61">
        <v>2177.1</v>
      </c>
      <c r="J77" s="61">
        <v>2671.8100000000004</v>
      </c>
      <c r="K77" s="61">
        <v>2845.7</v>
      </c>
      <c r="L77" s="61">
        <v>4030.09</v>
      </c>
      <c r="M77" s="82">
        <v>3032.89</v>
      </c>
      <c r="N77" s="42">
        <f t="shared" si="88"/>
        <v>-0.24743864280946584</v>
      </c>
      <c r="P77" s="340">
        <f t="shared" si="94"/>
        <v>2.853203224437845E-2</v>
      </c>
      <c r="Q77" s="341">
        <f t="shared" si="95"/>
        <v>8.5927160819243967E-2</v>
      </c>
      <c r="R77" s="341">
        <f t="shared" si="96"/>
        <v>6.6857989326498016E-2</v>
      </c>
      <c r="S77" s="341">
        <f t="shared" si="97"/>
        <v>7.5544588400846754E-2</v>
      </c>
      <c r="T77" s="342">
        <f t="shared" si="98"/>
        <v>4.8244875883845392E-2</v>
      </c>
      <c r="V77" s="97">
        <v>101.05200000000001</v>
      </c>
      <c r="W77" s="61">
        <v>186.75399999999999</v>
      </c>
      <c r="X77" s="61">
        <v>330.04699999999997</v>
      </c>
      <c r="Y77" s="61">
        <v>386.26</v>
      </c>
      <c r="Z77" s="61">
        <v>427.49700000000001</v>
      </c>
      <c r="AA77" s="61">
        <v>456.34199999999998</v>
      </c>
      <c r="AB77" s="61">
        <v>430.41200000000003</v>
      </c>
      <c r="AC77" s="61">
        <v>466.23900000000003</v>
      </c>
      <c r="AD77" s="61">
        <v>532.04399999999998</v>
      </c>
      <c r="AE77" s="61">
        <v>598.63699999999994</v>
      </c>
      <c r="AF77" s="61">
        <v>856.47699999999998</v>
      </c>
      <c r="AG77" s="38">
        <v>658.26199999999994</v>
      </c>
      <c r="AH77" s="42">
        <f t="shared" si="89"/>
        <v>-0.2314306163504683</v>
      </c>
      <c r="AJ77" s="340">
        <f t="shared" si="99"/>
        <v>2.2299270813932664E-2</v>
      </c>
      <c r="AK77" s="341">
        <f t="shared" si="100"/>
        <v>5.7150249619534348E-2</v>
      </c>
      <c r="AL77" s="341">
        <f t="shared" si="101"/>
        <v>5.3247567294280811E-2</v>
      </c>
      <c r="AM77" s="341">
        <f t="shared" si="102"/>
        <v>6.2985971143634578E-2</v>
      </c>
      <c r="AN77" s="342">
        <f t="shared" si="103"/>
        <v>4.052566103335873E-2</v>
      </c>
      <c r="AP77" s="52">
        <f t="shared" si="104"/>
        <v>2.0196666266938483</v>
      </c>
      <c r="AQ77" s="74">
        <f t="shared" si="105"/>
        <v>1.9017718940936863</v>
      </c>
      <c r="AR77" s="74">
        <f t="shared" si="106"/>
        <v>1.8790785855399874</v>
      </c>
      <c r="AS77" s="74">
        <f t="shared" si="107"/>
        <v>2.0459119896607976</v>
      </c>
      <c r="AT77" s="74">
        <f t="shared" si="108"/>
        <v>1.9265126046633199</v>
      </c>
      <c r="AU77" s="74">
        <f t="shared" si="109"/>
        <v>1.8180014580918118</v>
      </c>
      <c r="AV77" s="74">
        <f t="shared" si="110"/>
        <v>1.868578027454828</v>
      </c>
      <c r="AW77" s="74">
        <f t="shared" si="111"/>
        <v>2.1415598732258512</v>
      </c>
      <c r="AX77" s="74">
        <f t="shared" si="112"/>
        <v>1.9913242333848586</v>
      </c>
      <c r="AY77" s="74">
        <f t="shared" si="113"/>
        <v>2.1036546368204658</v>
      </c>
      <c r="AZ77" s="74">
        <f t="shared" si="114"/>
        <v>2.1252056405688209</v>
      </c>
      <c r="BA77" s="103">
        <f t="shared" si="115"/>
        <v>2.1704117195150499</v>
      </c>
      <c r="BB77" s="42">
        <f t="shared" si="116"/>
        <v>2.1271390440187877E-2</v>
      </c>
    </row>
    <row r="78" spans="1:54" ht="20.100000000000001" customHeight="1">
      <c r="A78" s="88" t="s">
        <v>137</v>
      </c>
      <c r="B78" s="90">
        <v>525.91</v>
      </c>
      <c r="C78" s="61">
        <v>565.11</v>
      </c>
      <c r="D78" s="61">
        <v>934.17000000000007</v>
      </c>
      <c r="E78" s="61">
        <v>925.35</v>
      </c>
      <c r="F78" s="61">
        <v>878.3599999999999</v>
      </c>
      <c r="G78" s="61">
        <v>544.70000000000005</v>
      </c>
      <c r="H78" s="61">
        <v>763.31</v>
      </c>
      <c r="I78" s="61">
        <v>814.27</v>
      </c>
      <c r="J78" s="61">
        <v>1701.84</v>
      </c>
      <c r="K78" s="61">
        <v>1860.02</v>
      </c>
      <c r="L78" s="61">
        <v>2060.17</v>
      </c>
      <c r="M78" s="82">
        <v>2031.6399999999999</v>
      </c>
      <c r="N78" s="42">
        <f t="shared" si="88"/>
        <v>-1.384837173631312E-2</v>
      </c>
      <c r="P78" s="340">
        <f t="shared" si="94"/>
        <v>2.9990168840470621E-2</v>
      </c>
      <c r="Q78" s="341">
        <f t="shared" si="95"/>
        <v>1.8646255173334524E-2</v>
      </c>
      <c r="R78" s="341">
        <f t="shared" si="96"/>
        <v>4.3700037708498035E-2</v>
      </c>
      <c r="S78" s="341">
        <f t="shared" si="97"/>
        <v>3.8618168498910067E-2</v>
      </c>
      <c r="T78" s="342">
        <f t="shared" si="98"/>
        <v>3.2317762807307762E-2</v>
      </c>
      <c r="V78" s="97">
        <v>77.209000000000003</v>
      </c>
      <c r="W78" s="61">
        <v>84.224000000000004</v>
      </c>
      <c r="X78" s="61">
        <v>154.09800000000001</v>
      </c>
      <c r="Y78" s="61">
        <v>156.93799999999996</v>
      </c>
      <c r="Z78" s="61">
        <v>167.047</v>
      </c>
      <c r="AA78" s="61">
        <v>157.19499999999999</v>
      </c>
      <c r="AB78" s="61">
        <v>220.41200000000001</v>
      </c>
      <c r="AC78" s="61">
        <v>244.27500000000001</v>
      </c>
      <c r="AD78" s="61">
        <v>485.22900000000004</v>
      </c>
      <c r="AE78" s="61">
        <v>507.745</v>
      </c>
      <c r="AF78" s="61">
        <v>521.70600000000002</v>
      </c>
      <c r="AG78" s="38">
        <v>557.71699999999998</v>
      </c>
      <c r="AH78" s="42">
        <f t="shared" si="89"/>
        <v>6.9025466450452877E-2</v>
      </c>
      <c r="AJ78" s="340">
        <f t="shared" si="99"/>
        <v>1.7037806280656761E-2</v>
      </c>
      <c r="AK78" s="341">
        <f t="shared" si="100"/>
        <v>1.9686405128045856E-2</v>
      </c>
      <c r="AL78" s="341">
        <f t="shared" si="101"/>
        <v>4.5162905159277851E-2</v>
      </c>
      <c r="AM78" s="341">
        <f t="shared" si="102"/>
        <v>3.8366656736212444E-2</v>
      </c>
      <c r="AN78" s="342">
        <f t="shared" si="103"/>
        <v>3.4335644613454418E-2</v>
      </c>
      <c r="AP78" s="52">
        <f t="shared" si="104"/>
        <v>1.4681029073415606</v>
      </c>
      <c r="AQ78" s="74">
        <f t="shared" si="105"/>
        <v>1.4904000990957513</v>
      </c>
      <c r="AR78" s="74">
        <f t="shared" si="106"/>
        <v>1.6495712771765312</v>
      </c>
      <c r="AS78" s="74">
        <f t="shared" si="107"/>
        <v>1.6959853028583773</v>
      </c>
      <c r="AT78" s="74">
        <f t="shared" si="108"/>
        <v>1.9018056377794985</v>
      </c>
      <c r="AU78" s="74">
        <f t="shared" si="109"/>
        <v>2.8859004956856982</v>
      </c>
      <c r="AV78" s="74">
        <f t="shared" si="110"/>
        <v>2.8875817164716828</v>
      </c>
      <c r="AW78" s="74">
        <f t="shared" si="111"/>
        <v>2.9999263143674701</v>
      </c>
      <c r="AX78" s="74">
        <f t="shared" si="112"/>
        <v>2.8512022281765619</v>
      </c>
      <c r="AY78" s="74">
        <f t="shared" si="113"/>
        <v>2.7297824754572533</v>
      </c>
      <c r="AZ78" s="74">
        <f t="shared" si="114"/>
        <v>2.5323444181790822</v>
      </c>
      <c r="BA78" s="103">
        <f t="shared" si="115"/>
        <v>2.7451566222362227</v>
      </c>
      <c r="BB78" s="42">
        <f t="shared" si="116"/>
        <v>8.4037622421900299E-2</v>
      </c>
    </row>
    <row r="79" spans="1:54" ht="20.100000000000001" customHeight="1">
      <c r="A79" s="88" t="s">
        <v>135</v>
      </c>
      <c r="B79" s="90">
        <v>377.51</v>
      </c>
      <c r="C79" s="61">
        <v>955.01</v>
      </c>
      <c r="D79" s="61">
        <v>494.82</v>
      </c>
      <c r="E79" s="61">
        <v>518.07000000000005</v>
      </c>
      <c r="F79" s="61">
        <v>1145.48</v>
      </c>
      <c r="G79" s="61">
        <v>1417.95</v>
      </c>
      <c r="H79" s="61">
        <v>1902.64</v>
      </c>
      <c r="I79" s="61">
        <v>3282.77</v>
      </c>
      <c r="J79" s="61">
        <v>1284.46</v>
      </c>
      <c r="K79" s="61">
        <v>4066.01</v>
      </c>
      <c r="L79" s="61">
        <v>2689.98</v>
      </c>
      <c r="M79" s="82">
        <v>2564.92</v>
      </c>
      <c r="N79" s="42">
        <f t="shared" si="88"/>
        <v>-4.64910519780816E-2</v>
      </c>
      <c r="P79" s="340">
        <f t="shared" si="94"/>
        <v>2.1527616206130449E-2</v>
      </c>
      <c r="Q79" s="341">
        <f t="shared" si="95"/>
        <v>4.8539485079914978E-2</v>
      </c>
      <c r="R79" s="341">
        <f t="shared" si="96"/>
        <v>9.552842997555408E-2</v>
      </c>
      <c r="S79" s="341">
        <f t="shared" si="97"/>
        <v>5.0424043112315048E-2</v>
      </c>
      <c r="T79" s="342">
        <f t="shared" si="98"/>
        <v>4.0800769909885529E-2</v>
      </c>
      <c r="V79" s="97">
        <v>53.195999999999998</v>
      </c>
      <c r="W79" s="61">
        <v>175.61699999999999</v>
      </c>
      <c r="X79" s="61">
        <v>88.099000000000004</v>
      </c>
      <c r="Y79" s="61">
        <v>75.055999999999997</v>
      </c>
      <c r="Z79" s="61">
        <v>172.66</v>
      </c>
      <c r="AA79" s="61">
        <v>222.26400000000001</v>
      </c>
      <c r="AB79" s="61">
        <v>293.29199999999997</v>
      </c>
      <c r="AC79" s="61">
        <v>538.27300000000002</v>
      </c>
      <c r="AD79" s="61">
        <v>291.03699999999998</v>
      </c>
      <c r="AE79" s="61">
        <v>747.44899999999996</v>
      </c>
      <c r="AF79" s="61">
        <v>451.80799999999999</v>
      </c>
      <c r="AG79" s="38">
        <v>494.19400000000002</v>
      </c>
      <c r="AH79" s="42">
        <f t="shared" si="89"/>
        <v>9.3814186557121662E-2</v>
      </c>
      <c r="AJ79" s="340">
        <f t="shared" si="99"/>
        <v>1.1738827635454637E-2</v>
      </c>
      <c r="AK79" s="341">
        <f t="shared" si="100"/>
        <v>2.7835358308979194E-2</v>
      </c>
      <c r="AL79" s="341">
        <f t="shared" si="101"/>
        <v>6.6484097920013127E-2</v>
      </c>
      <c r="AM79" s="341">
        <f t="shared" si="102"/>
        <v>3.322630455979933E-2</v>
      </c>
      <c r="AN79" s="342">
        <f t="shared" si="103"/>
        <v>3.0424874181890625E-2</v>
      </c>
      <c r="AP79" s="52">
        <f t="shared" si="104"/>
        <v>1.4091282350136418</v>
      </c>
      <c r="AQ79" s="74">
        <f t="shared" si="105"/>
        <v>1.8389022104480581</v>
      </c>
      <c r="AR79" s="74">
        <f t="shared" si="106"/>
        <v>1.7804252051250959</v>
      </c>
      <c r="AS79" s="74">
        <f t="shared" si="107"/>
        <v>1.4487617503426176</v>
      </c>
      <c r="AT79" s="74">
        <f t="shared" si="108"/>
        <v>1.5073157104445298</v>
      </c>
      <c r="AU79" s="74">
        <f t="shared" si="109"/>
        <v>1.5675023801967631</v>
      </c>
      <c r="AV79" s="74">
        <f t="shared" si="110"/>
        <v>1.5415002312576207</v>
      </c>
      <c r="AW79" s="74">
        <f t="shared" si="111"/>
        <v>1.639691480061046</v>
      </c>
      <c r="AX79" s="74">
        <f t="shared" si="112"/>
        <v>2.2658315556732007</v>
      </c>
      <c r="AY79" s="74">
        <f t="shared" si="113"/>
        <v>1.838286182276974</v>
      </c>
      <c r="AZ79" s="74">
        <f t="shared" si="114"/>
        <v>1.6795961308262513</v>
      </c>
      <c r="BA79" s="103">
        <f t="shared" si="115"/>
        <v>1.9267423545373736</v>
      </c>
      <c r="BB79" s="42">
        <f t="shared" si="116"/>
        <v>0.14714622115111842</v>
      </c>
    </row>
    <row r="80" spans="1:54" ht="20.100000000000001" customHeight="1">
      <c r="A80" s="88" t="s">
        <v>151</v>
      </c>
      <c r="B80" s="90"/>
      <c r="C80" s="61">
        <v>0.16</v>
      </c>
      <c r="D80" s="61">
        <v>28.84</v>
      </c>
      <c r="E80" s="61">
        <v>4.5</v>
      </c>
      <c r="F80" s="61">
        <v>22.97</v>
      </c>
      <c r="G80" s="61">
        <v>28.6</v>
      </c>
      <c r="H80" s="61">
        <v>22.7</v>
      </c>
      <c r="I80" s="61">
        <v>82.57</v>
      </c>
      <c r="J80" s="61">
        <v>118.66</v>
      </c>
      <c r="K80" s="61">
        <v>213.91</v>
      </c>
      <c r="L80" s="61">
        <v>251.74</v>
      </c>
      <c r="M80" s="82">
        <v>767.84</v>
      </c>
      <c r="N80" s="42">
        <f t="shared" si="88"/>
        <v>2.0501310876300947</v>
      </c>
      <c r="P80" s="340">
        <f t="shared" si="94"/>
        <v>0</v>
      </c>
      <c r="Q80" s="341">
        <f t="shared" si="95"/>
        <v>9.7903965110587008E-4</v>
      </c>
      <c r="R80" s="341">
        <f t="shared" si="96"/>
        <v>5.0256852432902944E-3</v>
      </c>
      <c r="S80" s="341">
        <f t="shared" si="97"/>
        <v>4.7189007401892179E-3</v>
      </c>
      <c r="T80" s="342">
        <f t="shared" si="98"/>
        <v>1.2214206746255831E-2</v>
      </c>
      <c r="V80" s="97"/>
      <c r="W80" s="61">
        <v>2.5000000000000001E-2</v>
      </c>
      <c r="X80" s="61">
        <v>10.635999999999999</v>
      </c>
      <c r="Y80" s="61">
        <v>2.3050000000000002</v>
      </c>
      <c r="Z80" s="61">
        <v>9.8520000000000003</v>
      </c>
      <c r="AA80" s="61">
        <v>13.138</v>
      </c>
      <c r="AB80" s="61">
        <v>11.602</v>
      </c>
      <c r="AC80" s="61">
        <v>29.013000000000002</v>
      </c>
      <c r="AD80" s="61">
        <v>39.246000000000002</v>
      </c>
      <c r="AE80" s="61">
        <v>67.010999999999996</v>
      </c>
      <c r="AF80" s="61">
        <v>80.134</v>
      </c>
      <c r="AG80" s="38">
        <v>253.113</v>
      </c>
      <c r="AH80" s="42">
        <f t="shared" si="89"/>
        <v>2.1586218084708113</v>
      </c>
      <c r="AJ80" s="340">
        <f t="shared" si="99"/>
        <v>0</v>
      </c>
      <c r="AK80" s="341">
        <f t="shared" si="100"/>
        <v>1.6453448937451347E-3</v>
      </c>
      <c r="AL80" s="341">
        <f t="shared" si="101"/>
        <v>5.9604948106399226E-3</v>
      </c>
      <c r="AM80" s="341">
        <f t="shared" si="102"/>
        <v>5.893115415386535E-3</v>
      </c>
      <c r="AN80" s="342">
        <f t="shared" si="103"/>
        <v>1.5582809946702875E-2</v>
      </c>
      <c r="AP80" s="52" t="e">
        <f t="shared" si="104"/>
        <v>#DIV/0!</v>
      </c>
      <c r="AQ80" s="74">
        <f t="shared" si="105"/>
        <v>1.5625</v>
      </c>
      <c r="AR80" s="74">
        <f t="shared" si="106"/>
        <v>3.6879334257975032</v>
      </c>
      <c r="AS80" s="74">
        <f t="shared" si="107"/>
        <v>5.1222222222222227</v>
      </c>
      <c r="AT80" s="74">
        <f t="shared" si="108"/>
        <v>4.2890727035263394</v>
      </c>
      <c r="AU80" s="74">
        <f t="shared" si="109"/>
        <v>4.5937062937062931</v>
      </c>
      <c r="AV80" s="74">
        <f t="shared" si="110"/>
        <v>5.1110132158590318</v>
      </c>
      <c r="AW80" s="74">
        <f t="shared" si="111"/>
        <v>3.5137459125590413</v>
      </c>
      <c r="AX80" s="74">
        <f t="shared" si="112"/>
        <v>3.307433001854037</v>
      </c>
      <c r="AY80" s="74">
        <f t="shared" si="113"/>
        <v>3.1326726193258847</v>
      </c>
      <c r="AZ80" s="74">
        <f t="shared" si="114"/>
        <v>3.1832048939381901</v>
      </c>
      <c r="BA80" s="103">
        <f t="shared" si="115"/>
        <v>3.2964289435299019</v>
      </c>
      <c r="BB80" s="42">
        <f t="shared" si="116"/>
        <v>3.5569199396283148E-2</v>
      </c>
    </row>
    <row r="81" spans="1:54" ht="20.100000000000001" customHeight="1">
      <c r="A81" s="88" t="s">
        <v>127</v>
      </c>
      <c r="B81" s="90">
        <v>3301.47</v>
      </c>
      <c r="C81" s="61">
        <v>3949.83</v>
      </c>
      <c r="D81" s="61">
        <v>4269.9900000000007</v>
      </c>
      <c r="E81" s="61">
        <v>4352.8799999999992</v>
      </c>
      <c r="F81" s="61">
        <v>4527.63</v>
      </c>
      <c r="G81" s="61">
        <v>3637.6</v>
      </c>
      <c r="H81" s="61">
        <v>1479.58</v>
      </c>
      <c r="I81" s="61">
        <v>2289.7799999999997</v>
      </c>
      <c r="J81" s="61">
        <v>1730.2</v>
      </c>
      <c r="K81" s="61">
        <v>1221.98</v>
      </c>
      <c r="L81" s="61">
        <v>509.09999999999997</v>
      </c>
      <c r="M81" s="82">
        <v>770.66</v>
      </c>
      <c r="N81" s="42">
        <f t="shared" si="88"/>
        <v>0.51376939697505408</v>
      </c>
      <c r="P81" s="340">
        <f t="shared" si="94"/>
        <v>0.18826727524053266</v>
      </c>
      <c r="Q81" s="341">
        <f t="shared" si="95"/>
        <v>0.12452288933086407</v>
      </c>
      <c r="R81" s="341">
        <f t="shared" si="96"/>
        <v>2.8709676282529451E-2</v>
      </c>
      <c r="S81" s="341">
        <f t="shared" si="97"/>
        <v>9.543149149242593E-3</v>
      </c>
      <c r="T81" s="342">
        <f t="shared" si="98"/>
        <v>1.22590651321493E-2</v>
      </c>
      <c r="V81" s="97">
        <v>944.87299999999993</v>
      </c>
      <c r="W81" s="61">
        <v>1283.2</v>
      </c>
      <c r="X81" s="61">
        <v>1384.337</v>
      </c>
      <c r="Y81" s="61">
        <v>1491.9670000000001</v>
      </c>
      <c r="Z81" s="61">
        <v>1501.8509999999999</v>
      </c>
      <c r="AA81" s="61">
        <v>1033.2239999999999</v>
      </c>
      <c r="AB81" s="61">
        <v>382.37799999999999</v>
      </c>
      <c r="AC81" s="61">
        <v>744.96500000000003</v>
      </c>
      <c r="AD81" s="61">
        <v>593.46699999999998</v>
      </c>
      <c r="AE81" s="61">
        <v>431.90100000000001</v>
      </c>
      <c r="AF81" s="61">
        <v>144.642</v>
      </c>
      <c r="AG81" s="38">
        <v>237.47400000000002</v>
      </c>
      <c r="AH81" s="42">
        <f t="shared" si="89"/>
        <v>0.64180528477205812</v>
      </c>
      <c r="AJ81" s="340">
        <f t="shared" si="99"/>
        <v>0.20850630281214619</v>
      </c>
      <c r="AK81" s="341">
        <f t="shared" si="100"/>
        <v>0.12939639461827698</v>
      </c>
      <c r="AL81" s="341">
        <f t="shared" si="101"/>
        <v>3.8416732614200561E-2</v>
      </c>
      <c r="AM81" s="341">
        <f t="shared" si="102"/>
        <v>1.0637082885071744E-2</v>
      </c>
      <c r="AN81" s="342">
        <f t="shared" si="103"/>
        <v>1.462000058978922E-2</v>
      </c>
      <c r="AP81" s="52">
        <f t="shared" si="104"/>
        <v>2.8619766346506252</v>
      </c>
      <c r="AQ81" s="74">
        <f t="shared" si="105"/>
        <v>3.2487474144456852</v>
      </c>
      <c r="AR81" s="74">
        <f t="shared" si="106"/>
        <v>3.2420146183012131</v>
      </c>
      <c r="AS81" s="74">
        <f t="shared" si="107"/>
        <v>3.4275399275881724</v>
      </c>
      <c r="AT81" s="74">
        <f t="shared" si="108"/>
        <v>3.3170797967148373</v>
      </c>
      <c r="AU81" s="74">
        <f t="shared" si="109"/>
        <v>2.8404002639102703</v>
      </c>
      <c r="AV81" s="74">
        <f t="shared" si="110"/>
        <v>2.5843685370172613</v>
      </c>
      <c r="AW81" s="74">
        <f t="shared" si="111"/>
        <v>3.2534348278000511</v>
      </c>
      <c r="AX81" s="74">
        <f t="shared" si="112"/>
        <v>3.4300485493006589</v>
      </c>
      <c r="AY81" s="74">
        <f t="shared" si="113"/>
        <v>3.5344359154814322</v>
      </c>
      <c r="AZ81" s="74">
        <f t="shared" si="114"/>
        <v>2.8411314083677079</v>
      </c>
      <c r="BA81" s="103">
        <f t="shared" si="115"/>
        <v>3.081436690628812</v>
      </c>
      <c r="BB81" s="42">
        <f t="shared" si="116"/>
        <v>8.4580840419192255E-2</v>
      </c>
    </row>
    <row r="82" spans="1:54" ht="20.100000000000001" customHeight="1">
      <c r="A82" s="88" t="s">
        <v>132</v>
      </c>
      <c r="B82" s="90">
        <v>677.73</v>
      </c>
      <c r="C82" s="61">
        <v>968.87</v>
      </c>
      <c r="D82" s="61">
        <v>779.49</v>
      </c>
      <c r="E82" s="61">
        <v>994.79000000000008</v>
      </c>
      <c r="F82" s="61">
        <v>1022.22</v>
      </c>
      <c r="G82" s="61">
        <v>1050.24</v>
      </c>
      <c r="H82" s="61">
        <v>995.95</v>
      </c>
      <c r="I82" s="61">
        <v>1085.8300000000002</v>
      </c>
      <c r="J82" s="61">
        <v>1146.8</v>
      </c>
      <c r="K82" s="61">
        <v>979.38</v>
      </c>
      <c r="L82" s="61">
        <v>550.34</v>
      </c>
      <c r="M82" s="82">
        <v>870.73</v>
      </c>
      <c r="N82" s="42">
        <f t="shared" si="88"/>
        <v>0.58216738743322305</v>
      </c>
      <c r="P82" s="340">
        <f t="shared" si="94"/>
        <v>3.8647747957354213E-2</v>
      </c>
      <c r="Q82" s="341">
        <f t="shared" si="95"/>
        <v>3.5951979132077934E-2</v>
      </c>
      <c r="R82" s="341">
        <f t="shared" si="96"/>
        <v>2.3009936952800941E-2</v>
      </c>
      <c r="S82" s="341">
        <f t="shared" si="97"/>
        <v>1.0316198591227989E-2</v>
      </c>
      <c r="T82" s="342">
        <f t="shared" si="98"/>
        <v>1.385090154220585E-2</v>
      </c>
      <c r="V82" s="97">
        <v>136.49700000000001</v>
      </c>
      <c r="W82" s="61">
        <v>144.63500000000002</v>
      </c>
      <c r="X82" s="61">
        <v>168.858</v>
      </c>
      <c r="Y82" s="61">
        <v>225.89399999999998</v>
      </c>
      <c r="Z82" s="61">
        <v>227.06</v>
      </c>
      <c r="AA82" s="61">
        <v>280.52699999999999</v>
      </c>
      <c r="AB82" s="61">
        <v>214.755</v>
      </c>
      <c r="AC82" s="61">
        <v>254.83600000000001</v>
      </c>
      <c r="AD82" s="61">
        <v>330.27199999999999</v>
      </c>
      <c r="AE82" s="61">
        <v>232.42099999999999</v>
      </c>
      <c r="AF82" s="61">
        <v>200.01900000000001</v>
      </c>
      <c r="AG82" s="38">
        <v>232.19299999999998</v>
      </c>
      <c r="AH82" s="42">
        <f t="shared" si="89"/>
        <v>0.16085471880171373</v>
      </c>
      <c r="AJ82" s="340">
        <f t="shared" si="99"/>
        <v>3.0120963150549886E-2</v>
      </c>
      <c r="AK82" s="341">
        <f t="shared" si="100"/>
        <v>3.5131958213399407E-2</v>
      </c>
      <c r="AL82" s="341">
        <f t="shared" si="101"/>
        <v>2.067338443514858E-2</v>
      </c>
      <c r="AM82" s="341">
        <f t="shared" si="102"/>
        <v>1.4709549657700844E-2</v>
      </c>
      <c r="AN82" s="342">
        <f t="shared" si="103"/>
        <v>1.4294877742173577E-2</v>
      </c>
      <c r="AP82" s="52">
        <f t="shared" si="104"/>
        <v>2.0140321366916032</v>
      </c>
      <c r="AQ82" s="74">
        <f t="shared" si="105"/>
        <v>1.4928215343647757</v>
      </c>
      <c r="AR82" s="74">
        <f t="shared" si="106"/>
        <v>2.166262556286803</v>
      </c>
      <c r="AS82" s="74">
        <f t="shared" si="107"/>
        <v>2.2707707154273762</v>
      </c>
      <c r="AT82" s="74">
        <f t="shared" si="108"/>
        <v>2.2212439592259985</v>
      </c>
      <c r="AU82" s="74">
        <f t="shared" si="109"/>
        <v>2.6710751828153563</v>
      </c>
      <c r="AV82" s="74">
        <f t="shared" si="110"/>
        <v>2.1562829459310202</v>
      </c>
      <c r="AW82" s="74">
        <f t="shared" si="111"/>
        <v>2.346923551568846</v>
      </c>
      <c r="AX82" s="74">
        <f t="shared" si="112"/>
        <v>2.8799441925357518</v>
      </c>
      <c r="AY82" s="74">
        <f t="shared" si="113"/>
        <v>2.3731442341072921</v>
      </c>
      <c r="AZ82" s="74">
        <f t="shared" si="114"/>
        <v>3.6344623323763492</v>
      </c>
      <c r="BA82" s="103">
        <f t="shared" si="115"/>
        <v>2.6666475256394055</v>
      </c>
      <c r="BB82" s="42">
        <f t="shared" si="116"/>
        <v>-0.26628830298102157</v>
      </c>
    </row>
    <row r="83" spans="1:54" ht="20.100000000000001" customHeight="1">
      <c r="A83" s="88" t="s">
        <v>159</v>
      </c>
      <c r="B83" s="90">
        <v>2.7</v>
      </c>
      <c r="C83" s="61">
        <v>10.35</v>
      </c>
      <c r="D83" s="61">
        <v>9</v>
      </c>
      <c r="E83" s="61">
        <v>3.6</v>
      </c>
      <c r="F83" s="61">
        <v>34.159999999999997</v>
      </c>
      <c r="G83" s="61">
        <v>34.47</v>
      </c>
      <c r="H83" s="61">
        <v>109.81</v>
      </c>
      <c r="I83" s="61">
        <v>46.58</v>
      </c>
      <c r="J83" s="61">
        <v>51.52</v>
      </c>
      <c r="K83" s="61">
        <v>397.56</v>
      </c>
      <c r="L83" s="61">
        <v>607.32000000000005</v>
      </c>
      <c r="M83" s="82">
        <v>941.46999999999991</v>
      </c>
      <c r="N83" s="42">
        <f t="shared" si="88"/>
        <v>0.55020417572284763</v>
      </c>
      <c r="P83" s="340">
        <f t="shared" si="94"/>
        <v>1.5396827569217296E-4</v>
      </c>
      <c r="Q83" s="341">
        <f t="shared" si="95"/>
        <v>1.1799824046720047E-3</v>
      </c>
      <c r="R83" s="341">
        <f t="shared" si="96"/>
        <v>9.3404302057991193E-3</v>
      </c>
      <c r="S83" s="341">
        <f t="shared" si="97"/>
        <v>1.1384296486580264E-2</v>
      </c>
      <c r="T83" s="342">
        <f t="shared" si="98"/>
        <v>1.4976178924512236E-2</v>
      </c>
      <c r="V83" s="97">
        <v>1.044</v>
      </c>
      <c r="W83" s="61">
        <v>3.7410000000000001</v>
      </c>
      <c r="X83" s="61">
        <v>3.48</v>
      </c>
      <c r="Y83" s="61">
        <v>1.3919999999999999</v>
      </c>
      <c r="Z83" s="61">
        <v>5.85</v>
      </c>
      <c r="AA83" s="61">
        <v>10.021000000000001</v>
      </c>
      <c r="AB83" s="61">
        <v>25.616</v>
      </c>
      <c r="AC83" s="61">
        <v>12.904999999999999</v>
      </c>
      <c r="AD83" s="61">
        <v>16.776</v>
      </c>
      <c r="AE83" s="61">
        <v>78.247</v>
      </c>
      <c r="AF83" s="61">
        <v>148.852</v>
      </c>
      <c r="AG83" s="38">
        <v>220.535</v>
      </c>
      <c r="AH83" s="42">
        <f t="shared" si="89"/>
        <v>0.48157230000268719</v>
      </c>
      <c r="AJ83" s="340">
        <f t="shared" si="99"/>
        <v>2.3038078147632606E-4</v>
      </c>
      <c r="AK83" s="341">
        <f t="shared" si="100"/>
        <v>1.2549856279662046E-3</v>
      </c>
      <c r="AL83" s="341">
        <f t="shared" si="101"/>
        <v>6.9599146027986758E-3</v>
      </c>
      <c r="AM83" s="341">
        <f t="shared" si="102"/>
        <v>1.094668949273862E-2</v>
      </c>
      <c r="AN83" s="342">
        <f t="shared" si="103"/>
        <v>1.357715720486944E-2</v>
      </c>
      <c r="AP83" s="52">
        <f t="shared" si="104"/>
        <v>3.8666666666666667</v>
      </c>
      <c r="AQ83" s="74">
        <f t="shared" si="105"/>
        <v>3.6144927536231886</v>
      </c>
      <c r="AR83" s="74">
        <f t="shared" si="106"/>
        <v>3.8666666666666667</v>
      </c>
      <c r="AS83" s="74">
        <f t="shared" si="107"/>
        <v>3.8666666666666663</v>
      </c>
      <c r="AT83" s="74">
        <f t="shared" si="108"/>
        <v>1.7125292740046838</v>
      </c>
      <c r="AU83" s="74">
        <f t="shared" si="109"/>
        <v>2.9071656512909785</v>
      </c>
      <c r="AV83" s="74">
        <f t="shared" si="110"/>
        <v>2.3327565795464893</v>
      </c>
      <c r="AW83" s="74">
        <f t="shared" si="111"/>
        <v>2.7705023615285529</v>
      </c>
      <c r="AX83" s="74">
        <f t="shared" si="112"/>
        <v>3.2562111801242235</v>
      </c>
      <c r="AY83" s="74">
        <f t="shared" si="113"/>
        <v>1.9681809035114197</v>
      </c>
      <c r="AZ83" s="74">
        <f t="shared" si="114"/>
        <v>2.4509648949482972</v>
      </c>
      <c r="BA83" s="103">
        <f t="shared" si="115"/>
        <v>2.3424538222141971</v>
      </c>
      <c r="BB83" s="42">
        <f t="shared" si="116"/>
        <v>-4.4272797606262383E-2</v>
      </c>
    </row>
    <row r="84" spans="1:54" ht="20.100000000000001" customHeight="1">
      <c r="A84" s="88" t="s">
        <v>138</v>
      </c>
      <c r="B84" s="90">
        <v>739.64</v>
      </c>
      <c r="C84" s="61">
        <v>933.61</v>
      </c>
      <c r="D84" s="61">
        <v>813.25</v>
      </c>
      <c r="E84" s="61">
        <v>550.84999999999991</v>
      </c>
      <c r="F84" s="61">
        <v>647</v>
      </c>
      <c r="G84" s="61">
        <v>703.28</v>
      </c>
      <c r="H84" s="61">
        <v>734.04</v>
      </c>
      <c r="I84" s="61">
        <v>616.13</v>
      </c>
      <c r="J84" s="61">
        <v>602.96999999999991</v>
      </c>
      <c r="K84" s="61">
        <v>738.9</v>
      </c>
      <c r="L84" s="61">
        <v>692.16</v>
      </c>
      <c r="M84" s="82">
        <v>663.38</v>
      </c>
      <c r="N84" s="42">
        <f t="shared" si="88"/>
        <v>-4.1579981507165936E-2</v>
      </c>
      <c r="P84" s="340">
        <f t="shared" si="94"/>
        <v>4.2178183493688445E-2</v>
      </c>
      <c r="Q84" s="341">
        <f t="shared" si="95"/>
        <v>2.4074790413627138E-2</v>
      </c>
      <c r="R84" s="341">
        <f t="shared" si="96"/>
        <v>1.7360005732631474E-2</v>
      </c>
      <c r="S84" s="341">
        <f t="shared" si="97"/>
        <v>1.2974633893419275E-2</v>
      </c>
      <c r="T84" s="342">
        <f t="shared" si="98"/>
        <v>1.0552537600712638E-2</v>
      </c>
      <c r="V84" s="97">
        <v>145.92599999999999</v>
      </c>
      <c r="W84" s="61">
        <v>155.81200000000001</v>
      </c>
      <c r="X84" s="61">
        <v>526.02199999999993</v>
      </c>
      <c r="Y84" s="61">
        <v>154.00600000000003</v>
      </c>
      <c r="Z84" s="61">
        <v>152.12100000000001</v>
      </c>
      <c r="AA84" s="61">
        <v>179.351</v>
      </c>
      <c r="AB84" s="61">
        <v>184.33199999999999</v>
      </c>
      <c r="AC84" s="61">
        <v>155.49900000000002</v>
      </c>
      <c r="AD84" s="61">
        <v>169.05</v>
      </c>
      <c r="AE84" s="61">
        <v>170.32999999999998</v>
      </c>
      <c r="AF84" s="61">
        <v>288.40800000000002</v>
      </c>
      <c r="AG84" s="38">
        <v>195.95999999999998</v>
      </c>
      <c r="AH84" s="42">
        <f t="shared" si="89"/>
        <v>-0.32054589331779987</v>
      </c>
      <c r="AJ84" s="340">
        <f t="shared" si="99"/>
        <v>3.2201672334975437E-2</v>
      </c>
      <c r="AK84" s="341">
        <f t="shared" si="100"/>
        <v>2.2461124374949282E-2</v>
      </c>
      <c r="AL84" s="341">
        <f t="shared" si="101"/>
        <v>1.5150513812602379E-2</v>
      </c>
      <c r="AM84" s="341">
        <f t="shared" si="102"/>
        <v>2.1209744062704969E-2</v>
      </c>
      <c r="AN84" s="342">
        <f t="shared" si="103"/>
        <v>1.2064206252369081E-2</v>
      </c>
      <c r="AP84" s="52">
        <f t="shared" si="104"/>
        <v>1.9729327781082686</v>
      </c>
      <c r="AQ84" s="74">
        <f t="shared" si="105"/>
        <v>1.6689195702702415</v>
      </c>
      <c r="AR84" s="74">
        <f t="shared" si="106"/>
        <v>6.4681463264678749</v>
      </c>
      <c r="AS84" s="74">
        <f t="shared" si="107"/>
        <v>2.7957883271307988</v>
      </c>
      <c r="AT84" s="74">
        <f t="shared" si="108"/>
        <v>2.351174652241113</v>
      </c>
      <c r="AU84" s="74">
        <f t="shared" si="109"/>
        <v>2.5502075986804691</v>
      </c>
      <c r="AV84" s="74">
        <f t="shared" si="110"/>
        <v>2.5111982998201734</v>
      </c>
      <c r="AW84" s="74">
        <f t="shared" si="111"/>
        <v>2.5238017950757148</v>
      </c>
      <c r="AX84" s="74">
        <f t="shared" si="112"/>
        <v>2.803622070749789</v>
      </c>
      <c r="AY84" s="74">
        <f t="shared" si="113"/>
        <v>2.3051833807010418</v>
      </c>
      <c r="AZ84" s="74">
        <f t="shared" si="114"/>
        <v>4.1667822468793343</v>
      </c>
      <c r="BA84" s="103">
        <f t="shared" si="115"/>
        <v>2.9539630377762367</v>
      </c>
      <c r="BB84" s="42">
        <f t="shared" si="116"/>
        <v>-0.29106853616154893</v>
      </c>
    </row>
    <row r="85" spans="1:54" ht="20.100000000000001" customHeight="1">
      <c r="A85" s="88" t="s">
        <v>162</v>
      </c>
      <c r="B85" s="90"/>
      <c r="C85" s="61"/>
      <c r="D85" s="61"/>
      <c r="E85" s="61"/>
      <c r="F85" s="61">
        <v>0.9</v>
      </c>
      <c r="G85" s="61"/>
      <c r="H85" s="61"/>
      <c r="I85" s="61"/>
      <c r="J85" s="61"/>
      <c r="K85" s="61">
        <v>66.83</v>
      </c>
      <c r="L85" s="61">
        <v>594.33000000000004</v>
      </c>
      <c r="M85" s="82">
        <v>1056.02</v>
      </c>
      <c r="N85" s="42">
        <f t="shared" si="88"/>
        <v>0.77682432318745465</v>
      </c>
      <c r="P85" s="340">
        <f t="shared" si="94"/>
        <v>0</v>
      </c>
      <c r="Q85" s="341">
        <f t="shared" si="95"/>
        <v>0</v>
      </c>
      <c r="R85" s="341">
        <f t="shared" si="96"/>
        <v>1.5701301706750053E-3</v>
      </c>
      <c r="S85" s="341">
        <f t="shared" si="97"/>
        <v>1.1140797159436949E-2</v>
      </c>
      <c r="T85" s="342">
        <f t="shared" si="98"/>
        <v>1.6798352011071424E-2</v>
      </c>
      <c r="V85" s="97"/>
      <c r="W85" s="61"/>
      <c r="X85" s="61"/>
      <c r="Y85" s="61"/>
      <c r="Z85" s="61">
        <v>0.55000000000000004</v>
      </c>
      <c r="AA85" s="61"/>
      <c r="AB85" s="61"/>
      <c r="AC85" s="61"/>
      <c r="AD85" s="61"/>
      <c r="AE85" s="61">
        <v>17.032</v>
      </c>
      <c r="AF85" s="61">
        <v>109.151</v>
      </c>
      <c r="AG85" s="38">
        <v>189.16300000000001</v>
      </c>
      <c r="AH85" s="42">
        <f t="shared" si="89"/>
        <v>0.7330395507141485</v>
      </c>
      <c r="AJ85" s="340">
        <f t="shared" si="99"/>
        <v>0</v>
      </c>
      <c r="AK85" s="341">
        <f t="shared" si="100"/>
        <v>0</v>
      </c>
      <c r="AL85" s="341">
        <f t="shared" si="101"/>
        <v>1.5149624332545281E-3</v>
      </c>
      <c r="AM85" s="341">
        <f t="shared" si="102"/>
        <v>8.0270477039066524E-3</v>
      </c>
      <c r="AN85" s="342">
        <f t="shared" si="103"/>
        <v>1.1645751415170918E-2</v>
      </c>
      <c r="AP85" s="52"/>
      <c r="AQ85" s="74"/>
      <c r="AR85" s="74"/>
      <c r="AS85" s="74"/>
      <c r="AT85" s="74">
        <f t="shared" si="108"/>
        <v>6.1111111111111116</v>
      </c>
      <c r="AU85" s="74"/>
      <c r="AV85" s="74"/>
      <c r="AW85" s="74"/>
      <c r="AX85" s="74"/>
      <c r="AY85" s="74">
        <f t="shared" si="113"/>
        <v>2.5485560377076166</v>
      </c>
      <c r="AZ85" s="74">
        <f t="shared" si="114"/>
        <v>1.8365386233237424</v>
      </c>
      <c r="BA85" s="103">
        <f t="shared" si="115"/>
        <v>1.791282362076476</v>
      </c>
      <c r="BB85" s="42">
        <f t="shared" si="116"/>
        <v>-2.4642150550235796E-2</v>
      </c>
    </row>
    <row r="86" spans="1:54" ht="20.100000000000001" customHeight="1">
      <c r="A86" s="88" t="s">
        <v>155</v>
      </c>
      <c r="B86" s="90">
        <v>6.8</v>
      </c>
      <c r="C86" s="61">
        <v>22.41</v>
      </c>
      <c r="D86" s="61">
        <v>18</v>
      </c>
      <c r="E86" s="61">
        <v>412.29</v>
      </c>
      <c r="F86" s="61">
        <v>288</v>
      </c>
      <c r="G86" s="61">
        <v>109.49</v>
      </c>
      <c r="H86" s="61">
        <v>257.63</v>
      </c>
      <c r="I86" s="61">
        <v>122.85</v>
      </c>
      <c r="J86" s="61">
        <v>258.55</v>
      </c>
      <c r="K86" s="61">
        <v>364.71</v>
      </c>
      <c r="L86" s="61">
        <v>799.45</v>
      </c>
      <c r="M86" s="82">
        <v>817.83</v>
      </c>
      <c r="N86" s="42">
        <f t="shared" si="88"/>
        <v>2.2990806179248226E-2</v>
      </c>
      <c r="P86" s="340">
        <f t="shared" si="94"/>
        <v>3.8777195359510227E-4</v>
      </c>
      <c r="Q86" s="341">
        <f t="shared" si="95"/>
        <v>3.7480787202650943E-3</v>
      </c>
      <c r="R86" s="341">
        <f t="shared" si="96"/>
        <v>8.5686394515469277E-3</v>
      </c>
      <c r="S86" s="341">
        <f t="shared" si="97"/>
        <v>1.498579962161067E-2</v>
      </c>
      <c r="T86" s="342">
        <f t="shared" si="98"/>
        <v>1.3009409125977296E-2</v>
      </c>
      <c r="V86" s="97">
        <v>1.2130000000000001</v>
      </c>
      <c r="W86" s="61">
        <v>3.9119999999999999</v>
      </c>
      <c r="X86" s="61">
        <v>2.887</v>
      </c>
      <c r="Y86" s="61">
        <v>61.61</v>
      </c>
      <c r="Z86" s="61">
        <v>44.16</v>
      </c>
      <c r="AA86" s="61">
        <v>16.588999999999999</v>
      </c>
      <c r="AB86" s="61">
        <v>36.862000000000002</v>
      </c>
      <c r="AC86" s="61">
        <v>19.736999999999998</v>
      </c>
      <c r="AD86" s="61">
        <v>37.863999999999997</v>
      </c>
      <c r="AE86" s="61">
        <v>67.215999999999994</v>
      </c>
      <c r="AF86" s="61">
        <v>160.952</v>
      </c>
      <c r="AG86" s="38">
        <v>142.298</v>
      </c>
      <c r="AH86" s="42">
        <f t="shared" si="89"/>
        <v>-0.1158979074506685</v>
      </c>
      <c r="AJ86" s="340">
        <f t="shared" si="99"/>
        <v>2.6767422215592292E-4</v>
      </c>
      <c r="AK86" s="341">
        <f t="shared" si="100"/>
        <v>2.0775328392706681E-3</v>
      </c>
      <c r="AL86" s="341">
        <f t="shared" si="101"/>
        <v>5.9787291518104942E-3</v>
      </c>
      <c r="AM86" s="341">
        <f t="shared" si="102"/>
        <v>1.1836532711923697E-2</v>
      </c>
      <c r="AN86" s="342">
        <f t="shared" si="103"/>
        <v>8.7605247055501934E-3</v>
      </c>
      <c r="AP86" s="52">
        <f t="shared" si="104"/>
        <v>1.783823529411765</v>
      </c>
      <c r="AQ86" s="74">
        <f t="shared" si="105"/>
        <v>1.7456492637215528</v>
      </c>
      <c r="AR86" s="74">
        <f t="shared" si="106"/>
        <v>1.6038888888888889</v>
      </c>
      <c r="AS86" s="74">
        <f t="shared" si="107"/>
        <v>1.4943365107084818</v>
      </c>
      <c r="AT86" s="74">
        <f t="shared" si="108"/>
        <v>1.5333333333333332</v>
      </c>
      <c r="AU86" s="74">
        <f t="shared" si="109"/>
        <v>1.5151155356653576</v>
      </c>
      <c r="AV86" s="74">
        <f t="shared" si="110"/>
        <v>1.4308116290804642</v>
      </c>
      <c r="AW86" s="74">
        <f t="shared" si="111"/>
        <v>1.6065934065934064</v>
      </c>
      <c r="AX86" s="74">
        <f t="shared" si="112"/>
        <v>1.4644749564881065</v>
      </c>
      <c r="AY86" s="74">
        <f t="shared" si="113"/>
        <v>1.8429985467906007</v>
      </c>
      <c r="AZ86" s="74">
        <f t="shared" si="114"/>
        <v>2.0132841328413282</v>
      </c>
      <c r="BA86" s="103">
        <f t="shared" si="115"/>
        <v>1.7399459545382292</v>
      </c>
      <c r="BB86" s="42">
        <f t="shared" si="116"/>
        <v>-0.13576731363661995</v>
      </c>
    </row>
    <row r="87" spans="1:54" ht="20.100000000000001" customHeight="1">
      <c r="A87" s="88" t="s">
        <v>166</v>
      </c>
      <c r="B87" s="90">
        <v>5.0999999999999996</v>
      </c>
      <c r="C87" s="61">
        <v>1.35</v>
      </c>
      <c r="D87" s="61">
        <v>15.53</v>
      </c>
      <c r="E87" s="61">
        <v>12.96</v>
      </c>
      <c r="F87" s="61">
        <v>152.82</v>
      </c>
      <c r="G87" s="61">
        <v>123.34</v>
      </c>
      <c r="H87" s="61">
        <v>93.73</v>
      </c>
      <c r="I87" s="61">
        <v>21.76</v>
      </c>
      <c r="J87" s="61">
        <v>80.95</v>
      </c>
      <c r="K87" s="61">
        <v>132.5</v>
      </c>
      <c r="L87" s="61">
        <v>336.55</v>
      </c>
      <c r="M87" s="82">
        <v>502.56</v>
      </c>
      <c r="N87" s="42">
        <f t="shared" si="88"/>
        <v>0.49326994503045607</v>
      </c>
      <c r="P87" s="340">
        <f t="shared" si="94"/>
        <v>2.9082896519632665E-4</v>
      </c>
      <c r="Q87" s="341">
        <f t="shared" si="95"/>
        <v>4.2221940757831465E-3</v>
      </c>
      <c r="R87" s="341">
        <f t="shared" si="96"/>
        <v>3.1130068474403442E-3</v>
      </c>
      <c r="S87" s="341">
        <f t="shared" si="97"/>
        <v>6.3086757929239736E-3</v>
      </c>
      <c r="T87" s="342">
        <f t="shared" si="98"/>
        <v>7.9943370264616721E-3</v>
      </c>
      <c r="V87" s="97">
        <v>0.95899999999999996</v>
      </c>
      <c r="W87" s="61">
        <v>0.39600000000000002</v>
      </c>
      <c r="X87" s="61">
        <v>4.6959999999999997</v>
      </c>
      <c r="Y87" s="61">
        <v>5.7549999999999999</v>
      </c>
      <c r="Z87" s="61">
        <v>18.056000000000001</v>
      </c>
      <c r="AA87" s="61">
        <v>23.145</v>
      </c>
      <c r="AB87" s="61">
        <v>14.613</v>
      </c>
      <c r="AC87" s="61">
        <v>6.3979999999999997</v>
      </c>
      <c r="AD87" s="61">
        <v>18.626000000000001</v>
      </c>
      <c r="AE87" s="61">
        <v>42.272000000000006</v>
      </c>
      <c r="AF87" s="61">
        <v>89.304000000000002</v>
      </c>
      <c r="AG87" s="38">
        <v>140.52099999999999</v>
      </c>
      <c r="AH87" s="42">
        <f t="shared" si="89"/>
        <v>0.57351294454895618</v>
      </c>
      <c r="AJ87" s="340">
        <f t="shared" si="99"/>
        <v>2.1162372551321521E-4</v>
      </c>
      <c r="AK87" s="341">
        <f t="shared" si="100"/>
        <v>2.8985772237578888E-3</v>
      </c>
      <c r="AL87" s="341">
        <f t="shared" si="101"/>
        <v>3.7600100973776075E-3</v>
      </c>
      <c r="AM87" s="341">
        <f t="shared" si="102"/>
        <v>6.5674842021573752E-3</v>
      </c>
      <c r="AN87" s="342">
        <f t="shared" si="103"/>
        <v>8.6511243457295141E-3</v>
      </c>
      <c r="AP87" s="52">
        <f t="shared" si="104"/>
        <v>1.8803921568627451</v>
      </c>
      <c r="AQ87" s="74">
        <f t="shared" si="105"/>
        <v>2.9333333333333336</v>
      </c>
      <c r="AR87" s="74">
        <f t="shared" si="106"/>
        <v>3.0238248551191242</v>
      </c>
      <c r="AS87" s="74">
        <f t="shared" si="107"/>
        <v>4.4405864197530862</v>
      </c>
      <c r="AT87" s="74">
        <f t="shared" si="108"/>
        <v>1.1815207433581993</v>
      </c>
      <c r="AU87" s="74">
        <f t="shared" si="109"/>
        <v>1.8765201880979407</v>
      </c>
      <c r="AV87" s="74">
        <f t="shared" si="110"/>
        <v>1.5590525978875491</v>
      </c>
      <c r="AW87" s="74">
        <f t="shared" si="111"/>
        <v>2.9402573529411762</v>
      </c>
      <c r="AX87" s="74">
        <f t="shared" si="112"/>
        <v>2.300926497838172</v>
      </c>
      <c r="AY87" s="74">
        <f t="shared" si="113"/>
        <v>3.1903396226415097</v>
      </c>
      <c r="AZ87" s="74">
        <f t="shared" si="114"/>
        <v>2.6535135938196404</v>
      </c>
      <c r="BA87" s="103">
        <f t="shared" si="115"/>
        <v>2.7961039477873282</v>
      </c>
      <c r="BB87" s="42">
        <f t="shared" si="116"/>
        <v>5.3736432441800298E-2</v>
      </c>
    </row>
    <row r="88" spans="1:54" ht="20.100000000000001" customHeight="1">
      <c r="A88" s="88" t="s">
        <v>153</v>
      </c>
      <c r="B88" s="90">
        <v>419.76000000000005</v>
      </c>
      <c r="C88" s="61">
        <v>857.02</v>
      </c>
      <c r="D88" s="61">
        <v>949.6</v>
      </c>
      <c r="E88" s="61">
        <v>570.82999999999993</v>
      </c>
      <c r="F88" s="61">
        <v>871.68000000000006</v>
      </c>
      <c r="G88" s="61">
        <v>851.28</v>
      </c>
      <c r="H88" s="61">
        <v>642.77</v>
      </c>
      <c r="I88" s="61">
        <v>336.28</v>
      </c>
      <c r="J88" s="61">
        <v>289.71000000000004</v>
      </c>
      <c r="K88" s="61">
        <v>443.3</v>
      </c>
      <c r="L88" s="61">
        <v>394.56</v>
      </c>
      <c r="M88" s="82">
        <v>367.64</v>
      </c>
      <c r="N88" s="42">
        <f t="shared" si="88"/>
        <v>-6.8227899432279041E-2</v>
      </c>
      <c r="P88" s="340">
        <f t="shared" si="94"/>
        <v>2.3936934594276493E-2</v>
      </c>
      <c r="Q88" s="341">
        <f t="shared" si="95"/>
        <v>2.9141149447321851E-2</v>
      </c>
      <c r="R88" s="341">
        <f t="shared" si="96"/>
        <v>1.0415063663926827E-2</v>
      </c>
      <c r="S88" s="341">
        <f t="shared" si="97"/>
        <v>7.3960811791890747E-3</v>
      </c>
      <c r="T88" s="342">
        <f t="shared" si="98"/>
        <v>5.8481336843528514E-3</v>
      </c>
      <c r="V88" s="97">
        <v>86.897999999999996</v>
      </c>
      <c r="W88" s="61">
        <v>147.15899999999999</v>
      </c>
      <c r="X88" s="61">
        <v>168.86099999999999</v>
      </c>
      <c r="Y88" s="61">
        <v>151.77799999999996</v>
      </c>
      <c r="Z88" s="61">
        <v>226.41800000000001</v>
      </c>
      <c r="AA88" s="61">
        <v>181.50799999999998</v>
      </c>
      <c r="AB88" s="61">
        <v>124.032</v>
      </c>
      <c r="AC88" s="61">
        <v>76.771000000000001</v>
      </c>
      <c r="AD88" s="61">
        <v>74.853999999999999</v>
      </c>
      <c r="AE88" s="61">
        <v>86.441999999999993</v>
      </c>
      <c r="AF88" s="61">
        <v>77.194000000000003</v>
      </c>
      <c r="AG88" s="38">
        <v>78.619</v>
      </c>
      <c r="AH88" s="42">
        <f t="shared" si="89"/>
        <v>1.8459983936575344E-2</v>
      </c>
      <c r="AJ88" s="340">
        <f t="shared" si="99"/>
        <v>1.9175889989204772E-2</v>
      </c>
      <c r="AK88" s="341">
        <f t="shared" si="100"/>
        <v>2.2731257495348749E-2</v>
      </c>
      <c r="AL88" s="341">
        <f t="shared" si="101"/>
        <v>7.6888435095929953E-3</v>
      </c>
      <c r="AM88" s="341">
        <f t="shared" si="102"/>
        <v>5.6769055753531361E-3</v>
      </c>
      <c r="AN88" s="342">
        <f t="shared" si="103"/>
        <v>4.8401501906256625E-3</v>
      </c>
      <c r="AP88" s="52">
        <f t="shared" si="104"/>
        <v>2.0701829616923955</v>
      </c>
      <c r="AQ88" s="74">
        <f t="shared" si="105"/>
        <v>1.7171011178268887</v>
      </c>
      <c r="AR88" s="74">
        <f t="shared" si="106"/>
        <v>1.7782329401853412</v>
      </c>
      <c r="AS88" s="74">
        <f t="shared" si="107"/>
        <v>2.6589001979573599</v>
      </c>
      <c r="AT88" s="74">
        <f t="shared" si="108"/>
        <v>2.5974899045521296</v>
      </c>
      <c r="AU88" s="74">
        <f t="shared" si="109"/>
        <v>2.1321774269335587</v>
      </c>
      <c r="AV88" s="74">
        <f t="shared" si="110"/>
        <v>1.9296482412060301</v>
      </c>
      <c r="AW88" s="74">
        <f t="shared" si="111"/>
        <v>2.2829487331985252</v>
      </c>
      <c r="AX88" s="74">
        <f t="shared" si="112"/>
        <v>2.583756169963066</v>
      </c>
      <c r="AY88" s="74">
        <f t="shared" si="113"/>
        <v>1.9499661628693885</v>
      </c>
      <c r="AZ88" s="74">
        <f t="shared" si="114"/>
        <v>1.9564578264395782</v>
      </c>
      <c r="BA88" s="103">
        <f t="shared" si="115"/>
        <v>2.1384778587748885</v>
      </c>
      <c r="BB88" s="42">
        <f t="shared" si="116"/>
        <v>9.303550011428352E-2</v>
      </c>
    </row>
    <row r="89" spans="1:54" ht="20.100000000000001" customHeight="1">
      <c r="A89" s="88" t="s">
        <v>156</v>
      </c>
      <c r="B89" s="90">
        <v>333.12</v>
      </c>
      <c r="C89" s="61">
        <v>223.46</v>
      </c>
      <c r="D89" s="61">
        <v>290.87</v>
      </c>
      <c r="E89" s="61">
        <v>235.60999999999999</v>
      </c>
      <c r="F89" s="61">
        <v>360.98</v>
      </c>
      <c r="G89" s="61">
        <v>474.88</v>
      </c>
      <c r="H89" s="61">
        <v>608.19000000000005</v>
      </c>
      <c r="I89" s="61">
        <v>449.27</v>
      </c>
      <c r="J89" s="61">
        <v>554.43000000000006</v>
      </c>
      <c r="K89" s="61">
        <v>409.84</v>
      </c>
      <c r="L89" s="61">
        <v>285.92</v>
      </c>
      <c r="M89" s="82">
        <v>378.06</v>
      </c>
      <c r="N89" s="42">
        <f t="shared" si="88"/>
        <v>0.32225797425853381</v>
      </c>
      <c r="P89" s="340">
        <f t="shared" si="94"/>
        <v>1.8996263703176541E-2</v>
      </c>
      <c r="Q89" s="341">
        <f t="shared" si="95"/>
        <v>1.6256166067033409E-2</v>
      </c>
      <c r="R89" s="341">
        <f t="shared" si="96"/>
        <v>9.6289413309807604E-3</v>
      </c>
      <c r="S89" s="341">
        <f t="shared" si="97"/>
        <v>5.3596095163061137E-3</v>
      </c>
      <c r="T89" s="342">
        <f t="shared" si="98"/>
        <v>6.0138870109521245E-3</v>
      </c>
      <c r="V89" s="97">
        <v>80.777999999999992</v>
      </c>
      <c r="W89" s="61">
        <v>47.113999999999997</v>
      </c>
      <c r="X89" s="61">
        <v>57.919999999999995</v>
      </c>
      <c r="Y89" s="61">
        <v>45.234000000000002</v>
      </c>
      <c r="Z89" s="61">
        <v>57.168999999999997</v>
      </c>
      <c r="AA89" s="61">
        <v>58.595999999999997</v>
      </c>
      <c r="AB89" s="61">
        <v>87.145999999999987</v>
      </c>
      <c r="AC89" s="61">
        <v>67.668000000000006</v>
      </c>
      <c r="AD89" s="61">
        <v>84.464999999999989</v>
      </c>
      <c r="AE89" s="61">
        <v>84.245999999999995</v>
      </c>
      <c r="AF89" s="61">
        <v>44.939</v>
      </c>
      <c r="AG89" s="38">
        <v>76.363</v>
      </c>
      <c r="AH89" s="42">
        <f t="shared" si="89"/>
        <v>0.69925899552727033</v>
      </c>
      <c r="AJ89" s="340">
        <f t="shared" si="99"/>
        <v>1.7825381959860789E-2</v>
      </c>
      <c r="AK89" s="341">
        <f t="shared" si="100"/>
        <v>7.3383033485987141E-3</v>
      </c>
      <c r="AL89" s="341">
        <f t="shared" si="101"/>
        <v>7.4935136890536026E-3</v>
      </c>
      <c r="AM89" s="341">
        <f t="shared" si="102"/>
        <v>3.3048482997486148E-3</v>
      </c>
      <c r="AN89" s="342">
        <f t="shared" si="103"/>
        <v>4.7012603697165764E-3</v>
      </c>
      <c r="AP89" s="52">
        <f t="shared" si="104"/>
        <v>2.4248919308357344</v>
      </c>
      <c r="AQ89" s="74">
        <f t="shared" si="105"/>
        <v>2.1083862883737581</v>
      </c>
      <c r="AR89" s="74">
        <f t="shared" si="106"/>
        <v>1.9912675765806029</v>
      </c>
      <c r="AS89" s="74">
        <f t="shared" si="107"/>
        <v>1.9198675777768348</v>
      </c>
      <c r="AT89" s="74">
        <f t="shared" si="108"/>
        <v>1.5837165493933181</v>
      </c>
      <c r="AU89" s="74">
        <f t="shared" si="109"/>
        <v>1.2339117250673852</v>
      </c>
      <c r="AV89" s="74">
        <f t="shared" si="110"/>
        <v>1.4328745951100805</v>
      </c>
      <c r="AW89" s="74">
        <f t="shared" si="111"/>
        <v>1.5061766866249695</v>
      </c>
      <c r="AX89" s="74">
        <f t="shared" si="112"/>
        <v>1.5234565229154262</v>
      </c>
      <c r="AY89" s="74">
        <f t="shared" si="113"/>
        <v>2.0555826664064023</v>
      </c>
      <c r="AZ89" s="74">
        <f t="shared" si="114"/>
        <v>1.5717333519865695</v>
      </c>
      <c r="BA89" s="103">
        <f t="shared" si="115"/>
        <v>2.0198645717610959</v>
      </c>
      <c r="BB89" s="42">
        <f t="shared" si="116"/>
        <v>0.28511911337130913</v>
      </c>
    </row>
    <row r="90" spans="1:54" ht="20.100000000000001" customHeight="1">
      <c r="A90" s="88" t="s">
        <v>154</v>
      </c>
      <c r="B90" s="90">
        <v>23.87</v>
      </c>
      <c r="C90" s="61">
        <v>23.42</v>
      </c>
      <c r="D90" s="61">
        <v>28.56</v>
      </c>
      <c r="E90" s="61">
        <v>41.98</v>
      </c>
      <c r="F90" s="61">
        <v>49.02</v>
      </c>
      <c r="G90" s="61">
        <v>46.54</v>
      </c>
      <c r="H90" s="61">
        <v>48.78</v>
      </c>
      <c r="I90" s="61">
        <v>64.94</v>
      </c>
      <c r="J90" s="61">
        <v>74.09</v>
      </c>
      <c r="K90" s="61">
        <v>101.06</v>
      </c>
      <c r="L90" s="61">
        <v>32.28</v>
      </c>
      <c r="M90" s="82">
        <v>53.12</v>
      </c>
      <c r="N90" s="42">
        <f t="shared" si="88"/>
        <v>0.64560099132589821</v>
      </c>
      <c r="P90" s="340">
        <f t="shared" si="94"/>
        <v>1.3611936076933957E-3</v>
      </c>
      <c r="Q90" s="341">
        <f t="shared" si="95"/>
        <v>1.5931645231631883E-3</v>
      </c>
      <c r="R90" s="341">
        <f t="shared" si="96"/>
        <v>2.3743431849231789E-3</v>
      </c>
      <c r="S90" s="341">
        <f t="shared" si="97"/>
        <v>6.050930161806147E-4</v>
      </c>
      <c r="T90" s="342">
        <f t="shared" si="98"/>
        <v>8.4499200661740685E-4</v>
      </c>
      <c r="V90" s="97">
        <v>27.183</v>
      </c>
      <c r="W90" s="61">
        <v>28.056999999999999</v>
      </c>
      <c r="X90" s="61">
        <v>34.232999999999997</v>
      </c>
      <c r="Y90" s="61">
        <v>46.311999999999991</v>
      </c>
      <c r="Z90" s="61">
        <v>51.771999999999998</v>
      </c>
      <c r="AA90" s="61">
        <v>49.384</v>
      </c>
      <c r="AB90" s="61">
        <v>58.603000000000002</v>
      </c>
      <c r="AC90" s="61">
        <v>81.347999999999999</v>
      </c>
      <c r="AD90" s="61">
        <v>97.885000000000005</v>
      </c>
      <c r="AE90" s="61">
        <v>145.114</v>
      </c>
      <c r="AF90" s="61">
        <v>43.253999999999998</v>
      </c>
      <c r="AG90" s="38">
        <v>68.492999999999995</v>
      </c>
      <c r="AH90" s="42">
        <f t="shared" si="89"/>
        <v>0.58350672770148426</v>
      </c>
      <c r="AJ90" s="340">
        <f t="shared" si="99"/>
        <v>5.9985064970028458E-3</v>
      </c>
      <c r="AK90" s="341">
        <f t="shared" si="100"/>
        <v>6.1846332952283254E-3</v>
      </c>
      <c r="AL90" s="341">
        <f t="shared" si="101"/>
        <v>1.2907600900616345E-2</v>
      </c>
      <c r="AM90" s="341">
        <f t="shared" si="102"/>
        <v>3.1809321159199486E-3</v>
      </c>
      <c r="AN90" s="342">
        <f t="shared" si="103"/>
        <v>4.2167466770948944E-3</v>
      </c>
      <c r="AP90" s="52">
        <f t="shared" si="104"/>
        <v>11.387934645999163</v>
      </c>
      <c r="AQ90" s="74">
        <f t="shared" si="105"/>
        <v>11.9799316823228</v>
      </c>
      <c r="AR90" s="74">
        <f t="shared" si="106"/>
        <v>11.986344537815125</v>
      </c>
      <c r="AS90" s="74">
        <f t="shared" si="107"/>
        <v>11.031919961886612</v>
      </c>
      <c r="AT90" s="74">
        <f t="shared" si="108"/>
        <v>10.56140350877193</v>
      </c>
      <c r="AU90" s="74">
        <f t="shared" si="109"/>
        <v>10.611087236785561</v>
      </c>
      <c r="AV90" s="74">
        <f t="shared" si="110"/>
        <v>12.013735137351373</v>
      </c>
      <c r="AW90" s="74">
        <f t="shared" si="111"/>
        <v>12.526639975361872</v>
      </c>
      <c r="AX90" s="74">
        <f t="shared" si="112"/>
        <v>13.211634498582805</v>
      </c>
      <c r="AY90" s="74">
        <f t="shared" si="113"/>
        <v>14.359192558875915</v>
      </c>
      <c r="AZ90" s="74">
        <f t="shared" si="114"/>
        <v>13.399628252788103</v>
      </c>
      <c r="BA90" s="103">
        <f t="shared" si="115"/>
        <v>12.894013554216867</v>
      </c>
      <c r="BB90" s="42">
        <f t="shared" si="116"/>
        <v>-3.7733487006703426E-2</v>
      </c>
    </row>
    <row r="91" spans="1:54" ht="20.100000000000001" customHeight="1">
      <c r="A91" s="88" t="s">
        <v>250</v>
      </c>
      <c r="B91" s="90"/>
      <c r="C91" s="61"/>
      <c r="D91" s="61"/>
      <c r="E91" s="61"/>
      <c r="F91" s="61"/>
      <c r="G91" s="61"/>
      <c r="H91" s="61"/>
      <c r="I91" s="61"/>
      <c r="J91" s="61">
        <v>101.42</v>
      </c>
      <c r="K91" s="61">
        <v>222.38</v>
      </c>
      <c r="L91" s="61">
        <v>257.94</v>
      </c>
      <c r="M91" s="82">
        <v>365.4</v>
      </c>
      <c r="N91" s="42">
        <f t="shared" si="88"/>
        <v>0.4166085136078157</v>
      </c>
      <c r="P91" s="340">
        <f t="shared" si="94"/>
        <v>0</v>
      </c>
      <c r="Q91" s="341">
        <f t="shared" si="95"/>
        <v>0</v>
      </c>
      <c r="R91" s="341">
        <f t="shared" si="96"/>
        <v>5.2246827376134621E-3</v>
      </c>
      <c r="S91" s="341">
        <f t="shared" si="97"/>
        <v>4.8351205884023469E-3</v>
      </c>
      <c r="T91" s="342">
        <f t="shared" si="98"/>
        <v>5.8125014913027193E-3</v>
      </c>
      <c r="V91" s="97"/>
      <c r="W91" s="61"/>
      <c r="X91" s="61"/>
      <c r="Y91" s="61"/>
      <c r="Z91" s="61"/>
      <c r="AA91" s="61"/>
      <c r="AB91" s="61"/>
      <c r="AC91" s="61"/>
      <c r="AD91" s="61">
        <v>16.355</v>
      </c>
      <c r="AE91" s="61">
        <v>33.244</v>
      </c>
      <c r="AF91" s="61">
        <v>35.325000000000003</v>
      </c>
      <c r="AG91" s="38">
        <v>55.454999999999998</v>
      </c>
      <c r="AH91" s="42">
        <f t="shared" si="89"/>
        <v>0.56985138004246272</v>
      </c>
      <c r="AJ91" s="340">
        <f t="shared" si="99"/>
        <v>0</v>
      </c>
      <c r="AK91" s="341">
        <f t="shared" si="100"/>
        <v>0</v>
      </c>
      <c r="AL91" s="341">
        <f t="shared" si="101"/>
        <v>2.9569875018267688E-3</v>
      </c>
      <c r="AM91" s="341">
        <f t="shared" si="102"/>
        <v>2.5978274146870161E-3</v>
      </c>
      <c r="AN91" s="342">
        <f t="shared" si="103"/>
        <v>3.4140669408304117E-3</v>
      </c>
      <c r="AP91" s="52"/>
      <c r="AQ91" s="74"/>
      <c r="AR91" s="74"/>
      <c r="AS91" s="74"/>
      <c r="AT91" s="74"/>
      <c r="AU91" s="74"/>
      <c r="AV91" s="74"/>
      <c r="AW91" s="74"/>
      <c r="AX91" s="74">
        <f t="shared" si="112"/>
        <v>1.6126010648787223</v>
      </c>
      <c r="AY91" s="74">
        <f t="shared" si="113"/>
        <v>1.4949186077884702</v>
      </c>
      <c r="AZ91" s="74">
        <f t="shared" si="114"/>
        <v>1.3695045359385905</v>
      </c>
      <c r="BA91" s="103">
        <f t="shared" si="115"/>
        <v>1.5176518883415435</v>
      </c>
      <c r="BB91" s="42">
        <f t="shared" si="116"/>
        <v>0.10817587566544293</v>
      </c>
    </row>
    <row r="92" spans="1:54" ht="20.100000000000001" customHeight="1">
      <c r="A92" s="88" t="s">
        <v>139</v>
      </c>
      <c r="B92" s="90">
        <v>228.15</v>
      </c>
      <c r="C92" s="61">
        <v>94.73</v>
      </c>
      <c r="D92" s="61">
        <v>106.3</v>
      </c>
      <c r="E92" s="61">
        <v>77.699999999999989</v>
      </c>
      <c r="F92" s="61">
        <v>45.309999999999995</v>
      </c>
      <c r="G92" s="61">
        <v>166.11</v>
      </c>
      <c r="H92" s="61">
        <v>209.17</v>
      </c>
      <c r="I92" s="61">
        <v>112.04</v>
      </c>
      <c r="J92" s="61">
        <v>104.84</v>
      </c>
      <c r="K92" s="61">
        <v>409.92</v>
      </c>
      <c r="L92" s="61">
        <v>179.35</v>
      </c>
      <c r="M92" s="82">
        <v>318.93</v>
      </c>
      <c r="N92" s="42">
        <f t="shared" si="88"/>
        <v>0.7782548090326179</v>
      </c>
      <c r="P92" s="340">
        <f t="shared" si="94"/>
        <v>1.3010319295988615E-2</v>
      </c>
      <c r="Q92" s="341">
        <f t="shared" si="95"/>
        <v>5.686303372209653E-3</v>
      </c>
      <c r="R92" s="341">
        <f t="shared" si="96"/>
        <v>9.6308208822848754E-3</v>
      </c>
      <c r="S92" s="341">
        <f t="shared" si="97"/>
        <v>3.3619402866168907E-3</v>
      </c>
      <c r="T92" s="342">
        <f t="shared" si="98"/>
        <v>5.0732925578028916E-3</v>
      </c>
      <c r="V92" s="97">
        <v>22.795999999999999</v>
      </c>
      <c r="W92" s="61">
        <v>14.272</v>
      </c>
      <c r="X92" s="61">
        <v>16.184999999999999</v>
      </c>
      <c r="Y92" s="61">
        <v>15.583</v>
      </c>
      <c r="Z92" s="61">
        <v>10.036999999999999</v>
      </c>
      <c r="AA92" s="61">
        <v>33.11</v>
      </c>
      <c r="AB92" s="61">
        <v>38.411999999999999</v>
      </c>
      <c r="AC92" s="61">
        <v>21.815999999999999</v>
      </c>
      <c r="AD92" s="61">
        <v>30.57</v>
      </c>
      <c r="AE92" s="61">
        <v>69.009</v>
      </c>
      <c r="AF92" s="61">
        <v>31.097000000000001</v>
      </c>
      <c r="AG92" s="38">
        <v>51.933999999999997</v>
      </c>
      <c r="AH92" s="42">
        <f t="shared" si="89"/>
        <v>0.6700646364601085</v>
      </c>
      <c r="AJ92" s="340">
        <f t="shared" si="99"/>
        <v>5.0304217380597021E-3</v>
      </c>
      <c r="AK92" s="341">
        <f t="shared" si="100"/>
        <v>4.1465496599102916E-3</v>
      </c>
      <c r="AL92" s="341">
        <f t="shared" si="101"/>
        <v>6.1382129260487157E-3</v>
      </c>
      <c r="AM92" s="341">
        <f t="shared" si="102"/>
        <v>2.2868970733056515E-3</v>
      </c>
      <c r="AN92" s="342">
        <f t="shared" si="103"/>
        <v>3.1972978542076746E-3</v>
      </c>
      <c r="AP92" s="52">
        <f t="shared" si="104"/>
        <v>0.99916721455182989</v>
      </c>
      <c r="AQ92" s="74">
        <f t="shared" si="105"/>
        <v>1.5065976987226857</v>
      </c>
      <c r="AR92" s="74">
        <f t="shared" si="106"/>
        <v>1.5225776105362181</v>
      </c>
      <c r="AS92" s="74">
        <f t="shared" si="107"/>
        <v>2.0055341055341058</v>
      </c>
      <c r="AT92" s="74">
        <f t="shared" si="108"/>
        <v>2.2151842860295741</v>
      </c>
      <c r="AU92" s="74">
        <f t="shared" si="109"/>
        <v>1.9932574799831435</v>
      </c>
      <c r="AV92" s="74">
        <f t="shared" si="110"/>
        <v>1.8364010135296649</v>
      </c>
      <c r="AW92" s="74">
        <f t="shared" si="111"/>
        <v>1.9471617279543019</v>
      </c>
      <c r="AX92" s="74">
        <f t="shared" si="112"/>
        <v>2.9158718046547119</v>
      </c>
      <c r="AY92" s="74">
        <f t="shared" si="113"/>
        <v>1.6834748243559718</v>
      </c>
      <c r="AZ92" s="74">
        <f t="shared" si="114"/>
        <v>1.7338723166991918</v>
      </c>
      <c r="BA92" s="103">
        <f t="shared" si="115"/>
        <v>1.6283824036622454</v>
      </c>
      <c r="BB92" s="42">
        <f t="shared" si="116"/>
        <v>-6.0840646696389812E-2</v>
      </c>
    </row>
    <row r="93" spans="1:54" ht="20.100000000000001" customHeight="1">
      <c r="A93" s="88" t="s">
        <v>158</v>
      </c>
      <c r="B93" s="90">
        <v>0.25</v>
      </c>
      <c r="C93" s="61">
        <v>20.7</v>
      </c>
      <c r="D93" s="61">
        <v>61.73</v>
      </c>
      <c r="E93" s="61">
        <v>74.089999999999989</v>
      </c>
      <c r="F93" s="61">
        <v>39.950000000000003</v>
      </c>
      <c r="G93" s="61">
        <v>31.16</v>
      </c>
      <c r="H93" s="61">
        <v>30.39</v>
      </c>
      <c r="I93" s="61">
        <v>43.86</v>
      </c>
      <c r="J93" s="61">
        <v>18.829999999999998</v>
      </c>
      <c r="K93" s="61">
        <v>15.4</v>
      </c>
      <c r="L93" s="61">
        <v>157.27000000000001</v>
      </c>
      <c r="M93" s="82">
        <v>200.29999999999998</v>
      </c>
      <c r="N93" s="42">
        <f t="shared" si="88"/>
        <v>0.27360590068035845</v>
      </c>
      <c r="P93" s="340">
        <f t="shared" si="94"/>
        <v>1.4256321823349347E-5</v>
      </c>
      <c r="Q93" s="341">
        <f t="shared" si="95"/>
        <v>1.0666739695265352E-3</v>
      </c>
      <c r="R93" s="341">
        <f t="shared" si="96"/>
        <v>3.6181362604212304E-4</v>
      </c>
      <c r="S93" s="341">
        <f t="shared" si="97"/>
        <v>2.9480476658836825E-3</v>
      </c>
      <c r="T93" s="342">
        <f t="shared" si="98"/>
        <v>3.1862179767595368E-3</v>
      </c>
      <c r="V93" s="97">
        <v>2.9000000000000001E-2</v>
      </c>
      <c r="W93" s="61">
        <v>11.237</v>
      </c>
      <c r="X93" s="61">
        <v>18.513000000000002</v>
      </c>
      <c r="Y93" s="61">
        <v>24.654</v>
      </c>
      <c r="Z93" s="61">
        <v>19.024999999999999</v>
      </c>
      <c r="AA93" s="61">
        <v>9.8970000000000002</v>
      </c>
      <c r="AB93" s="61">
        <v>12.281000000000001</v>
      </c>
      <c r="AC93" s="61">
        <v>17.257999999999999</v>
      </c>
      <c r="AD93" s="61">
        <v>7.7460000000000004</v>
      </c>
      <c r="AE93" s="61">
        <v>5.1029999999999998</v>
      </c>
      <c r="AF93" s="61">
        <v>76.349000000000004</v>
      </c>
      <c r="AG93" s="38">
        <v>50.893999999999998</v>
      </c>
      <c r="AH93" s="42">
        <f t="shared" si="89"/>
        <v>-0.33340318799198421</v>
      </c>
      <c r="AJ93" s="340">
        <f t="shared" si="99"/>
        <v>6.3994661521201689E-6</v>
      </c>
      <c r="AK93" s="341">
        <f t="shared" si="100"/>
        <v>1.2394564175213579E-3</v>
      </c>
      <c r="AL93" s="341">
        <f t="shared" si="101"/>
        <v>4.5390167313867169E-4</v>
      </c>
      <c r="AM93" s="341">
        <f t="shared" si="102"/>
        <v>5.6147636315340126E-3</v>
      </c>
      <c r="AN93" s="342">
        <f t="shared" si="103"/>
        <v>3.1332706318027764E-3</v>
      </c>
      <c r="AP93" s="52">
        <f t="shared" si="104"/>
        <v>1.1600000000000001</v>
      </c>
      <c r="AQ93" s="74">
        <f t="shared" si="105"/>
        <v>5.4285024154589383</v>
      </c>
      <c r="AR93" s="74">
        <f t="shared" si="106"/>
        <v>2.9990280252713437</v>
      </c>
      <c r="AS93" s="74">
        <f t="shared" si="107"/>
        <v>3.3275745714671352</v>
      </c>
      <c r="AT93" s="74">
        <f t="shared" si="108"/>
        <v>4.7622027534418017</v>
      </c>
      <c r="AU93" s="74">
        <f t="shared" si="109"/>
        <v>3.1761874197689344</v>
      </c>
      <c r="AV93" s="74">
        <f t="shared" si="110"/>
        <v>4.0411319512997697</v>
      </c>
      <c r="AW93" s="74">
        <f t="shared" si="111"/>
        <v>3.9347925216598267</v>
      </c>
      <c r="AX93" s="74">
        <f t="shared" si="112"/>
        <v>4.1136484333510364</v>
      </c>
      <c r="AY93" s="74">
        <f t="shared" si="113"/>
        <v>3.3136363636363635</v>
      </c>
      <c r="AZ93" s="74">
        <f t="shared" si="114"/>
        <v>4.8546448782348826</v>
      </c>
      <c r="BA93" s="103">
        <f t="shared" si="115"/>
        <v>2.5408886669995008</v>
      </c>
      <c r="BB93" s="42">
        <f t="shared" si="116"/>
        <v>-0.4766066868472259</v>
      </c>
    </row>
    <row r="94" spans="1:54" ht="20.100000000000001" customHeight="1">
      <c r="A94" s="88" t="s">
        <v>160</v>
      </c>
      <c r="B94" s="90">
        <v>45</v>
      </c>
      <c r="C94" s="61">
        <v>23.05</v>
      </c>
      <c r="D94" s="61">
        <v>32.700000000000003</v>
      </c>
      <c r="E94" s="61">
        <v>18.690000000000001</v>
      </c>
      <c r="F94" s="61">
        <v>44.24</v>
      </c>
      <c r="G94" s="61">
        <v>53.91</v>
      </c>
      <c r="H94" s="61">
        <v>43.83</v>
      </c>
      <c r="I94" s="61">
        <v>175.79</v>
      </c>
      <c r="J94" s="61">
        <v>99.03</v>
      </c>
      <c r="K94" s="61">
        <v>150.09</v>
      </c>
      <c r="L94" s="61">
        <v>76.34</v>
      </c>
      <c r="M94" s="82">
        <v>133.09</v>
      </c>
      <c r="N94" s="42">
        <f t="shared" si="88"/>
        <v>0.74338485721771019</v>
      </c>
      <c r="P94" s="340">
        <f t="shared" si="94"/>
        <v>2.5661379282028826E-3</v>
      </c>
      <c r="Q94" s="341">
        <f t="shared" si="95"/>
        <v>1.8454555101789316E-3</v>
      </c>
      <c r="R94" s="341">
        <f t="shared" si="96"/>
        <v>3.5262731904326136E-3</v>
      </c>
      <c r="S94" s="341">
        <f t="shared" si="97"/>
        <v>1.4310037439661748E-3</v>
      </c>
      <c r="T94" s="342">
        <f t="shared" si="98"/>
        <v>2.1170931129651863E-3</v>
      </c>
      <c r="V94" s="97">
        <v>17.908000000000001</v>
      </c>
      <c r="W94" s="61">
        <v>7.2110000000000003</v>
      </c>
      <c r="X94" s="61">
        <v>6.3029999999999999</v>
      </c>
      <c r="Y94" s="61">
        <v>6.3179999999999996</v>
      </c>
      <c r="Z94" s="61">
        <v>21.417999999999999</v>
      </c>
      <c r="AA94" s="61">
        <v>24.446000000000002</v>
      </c>
      <c r="AB94" s="61">
        <v>12.787000000000001</v>
      </c>
      <c r="AC94" s="61">
        <v>54.051000000000002</v>
      </c>
      <c r="AD94" s="61">
        <v>29.545999999999999</v>
      </c>
      <c r="AE94" s="61">
        <v>55.554000000000002</v>
      </c>
      <c r="AF94" s="61">
        <v>22.513999999999999</v>
      </c>
      <c r="AG94" s="38">
        <v>41.802999999999997</v>
      </c>
      <c r="AH94" s="42">
        <f t="shared" si="89"/>
        <v>0.8567557963933552</v>
      </c>
      <c r="AJ94" s="340">
        <f t="shared" si="99"/>
        <v>3.9517806845575168E-3</v>
      </c>
      <c r="AK94" s="341">
        <f t="shared" si="100"/>
        <v>3.0615086978606765E-3</v>
      </c>
      <c r="AL94" s="341">
        <f t="shared" si="101"/>
        <v>4.9414175092192371E-3</v>
      </c>
      <c r="AM94" s="341">
        <f t="shared" si="102"/>
        <v>1.6556967137795748E-3</v>
      </c>
      <c r="AN94" s="342">
        <f t="shared" si="103"/>
        <v>2.5735865174922675E-3</v>
      </c>
      <c r="AP94" s="52">
        <f t="shared" si="104"/>
        <v>3.9795555555555557</v>
      </c>
      <c r="AQ94" s="74">
        <f t="shared" si="105"/>
        <v>3.1284164859002166</v>
      </c>
      <c r="AR94" s="74">
        <f t="shared" si="106"/>
        <v>1.9275229357798163</v>
      </c>
      <c r="AS94" s="74">
        <f t="shared" si="107"/>
        <v>3.3804173354735152</v>
      </c>
      <c r="AT94" s="74">
        <f t="shared" si="108"/>
        <v>4.8413200723327305</v>
      </c>
      <c r="AU94" s="74">
        <f t="shared" si="109"/>
        <v>4.5345946948618074</v>
      </c>
      <c r="AV94" s="74">
        <f t="shared" si="110"/>
        <v>2.9174081679215154</v>
      </c>
      <c r="AW94" s="74">
        <f t="shared" si="111"/>
        <v>3.0747482791967689</v>
      </c>
      <c r="AX94" s="74">
        <f t="shared" si="112"/>
        <v>2.9835403413107136</v>
      </c>
      <c r="AY94" s="74">
        <f t="shared" si="113"/>
        <v>3.7013791724965022</v>
      </c>
      <c r="AZ94" s="74">
        <f t="shared" si="114"/>
        <v>2.9491747445637935</v>
      </c>
      <c r="BA94" s="103">
        <f t="shared" si="115"/>
        <v>3.1409572469757303</v>
      </c>
      <c r="BB94" s="42">
        <f t="shared" si="116"/>
        <v>6.5029209532412091E-2</v>
      </c>
    </row>
    <row r="95" spans="1:54" ht="20.100000000000001" customHeight="1">
      <c r="A95" s="88" t="s">
        <v>152</v>
      </c>
      <c r="B95" s="90">
        <v>118.1</v>
      </c>
      <c r="C95" s="61">
        <v>122.18</v>
      </c>
      <c r="D95" s="61">
        <v>91.17</v>
      </c>
      <c r="E95" s="61">
        <v>226.60999999999999</v>
      </c>
      <c r="F95" s="61">
        <v>277.48</v>
      </c>
      <c r="G95" s="61">
        <v>251.86</v>
      </c>
      <c r="H95" s="61">
        <v>235.43</v>
      </c>
      <c r="I95" s="61">
        <v>247.39999999999998</v>
      </c>
      <c r="J95" s="61">
        <v>222.74</v>
      </c>
      <c r="K95" s="61">
        <v>239.66000000000003</v>
      </c>
      <c r="L95" s="61">
        <v>114.75</v>
      </c>
      <c r="M95" s="82">
        <v>248.22</v>
      </c>
      <c r="N95" s="42">
        <f t="shared" si="88"/>
        <v>1.1631372549019607</v>
      </c>
      <c r="P95" s="340">
        <f t="shared" si="94"/>
        <v>6.7346864293502317E-3</v>
      </c>
      <c r="Q95" s="341">
        <f t="shared" si="95"/>
        <v>8.6217107177456089E-3</v>
      </c>
      <c r="R95" s="341">
        <f t="shared" si="96"/>
        <v>5.6306658193022866E-3</v>
      </c>
      <c r="S95" s="341">
        <f t="shared" si="97"/>
        <v>2.1510044487833189E-3</v>
      </c>
      <c r="T95" s="342">
        <f t="shared" si="98"/>
        <v>3.94849239236771E-3</v>
      </c>
      <c r="V95" s="97">
        <v>26.416</v>
      </c>
      <c r="W95" s="61">
        <v>30.567</v>
      </c>
      <c r="X95" s="61">
        <v>16.532</v>
      </c>
      <c r="Y95" s="61">
        <v>46.036000000000001</v>
      </c>
      <c r="Z95" s="61">
        <v>43.744999999999997</v>
      </c>
      <c r="AA95" s="61">
        <v>49.231999999999999</v>
      </c>
      <c r="AB95" s="61">
        <v>31.795999999999999</v>
      </c>
      <c r="AC95" s="61">
        <v>49.225999999999999</v>
      </c>
      <c r="AD95" s="61">
        <v>41.978999999999999</v>
      </c>
      <c r="AE95" s="61">
        <v>46.991</v>
      </c>
      <c r="AF95" s="61">
        <v>17.481999999999999</v>
      </c>
      <c r="AG95" s="38">
        <v>41.387</v>
      </c>
      <c r="AH95" s="42">
        <f t="shared" si="89"/>
        <v>1.367406475231667</v>
      </c>
      <c r="AJ95" s="340">
        <f t="shared" si="99"/>
        <v>5.8292516508415991E-3</v>
      </c>
      <c r="AK95" s="341">
        <f t="shared" si="100"/>
        <v>6.1655974888765773E-3</v>
      </c>
      <c r="AL95" s="341">
        <f t="shared" si="101"/>
        <v>4.1797557363235979E-3</v>
      </c>
      <c r="AM95" s="341">
        <f t="shared" si="102"/>
        <v>1.2856395998176479E-3</v>
      </c>
      <c r="AN95" s="342">
        <f t="shared" si="103"/>
        <v>2.5479756285303082E-3</v>
      </c>
      <c r="AP95" s="52">
        <f t="shared" si="104"/>
        <v>2.2367485182049114</v>
      </c>
      <c r="AQ95" s="74">
        <f t="shared" si="105"/>
        <v>2.5018006220330657</v>
      </c>
      <c r="AR95" s="74">
        <f t="shared" si="106"/>
        <v>1.8133157837007787</v>
      </c>
      <c r="AS95" s="74">
        <f t="shared" si="107"/>
        <v>2.0315078769692425</v>
      </c>
      <c r="AT95" s="74">
        <f t="shared" si="108"/>
        <v>1.5765100187400891</v>
      </c>
      <c r="AU95" s="74">
        <f t="shared" si="109"/>
        <v>1.9547367585166362</v>
      </c>
      <c r="AV95" s="74">
        <f t="shared" si="110"/>
        <v>1.3505500573418849</v>
      </c>
      <c r="AW95" s="74">
        <f t="shared" si="111"/>
        <v>1.9897332255456752</v>
      </c>
      <c r="AX95" s="74">
        <f t="shared" si="112"/>
        <v>1.8846637335009429</v>
      </c>
      <c r="AY95" s="74">
        <f t="shared" si="113"/>
        <v>1.9607360427271967</v>
      </c>
      <c r="AZ95" s="74">
        <f t="shared" si="114"/>
        <v>1.5234858387799564</v>
      </c>
      <c r="BA95" s="103">
        <f t="shared" si="115"/>
        <v>1.6673515429860608</v>
      </c>
      <c r="BB95" s="42">
        <f t="shared" si="116"/>
        <v>9.443192745481345E-2</v>
      </c>
    </row>
    <row r="96" spans="1:54" ht="20.100000000000001" customHeight="1">
      <c r="A96" s="88" t="s">
        <v>167</v>
      </c>
      <c r="B96" s="90">
        <v>11.76</v>
      </c>
      <c r="C96" s="61">
        <v>22.73</v>
      </c>
      <c r="D96" s="61">
        <v>4.55</v>
      </c>
      <c r="E96" s="61">
        <v>2.25</v>
      </c>
      <c r="F96" s="61">
        <v>32.71</v>
      </c>
      <c r="G96" s="61">
        <v>39.06</v>
      </c>
      <c r="H96" s="61">
        <v>57.18</v>
      </c>
      <c r="I96" s="61">
        <v>15.76</v>
      </c>
      <c r="J96" s="61">
        <v>52.96</v>
      </c>
      <c r="K96" s="61">
        <v>49.57</v>
      </c>
      <c r="L96" s="61">
        <v>44.96</v>
      </c>
      <c r="M96" s="82">
        <v>96.77</v>
      </c>
      <c r="N96" s="42">
        <f t="shared" si="88"/>
        <v>1.1523576512455516</v>
      </c>
      <c r="P96" s="340">
        <f t="shared" si="94"/>
        <v>6.7061737857035332E-4</v>
      </c>
      <c r="Q96" s="341">
        <f t="shared" si="95"/>
        <v>1.337107999027807E-3</v>
      </c>
      <c r="R96" s="341">
        <f t="shared" si="96"/>
        <v>1.1646169768122104E-3</v>
      </c>
      <c r="S96" s="341">
        <f t="shared" si="97"/>
        <v>8.4278135091327253E-4</v>
      </c>
      <c r="T96" s="342">
        <f t="shared" si="98"/>
        <v>1.5393425542237662E-3</v>
      </c>
      <c r="V96" s="97">
        <v>1.3160000000000001</v>
      </c>
      <c r="W96" s="61">
        <v>4.165</v>
      </c>
      <c r="X96" s="61">
        <v>1.5960000000000001</v>
      </c>
      <c r="Y96" s="61">
        <v>0.67400000000000004</v>
      </c>
      <c r="Z96" s="61">
        <v>9.9289999999999985</v>
      </c>
      <c r="AA96" s="61">
        <v>12.574999999999999</v>
      </c>
      <c r="AB96" s="61">
        <v>17.696000000000002</v>
      </c>
      <c r="AC96" s="61">
        <v>4.7519999999999998</v>
      </c>
      <c r="AD96" s="61">
        <v>14.603999999999999</v>
      </c>
      <c r="AE96" s="61">
        <v>15.134</v>
      </c>
      <c r="AF96" s="61">
        <v>12.525</v>
      </c>
      <c r="AG96" s="38">
        <v>32.295000000000002</v>
      </c>
      <c r="AH96" s="42">
        <f t="shared" si="89"/>
        <v>1.5784431137724553</v>
      </c>
      <c r="AJ96" s="340">
        <f t="shared" si="99"/>
        <v>2.9040336055828077E-4</v>
      </c>
      <c r="AK96" s="341">
        <f t="shared" si="100"/>
        <v>1.5748372689028062E-3</v>
      </c>
      <c r="AL96" s="341">
        <f t="shared" si="101"/>
        <v>1.3461391184167466E-3</v>
      </c>
      <c r="AM96" s="341">
        <f t="shared" si="102"/>
        <v>9.2109804299943037E-4</v>
      </c>
      <c r="AN96" s="342">
        <f t="shared" si="103"/>
        <v>1.9882299495828717E-3</v>
      </c>
      <c r="AP96" s="52">
        <f t="shared" si="104"/>
        <v>1.1190476190476191</v>
      </c>
      <c r="AQ96" s="74">
        <f t="shared" si="105"/>
        <v>1.8323801143862737</v>
      </c>
      <c r="AR96" s="74">
        <f t="shared" si="106"/>
        <v>3.5076923076923077</v>
      </c>
      <c r="AS96" s="74">
        <f t="shared" si="107"/>
        <v>2.9955555555555557</v>
      </c>
      <c r="AT96" s="74">
        <f t="shared" si="108"/>
        <v>3.0354631611128093</v>
      </c>
      <c r="AU96" s="74">
        <f t="shared" si="109"/>
        <v>3.2194060419866863</v>
      </c>
      <c r="AV96" s="74">
        <f t="shared" si="110"/>
        <v>3.0947883875480944</v>
      </c>
      <c r="AW96" s="74">
        <f t="shared" si="111"/>
        <v>3.015228426395939</v>
      </c>
      <c r="AX96" s="74">
        <f t="shared" si="112"/>
        <v>2.7575528700906342</v>
      </c>
      <c r="AY96" s="74">
        <f t="shared" si="113"/>
        <v>3.0530562840427677</v>
      </c>
      <c r="AZ96" s="74">
        <f t="shared" si="114"/>
        <v>2.7858096085409252</v>
      </c>
      <c r="BA96" s="103">
        <f t="shared" si="115"/>
        <v>3.337294616100031</v>
      </c>
      <c r="BB96" s="42">
        <f t="shared" si="116"/>
        <v>0.19796220311263391</v>
      </c>
    </row>
    <row r="97" spans="1:54" ht="20.100000000000001" customHeight="1">
      <c r="A97" s="88" t="s">
        <v>172</v>
      </c>
      <c r="B97" s="90"/>
      <c r="C97" s="61"/>
      <c r="D97" s="61">
        <v>3.82</v>
      </c>
      <c r="E97" s="61">
        <v>4.0500000000000007</v>
      </c>
      <c r="F97" s="61">
        <v>14.81</v>
      </c>
      <c r="G97" s="61">
        <v>3.62</v>
      </c>
      <c r="H97" s="61">
        <v>19.02</v>
      </c>
      <c r="I97" s="61">
        <v>20.3</v>
      </c>
      <c r="J97" s="61">
        <v>33.46</v>
      </c>
      <c r="K97" s="61">
        <v>16.57</v>
      </c>
      <c r="L97" s="61">
        <v>56.68</v>
      </c>
      <c r="M97" s="82">
        <v>162.97999999999999</v>
      </c>
      <c r="N97" s="42">
        <f t="shared" si="88"/>
        <v>1.8754410726887789</v>
      </c>
      <c r="P97" s="340">
        <f t="shared" si="94"/>
        <v>0</v>
      </c>
      <c r="Q97" s="341">
        <f t="shared" si="95"/>
        <v>1.2392040339172201E-4</v>
      </c>
      <c r="R97" s="341">
        <f t="shared" si="96"/>
        <v>3.8930206386480381E-4</v>
      </c>
      <c r="S97" s="341">
        <f t="shared" si="97"/>
        <v>1.0624743543097039E-3</v>
      </c>
      <c r="T97" s="342">
        <f t="shared" si="98"/>
        <v>2.5925601889778796E-3</v>
      </c>
      <c r="V97" s="97"/>
      <c r="W97" s="61"/>
      <c r="X97" s="61">
        <v>0.71399999999999997</v>
      </c>
      <c r="Y97" s="61">
        <v>1.0760000000000001</v>
      </c>
      <c r="Z97" s="61">
        <v>5.1429999999999998</v>
      </c>
      <c r="AA97" s="61">
        <v>0.89</v>
      </c>
      <c r="AB97" s="61">
        <v>3.5840000000000001</v>
      </c>
      <c r="AC97" s="61">
        <v>6.7949999999999999</v>
      </c>
      <c r="AD97" s="61">
        <v>10.82</v>
      </c>
      <c r="AE97" s="61">
        <v>7.0640000000000001</v>
      </c>
      <c r="AF97" s="61">
        <v>14.013000000000002</v>
      </c>
      <c r="AG97" s="38">
        <v>28.957999999999998</v>
      </c>
      <c r="AH97" s="42">
        <f t="shared" si="89"/>
        <v>1.0665096695925209</v>
      </c>
      <c r="AJ97" s="340">
        <f t="shared" si="99"/>
        <v>0</v>
      </c>
      <c r="AK97" s="341">
        <f t="shared" si="100"/>
        <v>1.1145965561220658E-4</v>
      </c>
      <c r="AL97" s="341">
        <f t="shared" si="101"/>
        <v>6.2832871233618986E-4</v>
      </c>
      <c r="AM97" s="341">
        <f t="shared" si="102"/>
        <v>1.0305266967306202E-3</v>
      </c>
      <c r="AN97" s="342">
        <f t="shared" si="103"/>
        <v>1.7827887561548473E-3</v>
      </c>
      <c r="AP97" s="52"/>
      <c r="AQ97" s="74"/>
      <c r="AR97" s="74">
        <f t="shared" si="106"/>
        <v>1.869109947643979</v>
      </c>
      <c r="AS97" s="74">
        <f t="shared" si="107"/>
        <v>2.6567901234567897</v>
      </c>
      <c r="AT97" s="74">
        <f t="shared" si="108"/>
        <v>3.4726536124240375</v>
      </c>
      <c r="AU97" s="74">
        <f t="shared" si="109"/>
        <v>2.458563535911602</v>
      </c>
      <c r="AV97" s="74">
        <f t="shared" si="110"/>
        <v>1.8843322818086226</v>
      </c>
      <c r="AW97" s="74">
        <f t="shared" si="111"/>
        <v>3.3472906403940881</v>
      </c>
      <c r="AX97" s="74">
        <f t="shared" si="112"/>
        <v>3.233711894799761</v>
      </c>
      <c r="AY97" s="74">
        <f t="shared" si="113"/>
        <v>4.263126131563066</v>
      </c>
      <c r="AZ97" s="74">
        <f t="shared" si="114"/>
        <v>2.4723006351446721</v>
      </c>
      <c r="BA97" s="103">
        <f t="shared" si="115"/>
        <v>1.7767824272916921</v>
      </c>
      <c r="BB97" s="42">
        <f t="shared" si="116"/>
        <v>-0.2813242847435018</v>
      </c>
    </row>
    <row r="98" spans="1:54" ht="20.100000000000001" customHeight="1">
      <c r="A98" s="88" t="s">
        <v>141</v>
      </c>
      <c r="B98" s="90">
        <v>111.38</v>
      </c>
      <c r="C98" s="61">
        <v>58.72</v>
      </c>
      <c r="D98" s="61">
        <v>42.57</v>
      </c>
      <c r="E98" s="61">
        <v>60.2</v>
      </c>
      <c r="F98" s="61">
        <v>56.38</v>
      </c>
      <c r="G98" s="61">
        <v>45.87</v>
      </c>
      <c r="H98" s="61">
        <v>129.25</v>
      </c>
      <c r="I98" s="61">
        <v>153.22</v>
      </c>
      <c r="J98" s="61">
        <v>59.32</v>
      </c>
      <c r="K98" s="61">
        <v>92.24</v>
      </c>
      <c r="L98" s="61">
        <v>99.69</v>
      </c>
      <c r="M98" s="82">
        <v>66.900000000000006</v>
      </c>
      <c r="N98" s="42">
        <f t="shared" si="88"/>
        <v>-0.32891965091784525</v>
      </c>
      <c r="P98" s="340">
        <f t="shared" si="94"/>
        <v>6.3514764987386008E-3</v>
      </c>
      <c r="Q98" s="341">
        <f t="shared" si="95"/>
        <v>1.5702289788890298E-3</v>
      </c>
      <c r="R98" s="341">
        <f t="shared" si="96"/>
        <v>2.1671226536445084E-3</v>
      </c>
      <c r="S98" s="341">
        <f t="shared" si="97"/>
        <v>1.8687026884462662E-3</v>
      </c>
      <c r="T98" s="342">
        <f t="shared" si="98"/>
        <v>1.0641936227918773E-3</v>
      </c>
      <c r="V98" s="97">
        <v>28.41</v>
      </c>
      <c r="W98" s="61">
        <v>17.565000000000001</v>
      </c>
      <c r="X98" s="61">
        <v>18.596</v>
      </c>
      <c r="Y98" s="61">
        <v>21.727999999999998</v>
      </c>
      <c r="Z98" s="61">
        <v>20.256</v>
      </c>
      <c r="AA98" s="61">
        <v>18.082000000000001</v>
      </c>
      <c r="AB98" s="61">
        <v>48.738999999999997</v>
      </c>
      <c r="AC98" s="61">
        <v>41.021999999999998</v>
      </c>
      <c r="AD98" s="61">
        <v>28.914999999999999</v>
      </c>
      <c r="AE98" s="61">
        <v>25.516999999999999</v>
      </c>
      <c r="AF98" s="61">
        <v>33.834000000000003</v>
      </c>
      <c r="AG98" s="38">
        <v>25.481000000000002</v>
      </c>
      <c r="AH98" s="42">
        <f t="shared" si="89"/>
        <v>-0.24688183484069282</v>
      </c>
      <c r="AJ98" s="340">
        <f t="shared" si="99"/>
        <v>6.2692701166115168E-3</v>
      </c>
      <c r="AK98" s="341">
        <f t="shared" si="100"/>
        <v>2.2645095424493476E-3</v>
      </c>
      <c r="AL98" s="341">
        <f t="shared" si="101"/>
        <v>2.2696862617047784E-3</v>
      </c>
      <c r="AM98" s="341">
        <f t="shared" si="102"/>
        <v>2.4881781386700782E-3</v>
      </c>
      <c r="AN98" s="342">
        <f t="shared" si="103"/>
        <v>1.568728513556933E-3</v>
      </c>
      <c r="AP98" s="52">
        <f t="shared" si="104"/>
        <v>2.5507272400790089</v>
      </c>
      <c r="AQ98" s="74">
        <f t="shared" si="105"/>
        <v>2.991314713896458</v>
      </c>
      <c r="AR98" s="74">
        <f t="shared" si="106"/>
        <v>4.3683345078693918</v>
      </c>
      <c r="AS98" s="74">
        <f t="shared" si="107"/>
        <v>3.6093023255813952</v>
      </c>
      <c r="AT98" s="74">
        <f t="shared" si="108"/>
        <v>3.5927633912735013</v>
      </c>
      <c r="AU98" s="74">
        <f t="shared" si="109"/>
        <v>3.9420100283409636</v>
      </c>
      <c r="AV98" s="74">
        <f t="shared" si="110"/>
        <v>3.770909090909091</v>
      </c>
      <c r="AW98" s="74">
        <f t="shared" si="111"/>
        <v>2.67732671974938</v>
      </c>
      <c r="AX98" s="74">
        <f t="shared" si="112"/>
        <v>4.8744099797707348</v>
      </c>
      <c r="AY98" s="74">
        <f t="shared" si="113"/>
        <v>2.7663703382480485</v>
      </c>
      <c r="AZ98" s="74">
        <f t="shared" si="114"/>
        <v>3.3939211555823059</v>
      </c>
      <c r="BA98" s="103">
        <f t="shared" si="115"/>
        <v>3.8088191330343797</v>
      </c>
      <c r="BB98" s="42">
        <f t="shared" si="116"/>
        <v>0.1222473824324562</v>
      </c>
    </row>
    <row r="99" spans="1:54" ht="20.100000000000001" customHeight="1" thickBot="1">
      <c r="A99" s="48" t="s">
        <v>33</v>
      </c>
      <c r="B99" s="91">
        <f t="shared" ref="B99:K99" si="117">B100-SUM(B72:B98)</f>
        <v>432.22000000000116</v>
      </c>
      <c r="C99" s="67">
        <f t="shared" si="117"/>
        <v>845.54000000000087</v>
      </c>
      <c r="D99" s="67">
        <f t="shared" si="117"/>
        <v>732.40000000000509</v>
      </c>
      <c r="E99" s="67">
        <f t="shared" si="117"/>
        <v>833.34000000000378</v>
      </c>
      <c r="F99" s="67">
        <f t="shared" si="117"/>
        <v>1092.3500000000058</v>
      </c>
      <c r="G99" s="67">
        <f t="shared" si="117"/>
        <v>936.27999999999156</v>
      </c>
      <c r="H99" s="67">
        <f t="shared" si="117"/>
        <v>949.65999999999622</v>
      </c>
      <c r="I99" s="67">
        <f t="shared" si="117"/>
        <v>897.52999999999156</v>
      </c>
      <c r="J99" s="67">
        <f t="shared" si="117"/>
        <v>1047.7999999999811</v>
      </c>
      <c r="K99" s="67">
        <f t="shared" si="117"/>
        <v>1025.1100000000079</v>
      </c>
      <c r="L99" s="67">
        <f t="shared" ref="L99:M99" si="118">L100-SUM(L72:L98)</f>
        <v>852.02000000000407</v>
      </c>
      <c r="M99" s="107">
        <f t="shared" si="118"/>
        <v>1100.7500000000364</v>
      </c>
      <c r="N99" s="42">
        <f t="shared" si="88"/>
        <v>0.29192976690691663</v>
      </c>
      <c r="P99" s="340">
        <f t="shared" si="94"/>
        <v>2.4647469673952288E-2</v>
      </c>
      <c r="Q99" s="349">
        <f t="shared" si="95"/>
        <v>3.2050882676132715E-2</v>
      </c>
      <c r="R99" s="341">
        <f t="shared" si="96"/>
        <v>2.4084335467015817E-2</v>
      </c>
      <c r="S99" s="341">
        <f t="shared" si="97"/>
        <v>1.5971231463637228E-2</v>
      </c>
      <c r="T99" s="342">
        <f t="shared" si="98"/>
        <v>1.7509882366041819E-2</v>
      </c>
      <c r="V99" s="97">
        <f t="shared" ref="V99:AG99" si="119">V100-SUM(V72:V98)</f>
        <v>115.15799999999763</v>
      </c>
      <c r="W99" s="61">
        <f t="shared" si="119"/>
        <v>175.975000000004</v>
      </c>
      <c r="X99" s="61">
        <f t="shared" si="119"/>
        <v>177.23200000000179</v>
      </c>
      <c r="Y99" s="61">
        <f t="shared" si="119"/>
        <v>292.29000000000087</v>
      </c>
      <c r="Z99" s="61">
        <f t="shared" si="119"/>
        <v>273.37900000000081</v>
      </c>
      <c r="AA99" s="61">
        <f t="shared" si="119"/>
        <v>251.35600000000068</v>
      </c>
      <c r="AB99" s="61">
        <f t="shared" si="119"/>
        <v>260.95399999999972</v>
      </c>
      <c r="AC99" s="61">
        <f t="shared" si="119"/>
        <v>302.64800000000287</v>
      </c>
      <c r="AD99" s="61">
        <f t="shared" si="119"/>
        <v>296.68299999999726</v>
      </c>
      <c r="AE99" s="61">
        <f t="shared" si="119"/>
        <v>287.55000000000473</v>
      </c>
      <c r="AF99" s="61">
        <f t="shared" si="119"/>
        <v>213.71100000000115</v>
      </c>
      <c r="AG99" s="38">
        <f t="shared" si="119"/>
        <v>308.1200000000008</v>
      </c>
      <c r="AH99" s="42">
        <f t="shared" si="89"/>
        <v>0.44176013401275155</v>
      </c>
      <c r="AJ99" s="340">
        <f t="shared" si="99"/>
        <v>2.541205941882204E-2</v>
      </c>
      <c r="AK99" s="349">
        <f t="shared" si="100"/>
        <v>3.1478711456249295E-2</v>
      </c>
      <c r="AL99" s="341">
        <f t="shared" si="101"/>
        <v>2.5576999041941443E-2</v>
      </c>
      <c r="AM99" s="349">
        <f t="shared" si="102"/>
        <v>1.5716469769856474E-2</v>
      </c>
      <c r="AN99" s="342">
        <f t="shared" si="103"/>
        <v>1.896929593018969E-2</v>
      </c>
      <c r="AP99" s="52">
        <f t="shared" si="104"/>
        <v>2.6643376058488109</v>
      </c>
      <c r="AQ99" s="74">
        <f t="shared" si="105"/>
        <v>2.081214371880737</v>
      </c>
      <c r="AR99" s="74">
        <f t="shared" si="106"/>
        <v>2.4198798470781071</v>
      </c>
      <c r="AS99" s="74">
        <f t="shared" si="107"/>
        <v>3.5074519403844717</v>
      </c>
      <c r="AT99" s="74">
        <f t="shared" si="108"/>
        <v>2.5026685586121604</v>
      </c>
      <c r="AU99" s="74">
        <f t="shared" si="109"/>
        <v>2.6846242577007189</v>
      </c>
      <c r="AV99" s="74">
        <f t="shared" si="110"/>
        <v>2.7478676578986243</v>
      </c>
      <c r="AW99" s="74">
        <f t="shared" si="111"/>
        <v>3.3720098492530131</v>
      </c>
      <c r="AX99" s="74">
        <f t="shared" si="112"/>
        <v>2.8314850162244953</v>
      </c>
      <c r="AY99" s="74">
        <f t="shared" si="113"/>
        <v>2.8050648223117762</v>
      </c>
      <c r="AZ99" s="74">
        <f t="shared" si="114"/>
        <v>2.508286190465014</v>
      </c>
      <c r="BA99" s="74">
        <f t="shared" si="115"/>
        <v>2.7991823756528786</v>
      </c>
      <c r="BB99" s="42">
        <f t="shared" si="116"/>
        <v>0.11597408074631829</v>
      </c>
    </row>
    <row r="100" spans="1:54" s="6" customFormat="1" ht="26.25" customHeight="1" thickBot="1">
      <c r="A100" s="58" t="s">
        <v>34</v>
      </c>
      <c r="B100" s="94">
        <v>17536.079999999998</v>
      </c>
      <c r="C100" s="95">
        <v>20662.699999999997</v>
      </c>
      <c r="D100" s="95">
        <v>22888.190000000002</v>
      </c>
      <c r="E100" s="95">
        <v>24348.449999999997</v>
      </c>
      <c r="F100" s="95">
        <v>28859.950000000015</v>
      </c>
      <c r="G100" s="95">
        <v>29212.299999999996</v>
      </c>
      <c r="H100" s="95">
        <v>30861.23</v>
      </c>
      <c r="I100" s="95">
        <v>35173.340000000004</v>
      </c>
      <c r="J100" s="95">
        <v>37249.929999999971</v>
      </c>
      <c r="K100" s="95">
        <v>42563.350000000006</v>
      </c>
      <c r="L100" s="95">
        <v>53347.17</v>
      </c>
      <c r="M100" s="96">
        <v>62864.500000000029</v>
      </c>
      <c r="N100" s="139">
        <f t="shared" si="88"/>
        <v>0.17840365290230073</v>
      </c>
      <c r="O100"/>
      <c r="P100" s="334">
        <f>SUM(P72:P99)</f>
        <v>1.0000000000000002</v>
      </c>
      <c r="Q100" s="338">
        <f t="shared" ref="Q100:T100" si="120">SUM(Q72:Q99)</f>
        <v>0.99999999999999989</v>
      </c>
      <c r="R100" s="338">
        <f t="shared" si="120"/>
        <v>1</v>
      </c>
      <c r="S100" s="338">
        <f t="shared" si="120"/>
        <v>1.0000000000000002</v>
      </c>
      <c r="T100" s="335">
        <f t="shared" si="120"/>
        <v>1</v>
      </c>
      <c r="V100" s="99">
        <v>4531.6279999999979</v>
      </c>
      <c r="W100" s="69">
        <v>5311.7000000000035</v>
      </c>
      <c r="X100" s="69">
        <v>6661.1690000000008</v>
      </c>
      <c r="Y100" s="69">
        <v>7009.1140000000032</v>
      </c>
      <c r="Z100" s="69">
        <v>7817.3649999999998</v>
      </c>
      <c r="AA100" s="69">
        <v>7984.9519999999993</v>
      </c>
      <c r="AB100" s="69">
        <v>8020.420000000001</v>
      </c>
      <c r="AC100" s="69">
        <v>9306.952000000003</v>
      </c>
      <c r="AD100" s="69">
        <v>10061.456999999995</v>
      </c>
      <c r="AE100" s="69">
        <v>11242.523000000003</v>
      </c>
      <c r="AF100" s="69">
        <v>13597.901000000003</v>
      </c>
      <c r="AG100" s="85">
        <v>16243.091000000002</v>
      </c>
      <c r="AH100" s="86">
        <f t="shared" si="89"/>
        <v>0.19452928801290714</v>
      </c>
      <c r="AI100"/>
      <c r="AJ100" s="334">
        <f>SUM(AJ72:AJ99)</f>
        <v>0.99999999999999978</v>
      </c>
      <c r="AK100" s="338">
        <f t="shared" ref="AK100:AN100" si="121">SUM(AK72:AK99)</f>
        <v>1.0000000000000004</v>
      </c>
      <c r="AL100" s="338">
        <f t="shared" si="121"/>
        <v>1</v>
      </c>
      <c r="AM100" s="338">
        <f t="shared" si="121"/>
        <v>0.99999999999999989</v>
      </c>
      <c r="AN100" s="335">
        <f t="shared" si="121"/>
        <v>1.0000000000000002</v>
      </c>
      <c r="AP100" s="72">
        <f t="shared" ref="AP100:AX100" si="122">(V100/B100)*10</f>
        <v>2.584173886068037</v>
      </c>
      <c r="AQ100" s="77">
        <f t="shared" si="122"/>
        <v>2.5706708223029922</v>
      </c>
      <c r="AR100" s="77">
        <f t="shared" si="122"/>
        <v>2.9103083293174343</v>
      </c>
      <c r="AS100" s="77">
        <f t="shared" si="122"/>
        <v>2.8786694840944715</v>
      </c>
      <c r="AT100" s="77">
        <f t="shared" si="122"/>
        <v>2.7087243740893507</v>
      </c>
      <c r="AU100" s="77">
        <f t="shared" si="122"/>
        <v>2.7334211958661254</v>
      </c>
      <c r="AV100" s="77">
        <f t="shared" si="122"/>
        <v>2.5988659557639151</v>
      </c>
      <c r="AW100" s="77">
        <f t="shared" si="122"/>
        <v>2.6460245174328061</v>
      </c>
      <c r="AX100" s="77">
        <f t="shared" si="122"/>
        <v>2.7010673577104716</v>
      </c>
      <c r="AY100" s="77">
        <f t="shared" ref="AY100" si="123">(AE100/K100)*10</f>
        <v>2.6413623457740054</v>
      </c>
      <c r="AZ100" s="77">
        <f t="shared" ref="AZ100" si="124">(AF100/L100)*10</f>
        <v>2.5489451455438039</v>
      </c>
      <c r="BA100" s="87">
        <f t="shared" ref="BA100" si="125">(AG100/M100)*10</f>
        <v>2.5838256885841764</v>
      </c>
      <c r="BB100" s="86">
        <f t="shared" si="116"/>
        <v>1.3684305094345563E-2</v>
      </c>
    </row>
  </sheetData>
  <mergeCells count="36">
    <mergeCell ref="AJ69:AN70"/>
    <mergeCell ref="AP69:BA69"/>
    <mergeCell ref="BB69:BB71"/>
    <mergeCell ref="B70:M70"/>
    <mergeCell ref="V70:AG70"/>
    <mergeCell ref="AP70:BA70"/>
    <mergeCell ref="AH69:AH71"/>
    <mergeCell ref="A69:A71"/>
    <mergeCell ref="B69:M69"/>
    <mergeCell ref="N69:N71"/>
    <mergeCell ref="P69:T70"/>
    <mergeCell ref="V69:AG69"/>
    <mergeCell ref="AJ36:AN37"/>
    <mergeCell ref="AP36:BA36"/>
    <mergeCell ref="BB36:BB38"/>
    <mergeCell ref="B37:M37"/>
    <mergeCell ref="V37:AG37"/>
    <mergeCell ref="AP37:BA37"/>
    <mergeCell ref="AH36:AH38"/>
    <mergeCell ref="A36:A38"/>
    <mergeCell ref="B36:M36"/>
    <mergeCell ref="N36:N38"/>
    <mergeCell ref="P36:T37"/>
    <mergeCell ref="V36:AG36"/>
    <mergeCell ref="AJ4:AN5"/>
    <mergeCell ref="AP4:BA4"/>
    <mergeCell ref="BB4:BB6"/>
    <mergeCell ref="B5:M5"/>
    <mergeCell ref="V5:AG5"/>
    <mergeCell ref="AP5:BA5"/>
    <mergeCell ref="AH4:AH6"/>
    <mergeCell ref="A4:A6"/>
    <mergeCell ref="B4:M4"/>
    <mergeCell ref="N4:N6"/>
    <mergeCell ref="P4:T5"/>
    <mergeCell ref="V4:AG4"/>
  </mergeCells>
  <conditionalFormatting sqref="BC7:BC33">
    <cfRule type="cellIs" dxfId="19" priority="15" operator="greaterThan">
      <formula>0</formula>
    </cfRule>
    <cfRule type="cellIs" dxfId="18" priority="16" operator="lessThan">
      <formula>0</formula>
    </cfRule>
  </conditionalFormatting>
  <printOptions horizontalCentered="1"/>
  <pageMargins left="0.31496062992125984" right="0.31496062992125984" top="0.35433070866141736" bottom="0.35433070866141736" header="0.31496062992125984" footer="0.31496062992125984"/>
  <pageSetup paperSize="9" scale="42" orientation="portrait" r:id="rId1"/>
  <ignoredErrors>
    <ignoredError sqref="AE99:AG99 X99:AC99" formulaRange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4" id="{BBA0E4A4-5638-4461-BF49-60AB00769295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BB7:BB33</xm:sqref>
        </x14:conditionalFormatting>
        <x14:conditionalFormatting xmlns:xm="http://schemas.microsoft.com/office/excel/2006/main">
          <x14:cfRule type="iconSet" priority="13" id="{D7809EB4-AAC0-46DF-A616-A50270F4E7FF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N7:N33</xm:sqref>
        </x14:conditionalFormatting>
        <x14:conditionalFormatting xmlns:xm="http://schemas.microsoft.com/office/excel/2006/main">
          <x14:cfRule type="iconSet" priority="12" id="{4366481A-4669-4C15-A0FC-D93DAA290ED2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AH7:AH33</xm:sqref>
        </x14:conditionalFormatting>
        <x14:conditionalFormatting xmlns:xm="http://schemas.microsoft.com/office/excel/2006/main">
          <x14:cfRule type="iconSet" priority="11" id="{7CE9B35F-70A3-4CBA-A3A7-94CA6EA3B4AE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BB66</xm:sqref>
        </x14:conditionalFormatting>
        <x14:conditionalFormatting xmlns:xm="http://schemas.microsoft.com/office/excel/2006/main">
          <x14:cfRule type="iconSet" priority="10" id="{247B11B1-20AC-46D8-A292-A0D2976AF76C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AH66</xm:sqref>
        </x14:conditionalFormatting>
        <x14:conditionalFormatting xmlns:xm="http://schemas.microsoft.com/office/excel/2006/main">
          <x14:cfRule type="iconSet" priority="9" id="{03400249-81B3-4A34-B32C-B0F092426470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BB100</xm:sqref>
        </x14:conditionalFormatting>
        <x14:conditionalFormatting xmlns:xm="http://schemas.microsoft.com/office/excel/2006/main">
          <x14:cfRule type="iconSet" priority="8" id="{5F052C7C-FB0D-4507-B603-0C8A8C4EA0AB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N100</xm:sqref>
        </x14:conditionalFormatting>
        <x14:conditionalFormatting xmlns:xm="http://schemas.microsoft.com/office/excel/2006/main">
          <x14:cfRule type="iconSet" priority="7" id="{825FC430-C63F-496D-A4FB-C62C2168EC80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AH100</xm:sqref>
        </x14:conditionalFormatting>
        <x14:conditionalFormatting xmlns:xm="http://schemas.microsoft.com/office/excel/2006/main">
          <x14:cfRule type="iconSet" priority="6" id="{67974FB7-8640-458A-8945-49E62BE913E1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N39:N66</xm:sqref>
        </x14:conditionalFormatting>
        <x14:conditionalFormatting xmlns:xm="http://schemas.microsoft.com/office/excel/2006/main">
          <x14:cfRule type="iconSet" priority="5" id="{036E8057-9BA3-41B6-AA00-3CF9CAD120DB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AH39:AH65</xm:sqref>
        </x14:conditionalFormatting>
        <x14:conditionalFormatting xmlns:xm="http://schemas.microsoft.com/office/excel/2006/main">
          <x14:cfRule type="iconSet" priority="4" id="{8ED03BC9-6D22-483E-B148-0FD585E7D3BA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BB39:BB65</xm:sqref>
        </x14:conditionalFormatting>
        <x14:conditionalFormatting xmlns:xm="http://schemas.microsoft.com/office/excel/2006/main">
          <x14:cfRule type="iconSet" priority="3" id="{22BE3B97-C886-4B88-89FF-8AFFA55AAF14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N72:N99</xm:sqref>
        </x14:conditionalFormatting>
        <x14:conditionalFormatting xmlns:xm="http://schemas.microsoft.com/office/excel/2006/main">
          <x14:cfRule type="iconSet" priority="2" id="{49ACAF67-D754-43B4-B474-7E6206C14255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AH72:AH99</xm:sqref>
        </x14:conditionalFormatting>
        <x14:conditionalFormatting xmlns:xm="http://schemas.microsoft.com/office/excel/2006/main">
          <x14:cfRule type="iconSet" priority="1" id="{FADBD611-A3E3-46FD-981D-FD8BA92A913F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BB72:BB99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1C33C4-FC52-4397-9CE8-9C5CCB3A72E0}">
  <sheetPr>
    <pageSetUpPr fitToPage="1"/>
  </sheetPr>
  <dimension ref="A1:BC100"/>
  <sheetViews>
    <sheetView showGridLines="0" topLeftCell="A46" workbookViewId="0">
      <pane xSplit="1" topLeftCell="AK1" activePane="topRight" state="frozen"/>
      <selection pane="topRight" activeCell="AP74" sqref="AP74:AY74"/>
    </sheetView>
  </sheetViews>
  <sheetFormatPr defaultRowHeight="15"/>
  <cols>
    <col min="1" max="1" width="32.140625" customWidth="1"/>
    <col min="2" max="2" width="9.140625" customWidth="1"/>
    <col min="14" max="14" width="10.42578125" customWidth="1"/>
    <col min="15" max="15" width="1.140625" customWidth="1"/>
    <col min="16" max="20" width="9.140625" customWidth="1"/>
    <col min="21" max="21" width="1.85546875" customWidth="1"/>
    <col min="22" max="22" width="9.140625" customWidth="1"/>
    <col min="34" max="34" width="10.42578125" customWidth="1"/>
    <col min="35" max="35" width="1.140625" customWidth="1"/>
    <col min="36" max="40" width="9.140625" customWidth="1"/>
    <col min="41" max="41" width="1.85546875" customWidth="1"/>
    <col min="42" max="42" width="9.140625" customWidth="1"/>
    <col min="54" max="54" width="10.7109375" customWidth="1"/>
  </cols>
  <sheetData>
    <row r="1" spans="1:55" ht="15.75">
      <c r="A1" s="268" t="s">
        <v>209</v>
      </c>
      <c r="B1" s="18"/>
    </row>
    <row r="3" spans="1:55" ht="8.25" customHeight="1" thickBot="1"/>
    <row r="4" spans="1:55" ht="15" customHeight="1">
      <c r="A4" s="507" t="s">
        <v>21</v>
      </c>
      <c r="B4" s="533" t="s">
        <v>19</v>
      </c>
      <c r="C4" s="530"/>
      <c r="D4" s="530"/>
      <c r="E4" s="530"/>
      <c r="F4" s="530"/>
      <c r="G4" s="530"/>
      <c r="H4" s="530"/>
      <c r="I4" s="530"/>
      <c r="J4" s="530"/>
      <c r="K4" s="530"/>
      <c r="L4" s="530"/>
      <c r="M4" s="531"/>
      <c r="N4" s="519" t="s">
        <v>196</v>
      </c>
      <c r="P4" s="489" t="s">
        <v>112</v>
      </c>
      <c r="Q4" s="495"/>
      <c r="R4" s="495"/>
      <c r="S4" s="495"/>
      <c r="T4" s="522"/>
      <c r="V4" s="529" t="s">
        <v>35</v>
      </c>
      <c r="W4" s="530"/>
      <c r="X4" s="530"/>
      <c r="Y4" s="530"/>
      <c r="Z4" s="530"/>
      <c r="AA4" s="530"/>
      <c r="AB4" s="530"/>
      <c r="AC4" s="530"/>
      <c r="AD4" s="530"/>
      <c r="AE4" s="530"/>
      <c r="AF4" s="530"/>
      <c r="AG4" s="531"/>
      <c r="AH4" s="519" t="s">
        <v>196</v>
      </c>
      <c r="AJ4" s="489" t="s">
        <v>112</v>
      </c>
      <c r="AK4" s="495"/>
      <c r="AL4" s="495"/>
      <c r="AM4" s="495"/>
      <c r="AN4" s="522"/>
      <c r="AP4" s="529" t="s">
        <v>41</v>
      </c>
      <c r="AQ4" s="530"/>
      <c r="AR4" s="530"/>
      <c r="AS4" s="530"/>
      <c r="AT4" s="530"/>
      <c r="AU4" s="530"/>
      <c r="AV4" s="530"/>
      <c r="AW4" s="530"/>
      <c r="AX4" s="530"/>
      <c r="AY4" s="530"/>
      <c r="AZ4" s="530"/>
      <c r="BA4" s="530"/>
      <c r="BB4" s="519" t="s">
        <v>196</v>
      </c>
    </row>
    <row r="5" spans="1:55" ht="15" customHeight="1" thickBot="1">
      <c r="A5" s="517"/>
      <c r="B5" s="526" t="s">
        <v>69</v>
      </c>
      <c r="C5" s="527"/>
      <c r="D5" s="527"/>
      <c r="E5" s="527"/>
      <c r="F5" s="527"/>
      <c r="G5" s="527"/>
      <c r="H5" s="527"/>
      <c r="I5" s="527"/>
      <c r="J5" s="527"/>
      <c r="K5" s="527"/>
      <c r="L5" s="527"/>
      <c r="M5" s="528"/>
      <c r="N5" s="520"/>
      <c r="P5" s="523"/>
      <c r="Q5" s="524"/>
      <c r="R5" s="524"/>
      <c r="S5" s="524"/>
      <c r="T5" s="525"/>
      <c r="V5" s="532" t="str">
        <f>B5</f>
        <v>jan-dez</v>
      </c>
      <c r="W5" s="527"/>
      <c r="X5" s="527"/>
      <c r="Y5" s="527"/>
      <c r="Z5" s="527"/>
      <c r="AA5" s="527"/>
      <c r="AB5" s="527"/>
      <c r="AC5" s="527"/>
      <c r="AD5" s="527"/>
      <c r="AE5" s="527"/>
      <c r="AF5" s="527"/>
      <c r="AG5" s="528"/>
      <c r="AH5" s="520"/>
      <c r="AJ5" s="523"/>
      <c r="AK5" s="524"/>
      <c r="AL5" s="524"/>
      <c r="AM5" s="524"/>
      <c r="AN5" s="525"/>
      <c r="AP5" s="532" t="str">
        <f>B5</f>
        <v>jan-dez</v>
      </c>
      <c r="AQ5" s="527"/>
      <c r="AR5" s="527"/>
      <c r="AS5" s="527"/>
      <c r="AT5" s="527"/>
      <c r="AU5" s="527"/>
      <c r="AV5" s="527"/>
      <c r="AW5" s="527"/>
      <c r="AX5" s="527"/>
      <c r="AY5" s="527"/>
      <c r="AZ5" s="527"/>
      <c r="BA5" s="528"/>
      <c r="BB5" s="520"/>
    </row>
    <row r="6" spans="1:55" s="190" customFormat="1" ht="24.75" customHeight="1" thickBot="1">
      <c r="A6" s="508"/>
      <c r="B6" s="28">
        <v>2010</v>
      </c>
      <c r="C6" s="196">
        <v>2011</v>
      </c>
      <c r="D6" s="196">
        <v>2012</v>
      </c>
      <c r="E6" s="196">
        <v>2013</v>
      </c>
      <c r="F6" s="196">
        <v>2014</v>
      </c>
      <c r="G6" s="196">
        <v>2015</v>
      </c>
      <c r="H6" s="196">
        <v>2016</v>
      </c>
      <c r="I6" s="196">
        <v>2017</v>
      </c>
      <c r="J6" s="196">
        <v>2018</v>
      </c>
      <c r="K6" s="196">
        <v>2019</v>
      </c>
      <c r="L6" s="196">
        <v>2020</v>
      </c>
      <c r="M6" s="287">
        <v>2021</v>
      </c>
      <c r="N6" s="521"/>
      <c r="O6"/>
      <c r="P6" s="284">
        <v>2010</v>
      </c>
      <c r="Q6" s="339">
        <v>2015</v>
      </c>
      <c r="R6" s="386">
        <v>2019</v>
      </c>
      <c r="S6" s="444">
        <v>2020</v>
      </c>
      <c r="T6" s="288">
        <v>2021</v>
      </c>
      <c r="V6" s="283">
        <v>2010</v>
      </c>
      <c r="W6" s="196">
        <v>2011</v>
      </c>
      <c r="X6" s="196">
        <v>2012</v>
      </c>
      <c r="Y6" s="196">
        <v>2013</v>
      </c>
      <c r="Z6" s="196">
        <v>2014</v>
      </c>
      <c r="AA6" s="196">
        <v>2015</v>
      </c>
      <c r="AB6" s="196">
        <v>2016</v>
      </c>
      <c r="AC6" s="196">
        <v>2017</v>
      </c>
      <c r="AD6" s="196">
        <v>2018</v>
      </c>
      <c r="AE6" s="196">
        <v>2019</v>
      </c>
      <c r="AF6" s="196">
        <v>2020</v>
      </c>
      <c r="AG6" s="287">
        <v>2021</v>
      </c>
      <c r="AH6" s="521"/>
      <c r="AI6"/>
      <c r="AJ6" s="284">
        <v>2010</v>
      </c>
      <c r="AK6" s="339">
        <v>2015</v>
      </c>
      <c r="AL6" s="386">
        <v>2019</v>
      </c>
      <c r="AM6" s="444">
        <v>2020</v>
      </c>
      <c r="AN6" s="288">
        <v>2021</v>
      </c>
      <c r="AP6" s="283">
        <v>2010</v>
      </c>
      <c r="AQ6" s="197">
        <v>2011</v>
      </c>
      <c r="AR6" s="197">
        <v>2012</v>
      </c>
      <c r="AS6" s="197">
        <v>2013</v>
      </c>
      <c r="AT6" s="197">
        <v>2014</v>
      </c>
      <c r="AU6" s="197">
        <v>2015</v>
      </c>
      <c r="AV6" s="197">
        <v>2016</v>
      </c>
      <c r="AW6" s="197">
        <v>2017</v>
      </c>
      <c r="AX6" s="197">
        <v>2018</v>
      </c>
      <c r="AY6" s="197">
        <v>2019</v>
      </c>
      <c r="AZ6" s="197">
        <v>2020</v>
      </c>
      <c r="BA6" s="286">
        <v>2021</v>
      </c>
      <c r="BB6" s="521"/>
    </row>
    <row r="7" spans="1:55" ht="20.100000000000001" customHeight="1">
      <c r="A7" s="47" t="s">
        <v>120</v>
      </c>
      <c r="B7" s="79">
        <v>26869.06</v>
      </c>
      <c r="C7" s="60">
        <v>33051.279999999999</v>
      </c>
      <c r="D7" s="60">
        <v>33036.75</v>
      </c>
      <c r="E7" s="60">
        <v>30662.58</v>
      </c>
      <c r="F7" s="60">
        <v>32539.78</v>
      </c>
      <c r="G7" s="60">
        <v>33449.21</v>
      </c>
      <c r="H7" s="60">
        <v>36273.82</v>
      </c>
      <c r="I7" s="60">
        <v>57503.29</v>
      </c>
      <c r="J7" s="60">
        <v>61540.05</v>
      </c>
      <c r="K7" s="60">
        <v>67145.58</v>
      </c>
      <c r="L7" s="60">
        <v>88585.680000000008</v>
      </c>
      <c r="M7" s="80">
        <v>89525.3</v>
      </c>
      <c r="N7" s="42">
        <f t="shared" ref="N7:N33" si="0">(M7-L7)/L7</f>
        <v>1.0606906217799483E-2</v>
      </c>
      <c r="P7" s="340">
        <f>B7/$B$33</f>
        <v>9.0947887508251474E-2</v>
      </c>
      <c r="Q7" s="341">
        <f>G7/$G$33</f>
        <v>9.6290026075206411E-2</v>
      </c>
      <c r="R7" s="341">
        <f>L7/$L$33</f>
        <v>0.15707960882769803</v>
      </c>
      <c r="S7" s="450">
        <f>L7/$L$33</f>
        <v>0.15707960882769803</v>
      </c>
      <c r="T7" s="342">
        <f>M7/$M$33</f>
        <v>0.14775703184127376</v>
      </c>
      <c r="V7" s="79">
        <v>7214.4590000000007</v>
      </c>
      <c r="W7" s="60">
        <v>9241.9429999999993</v>
      </c>
      <c r="X7" s="60">
        <v>9332.880000000001</v>
      </c>
      <c r="Y7" s="60">
        <v>8935.509</v>
      </c>
      <c r="Z7" s="60">
        <v>9063.0639999999985</v>
      </c>
      <c r="AA7" s="60">
        <v>9123.7749999999996</v>
      </c>
      <c r="AB7" s="60">
        <v>8435.351999999999</v>
      </c>
      <c r="AC7" s="60">
        <v>13620.993</v>
      </c>
      <c r="AD7" s="60">
        <v>15538.621999999999</v>
      </c>
      <c r="AE7" s="60">
        <v>16308.109</v>
      </c>
      <c r="AF7" s="60">
        <v>21086.401000000002</v>
      </c>
      <c r="AG7" s="80">
        <v>21463.751</v>
      </c>
      <c r="AH7" s="42">
        <f t="shared" ref="AH7:AH33" si="1">(AG7-AF7)/AF7</f>
        <v>1.7895419896453574E-2</v>
      </c>
      <c r="AJ7" s="340">
        <f>V7/$V$33</f>
        <v>0.11512979603821676</v>
      </c>
      <c r="AK7" s="341">
        <f>AA7/$AA$33</f>
        <v>0.10297922032604406</v>
      </c>
      <c r="AL7" s="341">
        <f>AE7/$AE$33</f>
        <v>0.1390951140327524</v>
      </c>
      <c r="AM7" s="341">
        <f>AF7/$AF$33</f>
        <v>0.15344090544683461</v>
      </c>
      <c r="AN7" s="342">
        <f>AG7/$AG$33</f>
        <v>0.14461200245304259</v>
      </c>
      <c r="AP7" s="52">
        <f t="shared" ref="AP7:AP33" si="2">(V7/B7)*10</f>
        <v>2.6850433174811479</v>
      </c>
      <c r="AQ7" s="73">
        <f t="shared" ref="AQ7:AQ33" si="3">(W7/C7)*10</f>
        <v>2.7962435948017745</v>
      </c>
      <c r="AR7" s="73">
        <f t="shared" ref="AR7:AR33" si="4">(X7/D7)*10</f>
        <v>2.8249994324502263</v>
      </c>
      <c r="AS7" s="73">
        <f t="shared" ref="AS7:AS33" si="5">(Y7/E7)*10</f>
        <v>2.9141412757830554</v>
      </c>
      <c r="AT7" s="73">
        <f t="shared" ref="AT7:AT33" si="6">(Z7/F7)*10</f>
        <v>2.7852259603476108</v>
      </c>
      <c r="AU7" s="73">
        <f t="shared" ref="AU7:AU33" si="7">(AA7/G7)*10</f>
        <v>2.7276503690221681</v>
      </c>
      <c r="AV7" s="73">
        <f t="shared" ref="AV7:AV33" si="8">(AB7/H7)*10</f>
        <v>2.3254655837185054</v>
      </c>
      <c r="AW7" s="73">
        <f t="shared" ref="AW7:AW33" si="9">(AC7/I7)*10</f>
        <v>2.368732815113709</v>
      </c>
      <c r="AX7" s="73">
        <f t="shared" ref="AX7:AX33" si="10">(AD7/J7)*10</f>
        <v>2.5249608994467825</v>
      </c>
      <c r="AY7" s="73">
        <f t="shared" ref="AY7:AY33" si="11">(AE7/K7)*10</f>
        <v>2.4287688035459669</v>
      </c>
      <c r="AZ7" s="73">
        <f t="shared" ref="AZ7:AZ33" si="12">(AF7/L7)*10</f>
        <v>2.3803396892138777</v>
      </c>
      <c r="BA7" s="17">
        <f t="shared" ref="BA7:BA33" si="13">(AG7/M7)*10</f>
        <v>2.3975067383186652</v>
      </c>
      <c r="BB7" s="42">
        <f>(BA7-AZ7)/AZ7</f>
        <v>7.2120164960392807E-3</v>
      </c>
      <c r="BC7" s="8"/>
    </row>
    <row r="8" spans="1:55" ht="20.100000000000001" customHeight="1">
      <c r="A8" s="47" t="s">
        <v>119</v>
      </c>
      <c r="B8" s="81">
        <v>18190.099999999999</v>
      </c>
      <c r="C8" s="61">
        <v>18718.72</v>
      </c>
      <c r="D8" s="61">
        <v>21048.11</v>
      </c>
      <c r="E8" s="61">
        <v>21757.059999999998</v>
      </c>
      <c r="F8" s="61">
        <v>24957.79</v>
      </c>
      <c r="G8" s="61">
        <v>30500.23</v>
      </c>
      <c r="H8" s="61">
        <v>36288.86</v>
      </c>
      <c r="I8" s="61">
        <v>49348.33</v>
      </c>
      <c r="J8" s="61">
        <v>58363.05</v>
      </c>
      <c r="K8" s="61">
        <v>71488.53</v>
      </c>
      <c r="L8" s="61">
        <v>92320.62000000001</v>
      </c>
      <c r="M8" s="82">
        <v>82471.28</v>
      </c>
      <c r="N8" s="42">
        <f t="shared" si="0"/>
        <v>-0.10668624192515182</v>
      </c>
      <c r="P8" s="340">
        <f t="shared" ref="P8:P32" si="14">B8/$B$33</f>
        <v>6.1570861376015563E-2</v>
      </c>
      <c r="Q8" s="341">
        <f t="shared" ref="Q8:Q32" si="15">G8/$G$33</f>
        <v>8.7800816282351452E-2</v>
      </c>
      <c r="R8" s="341">
        <f t="shared" ref="R8:R32" si="16">L8/$L$33</f>
        <v>0.16370238255585504</v>
      </c>
      <c r="S8" s="450">
        <f t="shared" ref="S8:S32" si="17">L8/$L$33</f>
        <v>0.16370238255585504</v>
      </c>
      <c r="T8" s="342">
        <f t="shared" ref="T8:T32" si="18">M8/$M$33</f>
        <v>0.13611472449632231</v>
      </c>
      <c r="V8" s="81">
        <v>4498.7260000000006</v>
      </c>
      <c r="W8" s="61">
        <v>4417.9350000000004</v>
      </c>
      <c r="X8" s="61">
        <v>5370.3779999999997</v>
      </c>
      <c r="Y8" s="61">
        <v>5619.7249999999995</v>
      </c>
      <c r="Z8" s="61">
        <v>6248.7340000000004</v>
      </c>
      <c r="AA8" s="61">
        <v>8299.8359999999993</v>
      </c>
      <c r="AB8" s="61">
        <v>9378.741</v>
      </c>
      <c r="AC8" s="61">
        <v>12550.689</v>
      </c>
      <c r="AD8" s="61">
        <v>15234.925000000001</v>
      </c>
      <c r="AE8" s="61">
        <v>17603.277000000002</v>
      </c>
      <c r="AF8" s="61">
        <v>22158.745999999999</v>
      </c>
      <c r="AG8" s="82">
        <v>19790.690999999999</v>
      </c>
      <c r="AH8" s="42">
        <f t="shared" si="1"/>
        <v>-0.10686773520487126</v>
      </c>
      <c r="AJ8" s="340">
        <f t="shared" ref="AJ8:AJ32" si="19">V8/$V$33</f>
        <v>7.1791579494986768E-2</v>
      </c>
      <c r="AK8" s="341">
        <f t="shared" ref="AK8:AK32" si="20">AA8/$AA$33</f>
        <v>9.3679495616017738E-2</v>
      </c>
      <c r="AL8" s="341">
        <f t="shared" ref="AL8:AL32" si="21">AE8/$AE$33</f>
        <v>0.15014186020372614</v>
      </c>
      <c r="AM8" s="341">
        <f t="shared" ref="AM8:AM32" si="22">AF8/$AF$33</f>
        <v>0.16124411414761694</v>
      </c>
      <c r="AN8" s="342">
        <f t="shared" ref="AN8:AN32" si="23">AG8/$AG$33</f>
        <v>0.13333976225494823</v>
      </c>
      <c r="AP8" s="52">
        <f t="shared" si="2"/>
        <v>2.4731727698033552</v>
      </c>
      <c r="AQ8" s="74">
        <f t="shared" si="3"/>
        <v>2.3601693919242344</v>
      </c>
      <c r="AR8" s="74">
        <f t="shared" si="4"/>
        <v>2.5514775435894244</v>
      </c>
      <c r="AS8" s="74">
        <f t="shared" si="5"/>
        <v>2.5829431917731531</v>
      </c>
      <c r="AT8" s="74">
        <f t="shared" si="6"/>
        <v>2.5037208823377393</v>
      </c>
      <c r="AU8" s="74">
        <f t="shared" si="7"/>
        <v>2.7212371841130381</v>
      </c>
      <c r="AV8" s="74">
        <f t="shared" si="8"/>
        <v>2.5844683464842926</v>
      </c>
      <c r="AW8" s="74">
        <f t="shared" si="9"/>
        <v>2.5432854566709757</v>
      </c>
      <c r="AX8" s="74">
        <f t="shared" si="10"/>
        <v>2.6103716306807137</v>
      </c>
      <c r="AY8" s="74">
        <f t="shared" si="11"/>
        <v>2.4623917990760198</v>
      </c>
      <c r="AZ8" s="74">
        <f t="shared" si="12"/>
        <v>2.4001946694032164</v>
      </c>
      <c r="BA8" s="17">
        <f t="shared" si="13"/>
        <v>2.3997070252820132</v>
      </c>
      <c r="BB8" s="42">
        <f t="shared" ref="BB8:BB33" si="24">(BA8-AZ8)/AZ8</f>
        <v>-2.0316857104112125E-4</v>
      </c>
      <c r="BC8" s="8"/>
    </row>
    <row r="9" spans="1:55" ht="20.100000000000001" customHeight="1">
      <c r="A9" s="47" t="s">
        <v>118</v>
      </c>
      <c r="B9" s="81">
        <v>16819.22</v>
      </c>
      <c r="C9" s="61">
        <v>19891.379999999997</v>
      </c>
      <c r="D9" s="61">
        <v>20174.43</v>
      </c>
      <c r="E9" s="61">
        <v>15521.810000000001</v>
      </c>
      <c r="F9" s="61">
        <v>19165.969999999998</v>
      </c>
      <c r="G9" s="61">
        <v>17474.09</v>
      </c>
      <c r="H9" s="61">
        <v>21417.67</v>
      </c>
      <c r="I9" s="61">
        <v>24319.87</v>
      </c>
      <c r="J9" s="61">
        <v>25664.71</v>
      </c>
      <c r="K9" s="61">
        <v>27552.55</v>
      </c>
      <c r="L9" s="61">
        <v>49695.119999999995</v>
      </c>
      <c r="M9" s="82">
        <v>79165.560000000012</v>
      </c>
      <c r="N9" s="42">
        <f t="shared" si="0"/>
        <v>0.59302482819238633</v>
      </c>
      <c r="P9" s="340">
        <f t="shared" si="14"/>
        <v>5.693063056677581E-2</v>
      </c>
      <c r="Q9" s="341">
        <f t="shared" si="15"/>
        <v>5.0302550695233275E-2</v>
      </c>
      <c r="R9" s="341">
        <f t="shared" si="16"/>
        <v>8.8119095662476277E-2</v>
      </c>
      <c r="S9" s="450">
        <f t="shared" si="17"/>
        <v>8.8119095662476277E-2</v>
      </c>
      <c r="T9" s="342">
        <f t="shared" si="18"/>
        <v>0.13065879890547441</v>
      </c>
      <c r="V9" s="81">
        <v>3246.1260000000002</v>
      </c>
      <c r="W9" s="61">
        <v>4399.116</v>
      </c>
      <c r="X9" s="61">
        <v>4313.0029999999997</v>
      </c>
      <c r="Y9" s="61">
        <v>3714.1130000000007</v>
      </c>
      <c r="Z9" s="61">
        <v>4326.7400000000007</v>
      </c>
      <c r="AA9" s="61">
        <v>4129.3270000000002</v>
      </c>
      <c r="AB9" s="61">
        <v>5129.3239999999996</v>
      </c>
      <c r="AC9" s="61">
        <v>5843.2150000000001</v>
      </c>
      <c r="AD9" s="61">
        <v>6155.5590000000002</v>
      </c>
      <c r="AE9" s="61">
        <v>6669.3119999999999</v>
      </c>
      <c r="AF9" s="61">
        <v>11590.245000000001</v>
      </c>
      <c r="AG9" s="82">
        <v>18519.753000000001</v>
      </c>
      <c r="AH9" s="42">
        <f t="shared" si="1"/>
        <v>0.59787416055484588</v>
      </c>
      <c r="AJ9" s="340">
        <f t="shared" si="19"/>
        <v>5.180233532332118E-2</v>
      </c>
      <c r="AK9" s="341">
        <f t="shared" si="20"/>
        <v>4.6607339059904766E-2</v>
      </c>
      <c r="AL9" s="341">
        <f t="shared" si="21"/>
        <v>5.6883892127530172E-2</v>
      </c>
      <c r="AM9" s="341">
        <f t="shared" si="22"/>
        <v>8.4339555486526482E-2</v>
      </c>
      <c r="AN9" s="342">
        <f t="shared" si="23"/>
        <v>0.12477681865885151</v>
      </c>
      <c r="AP9" s="52">
        <f t="shared" si="2"/>
        <v>1.9300098339875451</v>
      </c>
      <c r="AQ9" s="74">
        <f t="shared" si="3"/>
        <v>2.2115690314095855</v>
      </c>
      <c r="AR9" s="74">
        <f t="shared" si="4"/>
        <v>2.1378561872627873</v>
      </c>
      <c r="AS9" s="74">
        <f t="shared" si="5"/>
        <v>2.3928349850951665</v>
      </c>
      <c r="AT9" s="74">
        <f t="shared" si="6"/>
        <v>2.2575116208571759</v>
      </c>
      <c r="AU9" s="74">
        <f t="shared" si="7"/>
        <v>2.3631141879205155</v>
      </c>
      <c r="AV9" s="74">
        <f t="shared" si="8"/>
        <v>2.3949029002687969</v>
      </c>
      <c r="AW9" s="74">
        <f t="shared" si="9"/>
        <v>2.4026505898263437</v>
      </c>
      <c r="AX9" s="74">
        <f t="shared" si="10"/>
        <v>2.398452583333301</v>
      </c>
      <c r="AY9" s="74">
        <f t="shared" si="11"/>
        <v>2.4205788574923193</v>
      </c>
      <c r="AZ9" s="74">
        <f t="shared" si="12"/>
        <v>2.332270251083004</v>
      </c>
      <c r="BA9" s="17">
        <f t="shared" si="13"/>
        <v>2.33936992298166</v>
      </c>
      <c r="BB9" s="42">
        <f t="shared" si="24"/>
        <v>3.0441034418542345E-3</v>
      </c>
      <c r="BC9" s="8"/>
    </row>
    <row r="10" spans="1:55" ht="20.100000000000001" customHeight="1">
      <c r="A10" s="47" t="s">
        <v>126</v>
      </c>
      <c r="B10" s="81">
        <v>23592.92</v>
      </c>
      <c r="C10" s="61">
        <v>27495.1</v>
      </c>
      <c r="D10" s="61">
        <v>26505.260000000002</v>
      </c>
      <c r="E10" s="61">
        <v>13216.410000000002</v>
      </c>
      <c r="F10" s="61">
        <v>10253.209999999999</v>
      </c>
      <c r="G10" s="61">
        <v>7582.17</v>
      </c>
      <c r="H10" s="61">
        <v>4459.6899999999996</v>
      </c>
      <c r="I10" s="61">
        <v>23001.960000000003</v>
      </c>
      <c r="J10" s="61">
        <v>25445.01</v>
      </c>
      <c r="K10" s="61">
        <v>27909.1</v>
      </c>
      <c r="L10" s="61">
        <v>42109.79</v>
      </c>
      <c r="M10" s="82">
        <v>50407.979999999996</v>
      </c>
      <c r="N10" s="42">
        <f t="shared" si="0"/>
        <v>0.19706082599794478</v>
      </c>
      <c r="P10" s="340">
        <f t="shared" si="14"/>
        <v>7.9858626768155486E-2</v>
      </c>
      <c r="Q10" s="341">
        <f t="shared" si="15"/>
        <v>2.1826744099685699E-2</v>
      </c>
      <c r="R10" s="341">
        <f t="shared" si="16"/>
        <v>7.4668832942485844E-2</v>
      </c>
      <c r="S10" s="450">
        <f t="shared" si="17"/>
        <v>7.4668832942485844E-2</v>
      </c>
      <c r="T10" s="342">
        <f t="shared" si="18"/>
        <v>8.31958508479088E-2</v>
      </c>
      <c r="V10" s="81">
        <v>5869.085</v>
      </c>
      <c r="W10" s="61">
        <v>6213.674</v>
      </c>
      <c r="X10" s="61">
        <v>6442.9790000000003</v>
      </c>
      <c r="Y10" s="61">
        <v>2942.8389999999999</v>
      </c>
      <c r="Z10" s="61">
        <v>2525.2620000000002</v>
      </c>
      <c r="AA10" s="61">
        <v>1967.3689999999999</v>
      </c>
      <c r="AB10" s="61">
        <v>1323.6559999999999</v>
      </c>
      <c r="AC10" s="61">
        <v>5302.4750000000004</v>
      </c>
      <c r="AD10" s="61">
        <v>6353.6890000000003</v>
      </c>
      <c r="AE10" s="61">
        <v>6915.01</v>
      </c>
      <c r="AF10" s="61">
        <v>10231.356</v>
      </c>
      <c r="AG10" s="82">
        <v>12152.691999999999</v>
      </c>
      <c r="AH10" s="42">
        <f t="shared" si="1"/>
        <v>0.18778898906459704</v>
      </c>
      <c r="AJ10" s="340">
        <f t="shared" si="19"/>
        <v>9.3660045608542145E-2</v>
      </c>
      <c r="AK10" s="341">
        <f t="shared" si="20"/>
        <v>2.2205515339169257E-2</v>
      </c>
      <c r="AL10" s="341">
        <f t="shared" si="21"/>
        <v>5.8979499369768942E-2</v>
      </c>
      <c r="AM10" s="341">
        <f t="shared" si="22"/>
        <v>7.4451231795739051E-2</v>
      </c>
      <c r="AN10" s="342">
        <f t="shared" si="23"/>
        <v>8.1878751077342951E-2</v>
      </c>
      <c r="AP10" s="52">
        <f t="shared" si="2"/>
        <v>2.4876467177441368</v>
      </c>
      <c r="AQ10" s="74">
        <f t="shared" si="3"/>
        <v>2.2599204949245504</v>
      </c>
      <c r="AR10" s="74">
        <f t="shared" si="4"/>
        <v>2.4308303332998809</v>
      </c>
      <c r="AS10" s="74">
        <f t="shared" si="5"/>
        <v>2.2266553474052331</v>
      </c>
      <c r="AT10" s="74">
        <f t="shared" si="6"/>
        <v>2.4628989360405185</v>
      </c>
      <c r="AU10" s="74">
        <f t="shared" si="7"/>
        <v>2.5947307960649786</v>
      </c>
      <c r="AV10" s="74">
        <f t="shared" si="8"/>
        <v>2.9680448641049044</v>
      </c>
      <c r="AW10" s="74">
        <f t="shared" si="9"/>
        <v>2.3052274675723288</v>
      </c>
      <c r="AX10" s="74">
        <f t="shared" si="10"/>
        <v>2.4970275114845704</v>
      </c>
      <c r="AY10" s="74">
        <f t="shared" si="11"/>
        <v>2.4776900724136572</v>
      </c>
      <c r="AZ10" s="74">
        <f t="shared" si="12"/>
        <v>2.4296858284023735</v>
      </c>
      <c r="BA10" s="17">
        <f t="shared" si="13"/>
        <v>2.410866692138824</v>
      </c>
      <c r="BB10" s="42">
        <f t="shared" si="24"/>
        <v>-7.745501926034566E-3</v>
      </c>
      <c r="BC10" s="8"/>
    </row>
    <row r="11" spans="1:55" ht="20.100000000000001" customHeight="1">
      <c r="A11" s="47" t="s">
        <v>128</v>
      </c>
      <c r="B11" s="81">
        <v>7425.71</v>
      </c>
      <c r="C11" s="61">
        <v>10442.77</v>
      </c>
      <c r="D11" s="61">
        <v>10431.08</v>
      </c>
      <c r="E11" s="61">
        <v>12898.940000000002</v>
      </c>
      <c r="F11" s="61">
        <v>14504.26</v>
      </c>
      <c r="G11" s="61">
        <v>17659.68</v>
      </c>
      <c r="H11" s="61">
        <v>22251.99</v>
      </c>
      <c r="I11" s="61">
        <v>22800.039999999997</v>
      </c>
      <c r="J11" s="61">
        <v>25797.24</v>
      </c>
      <c r="K11" s="61">
        <v>31257.489999999998</v>
      </c>
      <c r="L11" s="61">
        <v>34340.81</v>
      </c>
      <c r="M11" s="82">
        <v>41640.649999999994</v>
      </c>
      <c r="N11" s="42">
        <f t="shared" si="0"/>
        <v>0.21257040821110501</v>
      </c>
      <c r="P11" s="340">
        <f t="shared" si="14"/>
        <v>2.5134955884161855E-2</v>
      </c>
      <c r="Q11" s="341">
        <f t="shared" si="15"/>
        <v>5.0836807436701832E-2</v>
      </c>
      <c r="R11" s="341">
        <f t="shared" si="16"/>
        <v>6.0892923118344856E-2</v>
      </c>
      <c r="S11" s="450">
        <f t="shared" si="17"/>
        <v>6.0892923118344856E-2</v>
      </c>
      <c r="T11" s="342">
        <f t="shared" si="18"/>
        <v>6.8725811004725315E-2</v>
      </c>
      <c r="V11" s="81">
        <v>1182.9780000000001</v>
      </c>
      <c r="W11" s="61">
        <v>1715.1310000000001</v>
      </c>
      <c r="X11" s="61">
        <v>1997.2329999999999</v>
      </c>
      <c r="Y11" s="61">
        <v>2384.6860000000001</v>
      </c>
      <c r="Z11" s="61">
        <v>2696.7350000000001</v>
      </c>
      <c r="AA11" s="61">
        <v>3530.9629999999997</v>
      </c>
      <c r="AB11" s="61">
        <v>4655.5810000000001</v>
      </c>
      <c r="AC11" s="61">
        <v>5625.6719999999996</v>
      </c>
      <c r="AD11" s="61">
        <v>6115.8830000000007</v>
      </c>
      <c r="AE11" s="61">
        <v>7060.5899999999992</v>
      </c>
      <c r="AF11" s="61">
        <v>7924.0260000000007</v>
      </c>
      <c r="AG11" s="82">
        <v>9662.3610000000008</v>
      </c>
      <c r="AH11" s="42">
        <f t="shared" si="1"/>
        <v>0.21937522668401138</v>
      </c>
      <c r="AJ11" s="340">
        <f t="shared" si="19"/>
        <v>1.8878202212764338E-2</v>
      </c>
      <c r="AK11" s="341">
        <f t="shared" si="20"/>
        <v>3.9853658901069955E-2</v>
      </c>
      <c r="AL11" s="341">
        <f t="shared" si="21"/>
        <v>6.022118022319517E-2</v>
      </c>
      <c r="AM11" s="341">
        <f t="shared" si="22"/>
        <v>5.7661320403811875E-2</v>
      </c>
      <c r="AN11" s="342">
        <f t="shared" si="23"/>
        <v>6.5100148274837094E-2</v>
      </c>
      <c r="AP11" s="52">
        <f t="shared" si="2"/>
        <v>1.5930840283286043</v>
      </c>
      <c r="AQ11" s="74">
        <f t="shared" si="3"/>
        <v>1.6424100119029723</v>
      </c>
      <c r="AR11" s="74">
        <f t="shared" si="4"/>
        <v>1.9146943557138858</v>
      </c>
      <c r="AS11" s="74">
        <f t="shared" si="5"/>
        <v>1.8487457108878713</v>
      </c>
      <c r="AT11" s="74">
        <f t="shared" si="6"/>
        <v>1.8592710003819568</v>
      </c>
      <c r="AU11" s="74">
        <f t="shared" si="7"/>
        <v>1.9994490273889445</v>
      </c>
      <c r="AV11" s="74">
        <f t="shared" si="8"/>
        <v>2.0922088316595504</v>
      </c>
      <c r="AW11" s="74">
        <f t="shared" si="9"/>
        <v>2.4673956712356646</v>
      </c>
      <c r="AX11" s="74">
        <f t="shared" si="10"/>
        <v>2.3707509020344815</v>
      </c>
      <c r="AY11" s="74">
        <f t="shared" si="11"/>
        <v>2.2588473994552984</v>
      </c>
      <c r="AZ11" s="74">
        <f t="shared" si="12"/>
        <v>2.3074662478840775</v>
      </c>
      <c r="BA11" s="17">
        <f t="shared" si="13"/>
        <v>2.3204155074428479</v>
      </c>
      <c r="BB11" s="42">
        <f t="shared" si="24"/>
        <v>5.6118955458805478E-3</v>
      </c>
      <c r="BC11" s="8"/>
    </row>
    <row r="12" spans="1:55" ht="20.100000000000001" customHeight="1">
      <c r="A12" s="47" t="s">
        <v>121</v>
      </c>
      <c r="B12" s="81">
        <v>14839.1</v>
      </c>
      <c r="C12" s="61">
        <v>15629.27</v>
      </c>
      <c r="D12" s="61">
        <v>17966.309999999998</v>
      </c>
      <c r="E12" s="61">
        <v>20203.14</v>
      </c>
      <c r="F12" s="61">
        <v>17048.489999999998</v>
      </c>
      <c r="G12" s="61">
        <v>22021.05</v>
      </c>
      <c r="H12" s="61">
        <v>21661.57</v>
      </c>
      <c r="I12" s="61">
        <v>25068.28</v>
      </c>
      <c r="J12" s="61">
        <v>27883.67</v>
      </c>
      <c r="K12" s="61">
        <v>28874.59</v>
      </c>
      <c r="L12" s="61">
        <v>28416.77</v>
      </c>
      <c r="M12" s="82">
        <v>27139.850000000002</v>
      </c>
      <c r="N12" s="42">
        <f t="shared" si="0"/>
        <v>-4.4935437771428569E-2</v>
      </c>
      <c r="P12" s="340">
        <f t="shared" si="14"/>
        <v>5.0228210347652444E-2</v>
      </c>
      <c r="Q12" s="341">
        <f t="shared" si="15"/>
        <v>6.3391855254680884E-2</v>
      </c>
      <c r="R12" s="341">
        <f t="shared" si="16"/>
        <v>5.0388450094266526E-2</v>
      </c>
      <c r="S12" s="450">
        <f t="shared" si="17"/>
        <v>5.0388450094266526E-2</v>
      </c>
      <c r="T12" s="342">
        <f t="shared" si="18"/>
        <v>4.4792965570820693E-2</v>
      </c>
      <c r="V12" s="81">
        <v>4409.5059999999994</v>
      </c>
      <c r="W12" s="61">
        <v>4854.3109999999997</v>
      </c>
      <c r="X12" s="61">
        <v>5459.7309999999998</v>
      </c>
      <c r="Y12" s="61">
        <v>6017.472999999999</v>
      </c>
      <c r="Z12" s="61">
        <v>5180.7700000000004</v>
      </c>
      <c r="AA12" s="61">
        <v>6255.0559999999996</v>
      </c>
      <c r="AB12" s="61">
        <v>6226.2130000000006</v>
      </c>
      <c r="AC12" s="61">
        <v>7343.7090000000007</v>
      </c>
      <c r="AD12" s="61">
        <v>7699.7870000000003</v>
      </c>
      <c r="AE12" s="61">
        <v>7999.1719999999996</v>
      </c>
      <c r="AF12" s="61">
        <v>7826.5109999999995</v>
      </c>
      <c r="AG12" s="82">
        <v>7908.0889999999999</v>
      </c>
      <c r="AH12" s="42">
        <f t="shared" si="1"/>
        <v>1.0423290786916473E-2</v>
      </c>
      <c r="AJ12" s="340">
        <f t="shared" si="19"/>
        <v>7.0367788687868749E-2</v>
      </c>
      <c r="AK12" s="341">
        <f t="shared" si="20"/>
        <v>7.0600249345884117E-2</v>
      </c>
      <c r="AL12" s="341">
        <f t="shared" si="21"/>
        <v>6.822653328522639E-2</v>
      </c>
      <c r="AM12" s="341">
        <f t="shared" si="22"/>
        <v>5.6951726106774257E-2</v>
      </c>
      <c r="AN12" s="342">
        <f t="shared" si="23"/>
        <v>5.3280742302073809E-2</v>
      </c>
      <c r="AP12" s="52">
        <f t="shared" si="2"/>
        <v>2.9715454441307081</v>
      </c>
      <c r="AQ12" s="74">
        <f t="shared" si="3"/>
        <v>3.105910256845009</v>
      </c>
      <c r="AR12" s="74">
        <f t="shared" si="4"/>
        <v>3.0388716436485845</v>
      </c>
      <c r="AS12" s="74">
        <f t="shared" si="5"/>
        <v>2.9784840376297939</v>
      </c>
      <c r="AT12" s="74">
        <f t="shared" si="6"/>
        <v>3.0388439093432913</v>
      </c>
      <c r="AU12" s="74">
        <f t="shared" si="7"/>
        <v>2.8404894407850669</v>
      </c>
      <c r="AV12" s="74">
        <f t="shared" si="8"/>
        <v>2.8743128960643203</v>
      </c>
      <c r="AW12" s="74">
        <f t="shared" si="9"/>
        <v>2.929482597130717</v>
      </c>
      <c r="AX12" s="74">
        <f t="shared" si="10"/>
        <v>2.7613965450028637</v>
      </c>
      <c r="AY12" s="74">
        <f t="shared" si="11"/>
        <v>2.7703153533954938</v>
      </c>
      <c r="AZ12" s="74">
        <f t="shared" si="12"/>
        <v>2.7541874041279146</v>
      </c>
      <c r="BA12" s="17">
        <f t="shared" si="13"/>
        <v>2.9138292952982421</v>
      </c>
      <c r="BB12" s="42">
        <f t="shared" si="24"/>
        <v>5.7963336456720319E-2</v>
      </c>
      <c r="BC12" s="8"/>
    </row>
    <row r="13" spans="1:55" ht="20.100000000000001" customHeight="1">
      <c r="A13" s="47" t="s">
        <v>125</v>
      </c>
      <c r="B13" s="81">
        <v>9521.119999999999</v>
      </c>
      <c r="C13" s="61">
        <v>10946.470000000001</v>
      </c>
      <c r="D13" s="61">
        <v>11293.33</v>
      </c>
      <c r="E13" s="61">
        <v>13726.110000000002</v>
      </c>
      <c r="F13" s="61">
        <v>14711.25</v>
      </c>
      <c r="G13" s="61">
        <v>14247.95</v>
      </c>
      <c r="H13" s="61">
        <v>18439.54</v>
      </c>
      <c r="I13" s="61">
        <v>23676</v>
      </c>
      <c r="J13" s="61">
        <v>27559.38</v>
      </c>
      <c r="K13" s="61">
        <v>29145.93</v>
      </c>
      <c r="L13" s="61">
        <v>25695.4</v>
      </c>
      <c r="M13" s="82">
        <v>19480.59</v>
      </c>
      <c r="N13" s="42">
        <f t="shared" si="0"/>
        <v>-0.24186469173470743</v>
      </c>
      <c r="P13" s="340">
        <f t="shared" si="14"/>
        <v>3.2227616102407868E-2</v>
      </c>
      <c r="Q13" s="341">
        <f t="shared" si="15"/>
        <v>4.101548218981068E-2</v>
      </c>
      <c r="R13" s="341">
        <f t="shared" si="16"/>
        <v>4.5562932752463287E-2</v>
      </c>
      <c r="S13" s="450">
        <f t="shared" si="17"/>
        <v>4.5562932752463287E-2</v>
      </c>
      <c r="T13" s="342">
        <f t="shared" si="18"/>
        <v>3.2151739864784583E-2</v>
      </c>
      <c r="V13" s="81">
        <v>2711.1759999999999</v>
      </c>
      <c r="W13" s="61">
        <v>3051.8879999999999</v>
      </c>
      <c r="X13" s="61">
        <v>3359.473</v>
      </c>
      <c r="Y13" s="61">
        <v>4301.3519999999999</v>
      </c>
      <c r="Z13" s="61">
        <v>4291.6970000000001</v>
      </c>
      <c r="AA13" s="61">
        <v>4499.2109999999993</v>
      </c>
      <c r="AB13" s="61">
        <v>6121.84</v>
      </c>
      <c r="AC13" s="61">
        <v>7279.4590000000007</v>
      </c>
      <c r="AD13" s="61">
        <v>8389.56</v>
      </c>
      <c r="AE13" s="61">
        <v>8701.0370000000003</v>
      </c>
      <c r="AF13" s="61">
        <v>7793.9219999999996</v>
      </c>
      <c r="AG13" s="82">
        <v>6517.3530000000001</v>
      </c>
      <c r="AH13" s="42">
        <f t="shared" si="1"/>
        <v>-0.16379032276689445</v>
      </c>
      <c r="AJ13" s="340">
        <f t="shared" si="19"/>
        <v>4.3265495015455534E-2</v>
      </c>
      <c r="AK13" s="341">
        <f t="shared" si="20"/>
        <v>5.0782186196213851E-2</v>
      </c>
      <c r="AL13" s="341">
        <f t="shared" si="21"/>
        <v>7.4212879845124771E-2</v>
      </c>
      <c r="AM13" s="341">
        <f t="shared" si="22"/>
        <v>5.6714583425687672E-2</v>
      </c>
      <c r="AN13" s="342">
        <f t="shared" si="23"/>
        <v>4.3910659792099918E-2</v>
      </c>
      <c r="AP13" s="52">
        <f t="shared" si="2"/>
        <v>2.8475389449980675</v>
      </c>
      <c r="AQ13" s="74">
        <f t="shared" si="3"/>
        <v>2.7880111122581064</v>
      </c>
      <c r="AR13" s="74">
        <f t="shared" si="4"/>
        <v>2.9747408426035542</v>
      </c>
      <c r="AS13" s="74">
        <f t="shared" si="5"/>
        <v>3.1337006624600843</v>
      </c>
      <c r="AT13" s="74">
        <f t="shared" si="6"/>
        <v>2.9172891494604469</v>
      </c>
      <c r="AU13" s="74">
        <f t="shared" si="7"/>
        <v>3.1577953319600356</v>
      </c>
      <c r="AV13" s="74">
        <f t="shared" si="8"/>
        <v>3.3199526669320383</v>
      </c>
      <c r="AW13" s="74">
        <f t="shared" si="9"/>
        <v>3.0746152221659067</v>
      </c>
      <c r="AX13" s="74">
        <f t="shared" si="10"/>
        <v>3.0441758849437104</v>
      </c>
      <c r="AY13" s="74">
        <f t="shared" si="11"/>
        <v>2.9853351737275151</v>
      </c>
      <c r="AZ13" s="74">
        <f t="shared" si="12"/>
        <v>3.03319738163251</v>
      </c>
      <c r="BA13" s="17">
        <f t="shared" si="13"/>
        <v>3.3455624290640067</v>
      </c>
      <c r="BB13" s="42">
        <f t="shared" si="24"/>
        <v>0.10298210374406212</v>
      </c>
      <c r="BC13" s="8"/>
    </row>
    <row r="14" spans="1:55" ht="20.100000000000001" customHeight="1">
      <c r="A14" s="47" t="s">
        <v>131</v>
      </c>
      <c r="B14" s="81">
        <v>10642.02</v>
      </c>
      <c r="C14" s="61">
        <v>11998.73</v>
      </c>
      <c r="D14" s="61">
        <v>13717.460000000001</v>
      </c>
      <c r="E14" s="61">
        <v>13625.960000000003</v>
      </c>
      <c r="F14" s="61">
        <v>12558.380000000001</v>
      </c>
      <c r="G14" s="61">
        <v>15928.39</v>
      </c>
      <c r="H14" s="61">
        <v>18302.27</v>
      </c>
      <c r="I14" s="61">
        <v>21613.120000000003</v>
      </c>
      <c r="J14" s="61">
        <v>20328.96</v>
      </c>
      <c r="K14" s="61">
        <v>20661.18</v>
      </c>
      <c r="L14" s="61">
        <v>28633.47</v>
      </c>
      <c r="M14" s="82">
        <v>27357.200000000004</v>
      </c>
      <c r="N14" s="42">
        <f t="shared" si="0"/>
        <v>-4.4572662691598215E-2</v>
      </c>
      <c r="P14" s="340">
        <f t="shared" si="14"/>
        <v>3.6021700715267384E-2</v>
      </c>
      <c r="Q14" s="341">
        <f t="shared" si="15"/>
        <v>4.5852954028990735E-2</v>
      </c>
      <c r="R14" s="341">
        <f t="shared" si="16"/>
        <v>5.0772701264805174E-2</v>
      </c>
      <c r="S14" s="450">
        <f t="shared" si="17"/>
        <v>5.0772701264805174E-2</v>
      </c>
      <c r="T14" s="342">
        <f t="shared" si="18"/>
        <v>4.5151690879428441E-2</v>
      </c>
      <c r="V14" s="81">
        <v>2086.8620000000001</v>
      </c>
      <c r="W14" s="61">
        <v>2244.7200000000003</v>
      </c>
      <c r="X14" s="61">
        <v>2550.5419999999999</v>
      </c>
      <c r="Y14" s="61">
        <v>2714.9160000000002</v>
      </c>
      <c r="Z14" s="61">
        <v>3682.7090000000003</v>
      </c>
      <c r="AA14" s="61">
        <v>3478.2179999999998</v>
      </c>
      <c r="AB14" s="61">
        <v>3810.9120000000003</v>
      </c>
      <c r="AC14" s="61">
        <v>4363.268</v>
      </c>
      <c r="AD14" s="61">
        <v>4129.991</v>
      </c>
      <c r="AE14" s="61">
        <v>4277.2839999999997</v>
      </c>
      <c r="AF14" s="61">
        <v>5910.1890000000003</v>
      </c>
      <c r="AG14" s="82">
        <v>5701.9639999999999</v>
      </c>
      <c r="AH14" s="42">
        <f t="shared" si="1"/>
        <v>-3.5231529820789212E-2</v>
      </c>
      <c r="AJ14" s="340">
        <f t="shared" si="19"/>
        <v>3.3302565919344065E-2</v>
      </c>
      <c r="AK14" s="341">
        <f t="shared" si="20"/>
        <v>3.9258330873351475E-2</v>
      </c>
      <c r="AL14" s="341">
        <f t="shared" si="21"/>
        <v>3.6481808266701388E-2</v>
      </c>
      <c r="AM14" s="341">
        <f t="shared" si="22"/>
        <v>4.3007090281642749E-2</v>
      </c>
      <c r="AN14" s="342">
        <f t="shared" si="23"/>
        <v>3.8416977160942674E-2</v>
      </c>
      <c r="AP14" s="52">
        <f t="shared" si="2"/>
        <v>1.9609641778534526</v>
      </c>
      <c r="AQ14" s="74">
        <f t="shared" si="3"/>
        <v>1.8707979927875704</v>
      </c>
      <c r="AR14" s="74">
        <f t="shared" si="4"/>
        <v>1.8593398486308688</v>
      </c>
      <c r="AS14" s="74">
        <f t="shared" si="5"/>
        <v>1.9924585130148627</v>
      </c>
      <c r="AT14" s="74">
        <f t="shared" si="6"/>
        <v>2.9324713856405045</v>
      </c>
      <c r="AU14" s="74">
        <f t="shared" si="7"/>
        <v>2.1836594910094491</v>
      </c>
      <c r="AV14" s="74">
        <f t="shared" si="8"/>
        <v>2.0822072890411953</v>
      </c>
      <c r="AW14" s="74">
        <f t="shared" si="9"/>
        <v>2.0188052442220279</v>
      </c>
      <c r="AX14" s="74">
        <f t="shared" si="10"/>
        <v>2.0315800709923186</v>
      </c>
      <c r="AY14" s="74">
        <f t="shared" si="11"/>
        <v>2.0702031539340924</v>
      </c>
      <c r="AZ14" s="74">
        <f t="shared" si="12"/>
        <v>2.0640840945927965</v>
      </c>
      <c r="BA14" s="17">
        <f t="shared" si="13"/>
        <v>2.0842644715102416</v>
      </c>
      <c r="BB14" s="42">
        <f t="shared" si="24"/>
        <v>9.7769160521661378E-3</v>
      </c>
      <c r="BC14" s="8"/>
    </row>
    <row r="15" spans="1:55" ht="20.100000000000001" customHeight="1">
      <c r="A15" s="47" t="s">
        <v>122</v>
      </c>
      <c r="B15" s="81">
        <v>10358.98</v>
      </c>
      <c r="C15" s="61">
        <v>12324.439999999999</v>
      </c>
      <c r="D15" s="61">
        <v>11421.949999999999</v>
      </c>
      <c r="E15" s="61">
        <v>13833.649999999998</v>
      </c>
      <c r="F15" s="61">
        <v>11014.220000000001</v>
      </c>
      <c r="G15" s="61">
        <v>9626.9</v>
      </c>
      <c r="H15" s="61">
        <v>9614.1</v>
      </c>
      <c r="I15" s="61">
        <v>11527.539999999999</v>
      </c>
      <c r="J15" s="61">
        <v>8599.7199999999993</v>
      </c>
      <c r="K15" s="61">
        <v>10151.34</v>
      </c>
      <c r="L15" s="61">
        <v>12971.890000000001</v>
      </c>
      <c r="M15" s="82">
        <v>15652.94</v>
      </c>
      <c r="N15" s="42">
        <f t="shared" si="0"/>
        <v>0.20668152443475846</v>
      </c>
      <c r="P15" s="340">
        <f t="shared" si="14"/>
        <v>3.5063651193611788E-2</v>
      </c>
      <c r="Q15" s="341">
        <f t="shared" si="15"/>
        <v>2.7712895223038291E-2</v>
      </c>
      <c r="R15" s="341">
        <f t="shared" si="16"/>
        <v>2.3001679356707855E-2</v>
      </c>
      <c r="S15" s="450">
        <f t="shared" si="17"/>
        <v>2.3001679356707855E-2</v>
      </c>
      <c r="T15" s="342">
        <f t="shared" si="18"/>
        <v>2.5834394902776617E-2</v>
      </c>
      <c r="V15" s="81">
        <v>2198.2669999999998</v>
      </c>
      <c r="W15" s="61">
        <v>2480.1729999999998</v>
      </c>
      <c r="X15" s="61">
        <v>2576.5229999999997</v>
      </c>
      <c r="Y15" s="61">
        <v>3338.248</v>
      </c>
      <c r="Z15" s="61">
        <v>3042.884</v>
      </c>
      <c r="AA15" s="61">
        <v>2748.69</v>
      </c>
      <c r="AB15" s="61">
        <v>2627.7109999999998</v>
      </c>
      <c r="AC15" s="61">
        <v>2986.232</v>
      </c>
      <c r="AD15" s="61">
        <v>2765.6439999999998</v>
      </c>
      <c r="AE15" s="61">
        <v>2845.8009999999999</v>
      </c>
      <c r="AF15" s="61">
        <v>3805.8920000000003</v>
      </c>
      <c r="AG15" s="82">
        <v>4542.1330000000007</v>
      </c>
      <c r="AH15" s="42">
        <f t="shared" si="1"/>
        <v>0.19344768585130645</v>
      </c>
      <c r="AJ15" s="340">
        <f t="shared" si="19"/>
        <v>3.5080389443968372E-2</v>
      </c>
      <c r="AK15" s="341">
        <f t="shared" si="20"/>
        <v>3.102421455132268E-2</v>
      </c>
      <c r="AL15" s="341">
        <f t="shared" si="21"/>
        <v>2.4272404275046285E-2</v>
      </c>
      <c r="AM15" s="341">
        <f t="shared" si="22"/>
        <v>2.769460347988565E-2</v>
      </c>
      <c r="AN15" s="342">
        <f t="shared" si="23"/>
        <v>3.0602616874284731E-2</v>
      </c>
      <c r="AP15" s="52">
        <f t="shared" si="2"/>
        <v>2.122088275100444</v>
      </c>
      <c r="AQ15" s="74">
        <f t="shared" si="3"/>
        <v>2.0124021862250943</v>
      </c>
      <c r="AR15" s="74">
        <f t="shared" si="4"/>
        <v>2.2557645585911339</v>
      </c>
      <c r="AS15" s="74">
        <f t="shared" si="5"/>
        <v>2.4131360848366126</v>
      </c>
      <c r="AT15" s="74">
        <f t="shared" si="6"/>
        <v>2.7626867812700304</v>
      </c>
      <c r="AU15" s="74">
        <f t="shared" si="7"/>
        <v>2.8552181906948242</v>
      </c>
      <c r="AV15" s="74">
        <f t="shared" si="8"/>
        <v>2.7331845934616861</v>
      </c>
      <c r="AW15" s="74">
        <f t="shared" si="9"/>
        <v>2.5905197466241714</v>
      </c>
      <c r="AX15" s="74">
        <f t="shared" si="10"/>
        <v>3.2159698222732835</v>
      </c>
      <c r="AY15" s="74">
        <f t="shared" si="11"/>
        <v>2.8033747268833475</v>
      </c>
      <c r="AZ15" s="74">
        <f t="shared" si="12"/>
        <v>2.9339533406465828</v>
      </c>
      <c r="BA15" s="17">
        <f t="shared" si="13"/>
        <v>2.9017762797276427</v>
      </c>
      <c r="BB15" s="42">
        <f t="shared" si="24"/>
        <v>-1.0967134505230017E-2</v>
      </c>
      <c r="BC15" s="8"/>
    </row>
    <row r="16" spans="1:55" ht="20.100000000000001" customHeight="1">
      <c r="A16" s="47" t="s">
        <v>117</v>
      </c>
      <c r="B16" s="81">
        <v>17253.150000000001</v>
      </c>
      <c r="C16" s="61">
        <v>16021.23</v>
      </c>
      <c r="D16" s="61">
        <v>15957.189999999999</v>
      </c>
      <c r="E16" s="61">
        <v>13764.220000000001</v>
      </c>
      <c r="F16" s="61">
        <v>19789.5</v>
      </c>
      <c r="G16" s="61">
        <v>18923.36</v>
      </c>
      <c r="H16" s="61">
        <v>20676.260000000002</v>
      </c>
      <c r="I16" s="61">
        <v>19013.77</v>
      </c>
      <c r="J16" s="61">
        <v>15826.08</v>
      </c>
      <c r="K16" s="61">
        <v>21594.39</v>
      </c>
      <c r="L16" s="61">
        <v>20951.349999999999</v>
      </c>
      <c r="M16" s="82">
        <v>21014.85</v>
      </c>
      <c r="N16" s="42">
        <f t="shared" si="0"/>
        <v>3.0308309488410057E-3</v>
      </c>
      <c r="P16" s="340">
        <f t="shared" si="14"/>
        <v>5.8399420945987275E-2</v>
      </c>
      <c r="Q16" s="341">
        <f t="shared" si="15"/>
        <v>5.4474554939579083E-2</v>
      </c>
      <c r="R16" s="341">
        <f t="shared" si="16"/>
        <v>3.7150811083825182E-2</v>
      </c>
      <c r="S16" s="450">
        <f t="shared" si="17"/>
        <v>3.7150811083825182E-2</v>
      </c>
      <c r="T16" s="342">
        <f t="shared" si="18"/>
        <v>3.468395928960407E-2</v>
      </c>
      <c r="V16" s="81">
        <v>3331.34</v>
      </c>
      <c r="W16" s="61">
        <v>2965.15</v>
      </c>
      <c r="X16" s="61">
        <v>3014.9869999999996</v>
      </c>
      <c r="Y16" s="61">
        <v>2782.9349999999999</v>
      </c>
      <c r="Z16" s="61">
        <v>3918.9859999999999</v>
      </c>
      <c r="AA16" s="61">
        <v>3745.123</v>
      </c>
      <c r="AB16" s="61">
        <v>4388.7049999999999</v>
      </c>
      <c r="AC16" s="61">
        <v>4081.317</v>
      </c>
      <c r="AD16" s="61">
        <v>3496.3049999999998</v>
      </c>
      <c r="AE16" s="61">
        <v>4217.576</v>
      </c>
      <c r="AF16" s="61">
        <v>3875.75</v>
      </c>
      <c r="AG16" s="82">
        <v>4157.6779999999999</v>
      </c>
      <c r="AH16" s="42">
        <f t="shared" si="1"/>
        <v>7.2741533896665128E-2</v>
      </c>
      <c r="AJ16" s="340">
        <f t="shared" si="19"/>
        <v>5.3162197572119131E-2</v>
      </c>
      <c r="AK16" s="341">
        <f t="shared" si="20"/>
        <v>4.2270863383318327E-2</v>
      </c>
      <c r="AL16" s="341">
        <f t="shared" si="21"/>
        <v>3.5972546826968092E-2</v>
      </c>
      <c r="AM16" s="341">
        <f t="shared" si="22"/>
        <v>2.8202944129041708E-2</v>
      </c>
      <c r="AN16" s="342">
        <f t="shared" si="23"/>
        <v>2.8012351668399486E-2</v>
      </c>
      <c r="AP16" s="52">
        <f t="shared" si="2"/>
        <v>1.9308590025589529</v>
      </c>
      <c r="AQ16" s="74">
        <f t="shared" si="3"/>
        <v>1.850763018819404</v>
      </c>
      <c r="AR16" s="74">
        <f t="shared" si="4"/>
        <v>1.8894222604355779</v>
      </c>
      <c r="AS16" s="74">
        <f t="shared" si="5"/>
        <v>2.0218617546072353</v>
      </c>
      <c r="AT16" s="74">
        <f t="shared" si="6"/>
        <v>1.980336036787185</v>
      </c>
      <c r="AU16" s="74">
        <f t="shared" si="7"/>
        <v>1.9791004345951246</v>
      </c>
      <c r="AV16" s="74">
        <f t="shared" si="8"/>
        <v>2.1225816467775118</v>
      </c>
      <c r="AW16" s="74">
        <f t="shared" si="9"/>
        <v>2.1465059270202596</v>
      </c>
      <c r="AX16" s="74">
        <f t="shared" si="10"/>
        <v>2.2092046798701888</v>
      </c>
      <c r="AY16" s="74">
        <f t="shared" si="11"/>
        <v>1.9530887420297587</v>
      </c>
      <c r="AZ16" s="74">
        <f t="shared" si="12"/>
        <v>1.8498807952709493</v>
      </c>
      <c r="BA16" s="17">
        <f t="shared" si="13"/>
        <v>1.9784476215628475</v>
      </c>
      <c r="BB16" s="42">
        <f t="shared" si="24"/>
        <v>6.9500060014984474E-2</v>
      </c>
      <c r="BC16" s="8"/>
    </row>
    <row r="17" spans="1:55" ht="20.100000000000001" customHeight="1">
      <c r="A17" s="47" t="s">
        <v>132</v>
      </c>
      <c r="B17" s="81">
        <v>5048.24</v>
      </c>
      <c r="C17" s="61">
        <v>8569.2999999999993</v>
      </c>
      <c r="D17" s="61">
        <v>11732.58</v>
      </c>
      <c r="E17" s="61">
        <v>12767.280000000002</v>
      </c>
      <c r="F17" s="61">
        <v>12075.380000000001</v>
      </c>
      <c r="G17" s="61">
        <v>20667.16</v>
      </c>
      <c r="H17" s="61">
        <v>25837.16</v>
      </c>
      <c r="I17" s="61">
        <v>28418.400000000001</v>
      </c>
      <c r="J17" s="61">
        <v>27829.24</v>
      </c>
      <c r="K17" s="61">
        <v>21591.84</v>
      </c>
      <c r="L17" s="61">
        <v>12706.800000000001</v>
      </c>
      <c r="M17" s="82">
        <v>13604.25</v>
      </c>
      <c r="N17" s="42">
        <f t="shared" si="0"/>
        <v>7.0627538011143548E-2</v>
      </c>
      <c r="P17" s="340">
        <f t="shared" si="14"/>
        <v>1.7087563302722736E-2</v>
      </c>
      <c r="Q17" s="341">
        <f t="shared" si="15"/>
        <v>5.949442080397304E-2</v>
      </c>
      <c r="R17" s="341">
        <f t="shared" si="16"/>
        <v>2.2531623321645138E-2</v>
      </c>
      <c r="S17" s="450">
        <f t="shared" si="17"/>
        <v>2.2531623321645138E-2</v>
      </c>
      <c r="T17" s="342">
        <f t="shared" si="18"/>
        <v>2.2453134481835283E-2</v>
      </c>
      <c r="V17" s="81">
        <v>1195.0650000000001</v>
      </c>
      <c r="W17" s="61">
        <v>2395.5830000000001</v>
      </c>
      <c r="X17" s="61">
        <v>3181.328</v>
      </c>
      <c r="Y17" s="61">
        <v>3184.1680000000006</v>
      </c>
      <c r="Z17" s="61">
        <v>3018.2709999999997</v>
      </c>
      <c r="AA17" s="61">
        <v>5384.3389999999999</v>
      </c>
      <c r="AB17" s="61">
        <v>6649.5889999999999</v>
      </c>
      <c r="AC17" s="61">
        <v>7314.2550000000001</v>
      </c>
      <c r="AD17" s="61">
        <v>7737.4620000000004</v>
      </c>
      <c r="AE17" s="61">
        <v>6223.7460000000001</v>
      </c>
      <c r="AF17" s="61">
        <v>3747.087</v>
      </c>
      <c r="AG17" s="82">
        <v>3746.4349999999999</v>
      </c>
      <c r="AH17" s="42">
        <f t="shared" si="1"/>
        <v>-1.7400183128922378E-4</v>
      </c>
      <c r="AJ17" s="340">
        <f t="shared" si="19"/>
        <v>1.9071089003681565E-2</v>
      </c>
      <c r="AK17" s="341">
        <f t="shared" si="20"/>
        <v>6.0772545595557954E-2</v>
      </c>
      <c r="AL17" s="341">
        <f t="shared" si="21"/>
        <v>5.3083570853057621E-2</v>
      </c>
      <c r="AM17" s="341">
        <f t="shared" si="22"/>
        <v>2.7266692977529126E-2</v>
      </c>
      <c r="AN17" s="342">
        <f t="shared" si="23"/>
        <v>2.52416023373624E-2</v>
      </c>
      <c r="AP17" s="52">
        <f t="shared" si="2"/>
        <v>2.3672903823906948</v>
      </c>
      <c r="AQ17" s="74">
        <f t="shared" si="3"/>
        <v>2.7955410593630754</v>
      </c>
      <c r="AR17" s="74">
        <f t="shared" si="4"/>
        <v>2.711533183664633</v>
      </c>
      <c r="AS17" s="74">
        <f t="shared" si="5"/>
        <v>2.4940065542543124</v>
      </c>
      <c r="AT17" s="74">
        <f t="shared" si="6"/>
        <v>2.4995246526403307</v>
      </c>
      <c r="AU17" s="74">
        <f t="shared" si="7"/>
        <v>2.6052631324284512</v>
      </c>
      <c r="AV17" s="74">
        <f t="shared" si="8"/>
        <v>2.5736532188522263</v>
      </c>
      <c r="AW17" s="74">
        <f t="shared" si="9"/>
        <v>2.5737743856093238</v>
      </c>
      <c r="AX17" s="74">
        <f t="shared" si="10"/>
        <v>2.7803353594995768</v>
      </c>
      <c r="AY17" s="74">
        <f t="shared" si="11"/>
        <v>2.8824528155080809</v>
      </c>
      <c r="AZ17" s="74">
        <f t="shared" si="12"/>
        <v>2.9488832750967982</v>
      </c>
      <c r="BA17" s="17">
        <f t="shared" si="13"/>
        <v>2.7538710329492622</v>
      </c>
      <c r="BB17" s="42">
        <f t="shared" si="24"/>
        <v>-6.6130878693777609E-2</v>
      </c>
      <c r="BC17" s="8"/>
    </row>
    <row r="18" spans="1:55" ht="20.100000000000001" customHeight="1">
      <c r="A18" s="47" t="s">
        <v>134</v>
      </c>
      <c r="B18" s="81">
        <v>1256.6500000000001</v>
      </c>
      <c r="C18" s="61">
        <v>2820.89</v>
      </c>
      <c r="D18" s="61">
        <v>1546.7</v>
      </c>
      <c r="E18" s="61">
        <v>1074.6600000000001</v>
      </c>
      <c r="F18" s="61">
        <v>1444.73</v>
      </c>
      <c r="G18" s="61">
        <v>2431.04</v>
      </c>
      <c r="H18" s="61">
        <v>1453.76</v>
      </c>
      <c r="I18" s="61">
        <v>2450.17</v>
      </c>
      <c r="J18" s="61">
        <v>2343.0500000000002</v>
      </c>
      <c r="K18" s="61">
        <v>2115.69</v>
      </c>
      <c r="L18" s="61">
        <v>22717.599999999999</v>
      </c>
      <c r="M18" s="82">
        <v>18316.21</v>
      </c>
      <c r="N18" s="42">
        <f t="shared" si="0"/>
        <v>-0.19374361728351586</v>
      </c>
      <c r="P18" s="340">
        <f t="shared" si="14"/>
        <v>4.253578757025523E-3</v>
      </c>
      <c r="Q18" s="341">
        <f t="shared" si="15"/>
        <v>6.9982192401515549E-3</v>
      </c>
      <c r="R18" s="341">
        <f t="shared" si="16"/>
        <v>4.0282715236865732E-2</v>
      </c>
      <c r="S18" s="450">
        <f t="shared" si="17"/>
        <v>4.0282715236865732E-2</v>
      </c>
      <c r="T18" s="342">
        <f t="shared" si="18"/>
        <v>3.0229988887850209E-2</v>
      </c>
      <c r="V18" s="81">
        <v>271.42399999999998</v>
      </c>
      <c r="W18" s="61">
        <v>587.61599999999999</v>
      </c>
      <c r="X18" s="61">
        <v>333.63900000000001</v>
      </c>
      <c r="Y18" s="61">
        <v>267.27499999999998</v>
      </c>
      <c r="Z18" s="61">
        <v>316.18900000000002</v>
      </c>
      <c r="AA18" s="61">
        <v>629.447</v>
      </c>
      <c r="AB18" s="61">
        <v>332.76299999999998</v>
      </c>
      <c r="AC18" s="61">
        <v>494.35200000000003</v>
      </c>
      <c r="AD18" s="61">
        <v>501.661</v>
      </c>
      <c r="AE18" s="61">
        <v>514.39499999999998</v>
      </c>
      <c r="AF18" s="61">
        <v>3874.6170000000002</v>
      </c>
      <c r="AG18" s="82">
        <v>3702.9490000000001</v>
      </c>
      <c r="AH18" s="42">
        <f t="shared" si="1"/>
        <v>-4.4305798482792008E-2</v>
      </c>
      <c r="AJ18" s="340">
        <f t="shared" si="19"/>
        <v>4.3314390947231029E-3</v>
      </c>
      <c r="AK18" s="341">
        <f t="shared" si="20"/>
        <v>7.1045111586560891E-3</v>
      </c>
      <c r="AL18" s="341">
        <f t="shared" si="21"/>
        <v>4.3873775422323749E-3</v>
      </c>
      <c r="AM18" s="341">
        <f t="shared" si="22"/>
        <v>2.8194699547812733E-2</v>
      </c>
      <c r="AN18" s="342">
        <f t="shared" si="23"/>
        <v>2.4948615452699371E-2</v>
      </c>
      <c r="AP18" s="52">
        <f t="shared" si="2"/>
        <v>2.1599013249512589</v>
      </c>
      <c r="AQ18" s="74">
        <f t="shared" si="3"/>
        <v>2.0830872526046744</v>
      </c>
      <c r="AR18" s="74">
        <f t="shared" si="4"/>
        <v>2.1571022176246202</v>
      </c>
      <c r="AS18" s="74">
        <f t="shared" si="5"/>
        <v>2.4870656765860826</v>
      </c>
      <c r="AT18" s="74">
        <f t="shared" si="6"/>
        <v>2.1885681061513225</v>
      </c>
      <c r="AU18" s="74">
        <f t="shared" si="7"/>
        <v>2.5892087337106751</v>
      </c>
      <c r="AV18" s="74">
        <f t="shared" si="8"/>
        <v>2.2889816751045564</v>
      </c>
      <c r="AW18" s="74">
        <f t="shared" si="9"/>
        <v>2.0176232669569867</v>
      </c>
      <c r="AX18" s="74">
        <f t="shared" si="10"/>
        <v>2.1410597298393119</v>
      </c>
      <c r="AY18" s="74">
        <f t="shared" si="11"/>
        <v>2.4313344582618432</v>
      </c>
      <c r="AZ18" s="74">
        <f t="shared" si="12"/>
        <v>1.7055573652146356</v>
      </c>
      <c r="BA18" s="17">
        <f t="shared" si="13"/>
        <v>2.0216786114594671</v>
      </c>
      <c r="BB18" s="42">
        <f t="shared" si="24"/>
        <v>0.18534776530665051</v>
      </c>
      <c r="BC18" s="8"/>
    </row>
    <row r="19" spans="1:55" ht="20.100000000000001" customHeight="1">
      <c r="A19" s="47" t="s">
        <v>124</v>
      </c>
      <c r="B19" s="81">
        <v>4172.2</v>
      </c>
      <c r="C19" s="61">
        <v>8095.8499999999995</v>
      </c>
      <c r="D19" s="61">
        <v>6928.1900000000005</v>
      </c>
      <c r="E19" s="61">
        <v>11569.8</v>
      </c>
      <c r="F19" s="61">
        <v>9301.4699999999993</v>
      </c>
      <c r="G19" s="61">
        <v>9968.23</v>
      </c>
      <c r="H19" s="61">
        <v>10911.42</v>
      </c>
      <c r="I19" s="61">
        <v>9455.39</v>
      </c>
      <c r="J19" s="61">
        <v>9984.2100000000009</v>
      </c>
      <c r="K19" s="61">
        <v>9880.6</v>
      </c>
      <c r="L19" s="61">
        <v>12267.59</v>
      </c>
      <c r="M19" s="82">
        <v>13626.119999999999</v>
      </c>
      <c r="N19" s="42">
        <f t="shared" si="0"/>
        <v>0.11074139256365748</v>
      </c>
      <c r="P19" s="340">
        <f t="shared" si="14"/>
        <v>1.412229442570476E-2</v>
      </c>
      <c r="Q19" s="341">
        <f t="shared" si="15"/>
        <v>2.8695479702619427E-2</v>
      </c>
      <c r="R19" s="341">
        <f t="shared" si="16"/>
        <v>2.1752818722603696E-2</v>
      </c>
      <c r="S19" s="450">
        <f t="shared" si="17"/>
        <v>2.1752818722603696E-2</v>
      </c>
      <c r="T19" s="342">
        <f t="shared" si="18"/>
        <v>2.2489229823446744E-2</v>
      </c>
      <c r="V19" s="81">
        <v>998.69099999999992</v>
      </c>
      <c r="W19" s="61">
        <v>1816.7160000000001</v>
      </c>
      <c r="X19" s="61">
        <v>1684.021</v>
      </c>
      <c r="Y19" s="61">
        <v>2677.4550000000004</v>
      </c>
      <c r="Z19" s="61">
        <v>2234.8209999999999</v>
      </c>
      <c r="AA19" s="61">
        <v>2412.1020000000003</v>
      </c>
      <c r="AB19" s="61">
        <v>2701.5549999999998</v>
      </c>
      <c r="AC19" s="61">
        <v>2502.098</v>
      </c>
      <c r="AD19" s="61">
        <v>2774.143</v>
      </c>
      <c r="AE19" s="61">
        <v>2857.5340000000001</v>
      </c>
      <c r="AF19" s="61">
        <v>3266.9860000000003</v>
      </c>
      <c r="AG19" s="82">
        <v>3559.194</v>
      </c>
      <c r="AH19" s="42">
        <f t="shared" si="1"/>
        <v>8.9442685092620419E-2</v>
      </c>
      <c r="AJ19" s="340">
        <f t="shared" si="19"/>
        <v>1.5937312989817078E-2</v>
      </c>
      <c r="AK19" s="341">
        <f t="shared" si="20"/>
        <v>2.7225176344976898E-2</v>
      </c>
      <c r="AL19" s="341">
        <f t="shared" si="21"/>
        <v>2.4372477371991268E-2</v>
      </c>
      <c r="AM19" s="341">
        <f t="shared" si="22"/>
        <v>2.377310807672359E-2</v>
      </c>
      <c r="AN19" s="342">
        <f t="shared" si="23"/>
        <v>2.3980066273544379E-2</v>
      </c>
      <c r="AP19" s="52">
        <f t="shared" si="2"/>
        <v>2.3936795934998321</v>
      </c>
      <c r="AQ19" s="74">
        <f t="shared" si="3"/>
        <v>2.2440089675574528</v>
      </c>
      <c r="AR19" s="74">
        <f t="shared" si="4"/>
        <v>2.4306795858658607</v>
      </c>
      <c r="AS19" s="74">
        <f t="shared" si="5"/>
        <v>2.3141756988020541</v>
      </c>
      <c r="AT19" s="74">
        <f t="shared" si="6"/>
        <v>2.4026535590610947</v>
      </c>
      <c r="AU19" s="74">
        <f t="shared" si="7"/>
        <v>2.4197896717872687</v>
      </c>
      <c r="AV19" s="74">
        <f t="shared" si="8"/>
        <v>2.4758968126971554</v>
      </c>
      <c r="AW19" s="74">
        <f t="shared" si="9"/>
        <v>2.6462134295888378</v>
      </c>
      <c r="AX19" s="74">
        <f t="shared" si="10"/>
        <v>2.7785302993426617</v>
      </c>
      <c r="AY19" s="74">
        <f t="shared" si="11"/>
        <v>2.8920652591947862</v>
      </c>
      <c r="AZ19" s="74">
        <f t="shared" si="12"/>
        <v>2.6631033479273434</v>
      </c>
      <c r="BA19" s="17">
        <f t="shared" si="13"/>
        <v>2.6120377627673914</v>
      </c>
      <c r="BB19" s="42">
        <f t="shared" si="24"/>
        <v>-1.917521721404301E-2</v>
      </c>
      <c r="BC19" s="8"/>
    </row>
    <row r="20" spans="1:55" ht="20.100000000000001" customHeight="1">
      <c r="A20" s="47" t="s">
        <v>127</v>
      </c>
      <c r="B20" s="81">
        <v>58531.659999999996</v>
      </c>
      <c r="C20" s="61">
        <v>96945.1</v>
      </c>
      <c r="D20" s="61">
        <v>87006.53</v>
      </c>
      <c r="E20" s="61">
        <v>91211.31</v>
      </c>
      <c r="F20" s="61">
        <v>82783.599999999991</v>
      </c>
      <c r="G20" s="61">
        <v>69384.53</v>
      </c>
      <c r="H20" s="61">
        <v>38364.49</v>
      </c>
      <c r="I20" s="61">
        <v>47817.72</v>
      </c>
      <c r="J20" s="61">
        <v>25998.34</v>
      </c>
      <c r="K20" s="61">
        <v>21848.39</v>
      </c>
      <c r="L20" s="61">
        <v>10282.789999999999</v>
      </c>
      <c r="M20" s="82">
        <v>11023.9</v>
      </c>
      <c r="N20" s="42">
        <f t="shared" si="0"/>
        <v>7.2072851823289263E-2</v>
      </c>
      <c r="P20" s="340">
        <f t="shared" si="14"/>
        <v>0.19812121560453627</v>
      </c>
      <c r="Q20" s="341">
        <f t="shared" si="15"/>
        <v>0.19973680104600203</v>
      </c>
      <c r="R20" s="341">
        <f t="shared" si="16"/>
        <v>1.823338298986207E-2</v>
      </c>
      <c r="S20" s="450">
        <f t="shared" si="17"/>
        <v>1.823338298986207E-2</v>
      </c>
      <c r="T20" s="342">
        <f t="shared" si="18"/>
        <v>1.8194395811184299E-2</v>
      </c>
      <c r="V20" s="81">
        <v>12013.798000000001</v>
      </c>
      <c r="W20" s="61">
        <v>19136.761999999999</v>
      </c>
      <c r="X20" s="61">
        <v>21716.493000000002</v>
      </c>
      <c r="Y20" s="61">
        <v>24492.491000000005</v>
      </c>
      <c r="Z20" s="61">
        <v>23291.965</v>
      </c>
      <c r="AA20" s="61">
        <v>18083.964</v>
      </c>
      <c r="AB20" s="61">
        <v>9241.1910000000007</v>
      </c>
      <c r="AC20" s="61">
        <v>12768.51</v>
      </c>
      <c r="AD20" s="61">
        <v>7331.143</v>
      </c>
      <c r="AE20" s="61">
        <v>5480.8150000000005</v>
      </c>
      <c r="AF20" s="61">
        <v>3038.91</v>
      </c>
      <c r="AG20" s="82">
        <v>2583.3989999999999</v>
      </c>
      <c r="AH20" s="42">
        <f t="shared" si="1"/>
        <v>-0.1498928892267293</v>
      </c>
      <c r="AJ20" s="340">
        <f t="shared" si="19"/>
        <v>0.19171861859417821</v>
      </c>
      <c r="AK20" s="341">
        <f t="shared" si="20"/>
        <v>0.2041120603176042</v>
      </c>
      <c r="AL20" s="341">
        <f t="shared" si="21"/>
        <v>4.6746964189252102E-2</v>
      </c>
      <c r="AM20" s="341">
        <f t="shared" si="22"/>
        <v>2.2113451317341451E-2</v>
      </c>
      <c r="AN20" s="342">
        <f t="shared" si="23"/>
        <v>1.7405648366177362E-2</v>
      </c>
      <c r="AP20" s="52">
        <f t="shared" si="2"/>
        <v>2.0525298616167733</v>
      </c>
      <c r="AQ20" s="74">
        <f t="shared" si="3"/>
        <v>1.9739792934351503</v>
      </c>
      <c r="AR20" s="74">
        <f t="shared" si="4"/>
        <v>2.4959612801475939</v>
      </c>
      <c r="AS20" s="74">
        <f t="shared" si="5"/>
        <v>2.6852471475302799</v>
      </c>
      <c r="AT20" s="74">
        <f t="shared" si="6"/>
        <v>2.8135965336129383</v>
      </c>
      <c r="AU20" s="74">
        <f t="shared" si="7"/>
        <v>2.606339482302467</v>
      </c>
      <c r="AV20" s="74">
        <f t="shared" si="8"/>
        <v>2.4087876575447766</v>
      </c>
      <c r="AW20" s="74">
        <f t="shared" si="9"/>
        <v>2.6702465111260008</v>
      </c>
      <c r="AX20" s="74">
        <f t="shared" si="10"/>
        <v>2.819850421219201</v>
      </c>
      <c r="AY20" s="74">
        <f t="shared" si="11"/>
        <v>2.508566992808166</v>
      </c>
      <c r="AZ20" s="74">
        <f t="shared" si="12"/>
        <v>2.9553360517913911</v>
      </c>
      <c r="BA20" s="17">
        <f t="shared" si="13"/>
        <v>2.3434528615099919</v>
      </c>
      <c r="BB20" s="42">
        <f t="shared" si="24"/>
        <v>-0.20704352383564073</v>
      </c>
      <c r="BC20" s="8"/>
    </row>
    <row r="21" spans="1:55" ht="20.100000000000001" customHeight="1">
      <c r="A21" s="47" t="s">
        <v>133</v>
      </c>
      <c r="B21" s="81">
        <v>6875.01</v>
      </c>
      <c r="C21" s="61">
        <v>5770.08</v>
      </c>
      <c r="D21" s="61">
        <v>5528.95</v>
      </c>
      <c r="E21" s="61">
        <v>5568.0100000000011</v>
      </c>
      <c r="F21" s="61">
        <v>4171.58</v>
      </c>
      <c r="G21" s="61">
        <v>5981.27</v>
      </c>
      <c r="H21" s="61">
        <v>8146.06</v>
      </c>
      <c r="I21" s="61">
        <v>8991.89</v>
      </c>
      <c r="J21" s="61">
        <v>9069.4699999999993</v>
      </c>
      <c r="K21" s="61">
        <v>7553.2999999999993</v>
      </c>
      <c r="L21" s="61">
        <v>7267.64</v>
      </c>
      <c r="M21" s="82">
        <v>8772.58</v>
      </c>
      <c r="N21" s="42">
        <f t="shared" si="0"/>
        <v>0.20707409833178303</v>
      </c>
      <c r="P21" s="340">
        <f t="shared" si="14"/>
        <v>2.3270915919578278E-2</v>
      </c>
      <c r="Q21" s="341">
        <f t="shared" si="15"/>
        <v>1.7218243547840142E-2</v>
      </c>
      <c r="R21" s="341">
        <f t="shared" si="16"/>
        <v>1.2886936673066474E-2</v>
      </c>
      <c r="S21" s="450">
        <f t="shared" si="17"/>
        <v>1.2886936673066474E-2</v>
      </c>
      <c r="T21" s="342">
        <f t="shared" si="18"/>
        <v>1.4478704705710244E-2</v>
      </c>
      <c r="V21" s="81">
        <v>1321.1289999999999</v>
      </c>
      <c r="W21" s="61">
        <v>1308.893</v>
      </c>
      <c r="X21" s="61">
        <v>1226.7829999999999</v>
      </c>
      <c r="Y21" s="61">
        <v>1462.4059999999999</v>
      </c>
      <c r="Z21" s="61">
        <v>1108.383</v>
      </c>
      <c r="AA21" s="61">
        <v>1607.7819999999999</v>
      </c>
      <c r="AB21" s="61">
        <v>2073.7889999999998</v>
      </c>
      <c r="AC21" s="61">
        <v>2308.991</v>
      </c>
      <c r="AD21" s="61">
        <v>2324.3319999999999</v>
      </c>
      <c r="AE21" s="61">
        <v>1976.9299999999998</v>
      </c>
      <c r="AF21" s="61">
        <v>2025.8629999999998</v>
      </c>
      <c r="AG21" s="82">
        <v>2421.7620000000002</v>
      </c>
      <c r="AH21" s="42">
        <f t="shared" si="1"/>
        <v>0.1954223952952398</v>
      </c>
      <c r="AJ21" s="340">
        <f t="shared" si="19"/>
        <v>2.1082843815478505E-2</v>
      </c>
      <c r="AK21" s="341">
        <f t="shared" si="20"/>
        <v>1.8146889507276075E-2</v>
      </c>
      <c r="AL21" s="341">
        <f t="shared" si="21"/>
        <v>1.6861630234674616E-2</v>
      </c>
      <c r="AM21" s="341">
        <f t="shared" si="22"/>
        <v>1.4741740566881975E-2</v>
      </c>
      <c r="AN21" s="342">
        <f t="shared" si="23"/>
        <v>1.6316619228609452E-2</v>
      </c>
      <c r="AP21" s="52">
        <f t="shared" si="2"/>
        <v>1.9216393867063464</v>
      </c>
      <c r="AQ21" s="74">
        <f t="shared" si="3"/>
        <v>2.2684139561323242</v>
      </c>
      <c r="AR21" s="74">
        <f t="shared" si="4"/>
        <v>2.2188354027437396</v>
      </c>
      <c r="AS21" s="74">
        <f t="shared" si="5"/>
        <v>2.6264428404403</v>
      </c>
      <c r="AT21" s="74">
        <f t="shared" si="6"/>
        <v>2.6569860820120916</v>
      </c>
      <c r="AU21" s="74">
        <f t="shared" si="7"/>
        <v>2.6880277934284855</v>
      </c>
      <c r="AV21" s="74">
        <f t="shared" si="8"/>
        <v>2.5457570899305919</v>
      </c>
      <c r="AW21" s="74">
        <f t="shared" si="9"/>
        <v>2.5678594822667984</v>
      </c>
      <c r="AX21" s="74">
        <f t="shared" si="10"/>
        <v>2.5628090726359973</v>
      </c>
      <c r="AY21" s="74">
        <f t="shared" si="11"/>
        <v>2.6173063429229608</v>
      </c>
      <c r="AZ21" s="74">
        <f t="shared" si="12"/>
        <v>2.7875114892867559</v>
      </c>
      <c r="BA21" s="17">
        <f t="shared" si="13"/>
        <v>2.7606040640267748</v>
      </c>
      <c r="BB21" s="42">
        <f t="shared" si="24"/>
        <v>-9.6528481993327538E-3</v>
      </c>
      <c r="BC21" s="8"/>
    </row>
    <row r="22" spans="1:55" ht="20.100000000000001" customHeight="1">
      <c r="A22" s="47" t="s">
        <v>123</v>
      </c>
      <c r="B22" s="81">
        <v>7317.71</v>
      </c>
      <c r="C22" s="61">
        <v>5966.25</v>
      </c>
      <c r="D22" s="61">
        <v>5399.58</v>
      </c>
      <c r="E22" s="61">
        <v>7535.079999999999</v>
      </c>
      <c r="F22" s="61">
        <v>4714.3799999999992</v>
      </c>
      <c r="G22" s="61">
        <v>5034.21</v>
      </c>
      <c r="H22" s="61">
        <v>6883.97</v>
      </c>
      <c r="I22" s="61">
        <v>7042.84</v>
      </c>
      <c r="J22" s="61">
        <v>5938.68</v>
      </c>
      <c r="K22" s="61">
        <v>6024.95</v>
      </c>
      <c r="L22" s="61">
        <v>7889.96</v>
      </c>
      <c r="M22" s="82">
        <v>10210.75</v>
      </c>
      <c r="N22" s="42">
        <f t="shared" si="0"/>
        <v>0.29414471049282886</v>
      </c>
      <c r="P22" s="340">
        <f t="shared" si="14"/>
        <v>2.4769391482173431E-2</v>
      </c>
      <c r="Q22" s="341">
        <f t="shared" si="15"/>
        <v>1.4491948006188035E-2</v>
      </c>
      <c r="R22" s="341">
        <f t="shared" si="16"/>
        <v>1.3990430851421858E-2</v>
      </c>
      <c r="S22" s="450">
        <f t="shared" si="17"/>
        <v>1.3990430851421858E-2</v>
      </c>
      <c r="T22" s="342">
        <f t="shared" si="18"/>
        <v>1.6852332389540006E-2</v>
      </c>
      <c r="V22" s="81">
        <v>1523.828</v>
      </c>
      <c r="W22" s="61">
        <v>1265.2360000000001</v>
      </c>
      <c r="X22" s="61">
        <v>1367.9940000000001</v>
      </c>
      <c r="Y22" s="61">
        <v>1761.3979999999997</v>
      </c>
      <c r="Z22" s="61">
        <v>1068.2820000000002</v>
      </c>
      <c r="AA22" s="61">
        <v>1209.204</v>
      </c>
      <c r="AB22" s="61">
        <v>1668.183</v>
      </c>
      <c r="AC22" s="61">
        <v>1649.915</v>
      </c>
      <c r="AD22" s="61">
        <v>1372.1670000000001</v>
      </c>
      <c r="AE22" s="61">
        <v>1393.8470000000002</v>
      </c>
      <c r="AF22" s="61">
        <v>1888.818</v>
      </c>
      <c r="AG22" s="82">
        <v>2392.9809999999998</v>
      </c>
      <c r="AH22" s="42">
        <f t="shared" si="1"/>
        <v>0.26691984087402798</v>
      </c>
      <c r="AJ22" s="340">
        <f t="shared" si="19"/>
        <v>2.4317555458742472E-2</v>
      </c>
      <c r="AK22" s="341">
        <f t="shared" si="20"/>
        <v>1.3648175797313479E-2</v>
      </c>
      <c r="AL22" s="341">
        <f t="shared" si="21"/>
        <v>1.1888399041802448E-2</v>
      </c>
      <c r="AM22" s="341">
        <f t="shared" si="22"/>
        <v>1.374449552317056E-2</v>
      </c>
      <c r="AN22" s="342">
        <f t="shared" si="23"/>
        <v>1.6122707267806277E-2</v>
      </c>
      <c r="AP22" s="52">
        <f t="shared" si="2"/>
        <v>2.0823836965389444</v>
      </c>
      <c r="AQ22" s="74">
        <f t="shared" si="3"/>
        <v>2.1206553530274466</v>
      </c>
      <c r="AR22" s="74">
        <f t="shared" si="4"/>
        <v>2.5335192737212897</v>
      </c>
      <c r="AS22" s="74">
        <f t="shared" si="5"/>
        <v>2.3375969465486763</v>
      </c>
      <c r="AT22" s="74">
        <f t="shared" si="6"/>
        <v>2.2660074071245857</v>
      </c>
      <c r="AU22" s="74">
        <f t="shared" si="7"/>
        <v>2.401973695972158</v>
      </c>
      <c r="AV22" s="74">
        <f t="shared" si="8"/>
        <v>2.4232862723108903</v>
      </c>
      <c r="AW22" s="74">
        <f t="shared" si="9"/>
        <v>2.3426842012597189</v>
      </c>
      <c r="AX22" s="74">
        <f t="shared" si="10"/>
        <v>2.3105589120814729</v>
      </c>
      <c r="AY22" s="74">
        <f t="shared" si="11"/>
        <v>2.3134582029726394</v>
      </c>
      <c r="AZ22" s="74">
        <f t="shared" si="12"/>
        <v>2.3939513001333341</v>
      </c>
      <c r="BA22" s="17">
        <f t="shared" si="13"/>
        <v>2.3435898440369214</v>
      </c>
      <c r="BB22" s="42">
        <f t="shared" si="24"/>
        <v>-2.1036959312249918E-2</v>
      </c>
      <c r="BC22" s="8"/>
    </row>
    <row r="23" spans="1:55" ht="20.100000000000001" customHeight="1">
      <c r="A23" s="47" t="s">
        <v>141</v>
      </c>
      <c r="B23" s="81">
        <v>1375.99</v>
      </c>
      <c r="C23" s="61">
        <v>1321.86</v>
      </c>
      <c r="D23" s="61">
        <v>1808.2</v>
      </c>
      <c r="E23" s="61">
        <v>1655.05</v>
      </c>
      <c r="F23" s="61">
        <v>951.03</v>
      </c>
      <c r="G23" s="61">
        <v>1657.67</v>
      </c>
      <c r="H23" s="61">
        <v>1928.28</v>
      </c>
      <c r="I23" s="61">
        <v>2488.6</v>
      </c>
      <c r="J23" s="61">
        <v>4072.58</v>
      </c>
      <c r="K23" s="61">
        <v>7337.47</v>
      </c>
      <c r="L23" s="61">
        <v>7191.62</v>
      </c>
      <c r="M23" s="82">
        <v>6986.96</v>
      </c>
      <c r="N23" s="42">
        <f t="shared" si="0"/>
        <v>-2.845812209210162E-2</v>
      </c>
      <c r="P23" s="340">
        <f t="shared" si="14"/>
        <v>4.6575274212227345E-3</v>
      </c>
      <c r="Q23" s="341">
        <f t="shared" si="15"/>
        <v>4.7719239863688086E-3</v>
      </c>
      <c r="R23" s="341">
        <f t="shared" si="16"/>
        <v>1.2752138454403122E-2</v>
      </c>
      <c r="S23" s="450">
        <f t="shared" si="17"/>
        <v>1.2752138454403122E-2</v>
      </c>
      <c r="T23" s="342">
        <f t="shared" si="18"/>
        <v>1.153162816760967E-2</v>
      </c>
      <c r="V23" s="81">
        <v>274.79899999999998</v>
      </c>
      <c r="W23" s="61">
        <v>318.25799999999998</v>
      </c>
      <c r="X23" s="61">
        <v>429.13</v>
      </c>
      <c r="Y23" s="61">
        <v>414.68099999999998</v>
      </c>
      <c r="Z23" s="61">
        <v>251.11600000000001</v>
      </c>
      <c r="AA23" s="61">
        <v>386.875</v>
      </c>
      <c r="AB23" s="61">
        <v>475.46100000000001</v>
      </c>
      <c r="AC23" s="61">
        <v>569.94500000000005</v>
      </c>
      <c r="AD23" s="61">
        <v>939.346</v>
      </c>
      <c r="AE23" s="61">
        <v>1681.018</v>
      </c>
      <c r="AF23" s="61">
        <v>1609.989</v>
      </c>
      <c r="AG23" s="82">
        <v>1718.4079999999999</v>
      </c>
      <c r="AH23" s="42">
        <f t="shared" si="1"/>
        <v>6.7341453885709696E-2</v>
      </c>
      <c r="AJ23" s="340">
        <f t="shared" si="19"/>
        <v>4.3852980274066179E-3</v>
      </c>
      <c r="AK23" s="341">
        <f t="shared" si="20"/>
        <v>4.3666230111591197E-3</v>
      </c>
      <c r="AL23" s="341">
        <f t="shared" si="21"/>
        <v>1.4337737772117502E-2</v>
      </c>
      <c r="AM23" s="341">
        <f t="shared" si="22"/>
        <v>1.1715520819292197E-2</v>
      </c>
      <c r="AN23" s="342">
        <f t="shared" si="23"/>
        <v>1.1577772306030198E-2</v>
      </c>
      <c r="AP23" s="52">
        <f t="shared" si="2"/>
        <v>1.9971002696240523</v>
      </c>
      <c r="AQ23" s="74">
        <f t="shared" si="3"/>
        <v>2.4076528527983294</v>
      </c>
      <c r="AR23" s="74">
        <f t="shared" si="4"/>
        <v>2.3732441101648045</v>
      </c>
      <c r="AS23" s="74">
        <f t="shared" si="5"/>
        <v>2.5055496812785112</v>
      </c>
      <c r="AT23" s="74">
        <f t="shared" si="6"/>
        <v>2.6404634974711634</v>
      </c>
      <c r="AU23" s="74">
        <f t="shared" si="7"/>
        <v>2.3338481121091652</v>
      </c>
      <c r="AV23" s="74">
        <f t="shared" si="8"/>
        <v>2.4657259319186013</v>
      </c>
      <c r="AW23" s="74">
        <f t="shared" si="9"/>
        <v>2.2902234187896813</v>
      </c>
      <c r="AX23" s="74">
        <f t="shared" si="10"/>
        <v>2.3065133158832976</v>
      </c>
      <c r="AY23" s="74">
        <f t="shared" si="11"/>
        <v>2.2910049376692507</v>
      </c>
      <c r="AZ23" s="74">
        <f t="shared" si="12"/>
        <v>2.238701433056808</v>
      </c>
      <c r="BA23" s="17">
        <f t="shared" si="13"/>
        <v>2.4594501757559795</v>
      </c>
      <c r="BB23" s="42">
        <f t="shared" si="24"/>
        <v>9.8605709291815974E-2</v>
      </c>
      <c r="BC23" s="8"/>
    </row>
    <row r="24" spans="1:55" ht="20.100000000000001" customHeight="1">
      <c r="A24" s="47" t="s">
        <v>129</v>
      </c>
      <c r="B24" s="81">
        <v>7738.9</v>
      </c>
      <c r="C24" s="61">
        <v>8387.7200000000012</v>
      </c>
      <c r="D24" s="61">
        <v>4724.0300000000007</v>
      </c>
      <c r="E24" s="61">
        <v>3323.11</v>
      </c>
      <c r="F24" s="61">
        <v>3972.21</v>
      </c>
      <c r="G24" s="61">
        <v>4653.3600000000006</v>
      </c>
      <c r="H24" s="61">
        <v>4748.0099999999993</v>
      </c>
      <c r="I24" s="61">
        <v>5201.6799999999994</v>
      </c>
      <c r="J24" s="61">
        <v>2787.79</v>
      </c>
      <c r="K24" s="61">
        <v>2610.0100000000002</v>
      </c>
      <c r="L24" s="61">
        <v>2850.2599999999998</v>
      </c>
      <c r="M24" s="82">
        <v>5735.42</v>
      </c>
      <c r="N24" s="42">
        <f t="shared" si="0"/>
        <v>1.0122444969932569</v>
      </c>
      <c r="P24" s="340">
        <f t="shared" si="14"/>
        <v>2.6195058801372552E-2</v>
      </c>
      <c r="Q24" s="341">
        <f t="shared" si="15"/>
        <v>1.3395597556334592E-2</v>
      </c>
      <c r="R24" s="341">
        <f t="shared" si="16"/>
        <v>5.054064334746141E-3</v>
      </c>
      <c r="S24" s="450">
        <f t="shared" si="17"/>
        <v>5.054064334746141E-3</v>
      </c>
      <c r="T24" s="342">
        <f t="shared" si="18"/>
        <v>9.4660239682310843E-3</v>
      </c>
      <c r="V24" s="81">
        <v>1276.732</v>
      </c>
      <c r="W24" s="61">
        <v>1607.239</v>
      </c>
      <c r="X24" s="61">
        <v>836.7399999999999</v>
      </c>
      <c r="Y24" s="61">
        <v>875.44599999999991</v>
      </c>
      <c r="Z24" s="61">
        <v>1116.1580000000001</v>
      </c>
      <c r="AA24" s="61">
        <v>1207.3539999999998</v>
      </c>
      <c r="AB24" s="61">
        <v>1375.605</v>
      </c>
      <c r="AC24" s="61">
        <v>1428.077</v>
      </c>
      <c r="AD24" s="61">
        <v>744.39300000000003</v>
      </c>
      <c r="AE24" s="61">
        <v>756.87800000000004</v>
      </c>
      <c r="AF24" s="61">
        <v>910.05799999999999</v>
      </c>
      <c r="AG24" s="82">
        <v>1564.777</v>
      </c>
      <c r="AH24" s="42">
        <f t="shared" si="1"/>
        <v>0.71942557507323712</v>
      </c>
      <c r="AJ24" s="340">
        <f t="shared" si="19"/>
        <v>2.0374347509004423E-2</v>
      </c>
      <c r="AK24" s="341">
        <f t="shared" si="20"/>
        <v>1.3627295015224574E-2</v>
      </c>
      <c r="AL24" s="341">
        <f t="shared" si="21"/>
        <v>6.4555634082947063E-3</v>
      </c>
      <c r="AM24" s="341">
        <f t="shared" si="22"/>
        <v>6.622283410485051E-3</v>
      </c>
      <c r="AN24" s="342">
        <f t="shared" si="23"/>
        <v>1.0542683586036038E-2</v>
      </c>
      <c r="AP24" s="52">
        <f t="shared" si="2"/>
        <v>1.6497590096783781</v>
      </c>
      <c r="AQ24" s="74">
        <f t="shared" si="3"/>
        <v>1.9161810360860876</v>
      </c>
      <c r="AR24" s="74">
        <f t="shared" si="4"/>
        <v>1.771241926914096</v>
      </c>
      <c r="AS24" s="74">
        <f t="shared" si="5"/>
        <v>2.6344177592676736</v>
      </c>
      <c r="AT24" s="74">
        <f t="shared" si="6"/>
        <v>2.8099168976463984</v>
      </c>
      <c r="AU24" s="74">
        <f t="shared" si="7"/>
        <v>2.5945854178486076</v>
      </c>
      <c r="AV24" s="74">
        <f t="shared" si="8"/>
        <v>2.8972243108165321</v>
      </c>
      <c r="AW24" s="74">
        <f t="shared" si="9"/>
        <v>2.7454149428646133</v>
      </c>
      <c r="AX24" s="74">
        <f t="shared" si="10"/>
        <v>2.6701903658453476</v>
      </c>
      <c r="AY24" s="74">
        <f t="shared" si="11"/>
        <v>2.8999045980666738</v>
      </c>
      <c r="AZ24" s="74">
        <f t="shared" si="12"/>
        <v>3.1928946832920508</v>
      </c>
      <c r="BA24" s="17">
        <f t="shared" si="13"/>
        <v>2.7282692461929554</v>
      </c>
      <c r="BB24" s="42">
        <f t="shared" si="24"/>
        <v>-0.14551856017375459</v>
      </c>
      <c r="BC24" s="8"/>
    </row>
    <row r="25" spans="1:55" ht="20.100000000000001" customHeight="1">
      <c r="A25" s="47" t="s">
        <v>138</v>
      </c>
      <c r="B25" s="81">
        <v>4034.97</v>
      </c>
      <c r="C25" s="61">
        <v>5637.1799999999994</v>
      </c>
      <c r="D25" s="61">
        <v>4676.2299999999996</v>
      </c>
      <c r="E25" s="61">
        <v>3042.3899999999994</v>
      </c>
      <c r="F25" s="61">
        <v>5617.38</v>
      </c>
      <c r="G25" s="61">
        <v>3930.5699999999997</v>
      </c>
      <c r="H25" s="61">
        <v>3932.82</v>
      </c>
      <c r="I25" s="61">
        <v>4092.1</v>
      </c>
      <c r="J25" s="61">
        <v>3441.87</v>
      </c>
      <c r="K25" s="61">
        <v>3666.21</v>
      </c>
      <c r="L25" s="61">
        <v>3436.37</v>
      </c>
      <c r="M25" s="82">
        <v>3443.7200000000003</v>
      </c>
      <c r="N25" s="42">
        <f t="shared" si="0"/>
        <v>2.1388849279909798E-3</v>
      </c>
      <c r="P25" s="340">
        <f t="shared" si="14"/>
        <v>1.3657790695289281E-2</v>
      </c>
      <c r="Q25" s="341">
        <f t="shared" si="15"/>
        <v>1.1314906623816349E-2</v>
      </c>
      <c r="R25" s="341">
        <f t="shared" si="16"/>
        <v>6.0933511532251785E-3</v>
      </c>
      <c r="S25" s="450">
        <f t="shared" si="17"/>
        <v>6.0933511532251785E-3</v>
      </c>
      <c r="T25" s="342">
        <f t="shared" si="18"/>
        <v>5.6836876915512292E-3</v>
      </c>
      <c r="V25" s="81">
        <v>1133.2259999999999</v>
      </c>
      <c r="W25" s="61">
        <v>1682.252</v>
      </c>
      <c r="X25" s="61">
        <v>1900.482</v>
      </c>
      <c r="Y25" s="61">
        <v>1188.8190000000002</v>
      </c>
      <c r="Z25" s="61">
        <v>1619.547</v>
      </c>
      <c r="AA25" s="61">
        <v>1341.902</v>
      </c>
      <c r="AB25" s="61">
        <v>1376.442</v>
      </c>
      <c r="AC25" s="61">
        <v>1807.8229999999999</v>
      </c>
      <c r="AD25" s="61">
        <v>1322.183</v>
      </c>
      <c r="AE25" s="61">
        <v>1512.5029999999999</v>
      </c>
      <c r="AF25" s="61">
        <v>1892.0630000000001</v>
      </c>
      <c r="AG25" s="82">
        <v>1441.95</v>
      </c>
      <c r="AH25" s="42">
        <f t="shared" si="1"/>
        <v>-0.23789535549291965</v>
      </c>
      <c r="AJ25" s="340">
        <f t="shared" si="19"/>
        <v>1.8084249733099071E-2</v>
      </c>
      <c r="AK25" s="341">
        <f t="shared" si="20"/>
        <v>1.5145926079277403E-2</v>
      </c>
      <c r="AL25" s="341">
        <f t="shared" si="21"/>
        <v>1.2900439729700121E-2</v>
      </c>
      <c r="AM25" s="341">
        <f t="shared" si="22"/>
        <v>1.3768108644166173E-2</v>
      </c>
      <c r="AN25" s="342">
        <f t="shared" si="23"/>
        <v>9.7151367874685444E-3</v>
      </c>
      <c r="AP25" s="52">
        <f t="shared" si="2"/>
        <v>2.8085115874467466</v>
      </c>
      <c r="AQ25" s="74">
        <f t="shared" si="3"/>
        <v>2.9842084162648703</v>
      </c>
      <c r="AR25" s="74">
        <f t="shared" si="4"/>
        <v>4.0641328591621892</v>
      </c>
      <c r="AS25" s="74">
        <f t="shared" si="5"/>
        <v>3.9075167877885493</v>
      </c>
      <c r="AT25" s="74">
        <f t="shared" si="6"/>
        <v>2.8831003065486045</v>
      </c>
      <c r="AU25" s="74">
        <f t="shared" si="7"/>
        <v>3.4140137435537343</v>
      </c>
      <c r="AV25" s="74">
        <f t="shared" si="8"/>
        <v>3.4998855782873357</v>
      </c>
      <c r="AW25" s="74">
        <f t="shared" si="9"/>
        <v>4.4178368075071477</v>
      </c>
      <c r="AX25" s="74">
        <f t="shared" si="10"/>
        <v>3.8414669932333294</v>
      </c>
      <c r="AY25" s="74">
        <f t="shared" si="11"/>
        <v>4.1255219968305141</v>
      </c>
      <c r="AZ25" s="74">
        <f t="shared" si="12"/>
        <v>5.505993242869657</v>
      </c>
      <c r="BA25" s="17">
        <f t="shared" si="13"/>
        <v>4.1871871116118617</v>
      </c>
      <c r="BB25" s="42">
        <f t="shared" si="24"/>
        <v>-0.23952193057368329</v>
      </c>
      <c r="BC25" s="8"/>
    </row>
    <row r="26" spans="1:55" ht="20.100000000000001" customHeight="1">
      <c r="A26" s="47" t="s">
        <v>130</v>
      </c>
      <c r="B26" s="81">
        <v>1291.22</v>
      </c>
      <c r="C26" s="61">
        <v>1360.01</v>
      </c>
      <c r="D26" s="61">
        <v>6741.7199999999993</v>
      </c>
      <c r="E26" s="61">
        <v>1419.3300000000004</v>
      </c>
      <c r="F26" s="61">
        <v>3276.77</v>
      </c>
      <c r="G26" s="61">
        <v>3655.79</v>
      </c>
      <c r="H26" s="61">
        <v>2818.47</v>
      </c>
      <c r="I26" s="61">
        <v>5734.9</v>
      </c>
      <c r="J26" s="61">
        <v>4395.07</v>
      </c>
      <c r="K26" s="61">
        <v>2978.59</v>
      </c>
      <c r="L26" s="61">
        <v>3554.0299999999997</v>
      </c>
      <c r="M26" s="82">
        <v>4995.71</v>
      </c>
      <c r="N26" s="42">
        <f t="shared" si="0"/>
        <v>0.40564654772188202</v>
      </c>
      <c r="P26" s="340">
        <f t="shared" si="14"/>
        <v>4.3705932142175594E-3</v>
      </c>
      <c r="Q26" s="341">
        <f t="shared" si="15"/>
        <v>1.0523899201968563E-2</v>
      </c>
      <c r="R26" s="341">
        <f t="shared" si="16"/>
        <v>6.3019851759551155E-3</v>
      </c>
      <c r="S26" s="450">
        <f t="shared" si="17"/>
        <v>6.3019851759551155E-3</v>
      </c>
      <c r="T26" s="342">
        <f t="shared" si="18"/>
        <v>8.2451695949610857E-3</v>
      </c>
      <c r="V26" s="81">
        <v>280.05900000000003</v>
      </c>
      <c r="W26" s="61">
        <v>294.20800000000003</v>
      </c>
      <c r="X26" s="61">
        <v>449.31099999999998</v>
      </c>
      <c r="Y26" s="61">
        <v>562.71299999999997</v>
      </c>
      <c r="Z26" s="61">
        <v>774.97200000000009</v>
      </c>
      <c r="AA26" s="61">
        <v>859.01</v>
      </c>
      <c r="AB26" s="61">
        <v>766.43700000000001</v>
      </c>
      <c r="AC26" s="61">
        <v>1325.6000000000001</v>
      </c>
      <c r="AD26" s="61">
        <v>681.798</v>
      </c>
      <c r="AE26" s="61">
        <v>1019.414</v>
      </c>
      <c r="AF26" s="61">
        <v>999.09399999999994</v>
      </c>
      <c r="AG26" s="82">
        <v>1436.6409999999998</v>
      </c>
      <c r="AH26" s="42">
        <f t="shared" si="1"/>
        <v>0.43794377706201815</v>
      </c>
      <c r="AJ26" s="340">
        <f t="shared" si="19"/>
        <v>4.4692381713815196E-3</v>
      </c>
      <c r="AK26" s="341">
        <f t="shared" si="20"/>
        <v>9.6955679038857392E-3</v>
      </c>
      <c r="AL26" s="341">
        <f t="shared" si="21"/>
        <v>8.6947853105828667E-3</v>
      </c>
      <c r="AM26" s="341">
        <f t="shared" si="22"/>
        <v>7.2701779685637085E-3</v>
      </c>
      <c r="AN26" s="342">
        <f t="shared" si="23"/>
        <v>9.6793674048930925E-3</v>
      </c>
      <c r="AP26" s="52">
        <f t="shared" si="2"/>
        <v>2.1689487461470551</v>
      </c>
      <c r="AQ26" s="74">
        <f t="shared" si="3"/>
        <v>2.1632782111896236</v>
      </c>
      <c r="AR26" s="74">
        <f t="shared" si="4"/>
        <v>0.66646345443002686</v>
      </c>
      <c r="AS26" s="74">
        <f t="shared" si="5"/>
        <v>3.9646382448056467</v>
      </c>
      <c r="AT26" s="74">
        <f t="shared" si="6"/>
        <v>2.3650485081345352</v>
      </c>
      <c r="AU26" s="74">
        <f t="shared" si="7"/>
        <v>2.3497246833105838</v>
      </c>
      <c r="AV26" s="74">
        <f t="shared" si="8"/>
        <v>2.7193370871430247</v>
      </c>
      <c r="AW26" s="74">
        <f t="shared" si="9"/>
        <v>2.3114614029887188</v>
      </c>
      <c r="AX26" s="74">
        <f t="shared" si="10"/>
        <v>1.5512790467501087</v>
      </c>
      <c r="AY26" s="74">
        <f t="shared" si="11"/>
        <v>3.4224717064114225</v>
      </c>
      <c r="AZ26" s="74">
        <f t="shared" si="12"/>
        <v>2.811158037495463</v>
      </c>
      <c r="BA26" s="17">
        <f t="shared" si="13"/>
        <v>2.8757493929791753</v>
      </c>
      <c r="BB26" s="42">
        <f t="shared" si="24"/>
        <v>2.2976778474275497E-2</v>
      </c>
      <c r="BC26" s="8"/>
    </row>
    <row r="27" spans="1:55" ht="20.100000000000001" customHeight="1">
      <c r="A27" s="47" t="s">
        <v>137</v>
      </c>
      <c r="B27" s="81">
        <v>1263.8399999999999</v>
      </c>
      <c r="C27" s="61">
        <v>1777.7399999999998</v>
      </c>
      <c r="D27" s="61">
        <v>2141.56</v>
      </c>
      <c r="E27" s="61">
        <v>2259.7000000000003</v>
      </c>
      <c r="F27" s="61">
        <v>2070.5</v>
      </c>
      <c r="G27" s="61">
        <v>2636.83</v>
      </c>
      <c r="H27" s="61">
        <v>4288.09</v>
      </c>
      <c r="I27" s="61">
        <v>3508.11</v>
      </c>
      <c r="J27" s="61">
        <v>4947.42</v>
      </c>
      <c r="K27" s="61">
        <v>5212.38</v>
      </c>
      <c r="L27" s="61">
        <v>4160.6000000000004</v>
      </c>
      <c r="M27" s="82">
        <v>4912.62</v>
      </c>
      <c r="N27" s="42">
        <f t="shared" si="0"/>
        <v>0.18074796904292637</v>
      </c>
      <c r="P27" s="340">
        <f t="shared" si="14"/>
        <v>4.2779158686023448E-3</v>
      </c>
      <c r="Q27" s="341">
        <f t="shared" si="15"/>
        <v>7.5906255919313652E-3</v>
      </c>
      <c r="R27" s="341">
        <f t="shared" si="16"/>
        <v>7.3775515465763809E-3</v>
      </c>
      <c r="S27" s="450">
        <f t="shared" si="17"/>
        <v>7.3775515465763809E-3</v>
      </c>
      <c r="T27" s="342">
        <f t="shared" si="18"/>
        <v>8.1080337040376101E-3</v>
      </c>
      <c r="V27" s="81">
        <v>233.26899999999998</v>
      </c>
      <c r="W27" s="61">
        <v>350.48900000000003</v>
      </c>
      <c r="X27" s="61">
        <v>455.98099999999999</v>
      </c>
      <c r="Y27" s="61">
        <v>469.37100000000004</v>
      </c>
      <c r="Z27" s="61">
        <v>447.30200000000002</v>
      </c>
      <c r="AA27" s="61">
        <v>573.44799999999998</v>
      </c>
      <c r="AB27" s="61">
        <v>1039.499</v>
      </c>
      <c r="AC27" s="61">
        <v>953.80399999999997</v>
      </c>
      <c r="AD27" s="61">
        <v>1430.8980000000001</v>
      </c>
      <c r="AE27" s="61">
        <v>1537.5330000000001</v>
      </c>
      <c r="AF27" s="61">
        <v>1102.902</v>
      </c>
      <c r="AG27" s="82">
        <v>1342.835</v>
      </c>
      <c r="AH27" s="42">
        <f t="shared" si="1"/>
        <v>0.2175469806020843</v>
      </c>
      <c r="AJ27" s="340">
        <f t="shared" si="19"/>
        <v>3.7225538868595385E-3</v>
      </c>
      <c r="AK27" s="341">
        <f t="shared" si="20"/>
        <v>6.4724555282796121E-3</v>
      </c>
      <c r="AL27" s="341">
        <f t="shared" si="21"/>
        <v>1.311392559150297E-2</v>
      </c>
      <c r="AM27" s="341">
        <f t="shared" si="22"/>
        <v>8.0255649837601382E-3</v>
      </c>
      <c r="AN27" s="342">
        <f t="shared" si="23"/>
        <v>9.0473495669061502E-3</v>
      </c>
      <c r="AP27" s="52">
        <f t="shared" si="2"/>
        <v>1.8457162299025192</v>
      </c>
      <c r="AQ27" s="74">
        <f t="shared" si="3"/>
        <v>1.9715425202785564</v>
      </c>
      <c r="AR27" s="74">
        <f t="shared" si="4"/>
        <v>2.1292002091932987</v>
      </c>
      <c r="AS27" s="74">
        <f t="shared" si="5"/>
        <v>2.0771385582156925</v>
      </c>
      <c r="AT27" s="74">
        <f t="shared" si="6"/>
        <v>2.1603574015938181</v>
      </c>
      <c r="AU27" s="74">
        <f t="shared" si="7"/>
        <v>2.1747628781529333</v>
      </c>
      <c r="AV27" s="74">
        <f t="shared" si="8"/>
        <v>2.4241538773673126</v>
      </c>
      <c r="AW27" s="74">
        <f t="shared" si="9"/>
        <v>2.718854311865933</v>
      </c>
      <c r="AX27" s="74">
        <f t="shared" si="10"/>
        <v>2.892210485465152</v>
      </c>
      <c r="AY27" s="74">
        <f t="shared" si="11"/>
        <v>2.9497715055310629</v>
      </c>
      <c r="AZ27" s="74">
        <f t="shared" si="12"/>
        <v>2.6508244003268762</v>
      </c>
      <c r="BA27" s="17">
        <f t="shared" si="13"/>
        <v>2.7334395902797288</v>
      </c>
      <c r="BB27" s="42">
        <f t="shared" si="24"/>
        <v>3.1165847855733217E-2</v>
      </c>
      <c r="BC27" s="8"/>
    </row>
    <row r="28" spans="1:55" ht="20.100000000000001" customHeight="1">
      <c r="A28" s="47" t="s">
        <v>152</v>
      </c>
      <c r="B28" s="81">
        <v>3296.52</v>
      </c>
      <c r="C28" s="61">
        <v>2169.6899999999996</v>
      </c>
      <c r="D28" s="61">
        <v>2468.44</v>
      </c>
      <c r="E28" s="61">
        <v>2499.7199999999993</v>
      </c>
      <c r="F28" s="61">
        <v>2973.54</v>
      </c>
      <c r="G28" s="61">
        <v>3187.1200000000003</v>
      </c>
      <c r="H28" s="61">
        <v>3408.7</v>
      </c>
      <c r="I28" s="61">
        <v>2799.4700000000003</v>
      </c>
      <c r="J28" s="61">
        <v>3023.81</v>
      </c>
      <c r="K28" s="61">
        <v>2788.84</v>
      </c>
      <c r="L28" s="61">
        <v>2799.14</v>
      </c>
      <c r="M28" s="82">
        <v>4306.05</v>
      </c>
      <c r="N28" s="42">
        <f t="shared" si="0"/>
        <v>0.53834749244410796</v>
      </c>
      <c r="P28" s="340">
        <f t="shared" si="14"/>
        <v>1.1158244096693413E-2</v>
      </c>
      <c r="Q28" s="341">
        <f t="shared" si="15"/>
        <v>9.1747418819401686E-3</v>
      </c>
      <c r="R28" s="341">
        <f t="shared" si="16"/>
        <v>4.9634186502148271E-3</v>
      </c>
      <c r="S28" s="450">
        <f t="shared" si="17"/>
        <v>4.9634186502148271E-3</v>
      </c>
      <c r="T28" s="342">
        <f t="shared" si="18"/>
        <v>7.1069202444461717E-3</v>
      </c>
      <c r="V28" s="81">
        <v>410.60500000000002</v>
      </c>
      <c r="W28" s="61">
        <v>374.976</v>
      </c>
      <c r="X28" s="61">
        <v>434.21800000000002</v>
      </c>
      <c r="Y28" s="61">
        <v>473.18900000000002</v>
      </c>
      <c r="Z28" s="61">
        <v>560.29700000000003</v>
      </c>
      <c r="AA28" s="61">
        <v>649.322</v>
      </c>
      <c r="AB28" s="61">
        <v>643.65099999999995</v>
      </c>
      <c r="AC28" s="61">
        <v>590.88800000000003</v>
      </c>
      <c r="AD28" s="61">
        <v>644.11099999999999</v>
      </c>
      <c r="AE28" s="61">
        <v>599.851</v>
      </c>
      <c r="AF28" s="61">
        <v>614.81500000000005</v>
      </c>
      <c r="AG28" s="82">
        <v>925.24700000000007</v>
      </c>
      <c r="AH28" s="42">
        <f t="shared" si="1"/>
        <v>0.5049193659881428</v>
      </c>
      <c r="AJ28" s="340">
        <f t="shared" si="19"/>
        <v>6.5525176457821698E-3</v>
      </c>
      <c r="AK28" s="341">
        <f t="shared" si="20"/>
        <v>7.3288384797463319E-3</v>
      </c>
      <c r="AL28" s="341">
        <f t="shared" si="21"/>
        <v>5.1162488089612698E-3</v>
      </c>
      <c r="AM28" s="341">
        <f t="shared" si="22"/>
        <v>4.4738677919620145E-3</v>
      </c>
      <c r="AN28" s="342">
        <f t="shared" si="23"/>
        <v>6.2338508042545917E-3</v>
      </c>
      <c r="AP28" s="52">
        <f t="shared" si="2"/>
        <v>1.2455710870857752</v>
      </c>
      <c r="AQ28" s="74">
        <f t="shared" si="3"/>
        <v>1.7282468924132022</v>
      </c>
      <c r="AR28" s="74">
        <f t="shared" si="4"/>
        <v>1.7590786083518337</v>
      </c>
      <c r="AS28" s="74">
        <f t="shared" si="5"/>
        <v>1.8929680124173913</v>
      </c>
      <c r="AT28" s="74">
        <f t="shared" si="6"/>
        <v>1.8842759808174769</v>
      </c>
      <c r="AU28" s="74">
        <f t="shared" si="7"/>
        <v>2.0373315093250328</v>
      </c>
      <c r="AV28" s="74">
        <f t="shared" si="8"/>
        <v>1.8882594537506967</v>
      </c>
      <c r="AW28" s="74">
        <f t="shared" si="9"/>
        <v>2.1107138136861621</v>
      </c>
      <c r="AX28" s="74">
        <f t="shared" si="10"/>
        <v>2.1301305306881053</v>
      </c>
      <c r="AY28" s="74">
        <f t="shared" si="11"/>
        <v>2.1508978643450321</v>
      </c>
      <c r="AZ28" s="74">
        <f t="shared" si="12"/>
        <v>2.1964424787613339</v>
      </c>
      <c r="BA28" s="17">
        <f t="shared" si="13"/>
        <v>2.1487140186481812</v>
      </c>
      <c r="BB28" s="42">
        <f t="shared" si="24"/>
        <v>-2.1729893031420866E-2</v>
      </c>
      <c r="BC28" s="8"/>
    </row>
    <row r="29" spans="1:55" ht="20.100000000000001" customHeight="1">
      <c r="A29" s="47" t="s">
        <v>142</v>
      </c>
      <c r="B29" s="81">
        <v>65.14</v>
      </c>
      <c r="C29" s="61">
        <v>118.73</v>
      </c>
      <c r="D29" s="61">
        <v>27.18</v>
      </c>
      <c r="E29" s="61">
        <v>10.24</v>
      </c>
      <c r="F29" s="61">
        <v>24.7</v>
      </c>
      <c r="G29" s="61">
        <v>146.97</v>
      </c>
      <c r="H29" s="61">
        <v>1497.34</v>
      </c>
      <c r="I29" s="61">
        <v>2745.24</v>
      </c>
      <c r="J29" s="61">
        <v>2077.71</v>
      </c>
      <c r="K29" s="61">
        <v>4493.21</v>
      </c>
      <c r="L29" s="61">
        <v>1102.25</v>
      </c>
      <c r="M29" s="82">
        <v>3246.8</v>
      </c>
      <c r="N29" s="42">
        <f t="shared" si="0"/>
        <v>1.9456112497164892</v>
      </c>
      <c r="P29" s="340">
        <f t="shared" si="14"/>
        <v>2.204894920882048E-4</v>
      </c>
      <c r="Q29" s="341">
        <f t="shared" si="15"/>
        <v>4.2308159541804089E-4</v>
      </c>
      <c r="R29" s="341">
        <f t="shared" si="16"/>
        <v>1.9545032428529095E-3</v>
      </c>
      <c r="S29" s="450">
        <f t="shared" si="17"/>
        <v>1.9545032428529095E-3</v>
      </c>
      <c r="T29" s="342">
        <f t="shared" si="18"/>
        <v>5.3586810765476082E-3</v>
      </c>
      <c r="V29" s="81">
        <v>16.303999999999998</v>
      </c>
      <c r="W29" s="61">
        <v>28.975000000000001</v>
      </c>
      <c r="X29" s="61">
        <v>7.0350000000000001</v>
      </c>
      <c r="Y29" s="61">
        <v>2.5720000000000001</v>
      </c>
      <c r="Z29" s="61">
        <v>8.7210000000000001</v>
      </c>
      <c r="AA29" s="61">
        <v>40.341999999999999</v>
      </c>
      <c r="AB29" s="61">
        <v>300.18400000000003</v>
      </c>
      <c r="AC29" s="61">
        <v>558.94200000000001</v>
      </c>
      <c r="AD29" s="61">
        <v>423.20300000000003</v>
      </c>
      <c r="AE29" s="61">
        <v>924.61700000000008</v>
      </c>
      <c r="AF29" s="61">
        <v>273.82900000000001</v>
      </c>
      <c r="AG29" s="82">
        <v>866.2109999999999</v>
      </c>
      <c r="AH29" s="42">
        <f t="shared" si="1"/>
        <v>2.1633282084804746</v>
      </c>
      <c r="AJ29" s="340">
        <f t="shared" si="19"/>
        <v>2.6018252991763979E-4</v>
      </c>
      <c r="AK29" s="341">
        <f t="shared" si="20"/>
        <v>4.5533649244893366E-4</v>
      </c>
      <c r="AL29" s="341">
        <f t="shared" si="21"/>
        <v>7.8862427919522398E-3</v>
      </c>
      <c r="AM29" s="341">
        <f t="shared" si="22"/>
        <v>1.9925908502641714E-3</v>
      </c>
      <c r="AN29" s="342">
        <f t="shared" si="23"/>
        <v>5.8360958090155094E-3</v>
      </c>
      <c r="AP29" s="52">
        <f t="shared" si="2"/>
        <v>2.5029167945962536</v>
      </c>
      <c r="AQ29" s="74">
        <f t="shared" si="3"/>
        <v>2.4404110165922681</v>
      </c>
      <c r="AR29" s="74">
        <f t="shared" si="4"/>
        <v>2.5883002207505519</v>
      </c>
      <c r="AS29" s="74">
        <f t="shared" si="5"/>
        <v>2.51171875</v>
      </c>
      <c r="AT29" s="74">
        <f t="shared" si="6"/>
        <v>3.5307692307692307</v>
      </c>
      <c r="AU29" s="74">
        <f t="shared" si="7"/>
        <v>2.7449139280125197</v>
      </c>
      <c r="AV29" s="74">
        <f t="shared" si="8"/>
        <v>2.0047818130818653</v>
      </c>
      <c r="AW29" s="74">
        <f t="shared" si="9"/>
        <v>2.0360405647593653</v>
      </c>
      <c r="AX29" s="74">
        <f t="shared" si="10"/>
        <v>2.0368723257817503</v>
      </c>
      <c r="AY29" s="74">
        <f t="shared" si="11"/>
        <v>2.0578094502593918</v>
      </c>
      <c r="AZ29" s="74">
        <f t="shared" si="12"/>
        <v>2.4842730777954185</v>
      </c>
      <c r="BA29" s="17">
        <f t="shared" si="13"/>
        <v>2.6678914623629413</v>
      </c>
      <c r="BB29" s="42">
        <f t="shared" si="24"/>
        <v>7.3912319144265937E-2</v>
      </c>
      <c r="BC29" s="8"/>
    </row>
    <row r="30" spans="1:55" ht="20.100000000000001" customHeight="1">
      <c r="A30" s="47" t="s">
        <v>140</v>
      </c>
      <c r="B30" s="81">
        <v>434.10999999999996</v>
      </c>
      <c r="C30" s="61">
        <v>477.29</v>
      </c>
      <c r="D30" s="61">
        <v>407.93</v>
      </c>
      <c r="E30" s="61">
        <v>504.35</v>
      </c>
      <c r="F30" s="61">
        <v>853.99</v>
      </c>
      <c r="G30" s="61">
        <v>1726.29</v>
      </c>
      <c r="H30" s="61">
        <v>2627.56</v>
      </c>
      <c r="I30" s="61">
        <v>2289.38</v>
      </c>
      <c r="J30" s="61">
        <v>1653.39</v>
      </c>
      <c r="K30" s="61">
        <v>1669.68</v>
      </c>
      <c r="L30" s="61">
        <v>2449.5300000000002</v>
      </c>
      <c r="M30" s="82">
        <v>3067.61</v>
      </c>
      <c r="N30" s="42">
        <f t="shared" si="0"/>
        <v>0.2523259564079639</v>
      </c>
      <c r="P30" s="340">
        <f t="shared" si="14"/>
        <v>1.4693996532147771E-3</v>
      </c>
      <c r="Q30" s="341">
        <f t="shared" si="15"/>
        <v>4.969459939812273E-3</v>
      </c>
      <c r="R30" s="341">
        <f t="shared" si="16"/>
        <v>4.3434922462830461E-3</v>
      </c>
      <c r="S30" s="450">
        <f t="shared" si="17"/>
        <v>4.3434922462830461E-3</v>
      </c>
      <c r="T30" s="342">
        <f t="shared" si="18"/>
        <v>5.0629369401343502E-3</v>
      </c>
      <c r="V30" s="81">
        <v>110.99299999999999</v>
      </c>
      <c r="W30" s="61">
        <v>128.44</v>
      </c>
      <c r="X30" s="61">
        <v>109.10599999999999</v>
      </c>
      <c r="Y30" s="61">
        <v>116.78500000000001</v>
      </c>
      <c r="Z30" s="61">
        <v>213.27099999999999</v>
      </c>
      <c r="AA30" s="61">
        <v>411.91</v>
      </c>
      <c r="AB30" s="61">
        <v>592.18399999999997</v>
      </c>
      <c r="AC30" s="61">
        <v>601.428</v>
      </c>
      <c r="AD30" s="61">
        <v>439.678</v>
      </c>
      <c r="AE30" s="61">
        <v>427.476</v>
      </c>
      <c r="AF30" s="61">
        <v>607.77300000000002</v>
      </c>
      <c r="AG30" s="82">
        <v>798.22300000000007</v>
      </c>
      <c r="AH30" s="42">
        <f t="shared" si="1"/>
        <v>0.31335712511085562</v>
      </c>
      <c r="AJ30" s="340">
        <f t="shared" si="19"/>
        <v>1.7712487452863465E-3</v>
      </c>
      <c r="AK30" s="341">
        <f t="shared" si="20"/>
        <v>4.6491907839135461E-3</v>
      </c>
      <c r="AL30" s="341">
        <f t="shared" si="21"/>
        <v>3.6460280567333016E-3</v>
      </c>
      <c r="AM30" s="341">
        <f t="shared" si="22"/>
        <v>4.4226247725317851E-3</v>
      </c>
      <c r="AN30" s="342">
        <f t="shared" si="23"/>
        <v>5.3780267220801719E-3</v>
      </c>
      <c r="AP30" s="52">
        <f t="shared" si="2"/>
        <v>2.5567943608762755</v>
      </c>
      <c r="AQ30" s="74">
        <f t="shared" si="3"/>
        <v>2.6910264199962288</v>
      </c>
      <c r="AR30" s="74">
        <f t="shared" si="4"/>
        <v>2.674625548500968</v>
      </c>
      <c r="AS30" s="74">
        <f t="shared" si="5"/>
        <v>2.3155546743333004</v>
      </c>
      <c r="AT30" s="74">
        <f t="shared" si="6"/>
        <v>2.4973477441187835</v>
      </c>
      <c r="AU30" s="74">
        <f t="shared" si="7"/>
        <v>2.3860996703914177</v>
      </c>
      <c r="AV30" s="74">
        <f t="shared" si="8"/>
        <v>2.2537411134284278</v>
      </c>
      <c r="AW30" s="74">
        <f t="shared" si="9"/>
        <v>2.6270343935912779</v>
      </c>
      <c r="AX30" s="74">
        <f t="shared" si="10"/>
        <v>2.6592515982315117</v>
      </c>
      <c r="AY30" s="74">
        <f t="shared" si="11"/>
        <v>2.5602271093862292</v>
      </c>
      <c r="AZ30" s="74">
        <f t="shared" si="12"/>
        <v>2.4811821043220537</v>
      </c>
      <c r="BA30" s="17">
        <f t="shared" si="13"/>
        <v>2.6021006581671076</v>
      </c>
      <c r="BB30" s="42">
        <f t="shared" si="24"/>
        <v>4.8734251965795596E-2</v>
      </c>
      <c r="BC30" s="8"/>
    </row>
    <row r="31" spans="1:55" ht="20.100000000000001" customHeight="1">
      <c r="A31" s="47" t="s">
        <v>135</v>
      </c>
      <c r="B31" s="81">
        <v>361.44</v>
      </c>
      <c r="C31" s="61">
        <v>1250.8399999999999</v>
      </c>
      <c r="D31" s="61">
        <v>726.2</v>
      </c>
      <c r="E31" s="61">
        <v>843.66</v>
      </c>
      <c r="F31" s="61">
        <v>1565.03</v>
      </c>
      <c r="G31" s="61">
        <v>2342.52</v>
      </c>
      <c r="H31" s="61">
        <v>4102.1499999999996</v>
      </c>
      <c r="I31" s="61">
        <v>4618.26</v>
      </c>
      <c r="J31" s="61">
        <v>3453.35</v>
      </c>
      <c r="K31" s="61">
        <v>5562.7</v>
      </c>
      <c r="L31" s="61">
        <v>5005.13</v>
      </c>
      <c r="M31" s="82">
        <v>3886.88</v>
      </c>
      <c r="N31" s="42">
        <f t="shared" si="0"/>
        <v>-0.22342077028968277</v>
      </c>
      <c r="P31" s="340">
        <f t="shared" si="14"/>
        <v>1.2234221986546015E-3</v>
      </c>
      <c r="Q31" s="341">
        <f t="shared" si="15"/>
        <v>6.7433972844707707E-3</v>
      </c>
      <c r="R31" s="341">
        <f t="shared" si="16"/>
        <v>8.8750671951920018E-3</v>
      </c>
      <c r="S31" s="450">
        <f t="shared" si="17"/>
        <v>8.8750671951920018E-3</v>
      </c>
      <c r="T31" s="342">
        <f t="shared" si="18"/>
        <v>6.4151011158098334E-3</v>
      </c>
      <c r="V31" s="81">
        <v>53.867000000000004</v>
      </c>
      <c r="W31" s="61">
        <v>291.85199999999998</v>
      </c>
      <c r="X31" s="61">
        <v>154.57400000000001</v>
      </c>
      <c r="Y31" s="61">
        <v>141.21899999999999</v>
      </c>
      <c r="Z31" s="61">
        <v>265.66399999999999</v>
      </c>
      <c r="AA31" s="61">
        <v>347.12700000000001</v>
      </c>
      <c r="AB31" s="61">
        <v>650.94100000000003</v>
      </c>
      <c r="AC31" s="61">
        <v>742.178</v>
      </c>
      <c r="AD31" s="61">
        <v>634.28599999999994</v>
      </c>
      <c r="AE31" s="61">
        <v>1060.664</v>
      </c>
      <c r="AF31" s="61">
        <v>867.19299999999998</v>
      </c>
      <c r="AG31" s="82">
        <v>763.69600000000003</v>
      </c>
      <c r="AH31" s="42">
        <f t="shared" si="1"/>
        <v>-0.11934713495150441</v>
      </c>
      <c r="AJ31" s="340">
        <f t="shared" si="19"/>
        <v>8.5962048203345836E-4</v>
      </c>
      <c r="AK31" s="341">
        <f t="shared" si="20"/>
        <v>3.91799094279711E-3</v>
      </c>
      <c r="AL31" s="341">
        <f t="shared" si="21"/>
        <v>9.0466147871856445E-3</v>
      </c>
      <c r="AM31" s="341">
        <f t="shared" si="22"/>
        <v>6.3103646334505747E-3</v>
      </c>
      <c r="AN31" s="342">
        <f t="shared" si="23"/>
        <v>5.1454010916069052E-3</v>
      </c>
      <c r="AP31" s="52">
        <f t="shared" si="2"/>
        <v>1.490344178840195</v>
      </c>
      <c r="AQ31" s="74">
        <f t="shared" si="3"/>
        <v>2.3332480573054908</v>
      </c>
      <c r="AR31" s="74">
        <f t="shared" si="4"/>
        <v>2.128532084825117</v>
      </c>
      <c r="AS31" s="74">
        <f t="shared" si="5"/>
        <v>1.6738852144228717</v>
      </c>
      <c r="AT31" s="74">
        <f t="shared" si="6"/>
        <v>1.697501006370485</v>
      </c>
      <c r="AU31" s="74">
        <f t="shared" si="7"/>
        <v>1.4818528763895291</v>
      </c>
      <c r="AV31" s="74">
        <f t="shared" si="8"/>
        <v>1.5868288580378584</v>
      </c>
      <c r="AW31" s="74">
        <f t="shared" si="9"/>
        <v>1.6070511404728185</v>
      </c>
      <c r="AX31" s="74">
        <f t="shared" si="10"/>
        <v>1.8367266567246296</v>
      </c>
      <c r="AY31" s="74">
        <f t="shared" si="11"/>
        <v>1.9067431283369587</v>
      </c>
      <c r="AZ31" s="74">
        <f t="shared" si="12"/>
        <v>1.732608343839221</v>
      </c>
      <c r="BA31" s="17">
        <f t="shared" si="13"/>
        <v>1.9648046762441855</v>
      </c>
      <c r="BB31" s="42">
        <f t="shared" si="24"/>
        <v>0.13401547627922042</v>
      </c>
      <c r="BC31" s="8"/>
    </row>
    <row r="32" spans="1:55" ht="20.100000000000001" customHeight="1" thickBot="1">
      <c r="A32" s="47" t="s">
        <v>33</v>
      </c>
      <c r="B32" s="81">
        <f t="shared" ref="B32:K32" si="25">B33-SUM(B7:B31)</f>
        <v>36858.599999999919</v>
      </c>
      <c r="C32" s="61">
        <f t="shared" si="25"/>
        <v>22649.749999999767</v>
      </c>
      <c r="D32" s="61">
        <f t="shared" si="25"/>
        <v>19502.300000000105</v>
      </c>
      <c r="E32" s="61">
        <f t="shared" si="25"/>
        <v>20943.320000000007</v>
      </c>
      <c r="F32" s="61">
        <f t="shared" si="25"/>
        <v>22337.099999999977</v>
      </c>
      <c r="G32" s="61">
        <f t="shared" si="25"/>
        <v>22563.210000000079</v>
      </c>
      <c r="H32" s="61">
        <f t="shared" si="25"/>
        <v>26879.869999999646</v>
      </c>
      <c r="I32" s="61">
        <f t="shared" si="25"/>
        <v>21644.980000000156</v>
      </c>
      <c r="J32" s="61">
        <f t="shared" si="25"/>
        <v>19472.580000000075</v>
      </c>
      <c r="K32" s="61">
        <f t="shared" si="25"/>
        <v>24938.219999999972</v>
      </c>
      <c r="L32" s="61">
        <f t="shared" ref="L32:M32" si="26">L33-SUM(L7:L31)</f>
        <v>34551.830000000191</v>
      </c>
      <c r="M32" s="82">
        <f t="shared" si="26"/>
        <v>35903.579999999842</v>
      </c>
      <c r="N32" s="42">
        <f t="shared" si="0"/>
        <v>3.9122385124019284E-2</v>
      </c>
      <c r="P32" s="340">
        <f t="shared" si="14"/>
        <v>0.12476103765861664</v>
      </c>
      <c r="Q32" s="349">
        <f t="shared" si="15"/>
        <v>6.4952567765886426E-2</v>
      </c>
      <c r="R32" s="341">
        <f t="shared" si="16"/>
        <v>6.126710254615815E-2</v>
      </c>
      <c r="S32" s="450">
        <f t="shared" si="17"/>
        <v>6.126710254615815E-2</v>
      </c>
      <c r="T32" s="342">
        <f t="shared" si="18"/>
        <v>5.9257063793985564E-2</v>
      </c>
      <c r="V32" s="81">
        <f t="shared" ref="V32:AG32" si="27">V33-SUM(V7:V31)</f>
        <v>4801.3859999999768</v>
      </c>
      <c r="W32" s="61">
        <f t="shared" si="27"/>
        <v>4970.0849999999919</v>
      </c>
      <c r="X32" s="61">
        <f t="shared" si="27"/>
        <v>5097.9859999999899</v>
      </c>
      <c r="Y32" s="61">
        <f t="shared" si="27"/>
        <v>5228.3800000000338</v>
      </c>
      <c r="Z32" s="61">
        <f t="shared" si="27"/>
        <v>5660.717000000077</v>
      </c>
      <c r="AA32" s="61">
        <f t="shared" si="27"/>
        <v>5676.5179999999673</v>
      </c>
      <c r="AB32" s="61">
        <f t="shared" si="27"/>
        <v>6693.060999999987</v>
      </c>
      <c r="AC32" s="61">
        <f t="shared" si="27"/>
        <v>5849.7759999999107</v>
      </c>
      <c r="AD32" s="61">
        <f t="shared" si="27"/>
        <v>5414.7749999999505</v>
      </c>
      <c r="AE32" s="61">
        <f t="shared" si="27"/>
        <v>6679.9089999999851</v>
      </c>
      <c r="AF32" s="61">
        <f t="shared" si="27"/>
        <v>8500.5610000000015</v>
      </c>
      <c r="AG32" s="82">
        <f t="shared" si="27"/>
        <v>8741.8529999999737</v>
      </c>
      <c r="AH32" s="42">
        <f t="shared" si="1"/>
        <v>2.8385420679878908E-2</v>
      </c>
      <c r="AJ32" s="340">
        <f t="shared" si="19"/>
        <v>7.6621488996021281E-2</v>
      </c>
      <c r="AK32" s="349">
        <f t="shared" si="20"/>
        <v>6.4070343449586564E-2</v>
      </c>
      <c r="AL32" s="341">
        <f t="shared" si="21"/>
        <v>5.6974276053919373E-2</v>
      </c>
      <c r="AM32" s="341">
        <f t="shared" si="22"/>
        <v>6.185663341250363E-2</v>
      </c>
      <c r="AN32" s="342">
        <f t="shared" si="23"/>
        <v>5.8898226478686498E-2</v>
      </c>
      <c r="AP32" s="52">
        <f t="shared" si="2"/>
        <v>1.3026501277856424</v>
      </c>
      <c r="AQ32" s="76">
        <f t="shared" si="3"/>
        <v>2.1943222331372501</v>
      </c>
      <c r="AR32" s="76">
        <f t="shared" si="4"/>
        <v>2.6140434717956151</v>
      </c>
      <c r="AS32" s="76">
        <f t="shared" si="5"/>
        <v>2.4964427798458084</v>
      </c>
      <c r="AT32" s="76">
        <f t="shared" si="6"/>
        <v>2.534221989425701</v>
      </c>
      <c r="AU32" s="76">
        <f t="shared" si="7"/>
        <v>2.515829086375541</v>
      </c>
      <c r="AV32" s="76">
        <f t="shared" si="8"/>
        <v>2.4899900929580667</v>
      </c>
      <c r="AW32" s="76">
        <f t="shared" si="9"/>
        <v>2.7026017118056327</v>
      </c>
      <c r="AX32" s="76">
        <f t="shared" si="10"/>
        <v>2.7807178093503424</v>
      </c>
      <c r="AY32" s="76">
        <f t="shared" si="11"/>
        <v>2.6785829140973143</v>
      </c>
      <c r="AZ32" s="76">
        <f t="shared" si="12"/>
        <v>2.4602346677440687</v>
      </c>
      <c r="BA32" s="17">
        <f t="shared" si="13"/>
        <v>2.4348137428078238</v>
      </c>
      <c r="BB32" s="42">
        <f t="shared" si="24"/>
        <v>-1.033272365012027E-2</v>
      </c>
      <c r="BC32" s="8"/>
    </row>
    <row r="33" spans="1:55" s="6" customFormat="1" ht="26.25" customHeight="1" thickBot="1">
      <c r="A33" s="56" t="s">
        <v>34</v>
      </c>
      <c r="B33" s="84">
        <v>295433.5799999999</v>
      </c>
      <c r="C33" s="69">
        <v>349837.66999999981</v>
      </c>
      <c r="D33" s="69">
        <v>342918.19000000012</v>
      </c>
      <c r="E33" s="69">
        <v>335436.88999999996</v>
      </c>
      <c r="F33" s="69">
        <v>334676.24000000011</v>
      </c>
      <c r="G33" s="69">
        <v>347379.8000000001</v>
      </c>
      <c r="H33" s="69">
        <v>357213.91999999975</v>
      </c>
      <c r="I33" s="69">
        <v>437171.33000000013</v>
      </c>
      <c r="J33" s="69">
        <v>427496.43000000005</v>
      </c>
      <c r="K33" s="69">
        <v>466052.76000000007</v>
      </c>
      <c r="L33" s="69">
        <v>563954.04000000027</v>
      </c>
      <c r="M33" s="85">
        <v>605895.35999999987</v>
      </c>
      <c r="N33" s="86">
        <f t="shared" si="0"/>
        <v>7.4370102925407855E-2</v>
      </c>
      <c r="O33"/>
      <c r="P33" s="334">
        <f>SUM(P7:P32)</f>
        <v>1</v>
      </c>
      <c r="Q33" s="338">
        <f t="shared" ref="Q33:T33" si="28">SUM(Q7:Q32)</f>
        <v>0.99999999999999989</v>
      </c>
      <c r="R33" s="338">
        <f t="shared" si="28"/>
        <v>1</v>
      </c>
      <c r="S33" s="338">
        <f t="shared" si="28"/>
        <v>1</v>
      </c>
      <c r="T33" s="335">
        <f t="shared" si="28"/>
        <v>0.99999999999999989</v>
      </c>
      <c r="V33" s="99">
        <v>62663.699999999975</v>
      </c>
      <c r="W33" s="69">
        <v>78141.620999999999</v>
      </c>
      <c r="X33" s="69">
        <v>83802.55</v>
      </c>
      <c r="Y33" s="69">
        <v>86070.164000000033</v>
      </c>
      <c r="Z33" s="69">
        <v>86933.257000000071</v>
      </c>
      <c r="AA33" s="69">
        <v>88598.213999999978</v>
      </c>
      <c r="AB33" s="69">
        <v>88678.569999999992</v>
      </c>
      <c r="AC33" s="69">
        <v>110463.61099999993</v>
      </c>
      <c r="AD33" s="69">
        <v>110595.54399999991</v>
      </c>
      <c r="AE33" s="69">
        <v>117244.29799999997</v>
      </c>
      <c r="AF33" s="69">
        <v>137423.59600000002</v>
      </c>
      <c r="AG33" s="85">
        <v>148423.02599999998</v>
      </c>
      <c r="AH33" s="86">
        <f t="shared" si="1"/>
        <v>8.0040330191912326E-2</v>
      </c>
      <c r="AI33"/>
      <c r="AJ33" s="334">
        <f>SUM(AJ7:AJ32)</f>
        <v>1</v>
      </c>
      <c r="AK33" s="338">
        <f t="shared" ref="AK33:AN33" si="29">SUM(AK7:AK32)</f>
        <v>0.99999999999999978</v>
      </c>
      <c r="AL33" s="338">
        <f t="shared" si="29"/>
        <v>1</v>
      </c>
      <c r="AM33" s="338">
        <f t="shared" si="29"/>
        <v>0.99999999999999978</v>
      </c>
      <c r="AN33" s="335">
        <f t="shared" si="29"/>
        <v>1</v>
      </c>
      <c r="AP33" s="72">
        <f t="shared" si="2"/>
        <v>2.1210757423039044</v>
      </c>
      <c r="AQ33" s="77">
        <f t="shared" si="3"/>
        <v>2.2336537114485138</v>
      </c>
      <c r="AR33" s="77">
        <f t="shared" si="4"/>
        <v>2.4438059118415376</v>
      </c>
      <c r="AS33" s="77">
        <f t="shared" si="5"/>
        <v>2.5659122942619712</v>
      </c>
      <c r="AT33" s="77">
        <f t="shared" si="6"/>
        <v>2.5975329769451228</v>
      </c>
      <c r="AU33" s="77">
        <f t="shared" si="7"/>
        <v>2.5504710982043273</v>
      </c>
      <c r="AV33" s="77">
        <f t="shared" si="8"/>
        <v>2.4825060008859694</v>
      </c>
      <c r="AW33" s="77">
        <f t="shared" si="9"/>
        <v>2.5267807703675333</v>
      </c>
      <c r="AX33" s="77">
        <f t="shared" si="10"/>
        <v>2.5870518731583303</v>
      </c>
      <c r="AY33" s="77">
        <f t="shared" si="11"/>
        <v>2.5156872367840917</v>
      </c>
      <c r="AZ33" s="77">
        <f t="shared" si="12"/>
        <v>2.4367871537900494</v>
      </c>
      <c r="BA33" s="87">
        <f t="shared" si="13"/>
        <v>2.4496478401815129</v>
      </c>
      <c r="BB33" s="86">
        <f t="shared" si="24"/>
        <v>5.2777225009007084E-3</v>
      </c>
      <c r="BC33" s="13"/>
    </row>
    <row r="35" spans="1:55" ht="15.75" thickBot="1"/>
    <row r="36" spans="1:55" ht="15" customHeight="1">
      <c r="A36" s="507" t="s">
        <v>20</v>
      </c>
      <c r="B36" s="533" t="s">
        <v>19</v>
      </c>
      <c r="C36" s="530"/>
      <c r="D36" s="530"/>
      <c r="E36" s="530"/>
      <c r="F36" s="530"/>
      <c r="G36" s="530"/>
      <c r="H36" s="530"/>
      <c r="I36" s="530"/>
      <c r="J36" s="530"/>
      <c r="K36" s="530"/>
      <c r="L36" s="530"/>
      <c r="M36" s="531"/>
      <c r="N36" s="519" t="s">
        <v>196</v>
      </c>
      <c r="P36" s="489" t="s">
        <v>112</v>
      </c>
      <c r="Q36" s="495"/>
      <c r="R36" s="495"/>
      <c r="S36" s="495"/>
      <c r="T36" s="522"/>
      <c r="V36" s="529" t="s">
        <v>35</v>
      </c>
      <c r="W36" s="530"/>
      <c r="X36" s="530"/>
      <c r="Y36" s="530"/>
      <c r="Z36" s="530"/>
      <c r="AA36" s="530"/>
      <c r="AB36" s="530"/>
      <c r="AC36" s="530"/>
      <c r="AD36" s="530"/>
      <c r="AE36" s="530"/>
      <c r="AF36" s="530"/>
      <c r="AG36" s="531"/>
      <c r="AH36" s="519" t="s">
        <v>196</v>
      </c>
      <c r="AJ36" s="489" t="s">
        <v>112</v>
      </c>
      <c r="AK36" s="495"/>
      <c r="AL36" s="495"/>
      <c r="AM36" s="495"/>
      <c r="AN36" s="522"/>
      <c r="AP36" s="529" t="s">
        <v>41</v>
      </c>
      <c r="AQ36" s="530"/>
      <c r="AR36" s="530"/>
      <c r="AS36" s="530"/>
      <c r="AT36" s="530"/>
      <c r="AU36" s="530"/>
      <c r="AV36" s="530"/>
      <c r="AW36" s="530"/>
      <c r="AX36" s="530"/>
      <c r="AY36" s="530"/>
      <c r="AZ36" s="530"/>
      <c r="BA36" s="530"/>
      <c r="BB36" s="519" t="s">
        <v>196</v>
      </c>
    </row>
    <row r="37" spans="1:55" ht="15.75" thickBot="1">
      <c r="A37" s="517"/>
      <c r="B37" s="526" t="s">
        <v>69</v>
      </c>
      <c r="C37" s="527"/>
      <c r="D37" s="527"/>
      <c r="E37" s="527"/>
      <c r="F37" s="527"/>
      <c r="G37" s="527"/>
      <c r="H37" s="527"/>
      <c r="I37" s="527"/>
      <c r="J37" s="527"/>
      <c r="K37" s="527"/>
      <c r="L37" s="527"/>
      <c r="M37" s="528"/>
      <c r="N37" s="520"/>
      <c r="P37" s="523"/>
      <c r="Q37" s="524"/>
      <c r="R37" s="524"/>
      <c r="S37" s="524"/>
      <c r="T37" s="525"/>
      <c r="V37" s="532" t="str">
        <f>B37</f>
        <v>jan-dez</v>
      </c>
      <c r="W37" s="527"/>
      <c r="X37" s="527"/>
      <c r="Y37" s="527"/>
      <c r="Z37" s="527"/>
      <c r="AA37" s="527"/>
      <c r="AB37" s="527"/>
      <c r="AC37" s="527"/>
      <c r="AD37" s="527"/>
      <c r="AE37" s="527"/>
      <c r="AF37" s="527"/>
      <c r="AG37" s="528"/>
      <c r="AH37" s="520"/>
      <c r="AJ37" s="523"/>
      <c r="AK37" s="524"/>
      <c r="AL37" s="524"/>
      <c r="AM37" s="524"/>
      <c r="AN37" s="525"/>
      <c r="AP37" s="532" t="str">
        <f>B37</f>
        <v>jan-dez</v>
      </c>
      <c r="AQ37" s="527"/>
      <c r="AR37" s="527"/>
      <c r="AS37" s="527"/>
      <c r="AT37" s="527"/>
      <c r="AU37" s="527"/>
      <c r="AV37" s="527"/>
      <c r="AW37" s="527"/>
      <c r="AX37" s="527"/>
      <c r="AY37" s="527"/>
      <c r="AZ37" s="527"/>
      <c r="BA37" s="528"/>
      <c r="BB37" s="520"/>
    </row>
    <row r="38" spans="1:55" ht="24.75" customHeight="1" thickBot="1">
      <c r="A38" s="508"/>
      <c r="B38" s="31">
        <v>2010</v>
      </c>
      <c r="C38" s="78">
        <v>2011</v>
      </c>
      <c r="D38" s="78">
        <v>2012</v>
      </c>
      <c r="E38" s="78">
        <v>2013</v>
      </c>
      <c r="F38" s="78">
        <v>2014</v>
      </c>
      <c r="G38" s="78">
        <v>2015</v>
      </c>
      <c r="H38" s="78">
        <v>2016</v>
      </c>
      <c r="I38" s="78">
        <v>2017</v>
      </c>
      <c r="J38" s="78">
        <v>2018</v>
      </c>
      <c r="K38" s="78">
        <v>2019</v>
      </c>
      <c r="L38" s="78">
        <v>2020</v>
      </c>
      <c r="M38" s="30">
        <v>2021</v>
      </c>
      <c r="N38" s="521"/>
      <c r="P38" s="284">
        <v>2010</v>
      </c>
      <c r="Q38" s="339">
        <v>2015</v>
      </c>
      <c r="R38" s="386">
        <v>2019</v>
      </c>
      <c r="S38" s="444">
        <v>2020</v>
      </c>
      <c r="T38" s="288">
        <v>2021</v>
      </c>
      <c r="V38" s="51">
        <v>2010</v>
      </c>
      <c r="W38" s="78">
        <v>2011</v>
      </c>
      <c r="X38" s="78">
        <v>2012</v>
      </c>
      <c r="Y38" s="78">
        <v>2013</v>
      </c>
      <c r="Z38" s="78">
        <v>2014</v>
      </c>
      <c r="AA38" s="78">
        <v>2015</v>
      </c>
      <c r="AB38" s="78">
        <v>2016</v>
      </c>
      <c r="AC38" s="78">
        <v>2017</v>
      </c>
      <c r="AD38" s="78">
        <v>2018</v>
      </c>
      <c r="AE38" s="78">
        <v>2019</v>
      </c>
      <c r="AF38" s="78">
        <v>2020</v>
      </c>
      <c r="AG38" s="30">
        <v>2021</v>
      </c>
      <c r="AH38" s="521"/>
      <c r="AJ38" s="284">
        <v>2010</v>
      </c>
      <c r="AK38" s="339">
        <v>2015</v>
      </c>
      <c r="AL38" s="386">
        <v>2019</v>
      </c>
      <c r="AM38" s="444">
        <v>2020</v>
      </c>
      <c r="AN38" s="288">
        <v>2021</v>
      </c>
      <c r="AP38" s="51">
        <v>2010</v>
      </c>
      <c r="AQ38" s="70">
        <v>2011</v>
      </c>
      <c r="AR38" s="70">
        <v>2012</v>
      </c>
      <c r="AS38" s="70">
        <v>2013</v>
      </c>
      <c r="AT38" s="70">
        <v>2014</v>
      </c>
      <c r="AU38" s="70">
        <v>2015</v>
      </c>
      <c r="AV38" s="70">
        <v>2016</v>
      </c>
      <c r="AW38" s="70">
        <v>2017</v>
      </c>
      <c r="AX38" s="70">
        <v>2018</v>
      </c>
      <c r="AY38" s="70">
        <v>2019</v>
      </c>
      <c r="AZ38" s="70">
        <v>2020</v>
      </c>
      <c r="BA38" s="29">
        <v>2021</v>
      </c>
      <c r="BB38" s="521"/>
    </row>
    <row r="39" spans="1:55" ht="20.100000000000001" customHeight="1">
      <c r="A39" s="88" t="s">
        <v>126</v>
      </c>
      <c r="B39" s="89">
        <v>23592.92</v>
      </c>
      <c r="C39" s="60">
        <v>27495.1</v>
      </c>
      <c r="D39" s="60">
        <v>26505.260000000002</v>
      </c>
      <c r="E39" s="60">
        <v>13216.410000000002</v>
      </c>
      <c r="F39" s="60">
        <v>10253.209999999999</v>
      </c>
      <c r="G39" s="60">
        <v>7582.17</v>
      </c>
      <c r="H39" s="60">
        <v>4459.6899999999996</v>
      </c>
      <c r="I39" s="60">
        <v>23001.960000000003</v>
      </c>
      <c r="J39" s="60">
        <v>25445.01</v>
      </c>
      <c r="K39" s="60">
        <v>27909.1</v>
      </c>
      <c r="L39" s="60">
        <v>42109.79</v>
      </c>
      <c r="M39" s="80">
        <v>50407.979999999996</v>
      </c>
      <c r="N39" s="42">
        <f>(M39-L39)/L39</f>
        <v>0.19706082599794478</v>
      </c>
      <c r="P39" s="340">
        <f>B39/$B$66</f>
        <v>0.21355583114938648</v>
      </c>
      <c r="Q39" s="341">
        <f>G39/$G$66</f>
        <v>6.9068902474017757E-2</v>
      </c>
      <c r="R39" s="341">
        <f>K39/$K$66</f>
        <v>0.17636515678015718</v>
      </c>
      <c r="S39" s="341">
        <f>L39/$L$66</f>
        <v>0.24217720869332524</v>
      </c>
      <c r="T39" s="342">
        <f>M39/$M$66</f>
        <v>0.2498633899825401</v>
      </c>
      <c r="V39" s="97">
        <v>5869.085</v>
      </c>
      <c r="W39" s="60">
        <v>6213.674</v>
      </c>
      <c r="X39" s="60">
        <v>6442.9790000000003</v>
      </c>
      <c r="Y39" s="60">
        <v>2942.8389999999999</v>
      </c>
      <c r="Z39" s="60">
        <v>2525.2620000000002</v>
      </c>
      <c r="AA39" s="60">
        <v>1967.3689999999999</v>
      </c>
      <c r="AB39" s="60">
        <v>1323.6559999999999</v>
      </c>
      <c r="AC39" s="60">
        <v>5302.4750000000004</v>
      </c>
      <c r="AD39" s="60">
        <v>6353.6890000000003</v>
      </c>
      <c r="AE39" s="60">
        <v>6915.01</v>
      </c>
      <c r="AF39" s="60">
        <v>10231.356</v>
      </c>
      <c r="AG39" s="80">
        <v>12152.691999999999</v>
      </c>
      <c r="AH39" s="42">
        <f t="shared" ref="AH39:AH66" si="30">(AG39-AF39)/AF39</f>
        <v>0.18778898906459704</v>
      </c>
      <c r="AJ39" s="340">
        <f>V39/$V$66</f>
        <v>0.25367125364558002</v>
      </c>
      <c r="AK39" s="341">
        <f>AA39/$AA$66</f>
        <v>7.619362796831218E-2</v>
      </c>
      <c r="AL39" s="450">
        <f>AE39/$AE$66</f>
        <v>0.18100331708057646</v>
      </c>
      <c r="AM39" s="450">
        <f>AF39/$AF$66</f>
        <v>0.25203575033883596</v>
      </c>
      <c r="AN39" s="342">
        <f>AG39/$AG$66</f>
        <v>0.25109103814922223</v>
      </c>
      <c r="AP39" s="100">
        <f t="shared" ref="AP39" si="31">(V39/B39)*10</f>
        <v>2.4876467177441368</v>
      </c>
      <c r="AQ39" s="73">
        <f t="shared" ref="AQ39" si="32">(W39/C39)*10</f>
        <v>2.2599204949245504</v>
      </c>
      <c r="AR39" s="73">
        <f t="shared" ref="AR39" si="33">(X39/D39)*10</f>
        <v>2.4308303332998809</v>
      </c>
      <c r="AS39" s="73">
        <f t="shared" ref="AS39" si="34">(Y39/E39)*10</f>
        <v>2.2266553474052331</v>
      </c>
      <c r="AT39" s="73">
        <f t="shared" ref="AT39" si="35">(Z39/F39)*10</f>
        <v>2.4628989360405185</v>
      </c>
      <c r="AU39" s="73">
        <f t="shared" ref="AU39" si="36">(AA39/G39)*10</f>
        <v>2.5947307960649786</v>
      </c>
      <c r="AV39" s="73">
        <f t="shared" ref="AV39" si="37">(AB39/H39)*10</f>
        <v>2.9680448641049044</v>
      </c>
      <c r="AW39" s="73">
        <f t="shared" ref="AW39" si="38">(AC39/I39)*10</f>
        <v>2.3052274675723288</v>
      </c>
      <c r="AX39" s="73">
        <f t="shared" ref="AX39" si="39">(AD39/J39)*10</f>
        <v>2.4970275114845704</v>
      </c>
      <c r="AY39" s="73">
        <f t="shared" ref="AY39" si="40">(AE39/K39)*10</f>
        <v>2.4776900724136572</v>
      </c>
      <c r="AZ39" s="73">
        <f t="shared" ref="AZ39" si="41">(AF39/L39)*10</f>
        <v>2.4296858284023735</v>
      </c>
      <c r="BA39" s="101">
        <f t="shared" ref="BA39" si="42">(AG39/M39)*10</f>
        <v>2.410866692138824</v>
      </c>
      <c r="BB39" s="42">
        <f>(BA39-AZ39)/AZ39</f>
        <v>-7.745501926034566E-3</v>
      </c>
    </row>
    <row r="40" spans="1:55" ht="20.100000000000001" customHeight="1">
      <c r="A40" s="88" t="s">
        <v>128</v>
      </c>
      <c r="B40" s="90">
        <v>7425.71</v>
      </c>
      <c r="C40" s="61">
        <v>10442.77</v>
      </c>
      <c r="D40" s="61">
        <v>10431.08</v>
      </c>
      <c r="E40" s="61">
        <v>12898.940000000002</v>
      </c>
      <c r="F40" s="61">
        <v>14504.26</v>
      </c>
      <c r="G40" s="61">
        <v>17659.68</v>
      </c>
      <c r="H40" s="61">
        <v>22251.99</v>
      </c>
      <c r="I40" s="61">
        <v>22800.039999999997</v>
      </c>
      <c r="J40" s="61">
        <v>25797.24</v>
      </c>
      <c r="K40" s="61">
        <v>31257.489999999998</v>
      </c>
      <c r="L40" s="61">
        <v>34340.81</v>
      </c>
      <c r="M40" s="82">
        <v>41640.649999999994</v>
      </c>
      <c r="N40" s="42">
        <f t="shared" ref="N40:N66" si="43">(M40-L40)/L40</f>
        <v>0.21257040821110501</v>
      </c>
      <c r="P40" s="340">
        <f t="shared" ref="P40:P65" si="44">B40/$B$66</f>
        <v>6.7215235372489329E-2</v>
      </c>
      <c r="Q40" s="341">
        <f t="shared" ref="Q40:Q65" si="45">G40/$G$66</f>
        <v>0.16086881666361502</v>
      </c>
      <c r="R40" s="341">
        <f t="shared" ref="R40:R65" si="46">K40/$K$66</f>
        <v>0.19752453946577264</v>
      </c>
      <c r="S40" s="341">
        <f t="shared" ref="S40:S65" si="47">L40/$L$66</f>
        <v>0.19749710245688304</v>
      </c>
      <c r="T40" s="342">
        <f t="shared" ref="T40:T65" si="48">M40/$M$66</f>
        <v>0.20640529475841837</v>
      </c>
      <c r="V40" s="97">
        <v>1182.9780000000001</v>
      </c>
      <c r="W40" s="61">
        <v>1715.1310000000001</v>
      </c>
      <c r="X40" s="61">
        <v>1997.2329999999999</v>
      </c>
      <c r="Y40" s="61">
        <v>2384.6860000000001</v>
      </c>
      <c r="Z40" s="61">
        <v>2696.7350000000001</v>
      </c>
      <c r="AA40" s="61">
        <v>3530.9629999999997</v>
      </c>
      <c r="AB40" s="61">
        <v>4655.5810000000001</v>
      </c>
      <c r="AC40" s="61">
        <v>5625.6719999999996</v>
      </c>
      <c r="AD40" s="61">
        <v>6115.8830000000007</v>
      </c>
      <c r="AE40" s="61">
        <v>7060.5899999999992</v>
      </c>
      <c r="AF40" s="61">
        <v>7924.0260000000007</v>
      </c>
      <c r="AG40" s="82">
        <v>9662.3610000000008</v>
      </c>
      <c r="AH40" s="42">
        <f t="shared" si="30"/>
        <v>0.21937522668401138</v>
      </c>
      <c r="AJ40" s="340">
        <f t="shared" ref="AJ40:AJ65" si="49">V40/$V$66</f>
        <v>5.1130203821403326E-2</v>
      </c>
      <c r="AK40" s="341">
        <f t="shared" ref="AK40:AK65" si="50">AA40/$AA$66</f>
        <v>0.13674957834136628</v>
      </c>
      <c r="AL40" s="450">
        <f t="shared" ref="AL40:AL65" si="51">AE40/$AE$66</f>
        <v>0.18481393527210332</v>
      </c>
      <c r="AM40" s="450">
        <f t="shared" ref="AM40:AM65" si="52">AF40/$AF$66</f>
        <v>0.19519776641673353</v>
      </c>
      <c r="AN40" s="342">
        <f t="shared" ref="AN40:AN65" si="53">AG40/$AG$66</f>
        <v>0.19963743460811462</v>
      </c>
      <c r="AP40" s="102">
        <f t="shared" ref="AP40:AP65" si="54">(V40/B40)*10</f>
        <v>1.5930840283286043</v>
      </c>
      <c r="AQ40" s="74">
        <f t="shared" ref="AQ40:AQ65" si="55">(W40/C40)*10</f>
        <v>1.6424100119029723</v>
      </c>
      <c r="AR40" s="74">
        <f t="shared" ref="AR40:AR65" si="56">(X40/D40)*10</f>
        <v>1.9146943557138858</v>
      </c>
      <c r="AS40" s="74">
        <f t="shared" ref="AS40:AS65" si="57">(Y40/E40)*10</f>
        <v>1.8487457108878713</v>
      </c>
      <c r="AT40" s="74">
        <f t="shared" ref="AT40:AT65" si="58">(Z40/F40)*10</f>
        <v>1.8592710003819568</v>
      </c>
      <c r="AU40" s="74">
        <f t="shared" ref="AU40:AU65" si="59">(AA40/G40)*10</f>
        <v>1.9994490273889445</v>
      </c>
      <c r="AV40" s="74">
        <f t="shared" ref="AV40:AV65" si="60">(AB40/H40)*10</f>
        <v>2.0922088316595504</v>
      </c>
      <c r="AW40" s="74">
        <f t="shared" ref="AW40:AW65" si="61">(AC40/I40)*10</f>
        <v>2.4673956712356646</v>
      </c>
      <c r="AX40" s="74">
        <f t="shared" ref="AX40:AX65" si="62">(AD40/J40)*10</f>
        <v>2.3707509020344815</v>
      </c>
      <c r="AY40" s="74">
        <f t="shared" ref="AY40:AY65" si="63">(AE40/K40)*10</f>
        <v>2.2588473994552984</v>
      </c>
      <c r="AZ40" s="74">
        <f t="shared" ref="AZ40:AZ65" si="64">(AF40/L40)*10</f>
        <v>2.3074662478840775</v>
      </c>
      <c r="BA40" s="103">
        <f t="shared" ref="BA40:BA65" si="65">(AG40/M40)*10</f>
        <v>2.3204155074428479</v>
      </c>
      <c r="BB40" s="42">
        <f t="shared" ref="BB40:BB66" si="66">(BA40-AZ40)/AZ40</f>
        <v>5.6118955458805478E-3</v>
      </c>
    </row>
    <row r="41" spans="1:55" ht="20.100000000000001" customHeight="1">
      <c r="A41" s="88" t="s">
        <v>122</v>
      </c>
      <c r="B41" s="90">
        <v>10358.98</v>
      </c>
      <c r="C41" s="61">
        <v>12324.439999999999</v>
      </c>
      <c r="D41" s="61">
        <v>11421.949999999999</v>
      </c>
      <c r="E41" s="61">
        <v>13833.649999999998</v>
      </c>
      <c r="F41" s="61">
        <v>11014.220000000001</v>
      </c>
      <c r="G41" s="61">
        <v>9626.9</v>
      </c>
      <c r="H41" s="61">
        <v>9614.1</v>
      </c>
      <c r="I41" s="61">
        <v>11527.539999999999</v>
      </c>
      <c r="J41" s="61">
        <v>8599.7199999999993</v>
      </c>
      <c r="K41" s="61">
        <v>10151.34</v>
      </c>
      <c r="L41" s="61">
        <v>12971.890000000001</v>
      </c>
      <c r="M41" s="82">
        <v>15652.94</v>
      </c>
      <c r="N41" s="42">
        <f t="shared" si="43"/>
        <v>0.20668152443475846</v>
      </c>
      <c r="P41" s="340">
        <f t="shared" si="44"/>
        <v>9.3766290215872877E-2</v>
      </c>
      <c r="Q41" s="341">
        <f t="shared" si="45"/>
        <v>8.7695134404414773E-2</v>
      </c>
      <c r="R41" s="341">
        <f t="shared" si="46"/>
        <v>6.414906502283059E-2</v>
      </c>
      <c r="S41" s="341">
        <f t="shared" si="47"/>
        <v>7.4602511949759392E-2</v>
      </c>
      <c r="T41" s="342">
        <f t="shared" si="48"/>
        <v>7.7588839140019128E-2</v>
      </c>
      <c r="V41" s="97">
        <v>2198.2669999999998</v>
      </c>
      <c r="W41" s="61">
        <v>2480.1729999999998</v>
      </c>
      <c r="X41" s="61">
        <v>2576.5229999999997</v>
      </c>
      <c r="Y41" s="61">
        <v>3338.248</v>
      </c>
      <c r="Z41" s="61">
        <v>3042.884</v>
      </c>
      <c r="AA41" s="61">
        <v>2748.69</v>
      </c>
      <c r="AB41" s="61">
        <v>2627.7109999999998</v>
      </c>
      <c r="AC41" s="61">
        <v>2986.232</v>
      </c>
      <c r="AD41" s="61">
        <v>2765.6439999999998</v>
      </c>
      <c r="AE41" s="61">
        <v>2845.8009999999999</v>
      </c>
      <c r="AF41" s="61">
        <v>3805.8920000000003</v>
      </c>
      <c r="AG41" s="82">
        <v>4542.1330000000007</v>
      </c>
      <c r="AH41" s="42">
        <f t="shared" si="30"/>
        <v>0.19344768585130645</v>
      </c>
      <c r="AJ41" s="340">
        <f t="shared" si="49"/>
        <v>9.5012620491560132E-2</v>
      </c>
      <c r="AK41" s="341">
        <f t="shared" si="50"/>
        <v>0.10645316829746733</v>
      </c>
      <c r="AL41" s="450">
        <f t="shared" si="51"/>
        <v>7.4490047122306627E-2</v>
      </c>
      <c r="AM41" s="450">
        <f t="shared" si="52"/>
        <v>9.3753051494696607E-2</v>
      </c>
      <c r="AN41" s="342">
        <f t="shared" si="53"/>
        <v>9.38466053761456E-2</v>
      </c>
      <c r="AP41" s="102">
        <f t="shared" si="54"/>
        <v>2.122088275100444</v>
      </c>
      <c r="AQ41" s="74">
        <f t="shared" si="55"/>
        <v>2.0124021862250943</v>
      </c>
      <c r="AR41" s="74">
        <f t="shared" si="56"/>
        <v>2.2557645585911339</v>
      </c>
      <c r="AS41" s="74">
        <f t="shared" si="57"/>
        <v>2.4131360848366126</v>
      </c>
      <c r="AT41" s="74">
        <f t="shared" si="58"/>
        <v>2.7626867812700304</v>
      </c>
      <c r="AU41" s="74">
        <f t="shared" si="59"/>
        <v>2.8552181906948242</v>
      </c>
      <c r="AV41" s="74">
        <f t="shared" si="60"/>
        <v>2.7331845934616861</v>
      </c>
      <c r="AW41" s="74">
        <f t="shared" si="61"/>
        <v>2.5905197466241714</v>
      </c>
      <c r="AX41" s="74">
        <f t="shared" si="62"/>
        <v>3.2159698222732835</v>
      </c>
      <c r="AY41" s="74">
        <f t="shared" si="63"/>
        <v>2.8033747268833475</v>
      </c>
      <c r="AZ41" s="74">
        <f t="shared" si="64"/>
        <v>2.9339533406465828</v>
      </c>
      <c r="BA41" s="103">
        <f t="shared" si="65"/>
        <v>2.9017762797276427</v>
      </c>
      <c r="BB41" s="42">
        <f t="shared" si="66"/>
        <v>-1.0967134505230017E-2</v>
      </c>
    </row>
    <row r="42" spans="1:55" ht="20.100000000000001" customHeight="1">
      <c r="A42" s="88" t="s">
        <v>117</v>
      </c>
      <c r="B42" s="90">
        <v>17253.150000000001</v>
      </c>
      <c r="C42" s="61">
        <v>16021.23</v>
      </c>
      <c r="D42" s="61">
        <v>15957.189999999999</v>
      </c>
      <c r="E42" s="61">
        <v>13764.220000000001</v>
      </c>
      <c r="F42" s="61">
        <v>19789.5</v>
      </c>
      <c r="G42" s="61">
        <v>18923.36</v>
      </c>
      <c r="H42" s="61">
        <v>20676.260000000002</v>
      </c>
      <c r="I42" s="61">
        <v>19013.77</v>
      </c>
      <c r="J42" s="61">
        <v>15826.08</v>
      </c>
      <c r="K42" s="61">
        <v>21594.39</v>
      </c>
      <c r="L42" s="61">
        <v>20951.349999999999</v>
      </c>
      <c r="M42" s="82">
        <v>21014.85</v>
      </c>
      <c r="N42" s="42">
        <f t="shared" si="43"/>
        <v>3.0308309488410057E-3</v>
      </c>
      <c r="P42" s="340">
        <f t="shared" si="44"/>
        <v>0.15617018953970249</v>
      </c>
      <c r="Q42" s="341">
        <f t="shared" si="45"/>
        <v>0.17238016376851598</v>
      </c>
      <c r="R42" s="341">
        <f t="shared" si="46"/>
        <v>0.13646079515003562</v>
      </c>
      <c r="S42" s="341">
        <f t="shared" si="47"/>
        <v>0.12049310769198562</v>
      </c>
      <c r="T42" s="342">
        <f t="shared" si="48"/>
        <v>0.10416687320092143</v>
      </c>
      <c r="V42" s="97">
        <v>3331.34</v>
      </c>
      <c r="W42" s="61">
        <v>2965.15</v>
      </c>
      <c r="X42" s="61">
        <v>3014.9869999999996</v>
      </c>
      <c r="Y42" s="61">
        <v>2782.9349999999999</v>
      </c>
      <c r="Z42" s="61">
        <v>3918.9859999999999</v>
      </c>
      <c r="AA42" s="61">
        <v>3745.123</v>
      </c>
      <c r="AB42" s="61">
        <v>4388.7049999999999</v>
      </c>
      <c r="AC42" s="61">
        <v>4081.317</v>
      </c>
      <c r="AD42" s="61">
        <v>3496.3049999999998</v>
      </c>
      <c r="AE42" s="61">
        <v>4217.576</v>
      </c>
      <c r="AF42" s="61">
        <v>3875.75</v>
      </c>
      <c r="AG42" s="82">
        <v>4157.6779999999999</v>
      </c>
      <c r="AH42" s="42">
        <f t="shared" si="30"/>
        <v>7.2741533896665128E-2</v>
      </c>
      <c r="AJ42" s="340">
        <f t="shared" si="49"/>
        <v>0.14398585028495353</v>
      </c>
      <c r="AK42" s="341">
        <f t="shared" si="50"/>
        <v>0.14504371501104735</v>
      </c>
      <c r="AL42" s="450">
        <f t="shared" si="51"/>
        <v>0.11039683905582628</v>
      </c>
      <c r="AM42" s="450">
        <f t="shared" si="52"/>
        <v>9.5473909751135969E-2</v>
      </c>
      <c r="AN42" s="342">
        <f t="shared" si="53"/>
        <v>8.5903245578031778E-2</v>
      </c>
      <c r="AP42" s="102">
        <f t="shared" si="54"/>
        <v>1.9308590025589529</v>
      </c>
      <c r="AQ42" s="74">
        <f t="shared" si="55"/>
        <v>1.850763018819404</v>
      </c>
      <c r="AR42" s="74">
        <f t="shared" si="56"/>
        <v>1.8894222604355779</v>
      </c>
      <c r="AS42" s="74">
        <f t="shared" si="57"/>
        <v>2.0218617546072353</v>
      </c>
      <c r="AT42" s="74">
        <f t="shared" si="58"/>
        <v>1.980336036787185</v>
      </c>
      <c r="AU42" s="74">
        <f t="shared" si="59"/>
        <v>1.9791004345951246</v>
      </c>
      <c r="AV42" s="74">
        <f t="shared" si="60"/>
        <v>2.1225816467775118</v>
      </c>
      <c r="AW42" s="74">
        <f t="shared" si="61"/>
        <v>2.1465059270202596</v>
      </c>
      <c r="AX42" s="74">
        <f t="shared" si="62"/>
        <v>2.2092046798701888</v>
      </c>
      <c r="AY42" s="74">
        <f t="shared" si="63"/>
        <v>1.9530887420297587</v>
      </c>
      <c r="AZ42" s="74">
        <f t="shared" si="64"/>
        <v>1.8498807952709493</v>
      </c>
      <c r="BA42" s="103">
        <f t="shared" si="65"/>
        <v>1.9784476215628475</v>
      </c>
      <c r="BB42" s="42">
        <f t="shared" si="66"/>
        <v>6.9500060014984474E-2</v>
      </c>
    </row>
    <row r="43" spans="1:55" ht="20.100000000000001" customHeight="1">
      <c r="A43" s="88" t="s">
        <v>134</v>
      </c>
      <c r="B43" s="90">
        <v>1256.6500000000001</v>
      </c>
      <c r="C43" s="61">
        <v>2820.89</v>
      </c>
      <c r="D43" s="61">
        <v>1546.7</v>
      </c>
      <c r="E43" s="61">
        <v>1074.6600000000001</v>
      </c>
      <c r="F43" s="61">
        <v>1444.73</v>
      </c>
      <c r="G43" s="61">
        <v>2431.04</v>
      </c>
      <c r="H43" s="61">
        <v>1453.76</v>
      </c>
      <c r="I43" s="61">
        <v>2450.17</v>
      </c>
      <c r="J43" s="61">
        <v>2343.0500000000002</v>
      </c>
      <c r="K43" s="61">
        <v>2115.69</v>
      </c>
      <c r="L43" s="61">
        <v>22717.599999999999</v>
      </c>
      <c r="M43" s="82">
        <v>18316.21</v>
      </c>
      <c r="N43" s="42">
        <f t="shared" si="43"/>
        <v>-0.19374361728351586</v>
      </c>
      <c r="P43" s="340">
        <f t="shared" si="44"/>
        <v>1.1374808002310718E-2</v>
      </c>
      <c r="Q43" s="341">
        <f t="shared" si="45"/>
        <v>2.2145278287144198E-2</v>
      </c>
      <c r="R43" s="341">
        <f t="shared" si="46"/>
        <v>1.3369617742894281E-2</v>
      </c>
      <c r="S43" s="341">
        <f t="shared" si="47"/>
        <v>0.13065097109749263</v>
      </c>
      <c r="T43" s="342">
        <f t="shared" si="48"/>
        <v>9.0790194771385418E-2</v>
      </c>
      <c r="V43" s="97">
        <v>271.42399999999998</v>
      </c>
      <c r="W43" s="61">
        <v>587.61599999999999</v>
      </c>
      <c r="X43" s="61">
        <v>333.63900000000001</v>
      </c>
      <c r="Y43" s="61">
        <v>267.27499999999998</v>
      </c>
      <c r="Z43" s="61">
        <v>316.18900000000002</v>
      </c>
      <c r="AA43" s="61">
        <v>629.447</v>
      </c>
      <c r="AB43" s="61">
        <v>332.76299999999998</v>
      </c>
      <c r="AC43" s="61">
        <v>494.35200000000003</v>
      </c>
      <c r="AD43" s="61">
        <v>501.661</v>
      </c>
      <c r="AE43" s="61">
        <v>514.39499999999998</v>
      </c>
      <c r="AF43" s="61">
        <v>3874.6170000000002</v>
      </c>
      <c r="AG43" s="82">
        <v>3702.9490000000001</v>
      </c>
      <c r="AH43" s="42">
        <f t="shared" si="30"/>
        <v>-4.4305798482792008E-2</v>
      </c>
      <c r="AJ43" s="340">
        <f t="shared" si="49"/>
        <v>1.1731379993559115E-2</v>
      </c>
      <c r="AK43" s="341">
        <f t="shared" si="50"/>
        <v>2.4377658966757226E-2</v>
      </c>
      <c r="AL43" s="450">
        <f t="shared" si="51"/>
        <v>1.3464507106954744E-2</v>
      </c>
      <c r="AM43" s="450">
        <f t="shared" si="52"/>
        <v>9.5445999813769514E-2</v>
      </c>
      <c r="AN43" s="342">
        <f t="shared" si="53"/>
        <v>7.6507929981573172E-2</v>
      </c>
      <c r="AP43" s="102">
        <f t="shared" si="54"/>
        <v>2.1599013249512589</v>
      </c>
      <c r="AQ43" s="74">
        <f t="shared" si="55"/>
        <v>2.0830872526046744</v>
      </c>
      <c r="AR43" s="74">
        <f t="shared" si="56"/>
        <v>2.1571022176246202</v>
      </c>
      <c r="AS43" s="74">
        <f t="shared" si="57"/>
        <v>2.4870656765860826</v>
      </c>
      <c r="AT43" s="74">
        <f t="shared" si="58"/>
        <v>2.1885681061513225</v>
      </c>
      <c r="AU43" s="74">
        <f t="shared" si="59"/>
        <v>2.5892087337106751</v>
      </c>
      <c r="AV43" s="74">
        <f t="shared" si="60"/>
        <v>2.2889816751045564</v>
      </c>
      <c r="AW43" s="74">
        <f t="shared" si="61"/>
        <v>2.0176232669569867</v>
      </c>
      <c r="AX43" s="74">
        <f t="shared" si="62"/>
        <v>2.1410597298393119</v>
      </c>
      <c r="AY43" s="74">
        <f t="shared" si="63"/>
        <v>2.4313344582618432</v>
      </c>
      <c r="AZ43" s="74">
        <f t="shared" si="64"/>
        <v>1.7055573652146356</v>
      </c>
      <c r="BA43" s="103">
        <f t="shared" si="65"/>
        <v>2.0216786114594671</v>
      </c>
      <c r="BB43" s="42">
        <f t="shared" si="66"/>
        <v>0.18534776530665051</v>
      </c>
    </row>
    <row r="44" spans="1:55" ht="20.100000000000001" customHeight="1">
      <c r="A44" s="88" t="s">
        <v>124</v>
      </c>
      <c r="B44" s="90">
        <v>4172.2</v>
      </c>
      <c r="C44" s="61">
        <v>8095.8499999999995</v>
      </c>
      <c r="D44" s="61">
        <v>6928.1900000000005</v>
      </c>
      <c r="E44" s="61">
        <v>11569.8</v>
      </c>
      <c r="F44" s="61">
        <v>9301.4699999999993</v>
      </c>
      <c r="G44" s="61">
        <v>9968.23</v>
      </c>
      <c r="H44" s="61">
        <v>10911.42</v>
      </c>
      <c r="I44" s="61">
        <v>9455.39</v>
      </c>
      <c r="J44" s="61">
        <v>9984.2100000000009</v>
      </c>
      <c r="K44" s="61">
        <v>9880.6</v>
      </c>
      <c r="L44" s="61">
        <v>12267.59</v>
      </c>
      <c r="M44" s="82">
        <v>13626.119999999999</v>
      </c>
      <c r="N44" s="42">
        <f t="shared" si="43"/>
        <v>0.11074139256365748</v>
      </c>
      <c r="P44" s="340">
        <f t="shared" si="44"/>
        <v>3.776546687402281E-2</v>
      </c>
      <c r="Q44" s="341">
        <f t="shared" si="45"/>
        <v>9.0804440642794609E-2</v>
      </c>
      <c r="R44" s="341">
        <f t="shared" si="46"/>
        <v>6.2438185684311615E-2</v>
      </c>
      <c r="S44" s="341">
        <f t="shared" si="47"/>
        <v>7.0552018986419773E-2</v>
      </c>
      <c r="T44" s="342">
        <f t="shared" si="48"/>
        <v>6.7542252943063569E-2</v>
      </c>
      <c r="V44" s="97">
        <v>998.69099999999992</v>
      </c>
      <c r="W44" s="61">
        <v>1816.7160000000001</v>
      </c>
      <c r="X44" s="61">
        <v>1684.021</v>
      </c>
      <c r="Y44" s="61">
        <v>2677.4550000000004</v>
      </c>
      <c r="Z44" s="61">
        <v>2234.8209999999999</v>
      </c>
      <c r="AA44" s="61">
        <v>2412.1020000000003</v>
      </c>
      <c r="AB44" s="61">
        <v>2701.5549999999998</v>
      </c>
      <c r="AC44" s="61">
        <v>2502.098</v>
      </c>
      <c r="AD44" s="61">
        <v>2774.143</v>
      </c>
      <c r="AE44" s="61">
        <v>2857.5340000000001</v>
      </c>
      <c r="AF44" s="61">
        <v>3266.9860000000003</v>
      </c>
      <c r="AG44" s="82">
        <v>3559.194</v>
      </c>
      <c r="AH44" s="42">
        <f t="shared" si="30"/>
        <v>8.9442685092620419E-2</v>
      </c>
      <c r="AJ44" s="340">
        <f t="shared" si="49"/>
        <v>4.316502452674615E-2</v>
      </c>
      <c r="AK44" s="341">
        <f t="shared" si="50"/>
        <v>9.341755532877756E-2</v>
      </c>
      <c r="AL44" s="450">
        <f t="shared" si="51"/>
        <v>7.4797163369326722E-2</v>
      </c>
      <c r="AM44" s="450">
        <f t="shared" si="52"/>
        <v>8.0477824039792228E-2</v>
      </c>
      <c r="AN44" s="342">
        <f t="shared" si="53"/>
        <v>7.3537757431397344E-2</v>
      </c>
      <c r="AP44" s="102">
        <f t="shared" si="54"/>
        <v>2.3936795934998321</v>
      </c>
      <c r="AQ44" s="74">
        <f t="shared" si="55"/>
        <v>2.2440089675574528</v>
      </c>
      <c r="AR44" s="74">
        <f t="shared" si="56"/>
        <v>2.4306795858658607</v>
      </c>
      <c r="AS44" s="74">
        <f t="shared" si="57"/>
        <v>2.3141756988020541</v>
      </c>
      <c r="AT44" s="74">
        <f t="shared" si="58"/>
        <v>2.4026535590610947</v>
      </c>
      <c r="AU44" s="74">
        <f t="shared" si="59"/>
        <v>2.4197896717872687</v>
      </c>
      <c r="AV44" s="74">
        <f t="shared" si="60"/>
        <v>2.4758968126971554</v>
      </c>
      <c r="AW44" s="74">
        <f t="shared" si="61"/>
        <v>2.6462134295888378</v>
      </c>
      <c r="AX44" s="74">
        <f t="shared" si="62"/>
        <v>2.7785302993426617</v>
      </c>
      <c r="AY44" s="74">
        <f t="shared" si="63"/>
        <v>2.8920652591947862</v>
      </c>
      <c r="AZ44" s="74">
        <f t="shared" si="64"/>
        <v>2.6631033479273434</v>
      </c>
      <c r="BA44" s="103">
        <f t="shared" si="65"/>
        <v>2.6120377627673914</v>
      </c>
      <c r="BB44" s="42">
        <f t="shared" si="66"/>
        <v>-1.917521721404301E-2</v>
      </c>
    </row>
    <row r="45" spans="1:55" ht="20.100000000000001" customHeight="1">
      <c r="A45" s="88" t="s">
        <v>133</v>
      </c>
      <c r="B45" s="90">
        <v>6875.01</v>
      </c>
      <c r="C45" s="61">
        <v>5770.08</v>
      </c>
      <c r="D45" s="61">
        <v>5528.95</v>
      </c>
      <c r="E45" s="61">
        <v>5568.0100000000011</v>
      </c>
      <c r="F45" s="61">
        <v>4171.58</v>
      </c>
      <c r="G45" s="61">
        <v>5981.27</v>
      </c>
      <c r="H45" s="61">
        <v>8146.06</v>
      </c>
      <c r="I45" s="61">
        <v>8991.89</v>
      </c>
      <c r="J45" s="61">
        <v>9069.4699999999993</v>
      </c>
      <c r="K45" s="61">
        <v>7553.2999999999993</v>
      </c>
      <c r="L45" s="61">
        <v>7267.64</v>
      </c>
      <c r="M45" s="82">
        <v>8772.58</v>
      </c>
      <c r="N45" s="42">
        <f t="shared" si="43"/>
        <v>0.20707409833178303</v>
      </c>
      <c r="P45" s="340">
        <f t="shared" si="44"/>
        <v>6.2230468916536982E-2</v>
      </c>
      <c r="Q45" s="341">
        <f t="shared" si="45"/>
        <v>5.4485688701357032E-2</v>
      </c>
      <c r="R45" s="341">
        <f t="shared" si="46"/>
        <v>4.7731347077030833E-2</v>
      </c>
      <c r="S45" s="341">
        <f t="shared" si="47"/>
        <v>4.1796854579136067E-2</v>
      </c>
      <c r="T45" s="342">
        <f t="shared" si="48"/>
        <v>4.3484118540219857E-2</v>
      </c>
      <c r="V45" s="97">
        <v>1321.1289999999999</v>
      </c>
      <c r="W45" s="61">
        <v>1308.893</v>
      </c>
      <c r="X45" s="61">
        <v>1226.7829999999999</v>
      </c>
      <c r="Y45" s="61">
        <v>1462.4059999999999</v>
      </c>
      <c r="Z45" s="61">
        <v>1108.383</v>
      </c>
      <c r="AA45" s="61">
        <v>1607.7819999999999</v>
      </c>
      <c r="AB45" s="61">
        <v>2073.7889999999998</v>
      </c>
      <c r="AC45" s="61">
        <v>2308.991</v>
      </c>
      <c r="AD45" s="61">
        <v>2324.3319999999999</v>
      </c>
      <c r="AE45" s="61">
        <v>1976.9299999999998</v>
      </c>
      <c r="AF45" s="61">
        <v>2025.8629999999998</v>
      </c>
      <c r="AG45" s="82">
        <v>2421.7620000000002</v>
      </c>
      <c r="AH45" s="42">
        <f t="shared" si="30"/>
        <v>0.1954223952952398</v>
      </c>
      <c r="AJ45" s="340">
        <f t="shared" si="49"/>
        <v>5.7101311304493196E-2</v>
      </c>
      <c r="AK45" s="341">
        <f t="shared" si="50"/>
        <v>6.2267293813285093E-2</v>
      </c>
      <c r="AL45" s="450">
        <f t="shared" si="51"/>
        <v>5.1746980501272445E-2</v>
      </c>
      <c r="AM45" s="450">
        <f t="shared" si="52"/>
        <v>4.9904421397191652E-2</v>
      </c>
      <c r="AN45" s="342">
        <f t="shared" si="53"/>
        <v>5.0036875346658738E-2</v>
      </c>
      <c r="AP45" s="102">
        <f t="shared" si="54"/>
        <v>1.9216393867063464</v>
      </c>
      <c r="AQ45" s="74">
        <f t="shared" si="55"/>
        <v>2.2684139561323242</v>
      </c>
      <c r="AR45" s="74">
        <f t="shared" si="56"/>
        <v>2.2188354027437396</v>
      </c>
      <c r="AS45" s="74">
        <f t="shared" si="57"/>
        <v>2.6264428404403</v>
      </c>
      <c r="AT45" s="74">
        <f t="shared" si="58"/>
        <v>2.6569860820120916</v>
      </c>
      <c r="AU45" s="74">
        <f t="shared" si="59"/>
        <v>2.6880277934284855</v>
      </c>
      <c r="AV45" s="74">
        <f t="shared" si="60"/>
        <v>2.5457570899305919</v>
      </c>
      <c r="AW45" s="74">
        <f t="shared" si="61"/>
        <v>2.5678594822667984</v>
      </c>
      <c r="AX45" s="74">
        <f t="shared" si="62"/>
        <v>2.5628090726359973</v>
      </c>
      <c r="AY45" s="74">
        <f t="shared" si="63"/>
        <v>2.6173063429229608</v>
      </c>
      <c r="AZ45" s="74">
        <f t="shared" si="64"/>
        <v>2.7875114892867559</v>
      </c>
      <c r="BA45" s="103">
        <f t="shared" si="65"/>
        <v>2.7606040640267748</v>
      </c>
      <c r="BB45" s="42">
        <f t="shared" si="66"/>
        <v>-9.6528481993327538E-3</v>
      </c>
    </row>
    <row r="46" spans="1:55" ht="20.100000000000001" customHeight="1">
      <c r="A46" s="88" t="s">
        <v>123</v>
      </c>
      <c r="B46" s="90">
        <v>7317.71</v>
      </c>
      <c r="C46" s="61">
        <v>5966.25</v>
      </c>
      <c r="D46" s="61">
        <v>5399.58</v>
      </c>
      <c r="E46" s="61">
        <v>7535.079999999999</v>
      </c>
      <c r="F46" s="61">
        <v>4714.3799999999992</v>
      </c>
      <c r="G46" s="61">
        <v>5034.21</v>
      </c>
      <c r="H46" s="61">
        <v>6883.97</v>
      </c>
      <c r="I46" s="61">
        <v>7042.84</v>
      </c>
      <c r="J46" s="61">
        <v>5938.68</v>
      </c>
      <c r="K46" s="61">
        <v>6024.95</v>
      </c>
      <c r="L46" s="61">
        <v>7889.96</v>
      </c>
      <c r="M46" s="82">
        <v>10210.75</v>
      </c>
      <c r="N46" s="42">
        <f t="shared" si="43"/>
        <v>0.29414471049282886</v>
      </c>
      <c r="P46" s="340">
        <f t="shared" si="44"/>
        <v>6.6237652700902525E-2</v>
      </c>
      <c r="Q46" s="341">
        <f t="shared" si="45"/>
        <v>4.5858554941886683E-2</v>
      </c>
      <c r="R46" s="341">
        <f t="shared" si="46"/>
        <v>3.8073289763647274E-2</v>
      </c>
      <c r="S46" s="341">
        <f t="shared" si="47"/>
        <v>4.5375873152109954E-2</v>
      </c>
      <c r="T46" s="342">
        <f t="shared" si="48"/>
        <v>5.0612871399810536E-2</v>
      </c>
      <c r="V46" s="97">
        <v>1523.828</v>
      </c>
      <c r="W46" s="61">
        <v>1265.2360000000001</v>
      </c>
      <c r="X46" s="61">
        <v>1367.9940000000001</v>
      </c>
      <c r="Y46" s="61">
        <v>1761.3979999999997</v>
      </c>
      <c r="Z46" s="61">
        <v>1068.2820000000002</v>
      </c>
      <c r="AA46" s="61">
        <v>1209.204</v>
      </c>
      <c r="AB46" s="61">
        <v>1668.183</v>
      </c>
      <c r="AC46" s="61">
        <v>1649.915</v>
      </c>
      <c r="AD46" s="61">
        <v>1372.1670000000001</v>
      </c>
      <c r="AE46" s="61">
        <v>1393.8470000000002</v>
      </c>
      <c r="AF46" s="61">
        <v>1888.818</v>
      </c>
      <c r="AG46" s="82">
        <v>2392.9809999999998</v>
      </c>
      <c r="AH46" s="42">
        <f t="shared" si="30"/>
        <v>0.26691984087402798</v>
      </c>
      <c r="AJ46" s="340">
        <f t="shared" si="49"/>
        <v>6.5862286727869312E-2</v>
      </c>
      <c r="AK46" s="341">
        <f t="shared" si="50"/>
        <v>4.6830889230131692E-2</v>
      </c>
      <c r="AL46" s="450">
        <f t="shared" si="51"/>
        <v>3.6484535886833175E-2</v>
      </c>
      <c r="AM46" s="450">
        <f t="shared" si="52"/>
        <v>4.6528501391555475E-2</v>
      </c>
      <c r="AN46" s="342">
        <f t="shared" si="53"/>
        <v>4.9442220996085806E-2</v>
      </c>
      <c r="AP46" s="102">
        <f t="shared" si="54"/>
        <v>2.0823836965389444</v>
      </c>
      <c r="AQ46" s="74">
        <f t="shared" si="55"/>
        <v>2.1206553530274466</v>
      </c>
      <c r="AR46" s="74">
        <f t="shared" si="56"/>
        <v>2.5335192737212897</v>
      </c>
      <c r="AS46" s="74">
        <f t="shared" si="57"/>
        <v>2.3375969465486763</v>
      </c>
      <c r="AT46" s="74">
        <f t="shared" si="58"/>
        <v>2.2660074071245857</v>
      </c>
      <c r="AU46" s="74">
        <f t="shared" si="59"/>
        <v>2.401973695972158</v>
      </c>
      <c r="AV46" s="74">
        <f t="shared" si="60"/>
        <v>2.4232862723108903</v>
      </c>
      <c r="AW46" s="74">
        <f t="shared" si="61"/>
        <v>2.3426842012597189</v>
      </c>
      <c r="AX46" s="74">
        <f t="shared" si="62"/>
        <v>2.3105589120814729</v>
      </c>
      <c r="AY46" s="74">
        <f t="shared" si="63"/>
        <v>2.3134582029726394</v>
      </c>
      <c r="AZ46" s="74">
        <f t="shared" si="64"/>
        <v>2.3939513001333341</v>
      </c>
      <c r="BA46" s="103">
        <f t="shared" si="65"/>
        <v>2.3435898440369214</v>
      </c>
      <c r="BB46" s="42">
        <f t="shared" si="66"/>
        <v>-2.1036959312249918E-2</v>
      </c>
    </row>
    <row r="47" spans="1:55" ht="20.100000000000001" customHeight="1">
      <c r="A47" s="88" t="s">
        <v>129</v>
      </c>
      <c r="B47" s="90">
        <v>7738.9</v>
      </c>
      <c r="C47" s="61">
        <v>8387.7200000000012</v>
      </c>
      <c r="D47" s="61">
        <v>4724.0300000000007</v>
      </c>
      <c r="E47" s="61">
        <v>3323.11</v>
      </c>
      <c r="F47" s="61">
        <v>3972.21</v>
      </c>
      <c r="G47" s="61">
        <v>4653.3600000000006</v>
      </c>
      <c r="H47" s="61">
        <v>4748.0099999999993</v>
      </c>
      <c r="I47" s="61">
        <v>5201.6799999999994</v>
      </c>
      <c r="J47" s="61">
        <v>2787.79</v>
      </c>
      <c r="K47" s="61">
        <v>2610.0100000000002</v>
      </c>
      <c r="L47" s="61">
        <v>2850.2599999999998</v>
      </c>
      <c r="M47" s="82">
        <v>5735.42</v>
      </c>
      <c r="N47" s="42">
        <f t="shared" si="43"/>
        <v>1.0122444969932569</v>
      </c>
      <c r="P47" s="340">
        <f t="shared" si="44"/>
        <v>7.0050134603177022E-2</v>
      </c>
      <c r="Q47" s="341">
        <f t="shared" si="45"/>
        <v>4.2389245824941323E-2</v>
      </c>
      <c r="R47" s="341">
        <f t="shared" si="46"/>
        <v>1.6493359615601295E-2</v>
      </c>
      <c r="S47" s="341">
        <f t="shared" si="47"/>
        <v>1.6392102901729908E-2</v>
      </c>
      <c r="T47" s="342">
        <f t="shared" si="48"/>
        <v>2.8429456688676281E-2</v>
      </c>
      <c r="V47" s="97">
        <v>1276.732</v>
      </c>
      <c r="W47" s="61">
        <v>1607.239</v>
      </c>
      <c r="X47" s="61">
        <v>836.7399999999999</v>
      </c>
      <c r="Y47" s="61">
        <v>875.44599999999991</v>
      </c>
      <c r="Z47" s="61">
        <v>1116.1580000000001</v>
      </c>
      <c r="AA47" s="61">
        <v>1207.3539999999998</v>
      </c>
      <c r="AB47" s="61">
        <v>1375.605</v>
      </c>
      <c r="AC47" s="61">
        <v>1428.077</v>
      </c>
      <c r="AD47" s="61">
        <v>744.39300000000003</v>
      </c>
      <c r="AE47" s="61">
        <v>756.87800000000004</v>
      </c>
      <c r="AF47" s="61">
        <v>910.05799999999999</v>
      </c>
      <c r="AG47" s="82">
        <v>1564.777</v>
      </c>
      <c r="AH47" s="42">
        <f t="shared" si="30"/>
        <v>0.71942557507323712</v>
      </c>
      <c r="AJ47" s="340">
        <f t="shared" si="49"/>
        <v>5.518240185811394E-2</v>
      </c>
      <c r="AK47" s="341">
        <f t="shared" si="50"/>
        <v>4.6759241150009768E-2</v>
      </c>
      <c r="AL47" s="450">
        <f t="shared" si="51"/>
        <v>1.9811602387460402E-2</v>
      </c>
      <c r="AM47" s="450">
        <f t="shared" si="52"/>
        <v>2.2418059823337236E-2</v>
      </c>
      <c r="AN47" s="342">
        <f t="shared" si="53"/>
        <v>3.2330407238332512E-2</v>
      </c>
      <c r="AP47" s="102">
        <f t="shared" si="54"/>
        <v>1.6497590096783781</v>
      </c>
      <c r="AQ47" s="74">
        <f t="shared" si="55"/>
        <v>1.9161810360860876</v>
      </c>
      <c r="AR47" s="74">
        <f t="shared" si="56"/>
        <v>1.771241926914096</v>
      </c>
      <c r="AS47" s="74">
        <f t="shared" si="57"/>
        <v>2.6344177592676736</v>
      </c>
      <c r="AT47" s="74">
        <f t="shared" si="58"/>
        <v>2.8099168976463984</v>
      </c>
      <c r="AU47" s="74">
        <f t="shared" si="59"/>
        <v>2.5945854178486076</v>
      </c>
      <c r="AV47" s="74">
        <f t="shared" si="60"/>
        <v>2.8972243108165321</v>
      </c>
      <c r="AW47" s="74">
        <f t="shared" si="61"/>
        <v>2.7454149428646133</v>
      </c>
      <c r="AX47" s="74">
        <f t="shared" si="62"/>
        <v>2.6701903658453476</v>
      </c>
      <c r="AY47" s="74">
        <f t="shared" si="63"/>
        <v>2.8999045980666738</v>
      </c>
      <c r="AZ47" s="74">
        <f t="shared" si="64"/>
        <v>3.1928946832920508</v>
      </c>
      <c r="BA47" s="103">
        <f t="shared" si="65"/>
        <v>2.7282692461929554</v>
      </c>
      <c r="BB47" s="42">
        <f t="shared" si="66"/>
        <v>-0.14551856017375459</v>
      </c>
    </row>
    <row r="48" spans="1:55" ht="20.100000000000001" customHeight="1">
      <c r="A48" s="88" t="s">
        <v>130</v>
      </c>
      <c r="B48" s="90">
        <v>1291.22</v>
      </c>
      <c r="C48" s="61">
        <v>1360.01</v>
      </c>
      <c r="D48" s="61">
        <v>6741.7199999999993</v>
      </c>
      <c r="E48" s="61">
        <v>1419.3300000000004</v>
      </c>
      <c r="F48" s="61">
        <v>3276.77</v>
      </c>
      <c r="G48" s="61">
        <v>3655.79</v>
      </c>
      <c r="H48" s="61">
        <v>2818.47</v>
      </c>
      <c r="I48" s="61">
        <v>5734.9</v>
      </c>
      <c r="J48" s="61">
        <v>4395.07</v>
      </c>
      <c r="K48" s="61">
        <v>2978.59</v>
      </c>
      <c r="L48" s="61">
        <v>3554.0299999999997</v>
      </c>
      <c r="M48" s="82">
        <v>4995.71</v>
      </c>
      <c r="N48" s="42">
        <f t="shared" si="43"/>
        <v>0.40564654772188202</v>
      </c>
      <c r="P48" s="340">
        <f t="shared" si="44"/>
        <v>1.168772497413253E-2</v>
      </c>
      <c r="Q48" s="341">
        <f t="shared" si="45"/>
        <v>3.3301997050381275E-2</v>
      </c>
      <c r="R48" s="341">
        <f t="shared" si="46"/>
        <v>1.8822516395505712E-2</v>
      </c>
      <c r="S48" s="341">
        <f t="shared" si="47"/>
        <v>2.0439547787161574E-2</v>
      </c>
      <c r="T48" s="342">
        <f t="shared" si="48"/>
        <v>2.4762845802781139E-2</v>
      </c>
      <c r="V48" s="97">
        <v>280.05900000000003</v>
      </c>
      <c r="W48" s="61">
        <v>294.20800000000003</v>
      </c>
      <c r="X48" s="61">
        <v>449.31099999999998</v>
      </c>
      <c r="Y48" s="61">
        <v>562.71299999999997</v>
      </c>
      <c r="Z48" s="61">
        <v>774.97200000000009</v>
      </c>
      <c r="AA48" s="61">
        <v>859.01</v>
      </c>
      <c r="AB48" s="61">
        <v>766.43700000000001</v>
      </c>
      <c r="AC48" s="61">
        <v>1325.6000000000001</v>
      </c>
      <c r="AD48" s="61">
        <v>681.798</v>
      </c>
      <c r="AE48" s="61">
        <v>1019.414</v>
      </c>
      <c r="AF48" s="61">
        <v>999.09399999999994</v>
      </c>
      <c r="AG48" s="82">
        <v>1436.6409999999998</v>
      </c>
      <c r="AH48" s="42">
        <f t="shared" si="30"/>
        <v>0.43794377706201815</v>
      </c>
      <c r="AJ48" s="340">
        <f t="shared" si="49"/>
        <v>1.2104598523403136E-2</v>
      </c>
      <c r="AK48" s="341">
        <f t="shared" si="50"/>
        <v>3.3268333678664171E-2</v>
      </c>
      <c r="AL48" s="450">
        <f t="shared" si="51"/>
        <v>2.6683593440700558E-2</v>
      </c>
      <c r="AM48" s="450">
        <f t="shared" si="52"/>
        <v>2.4611342421183364E-2</v>
      </c>
      <c r="AN48" s="342">
        <f t="shared" si="53"/>
        <v>2.968294433346429E-2</v>
      </c>
      <c r="AP48" s="102">
        <f t="shared" si="54"/>
        <v>2.1689487461470551</v>
      </c>
      <c r="AQ48" s="74">
        <f t="shared" si="55"/>
        <v>2.1632782111896236</v>
      </c>
      <c r="AR48" s="74">
        <f t="shared" si="56"/>
        <v>0.66646345443002686</v>
      </c>
      <c r="AS48" s="74">
        <f t="shared" si="57"/>
        <v>3.9646382448056467</v>
      </c>
      <c r="AT48" s="74">
        <f t="shared" si="58"/>
        <v>2.3650485081345352</v>
      </c>
      <c r="AU48" s="74">
        <f t="shared" si="59"/>
        <v>2.3497246833105838</v>
      </c>
      <c r="AV48" s="74">
        <f t="shared" si="60"/>
        <v>2.7193370871430247</v>
      </c>
      <c r="AW48" s="74">
        <f t="shared" si="61"/>
        <v>2.3114614029887188</v>
      </c>
      <c r="AX48" s="74">
        <f t="shared" si="62"/>
        <v>1.5512790467501087</v>
      </c>
      <c r="AY48" s="74">
        <f t="shared" si="63"/>
        <v>3.4224717064114225</v>
      </c>
      <c r="AZ48" s="74">
        <f t="shared" si="64"/>
        <v>2.811158037495463</v>
      </c>
      <c r="BA48" s="103">
        <f t="shared" si="65"/>
        <v>2.8757493929791753</v>
      </c>
      <c r="BB48" s="42">
        <f t="shared" si="66"/>
        <v>2.2976778474275497E-2</v>
      </c>
    </row>
    <row r="49" spans="1:54" ht="20.100000000000001" customHeight="1">
      <c r="A49" s="88" t="s">
        <v>142</v>
      </c>
      <c r="B49" s="90">
        <v>65.14</v>
      </c>
      <c r="C49" s="61">
        <v>118.73</v>
      </c>
      <c r="D49" s="61">
        <v>27.18</v>
      </c>
      <c r="E49" s="61">
        <v>10.24</v>
      </c>
      <c r="F49" s="61">
        <v>24.7</v>
      </c>
      <c r="G49" s="61">
        <v>146.97</v>
      </c>
      <c r="H49" s="61">
        <v>1497.34</v>
      </c>
      <c r="I49" s="61">
        <v>2745.24</v>
      </c>
      <c r="J49" s="61">
        <v>2077.71</v>
      </c>
      <c r="K49" s="61">
        <v>4493.21</v>
      </c>
      <c r="L49" s="61">
        <v>1102.25</v>
      </c>
      <c r="M49" s="82">
        <v>3246.8</v>
      </c>
      <c r="N49" s="42">
        <f t="shared" si="43"/>
        <v>1.9456112497164892</v>
      </c>
      <c r="P49" s="340">
        <f t="shared" si="44"/>
        <v>5.8962717802930019E-4</v>
      </c>
      <c r="Q49" s="341">
        <f t="shared" si="45"/>
        <v>1.338806251588449E-3</v>
      </c>
      <c r="R49" s="341">
        <f t="shared" si="46"/>
        <v>2.8393810122725925E-2</v>
      </c>
      <c r="S49" s="341">
        <f t="shared" si="47"/>
        <v>6.3391393849795436E-3</v>
      </c>
      <c r="T49" s="342">
        <f t="shared" si="48"/>
        <v>1.6093810039507859E-2</v>
      </c>
      <c r="V49" s="97">
        <v>16.303999999999998</v>
      </c>
      <c r="W49" s="61">
        <v>28.975000000000001</v>
      </c>
      <c r="X49" s="61">
        <v>7.0350000000000001</v>
      </c>
      <c r="Y49" s="61">
        <v>2.5720000000000001</v>
      </c>
      <c r="Z49" s="61">
        <v>8.7210000000000001</v>
      </c>
      <c r="AA49" s="61">
        <v>40.341999999999999</v>
      </c>
      <c r="AB49" s="61">
        <v>300.18400000000003</v>
      </c>
      <c r="AC49" s="61">
        <v>558.94200000000001</v>
      </c>
      <c r="AD49" s="61">
        <v>423.20300000000003</v>
      </c>
      <c r="AE49" s="61">
        <v>924.61700000000008</v>
      </c>
      <c r="AF49" s="61">
        <v>273.82900000000001</v>
      </c>
      <c r="AG49" s="82">
        <v>866.2109999999999</v>
      </c>
      <c r="AH49" s="42">
        <f t="shared" si="30"/>
        <v>2.1633282084804746</v>
      </c>
      <c r="AJ49" s="340">
        <f t="shared" si="49"/>
        <v>7.0468499253930315E-4</v>
      </c>
      <c r="AK49" s="341">
        <f t="shared" si="50"/>
        <v>1.562392890961304E-3</v>
      </c>
      <c r="AL49" s="450">
        <f t="shared" si="51"/>
        <v>2.4202241794168248E-2</v>
      </c>
      <c r="AM49" s="450">
        <f t="shared" si="52"/>
        <v>6.7454106258772652E-3</v>
      </c>
      <c r="AN49" s="342">
        <f t="shared" si="53"/>
        <v>1.7897089735037796E-2</v>
      </c>
      <c r="AP49" s="102">
        <f t="shared" si="54"/>
        <v>2.5029167945962536</v>
      </c>
      <c r="AQ49" s="74">
        <f t="shared" si="55"/>
        <v>2.4404110165922681</v>
      </c>
      <c r="AR49" s="74">
        <f t="shared" si="56"/>
        <v>2.5883002207505519</v>
      </c>
      <c r="AS49" s="74">
        <f t="shared" si="57"/>
        <v>2.51171875</v>
      </c>
      <c r="AT49" s="74">
        <f t="shared" si="58"/>
        <v>3.5307692307692307</v>
      </c>
      <c r="AU49" s="74">
        <f t="shared" si="59"/>
        <v>2.7449139280125197</v>
      </c>
      <c r="AV49" s="74">
        <f t="shared" si="60"/>
        <v>2.0047818130818653</v>
      </c>
      <c r="AW49" s="74">
        <f t="shared" si="61"/>
        <v>2.0360405647593653</v>
      </c>
      <c r="AX49" s="74">
        <f t="shared" si="62"/>
        <v>2.0368723257817503</v>
      </c>
      <c r="AY49" s="74">
        <f t="shared" si="63"/>
        <v>2.0578094502593918</v>
      </c>
      <c r="AZ49" s="74">
        <f t="shared" si="64"/>
        <v>2.4842730777954185</v>
      </c>
      <c r="BA49" s="103">
        <f t="shared" si="65"/>
        <v>2.6678914623629413</v>
      </c>
      <c r="BB49" s="42">
        <f t="shared" si="66"/>
        <v>7.3912319144265937E-2</v>
      </c>
    </row>
    <row r="50" spans="1:54" ht="20.100000000000001" customHeight="1">
      <c r="A50" s="88" t="s">
        <v>140</v>
      </c>
      <c r="B50" s="90">
        <v>434.10999999999996</v>
      </c>
      <c r="C50" s="61">
        <v>477.29</v>
      </c>
      <c r="D50" s="61">
        <v>407.93</v>
      </c>
      <c r="E50" s="61">
        <v>504.35</v>
      </c>
      <c r="F50" s="61">
        <v>853.99</v>
      </c>
      <c r="G50" s="61">
        <v>1726.29</v>
      </c>
      <c r="H50" s="61">
        <v>2627.56</v>
      </c>
      <c r="I50" s="61">
        <v>2289.38</v>
      </c>
      <c r="J50" s="61">
        <v>1653.39</v>
      </c>
      <c r="K50" s="61">
        <v>1669.68</v>
      </c>
      <c r="L50" s="61">
        <v>2449.5300000000002</v>
      </c>
      <c r="M50" s="82">
        <v>3067.61</v>
      </c>
      <c r="N50" s="42">
        <f t="shared" si="43"/>
        <v>0.2523259564079639</v>
      </c>
      <c r="P50" s="340">
        <f t="shared" si="44"/>
        <v>3.929429755208773E-3</v>
      </c>
      <c r="Q50" s="341">
        <f t="shared" si="45"/>
        <v>1.5725439505032478E-2</v>
      </c>
      <c r="R50" s="341">
        <f t="shared" si="46"/>
        <v>1.0551159835777323E-2</v>
      </c>
      <c r="S50" s="341">
        <f t="shared" si="47"/>
        <v>1.4087468448799222E-2</v>
      </c>
      <c r="T50" s="342">
        <f t="shared" si="48"/>
        <v>1.5205597084912745E-2</v>
      </c>
      <c r="V50" s="97">
        <v>110.99299999999999</v>
      </c>
      <c r="W50" s="61">
        <v>128.44</v>
      </c>
      <c r="X50" s="61">
        <v>109.10599999999999</v>
      </c>
      <c r="Y50" s="61">
        <v>116.78500000000001</v>
      </c>
      <c r="Z50" s="61">
        <v>213.27099999999999</v>
      </c>
      <c r="AA50" s="61">
        <v>411.91</v>
      </c>
      <c r="AB50" s="61">
        <v>592.18399999999997</v>
      </c>
      <c r="AC50" s="61">
        <v>601.428</v>
      </c>
      <c r="AD50" s="61">
        <v>439.678</v>
      </c>
      <c r="AE50" s="61">
        <v>427.476</v>
      </c>
      <c r="AF50" s="61">
        <v>607.77300000000002</v>
      </c>
      <c r="AG50" s="82">
        <v>798.22300000000007</v>
      </c>
      <c r="AH50" s="42">
        <f t="shared" si="30"/>
        <v>0.31335712511085562</v>
      </c>
      <c r="AJ50" s="340">
        <f t="shared" si="49"/>
        <v>4.7972952267489495E-3</v>
      </c>
      <c r="AK50" s="341">
        <f t="shared" si="50"/>
        <v>1.5952735504334709E-2</v>
      </c>
      <c r="AL50" s="450">
        <f t="shared" si="51"/>
        <v>1.1189365448833262E-2</v>
      </c>
      <c r="AM50" s="450">
        <f t="shared" si="52"/>
        <v>1.4971673753770795E-2</v>
      </c>
      <c r="AN50" s="342">
        <f t="shared" si="53"/>
        <v>1.6492365785670093E-2</v>
      </c>
      <c r="AP50" s="102">
        <f t="shared" si="54"/>
        <v>2.5567943608762755</v>
      </c>
      <c r="AQ50" s="74">
        <f t="shared" si="55"/>
        <v>2.6910264199962288</v>
      </c>
      <c r="AR50" s="74">
        <f t="shared" si="56"/>
        <v>2.674625548500968</v>
      </c>
      <c r="AS50" s="74">
        <f t="shared" si="57"/>
        <v>2.3155546743333004</v>
      </c>
      <c r="AT50" s="74">
        <f t="shared" si="58"/>
        <v>2.4973477441187835</v>
      </c>
      <c r="AU50" s="74">
        <f t="shared" si="59"/>
        <v>2.3860996703914177</v>
      </c>
      <c r="AV50" s="74">
        <f t="shared" si="60"/>
        <v>2.2537411134284278</v>
      </c>
      <c r="AW50" s="74">
        <f t="shared" si="61"/>
        <v>2.6270343935912779</v>
      </c>
      <c r="AX50" s="74">
        <f t="shared" si="62"/>
        <v>2.6592515982315117</v>
      </c>
      <c r="AY50" s="74">
        <f t="shared" si="63"/>
        <v>2.5602271093862292</v>
      </c>
      <c r="AZ50" s="74">
        <f t="shared" si="64"/>
        <v>2.4811821043220537</v>
      </c>
      <c r="BA50" s="103">
        <f t="shared" si="65"/>
        <v>2.6021006581671076</v>
      </c>
      <c r="BB50" s="42">
        <f t="shared" si="66"/>
        <v>4.8734251965795596E-2</v>
      </c>
    </row>
    <row r="51" spans="1:54" ht="20.100000000000001" customHeight="1">
      <c r="A51" s="88" t="s">
        <v>234</v>
      </c>
      <c r="B51" s="90"/>
      <c r="C51" s="61"/>
      <c r="D51" s="61"/>
      <c r="E51" s="61"/>
      <c r="F51" s="61"/>
      <c r="G51" s="61"/>
      <c r="H51" s="61"/>
      <c r="I51" s="61"/>
      <c r="J51" s="61"/>
      <c r="K51" s="61"/>
      <c r="L51" s="61"/>
      <c r="M51" s="82">
        <v>1499.38</v>
      </c>
      <c r="N51" s="42"/>
      <c r="P51" s="340">
        <f t="shared" si="44"/>
        <v>0</v>
      </c>
      <c r="Q51" s="341">
        <f t="shared" si="45"/>
        <v>0</v>
      </c>
      <c r="R51" s="341">
        <f t="shared" si="46"/>
        <v>0</v>
      </c>
      <c r="S51" s="341">
        <f t="shared" si="47"/>
        <v>0</v>
      </c>
      <c r="T51" s="342">
        <f t="shared" si="48"/>
        <v>7.4321599411843334E-3</v>
      </c>
      <c r="V51" s="97"/>
      <c r="W51" s="61"/>
      <c r="X51" s="61"/>
      <c r="Y51" s="61"/>
      <c r="Z51" s="61"/>
      <c r="AA51" s="61"/>
      <c r="AB51" s="61"/>
      <c r="AC51" s="61"/>
      <c r="AD51" s="61"/>
      <c r="AE51" s="61"/>
      <c r="AF51" s="61"/>
      <c r="AG51" s="82">
        <v>306.34199999999998</v>
      </c>
      <c r="AH51" s="42"/>
      <c r="AJ51" s="340">
        <f t="shared" si="49"/>
        <v>0</v>
      </c>
      <c r="AK51" s="341">
        <f t="shared" si="50"/>
        <v>0</v>
      </c>
      <c r="AL51" s="450">
        <f t="shared" si="51"/>
        <v>0</v>
      </c>
      <c r="AM51" s="450">
        <f t="shared" si="52"/>
        <v>0</v>
      </c>
      <c r="AN51" s="342">
        <f t="shared" si="53"/>
        <v>6.3294396672530706E-3</v>
      </c>
      <c r="AP51" s="102"/>
      <c r="AQ51" s="74"/>
      <c r="AR51" s="74"/>
      <c r="AS51" s="74"/>
      <c r="AT51" s="74"/>
      <c r="AU51" s="74"/>
      <c r="AV51" s="74"/>
      <c r="AW51" s="74"/>
      <c r="AX51" s="74"/>
      <c r="AY51" s="74"/>
      <c r="AZ51" s="74"/>
      <c r="BA51" s="103">
        <f t="shared" si="65"/>
        <v>2.0431244914564681</v>
      </c>
      <c r="BB51" s="42"/>
    </row>
    <row r="52" spans="1:54" ht="20.100000000000001" customHeight="1">
      <c r="A52" s="88" t="s">
        <v>146</v>
      </c>
      <c r="B52" s="90">
        <v>100.46</v>
      </c>
      <c r="C52" s="61">
        <v>230.88</v>
      </c>
      <c r="D52" s="61">
        <v>60.35</v>
      </c>
      <c r="E52" s="61">
        <v>107.94999999999999</v>
      </c>
      <c r="F52" s="61">
        <v>111.11</v>
      </c>
      <c r="G52" s="61">
        <v>77.97</v>
      </c>
      <c r="H52" s="61">
        <v>444.89</v>
      </c>
      <c r="I52" s="61">
        <v>1055.55</v>
      </c>
      <c r="J52" s="61">
        <v>321.02000000000004</v>
      </c>
      <c r="K52" s="61">
        <v>407.90999999999997</v>
      </c>
      <c r="L52" s="61">
        <v>976.27</v>
      </c>
      <c r="M52" s="82">
        <v>1258.51</v>
      </c>
      <c r="N52" s="42">
        <f t="shared" si="43"/>
        <v>0.28910035133723255</v>
      </c>
      <c r="P52" s="340">
        <f t="shared" si="44"/>
        <v>9.0933291840379941E-4</v>
      </c>
      <c r="Q52" s="341">
        <f t="shared" si="45"/>
        <v>7.102587156314307E-4</v>
      </c>
      <c r="R52" s="341">
        <f t="shared" si="46"/>
        <v>2.5776936949666565E-3</v>
      </c>
      <c r="S52" s="341">
        <f t="shared" si="47"/>
        <v>5.6146170173499467E-3</v>
      </c>
      <c r="T52" s="342">
        <f t="shared" si="48"/>
        <v>6.2382101986020186E-3</v>
      </c>
      <c r="V52" s="97">
        <v>23.66</v>
      </c>
      <c r="W52" s="61">
        <v>54.869</v>
      </c>
      <c r="X52" s="61">
        <v>15.452999999999999</v>
      </c>
      <c r="Y52" s="61">
        <v>27.659999999999997</v>
      </c>
      <c r="Z52" s="61">
        <v>28.614999999999998</v>
      </c>
      <c r="AA52" s="61">
        <v>21.518999999999998</v>
      </c>
      <c r="AB52" s="61">
        <v>123.495</v>
      </c>
      <c r="AC52" s="61">
        <v>281.80500000000001</v>
      </c>
      <c r="AD52" s="61">
        <v>85.445000000000007</v>
      </c>
      <c r="AE52" s="61">
        <v>105.101</v>
      </c>
      <c r="AF52" s="61">
        <v>194.096</v>
      </c>
      <c r="AG52" s="82">
        <v>246.703</v>
      </c>
      <c r="AH52" s="42">
        <f t="shared" si="30"/>
        <v>0.27103598219437802</v>
      </c>
      <c r="AJ52" s="340">
        <f t="shared" si="49"/>
        <v>1.022623093932772E-3</v>
      </c>
      <c r="AK52" s="341">
        <f t="shared" si="50"/>
        <v>8.334027222397576E-4</v>
      </c>
      <c r="AL52" s="450">
        <f t="shared" si="51"/>
        <v>2.7510632129940037E-3</v>
      </c>
      <c r="AM52" s="450">
        <f t="shared" si="52"/>
        <v>4.7812949718264814E-3</v>
      </c>
      <c r="AN52" s="342">
        <f t="shared" si="53"/>
        <v>5.0972173395431716E-3</v>
      </c>
      <c r="AP52" s="102">
        <f t="shared" si="54"/>
        <v>2.3551662353175393</v>
      </c>
      <c r="AQ52" s="74">
        <f t="shared" si="55"/>
        <v>2.3765159390159392</v>
      </c>
      <c r="AR52" s="74">
        <f t="shared" si="56"/>
        <v>2.5605633802816903</v>
      </c>
      <c r="AS52" s="74">
        <f t="shared" si="57"/>
        <v>2.562297359888837</v>
      </c>
      <c r="AT52" s="74">
        <f t="shared" si="58"/>
        <v>2.5753757537575375</v>
      </c>
      <c r="AU52" s="74">
        <f t="shared" si="59"/>
        <v>2.7599076567910736</v>
      </c>
      <c r="AV52" s="74">
        <f t="shared" si="60"/>
        <v>2.7758547056575784</v>
      </c>
      <c r="AW52" s="74">
        <f t="shared" si="61"/>
        <v>2.6697456302401594</v>
      </c>
      <c r="AX52" s="74">
        <f t="shared" si="62"/>
        <v>2.6616721699582579</v>
      </c>
      <c r="AY52" s="74">
        <f t="shared" si="63"/>
        <v>2.5765732637101326</v>
      </c>
      <c r="AZ52" s="74">
        <f t="shared" si="64"/>
        <v>1.9881385272516825</v>
      </c>
      <c r="BA52" s="103">
        <f t="shared" si="65"/>
        <v>1.9602784244860989</v>
      </c>
      <c r="BB52" s="42">
        <f t="shared" si="66"/>
        <v>-1.4013159738972618E-2</v>
      </c>
    </row>
    <row r="53" spans="1:54" ht="20.100000000000001" customHeight="1">
      <c r="A53" s="88" t="s">
        <v>144</v>
      </c>
      <c r="B53" s="90">
        <v>329.84000000000003</v>
      </c>
      <c r="C53" s="61">
        <v>217.43</v>
      </c>
      <c r="D53" s="61">
        <v>104.78</v>
      </c>
      <c r="E53" s="61">
        <v>157.92000000000002</v>
      </c>
      <c r="F53" s="61">
        <v>442.81</v>
      </c>
      <c r="G53" s="61">
        <v>432.34</v>
      </c>
      <c r="H53" s="61">
        <v>760.81000000000006</v>
      </c>
      <c r="I53" s="61">
        <v>649.61</v>
      </c>
      <c r="J53" s="61">
        <v>517.72</v>
      </c>
      <c r="K53" s="61">
        <v>941.54</v>
      </c>
      <c r="L53" s="61">
        <v>788.42</v>
      </c>
      <c r="M53" s="82">
        <v>798.37000000000012</v>
      </c>
      <c r="N53" s="42">
        <f t="shared" si="43"/>
        <v>1.2620177062986935E-2</v>
      </c>
      <c r="P53" s="340">
        <f t="shared" si="44"/>
        <v>2.9856098925573286E-3</v>
      </c>
      <c r="Q53" s="341">
        <f t="shared" si="45"/>
        <v>3.9383513289225694E-3</v>
      </c>
      <c r="R53" s="341">
        <f t="shared" si="46"/>
        <v>5.9498460973227089E-3</v>
      </c>
      <c r="S53" s="341">
        <f t="shared" si="47"/>
        <v>4.5342746871449959E-3</v>
      </c>
      <c r="T53" s="342">
        <f t="shared" si="48"/>
        <v>3.9573780710982784E-3</v>
      </c>
      <c r="V53" s="97">
        <v>27.81</v>
      </c>
      <c r="W53" s="61">
        <v>53.061</v>
      </c>
      <c r="X53" s="61">
        <v>22.260999999999999</v>
      </c>
      <c r="Y53" s="61">
        <v>40.315000000000005</v>
      </c>
      <c r="Z53" s="61">
        <v>88.808000000000007</v>
      </c>
      <c r="AA53" s="61">
        <v>109.52600000000001</v>
      </c>
      <c r="AB53" s="61">
        <v>202.136</v>
      </c>
      <c r="AC53" s="61">
        <v>164.85400000000001</v>
      </c>
      <c r="AD53" s="61">
        <v>132.70099999999999</v>
      </c>
      <c r="AE53" s="61">
        <v>226.316</v>
      </c>
      <c r="AF53" s="61">
        <v>287.55799999999999</v>
      </c>
      <c r="AG53" s="82">
        <v>189.05799999999999</v>
      </c>
      <c r="AH53" s="42">
        <f t="shared" si="30"/>
        <v>-0.34253959201274181</v>
      </c>
      <c r="AJ53" s="340">
        <f t="shared" si="49"/>
        <v>1.2019927405862378E-3</v>
      </c>
      <c r="AK53" s="341">
        <f t="shared" si="50"/>
        <v>4.2417987153692879E-3</v>
      </c>
      <c r="AL53" s="450">
        <f t="shared" si="51"/>
        <v>5.9239172045170924E-3</v>
      </c>
      <c r="AM53" s="450">
        <f t="shared" si="52"/>
        <v>7.0836061511235643E-3</v>
      </c>
      <c r="AN53" s="342">
        <f t="shared" si="53"/>
        <v>3.9061937462428623E-3</v>
      </c>
      <c r="AP53" s="102">
        <f t="shared" si="54"/>
        <v>0.84313606597137991</v>
      </c>
      <c r="AQ53" s="74">
        <f t="shared" si="55"/>
        <v>2.4403716138527343</v>
      </c>
      <c r="AR53" s="74">
        <f t="shared" si="56"/>
        <v>2.1245466692116817</v>
      </c>
      <c r="AS53" s="74">
        <f t="shared" si="57"/>
        <v>2.5528748733535966</v>
      </c>
      <c r="AT53" s="74">
        <f t="shared" si="58"/>
        <v>2.0055554300941711</v>
      </c>
      <c r="AU53" s="74">
        <f t="shared" si="59"/>
        <v>2.5333302493407972</v>
      </c>
      <c r="AV53" s="74">
        <f t="shared" si="60"/>
        <v>2.6568525650293759</v>
      </c>
      <c r="AW53" s="74">
        <f t="shared" si="61"/>
        <v>2.537738027431844</v>
      </c>
      <c r="AX53" s="74">
        <f t="shared" si="62"/>
        <v>2.5631808699683223</v>
      </c>
      <c r="AY53" s="74">
        <f t="shared" si="63"/>
        <v>2.4036790789557534</v>
      </c>
      <c r="AZ53" s="74">
        <f t="shared" si="64"/>
        <v>3.6472692219882803</v>
      </c>
      <c r="BA53" s="103">
        <f t="shared" si="65"/>
        <v>2.3680499016746617</v>
      </c>
      <c r="BB53" s="42">
        <f t="shared" si="66"/>
        <v>-0.35073345082441221</v>
      </c>
    </row>
    <row r="54" spans="1:54" ht="20.100000000000001" customHeight="1">
      <c r="A54" s="88" t="s">
        <v>145</v>
      </c>
      <c r="B54" s="90">
        <v>19.18</v>
      </c>
      <c r="C54" s="61">
        <v>45.05</v>
      </c>
      <c r="D54" s="61">
        <v>33.17</v>
      </c>
      <c r="E54" s="61">
        <v>21.820000000000004</v>
      </c>
      <c r="F54" s="61">
        <v>68.61</v>
      </c>
      <c r="G54" s="61">
        <v>147.43</v>
      </c>
      <c r="H54" s="61">
        <v>134.6</v>
      </c>
      <c r="I54" s="61">
        <v>169.64</v>
      </c>
      <c r="J54" s="61">
        <v>219.47</v>
      </c>
      <c r="K54" s="61">
        <v>109.54</v>
      </c>
      <c r="L54" s="61">
        <v>260.83</v>
      </c>
      <c r="M54" s="82">
        <v>801.49</v>
      </c>
      <c r="N54" s="42">
        <f t="shared" si="43"/>
        <v>2.0728443813978457</v>
      </c>
      <c r="P54" s="340">
        <f t="shared" si="44"/>
        <v>1.7361144112069352E-4</v>
      </c>
      <c r="Q54" s="341">
        <f t="shared" si="45"/>
        <v>1.3429965684948293E-3</v>
      </c>
      <c r="R54" s="341">
        <f t="shared" si="46"/>
        <v>6.9221290810876819E-4</v>
      </c>
      <c r="S54" s="341">
        <f t="shared" si="47"/>
        <v>1.5000569070394323E-3</v>
      </c>
      <c r="T54" s="342">
        <f t="shared" si="48"/>
        <v>3.9728433560937389E-3</v>
      </c>
      <c r="V54" s="97">
        <v>4.2889999999999997</v>
      </c>
      <c r="W54" s="61">
        <v>8.2289999999999992</v>
      </c>
      <c r="X54" s="61">
        <v>11.066000000000001</v>
      </c>
      <c r="Y54" s="61">
        <v>6.1050000000000004</v>
      </c>
      <c r="Z54" s="61">
        <v>11.987</v>
      </c>
      <c r="AA54" s="61">
        <v>34.844000000000001</v>
      </c>
      <c r="AB54" s="61">
        <v>31.094000000000001</v>
      </c>
      <c r="AC54" s="61">
        <v>42.451000000000001</v>
      </c>
      <c r="AD54" s="61">
        <v>66.126000000000005</v>
      </c>
      <c r="AE54" s="61">
        <v>25.172000000000001</v>
      </c>
      <c r="AF54" s="61">
        <v>57.103000000000002</v>
      </c>
      <c r="AG54" s="82">
        <v>176.214</v>
      </c>
      <c r="AH54" s="42">
        <f t="shared" si="30"/>
        <v>2.0858974134458781</v>
      </c>
      <c r="AJ54" s="340">
        <f t="shared" si="49"/>
        <v>1.8537744927631694E-4</v>
      </c>
      <c r="AK54" s="341">
        <f t="shared" si="50"/>
        <v>1.3494625425773557E-3</v>
      </c>
      <c r="AL54" s="450">
        <f t="shared" si="51"/>
        <v>6.5888776698114259E-4</v>
      </c>
      <c r="AM54" s="450">
        <f t="shared" si="52"/>
        <v>1.4066559165372165E-3</v>
      </c>
      <c r="AN54" s="342">
        <f t="shared" si="53"/>
        <v>3.6408193506777802E-3</v>
      </c>
      <c r="AP54" s="102">
        <f t="shared" si="54"/>
        <v>2.2361835245046926</v>
      </c>
      <c r="AQ54" s="74">
        <f t="shared" si="55"/>
        <v>1.8266370699223087</v>
      </c>
      <c r="AR54" s="74">
        <f t="shared" si="56"/>
        <v>3.3361471208923725</v>
      </c>
      <c r="AS54" s="74">
        <f t="shared" si="57"/>
        <v>2.7978918423464711</v>
      </c>
      <c r="AT54" s="74">
        <f t="shared" si="58"/>
        <v>1.7471214108730506</v>
      </c>
      <c r="AU54" s="74">
        <f t="shared" si="59"/>
        <v>2.3634267109814826</v>
      </c>
      <c r="AV54" s="74">
        <f t="shared" si="60"/>
        <v>2.310104011887073</v>
      </c>
      <c r="AW54" s="74">
        <f t="shared" si="61"/>
        <v>2.5024168828106581</v>
      </c>
      <c r="AX54" s="74">
        <f t="shared" si="62"/>
        <v>3.0129858294983372</v>
      </c>
      <c r="AY54" s="74">
        <f t="shared" si="63"/>
        <v>2.2979733430710243</v>
      </c>
      <c r="AZ54" s="74">
        <f t="shared" si="64"/>
        <v>2.1892803741900857</v>
      </c>
      <c r="BA54" s="103">
        <f t="shared" si="65"/>
        <v>2.1985801444809043</v>
      </c>
      <c r="BB54" s="42">
        <f t="shared" si="66"/>
        <v>4.2478662854039603E-3</v>
      </c>
    </row>
    <row r="55" spans="1:54" ht="20.100000000000001" customHeight="1">
      <c r="A55" s="88" t="s">
        <v>143</v>
      </c>
      <c r="B55" s="90">
        <v>64.680000000000007</v>
      </c>
      <c r="C55" s="61">
        <v>82.89</v>
      </c>
      <c r="D55" s="61">
        <v>38.130000000000003</v>
      </c>
      <c r="E55" s="61">
        <v>204</v>
      </c>
      <c r="F55" s="61">
        <v>141.59</v>
      </c>
      <c r="G55" s="61">
        <v>65.489999999999995</v>
      </c>
      <c r="H55" s="61">
        <v>899.15000000000009</v>
      </c>
      <c r="I55" s="61">
        <v>259.89999999999998</v>
      </c>
      <c r="J55" s="61">
        <v>106.87</v>
      </c>
      <c r="K55" s="61">
        <v>94.63</v>
      </c>
      <c r="L55" s="61">
        <v>315.39</v>
      </c>
      <c r="M55" s="82">
        <v>159.61000000000001</v>
      </c>
      <c r="N55" s="42">
        <f t="shared" si="43"/>
        <v>-0.49392815244617766</v>
      </c>
      <c r="P55" s="340">
        <f t="shared" si="44"/>
        <v>5.8546339998365269E-4</v>
      </c>
      <c r="Q55" s="341">
        <f t="shared" si="45"/>
        <v>5.9657359608442215E-4</v>
      </c>
      <c r="R55" s="341">
        <f t="shared" si="46"/>
        <v>5.9799258256648463E-4</v>
      </c>
      <c r="S55" s="341">
        <f t="shared" si="47"/>
        <v>1.8138363988466301E-3</v>
      </c>
      <c r="T55" s="342">
        <f t="shared" si="48"/>
        <v>7.9115837760436404E-4</v>
      </c>
      <c r="V55" s="97">
        <v>25.870999999999999</v>
      </c>
      <c r="W55" s="61">
        <v>27.606999999999999</v>
      </c>
      <c r="X55" s="61">
        <v>17.222999999999999</v>
      </c>
      <c r="Y55" s="61">
        <v>65.548000000000002</v>
      </c>
      <c r="Z55" s="61">
        <v>52.448999999999998</v>
      </c>
      <c r="AA55" s="61">
        <v>39.756</v>
      </c>
      <c r="AB55" s="61">
        <v>294.79900000000004</v>
      </c>
      <c r="AC55" s="61">
        <v>94.022999999999996</v>
      </c>
      <c r="AD55" s="61">
        <v>57.546999999999997</v>
      </c>
      <c r="AE55" s="61">
        <v>35.722999999999999</v>
      </c>
      <c r="AF55" s="61">
        <v>101.81399999999999</v>
      </c>
      <c r="AG55" s="82">
        <v>62.177</v>
      </c>
      <c r="AH55" s="42">
        <f t="shared" si="30"/>
        <v>-0.38930795371952776</v>
      </c>
      <c r="AJ55" s="340">
        <f t="shared" si="49"/>
        <v>1.1181860550775462E-3</v>
      </c>
      <c r="AK55" s="341">
        <f t="shared" si="50"/>
        <v>1.5396978774740373E-3</v>
      </c>
      <c r="AL55" s="450">
        <f t="shared" si="51"/>
        <v>9.3506466311248028E-4</v>
      </c>
      <c r="AM55" s="450">
        <f t="shared" si="52"/>
        <v>2.5080515119401811E-3</v>
      </c>
      <c r="AN55" s="342">
        <f t="shared" si="53"/>
        <v>1.2846608372041515E-3</v>
      </c>
      <c r="AP55" s="102">
        <f t="shared" si="54"/>
        <v>3.999845392702535</v>
      </c>
      <c r="AQ55" s="74">
        <f t="shared" si="55"/>
        <v>3.3305585716009167</v>
      </c>
      <c r="AR55" s="74">
        <f t="shared" si="56"/>
        <v>4.5169158143194323</v>
      </c>
      <c r="AS55" s="74">
        <f t="shared" si="57"/>
        <v>3.213137254901961</v>
      </c>
      <c r="AT55" s="74">
        <f t="shared" si="58"/>
        <v>3.7042870259199097</v>
      </c>
      <c r="AU55" s="74">
        <f t="shared" si="59"/>
        <v>6.0705451213925796</v>
      </c>
      <c r="AV55" s="74">
        <f t="shared" si="60"/>
        <v>3.2786409386642941</v>
      </c>
      <c r="AW55" s="74">
        <f t="shared" si="61"/>
        <v>3.6176606387071955</v>
      </c>
      <c r="AX55" s="74">
        <f t="shared" si="62"/>
        <v>5.3847665387854393</v>
      </c>
      <c r="AY55" s="74">
        <f t="shared" si="63"/>
        <v>3.7750184930783046</v>
      </c>
      <c r="AZ55" s="74">
        <f t="shared" si="64"/>
        <v>3.2281936649862075</v>
      </c>
      <c r="BA55" s="103">
        <f t="shared" si="65"/>
        <v>3.8955579224359371</v>
      </c>
      <c r="BB55" s="42">
        <f t="shared" si="66"/>
        <v>0.20672993218719452</v>
      </c>
    </row>
    <row r="56" spans="1:54" ht="20.100000000000001" customHeight="1">
      <c r="A56" s="88" t="s">
        <v>147</v>
      </c>
      <c r="B56" s="90">
        <v>58.31</v>
      </c>
      <c r="C56" s="61">
        <v>36.799999999999997</v>
      </c>
      <c r="D56" s="61">
        <v>34.99</v>
      </c>
      <c r="E56" s="61">
        <v>114.89999999999999</v>
      </c>
      <c r="F56" s="61">
        <v>17.38</v>
      </c>
      <c r="G56" s="61">
        <v>6.14</v>
      </c>
      <c r="H56" s="61">
        <v>116.35</v>
      </c>
      <c r="I56" s="61">
        <v>91.99</v>
      </c>
      <c r="J56" s="61">
        <v>375.15</v>
      </c>
      <c r="K56" s="61">
        <v>346.62</v>
      </c>
      <c r="L56" s="61">
        <v>153.89000000000001</v>
      </c>
      <c r="M56" s="82">
        <v>124.89</v>
      </c>
      <c r="N56" s="42">
        <f t="shared" si="43"/>
        <v>-0.1884462928065502</v>
      </c>
      <c r="P56" s="340">
        <f t="shared" si="44"/>
        <v>5.2780412574283844E-4</v>
      </c>
      <c r="Q56" s="341">
        <f t="shared" si="45"/>
        <v>5.5931621315595541E-5</v>
      </c>
      <c r="R56" s="341">
        <f t="shared" si="46"/>
        <v>2.1903855962083366E-3</v>
      </c>
      <c r="S56" s="341">
        <f t="shared" si="47"/>
        <v>8.8503530048038292E-4</v>
      </c>
      <c r="T56" s="342">
        <f t="shared" si="48"/>
        <v>6.1905751380871509E-4</v>
      </c>
      <c r="V56" s="97">
        <v>14.82</v>
      </c>
      <c r="W56" s="61">
        <v>9.6709999999999994</v>
      </c>
      <c r="X56" s="61">
        <v>8.1270000000000007</v>
      </c>
      <c r="Y56" s="61">
        <v>29.826000000000001</v>
      </c>
      <c r="Z56" s="61">
        <v>8.01</v>
      </c>
      <c r="AA56" s="61">
        <v>4.9219999999999997</v>
      </c>
      <c r="AB56" s="61">
        <v>15.451000000000001</v>
      </c>
      <c r="AC56" s="61">
        <v>16.666</v>
      </c>
      <c r="AD56" s="61">
        <v>65.021000000000001</v>
      </c>
      <c r="AE56" s="61">
        <v>75.540999999999997</v>
      </c>
      <c r="AF56" s="61">
        <v>41.448</v>
      </c>
      <c r="AG56" s="82">
        <v>37.816999999999993</v>
      </c>
      <c r="AH56" s="42">
        <f t="shared" si="30"/>
        <v>-8.7603744450878387E-2</v>
      </c>
      <c r="AJ56" s="340">
        <f t="shared" si="49"/>
        <v>6.405441357600879E-4</v>
      </c>
      <c r="AK56" s="341">
        <f t="shared" si="50"/>
        <v>1.9062262181625944E-4</v>
      </c>
      <c r="AL56" s="450">
        <f t="shared" si="51"/>
        <v>1.9773176865375214E-3</v>
      </c>
      <c r="AM56" s="450">
        <f t="shared" si="52"/>
        <v>1.0210159611339956E-3</v>
      </c>
      <c r="AN56" s="342">
        <f t="shared" si="53"/>
        <v>7.8135032054536867E-4</v>
      </c>
      <c r="AP56" s="102">
        <f t="shared" si="54"/>
        <v>2.5415880637969472</v>
      </c>
      <c r="AQ56" s="74">
        <f t="shared" si="55"/>
        <v>2.6279891304347824</v>
      </c>
      <c r="AR56" s="74">
        <f t="shared" si="56"/>
        <v>2.3226636181766218</v>
      </c>
      <c r="AS56" s="74">
        <f t="shared" si="57"/>
        <v>2.5958224543080943</v>
      </c>
      <c r="AT56" s="74">
        <f t="shared" si="58"/>
        <v>4.6087456846950516</v>
      </c>
      <c r="AU56" s="74">
        <f t="shared" si="59"/>
        <v>8.0162866449511405</v>
      </c>
      <c r="AV56" s="74">
        <f t="shared" si="60"/>
        <v>1.3279759346798454</v>
      </c>
      <c r="AW56" s="74">
        <f t="shared" si="61"/>
        <v>1.8117186650722905</v>
      </c>
      <c r="AX56" s="74">
        <f t="shared" si="62"/>
        <v>1.7332000533120087</v>
      </c>
      <c r="AY56" s="74">
        <f t="shared" si="63"/>
        <v>2.1793606831688881</v>
      </c>
      <c r="AZ56" s="74">
        <f t="shared" si="64"/>
        <v>2.6933523945675479</v>
      </c>
      <c r="BA56" s="103">
        <f t="shared" si="65"/>
        <v>3.0280246617022977</v>
      </c>
      <c r="BB56" s="42">
        <f t="shared" si="66"/>
        <v>0.12425862572227042</v>
      </c>
    </row>
    <row r="57" spans="1:54" ht="20.100000000000001" customHeight="1">
      <c r="A57" s="88" t="s">
        <v>149</v>
      </c>
      <c r="B57" s="90">
        <v>44.01</v>
      </c>
      <c r="C57" s="61">
        <v>46.05</v>
      </c>
      <c r="D57" s="61">
        <v>35.64</v>
      </c>
      <c r="E57" s="61">
        <v>27.929999999999996</v>
      </c>
      <c r="F57" s="61">
        <v>63.65</v>
      </c>
      <c r="G57" s="61">
        <v>38.450000000000003</v>
      </c>
      <c r="H57" s="61">
        <v>120</v>
      </c>
      <c r="I57" s="61">
        <v>2.96</v>
      </c>
      <c r="J57" s="61">
        <v>4.6500000000000004</v>
      </c>
      <c r="K57" s="61">
        <v>170.68</v>
      </c>
      <c r="L57" s="61">
        <v>184.31</v>
      </c>
      <c r="M57" s="82">
        <v>154.93</v>
      </c>
      <c r="N57" s="42">
        <f t="shared" si="43"/>
        <v>-0.15940534968259995</v>
      </c>
      <c r="P57" s="340">
        <f t="shared" si="44"/>
        <v>3.9836493867162264E-4</v>
      </c>
      <c r="Q57" s="341">
        <f t="shared" si="45"/>
        <v>3.5025583706590373E-4</v>
      </c>
      <c r="R57" s="341">
        <f t="shared" si="46"/>
        <v>1.0785731162680713E-3</v>
      </c>
      <c r="S57" s="341">
        <f t="shared" si="47"/>
        <v>1.0599834702159942E-3</v>
      </c>
      <c r="T57" s="342">
        <f t="shared" si="48"/>
        <v>7.6796045011117179E-4</v>
      </c>
      <c r="V57" s="97">
        <v>13.21</v>
      </c>
      <c r="W57" s="61">
        <v>13.097</v>
      </c>
      <c r="X57" s="61">
        <v>8.6920000000000002</v>
      </c>
      <c r="Y57" s="61">
        <v>7.9539999999999997</v>
      </c>
      <c r="Z57" s="61">
        <v>16.899000000000001</v>
      </c>
      <c r="AA57" s="61">
        <v>10.18</v>
      </c>
      <c r="AB57" s="61">
        <v>25.515000000000001</v>
      </c>
      <c r="AC57" s="61">
        <v>1.1060000000000001</v>
      </c>
      <c r="AD57" s="61">
        <v>1.796</v>
      </c>
      <c r="AE57" s="61">
        <v>39.543999999999997</v>
      </c>
      <c r="AF57" s="61">
        <v>37.848999999999997</v>
      </c>
      <c r="AG57" s="82">
        <v>37.078000000000003</v>
      </c>
      <c r="AH57" s="42">
        <f t="shared" si="30"/>
        <v>-2.0370419297735573E-2</v>
      </c>
      <c r="AJ57" s="340">
        <f t="shared" si="49"/>
        <v>5.7095735717886383E-4</v>
      </c>
      <c r="AK57" s="341">
        <f t="shared" si="50"/>
        <v>3.9425808413033749E-4</v>
      </c>
      <c r="AL57" s="450">
        <f t="shared" si="51"/>
        <v>1.0350809573137732E-3</v>
      </c>
      <c r="AM57" s="450">
        <f t="shared" si="52"/>
        <v>9.3235941693110879E-4</v>
      </c>
      <c r="AN57" s="342">
        <f t="shared" si="53"/>
        <v>7.6608158196528504E-4</v>
      </c>
      <c r="AP57" s="102">
        <f t="shared" si="54"/>
        <v>3.0015905476028175</v>
      </c>
      <c r="AQ57" s="74">
        <f t="shared" si="55"/>
        <v>2.8440825190010859</v>
      </c>
      <c r="AR57" s="74">
        <f t="shared" si="56"/>
        <v>2.4388327721661054</v>
      </c>
      <c r="AS57" s="74">
        <f t="shared" si="57"/>
        <v>2.8478338703902617</v>
      </c>
      <c r="AT57" s="74">
        <f t="shared" si="58"/>
        <v>2.6549882168106835</v>
      </c>
      <c r="AU57" s="74">
        <f t="shared" si="59"/>
        <v>2.6475942782834849</v>
      </c>
      <c r="AV57" s="74">
        <f t="shared" si="60"/>
        <v>2.1262500000000002</v>
      </c>
      <c r="AW57" s="74">
        <f t="shared" si="61"/>
        <v>3.7364864864864868</v>
      </c>
      <c r="AX57" s="74">
        <f t="shared" si="62"/>
        <v>3.8623655913978494</v>
      </c>
      <c r="AY57" s="74">
        <f t="shared" si="63"/>
        <v>2.3168502460745253</v>
      </c>
      <c r="AZ57" s="74">
        <f t="shared" si="64"/>
        <v>2.0535510824154954</v>
      </c>
      <c r="BA57" s="103">
        <f t="shared" si="65"/>
        <v>2.3932098367004455</v>
      </c>
      <c r="BB57" s="42">
        <f t="shared" si="66"/>
        <v>0.1654006843041009</v>
      </c>
    </row>
    <row r="58" spans="1:54" ht="20.100000000000001" customHeight="1">
      <c r="A58" s="88" t="s">
        <v>136</v>
      </c>
      <c r="B58" s="90">
        <v>4962.58</v>
      </c>
      <c r="C58" s="61">
        <v>4521.74</v>
      </c>
      <c r="D58" s="61">
        <v>4466.1099999999997</v>
      </c>
      <c r="E58" s="61">
        <v>4440.87</v>
      </c>
      <c r="F58" s="61">
        <v>4324.32</v>
      </c>
      <c r="G58" s="61">
        <v>4011.62</v>
      </c>
      <c r="H58" s="61">
        <v>4024.67</v>
      </c>
      <c r="I58" s="61">
        <v>4414.43</v>
      </c>
      <c r="J58" s="61">
        <v>132.30000000000001</v>
      </c>
      <c r="K58" s="61">
        <v>335.18</v>
      </c>
      <c r="L58" s="61">
        <v>553.86</v>
      </c>
      <c r="M58" s="82">
        <v>81.089999999999989</v>
      </c>
      <c r="N58" s="42">
        <f t="shared" si="43"/>
        <v>-0.85359116022099457</v>
      </c>
      <c r="P58" s="340">
        <f t="shared" si="44"/>
        <v>4.4919742725585576E-2</v>
      </c>
      <c r="Q58" s="341">
        <f t="shared" si="45"/>
        <v>3.6543389365157879E-2</v>
      </c>
      <c r="R58" s="341">
        <f t="shared" si="46"/>
        <v>2.1180931398566451E-3</v>
      </c>
      <c r="S58" s="341">
        <f t="shared" si="47"/>
        <v>3.1852989247128784E-3</v>
      </c>
      <c r="T58" s="342">
        <f t="shared" si="48"/>
        <v>4.01948705218582E-4</v>
      </c>
      <c r="V58" s="97">
        <v>1339.758</v>
      </c>
      <c r="W58" s="61">
        <v>1195.202</v>
      </c>
      <c r="X58" s="61">
        <v>1174.8689999999999</v>
      </c>
      <c r="Y58" s="61">
        <v>1168.0870000000002</v>
      </c>
      <c r="Z58" s="61">
        <v>1134.0909999999999</v>
      </c>
      <c r="AA58" s="61">
        <v>1061.3430000000001</v>
      </c>
      <c r="AB58" s="61">
        <v>1068.8789999999999</v>
      </c>
      <c r="AC58" s="61">
        <v>1173.4449999999999</v>
      </c>
      <c r="AD58" s="61">
        <v>36.924999999999997</v>
      </c>
      <c r="AE58" s="61">
        <v>98.266999999999996</v>
      </c>
      <c r="AF58" s="61">
        <v>137.191</v>
      </c>
      <c r="AG58" s="82">
        <v>28.615000000000002</v>
      </c>
      <c r="AH58" s="42">
        <f t="shared" si="30"/>
        <v>-0.79142217783965418</v>
      </c>
      <c r="AJ58" s="340">
        <f t="shared" si="49"/>
        <v>5.7906486520760046E-2</v>
      </c>
      <c r="AK58" s="341">
        <f t="shared" si="50"/>
        <v>4.1104426108560396E-2</v>
      </c>
      <c r="AL58" s="450">
        <f t="shared" si="51"/>
        <v>2.5721803669925287E-3</v>
      </c>
      <c r="AM58" s="450">
        <f t="shared" si="52"/>
        <v>3.3795165200717525E-3</v>
      </c>
      <c r="AN58" s="342">
        <f t="shared" si="53"/>
        <v>5.9122456626400108E-4</v>
      </c>
      <c r="AP58" s="102">
        <f t="shared" si="54"/>
        <v>2.6997207097920839</v>
      </c>
      <c r="AQ58" s="74">
        <f t="shared" si="55"/>
        <v>2.6432346839933301</v>
      </c>
      <c r="AR58" s="74">
        <f t="shared" si="56"/>
        <v>2.6306315787116752</v>
      </c>
      <c r="AS58" s="74">
        <f t="shared" si="57"/>
        <v>2.6303111777647175</v>
      </c>
      <c r="AT58" s="74">
        <f t="shared" si="58"/>
        <v>2.6225880600880602</v>
      </c>
      <c r="AU58" s="74">
        <f t="shared" si="59"/>
        <v>2.6456718233531595</v>
      </c>
      <c r="AV58" s="74">
        <f t="shared" si="60"/>
        <v>2.6558177440634885</v>
      </c>
      <c r="AW58" s="74">
        <f t="shared" si="61"/>
        <v>2.6582027577739362</v>
      </c>
      <c r="AX58" s="74">
        <f t="shared" si="62"/>
        <v>2.7910052910052907</v>
      </c>
      <c r="AY58" s="74">
        <f t="shared" si="63"/>
        <v>2.9317680052509099</v>
      </c>
      <c r="AZ58" s="74">
        <f t="shared" si="64"/>
        <v>2.4769977972772903</v>
      </c>
      <c r="BA58" s="103">
        <f t="shared" si="65"/>
        <v>3.5287951658650889</v>
      </c>
      <c r="BB58" s="42">
        <f t="shared" si="66"/>
        <v>0.42462587966123005</v>
      </c>
    </row>
    <row r="59" spans="1:54" ht="20.100000000000001" customHeight="1">
      <c r="A59" s="88" t="s">
        <v>240</v>
      </c>
      <c r="B59" s="90">
        <v>97.82</v>
      </c>
      <c r="C59" s="61">
        <v>121.67</v>
      </c>
      <c r="D59" s="61">
        <v>66.58</v>
      </c>
      <c r="E59" s="61">
        <v>13.64</v>
      </c>
      <c r="F59" s="61"/>
      <c r="G59" s="61">
        <v>17.260000000000002</v>
      </c>
      <c r="H59" s="61">
        <v>91.62</v>
      </c>
      <c r="I59" s="61">
        <v>2.4</v>
      </c>
      <c r="J59" s="61">
        <v>37.56</v>
      </c>
      <c r="K59" s="61">
        <v>1.79</v>
      </c>
      <c r="L59" s="61">
        <v>4.59</v>
      </c>
      <c r="M59" s="82">
        <v>41.339999999999996</v>
      </c>
      <c r="N59" s="42">
        <f t="shared" si="43"/>
        <v>8.0065359477124183</v>
      </c>
      <c r="P59" s="340">
        <f t="shared" si="44"/>
        <v>8.8543645309834419E-4</v>
      </c>
      <c r="Q59" s="341">
        <f t="shared" si="45"/>
        <v>1.5722797783504546E-4</v>
      </c>
      <c r="R59" s="341">
        <f t="shared" si="46"/>
        <v>1.1311494481602109E-5</v>
      </c>
      <c r="S59" s="341">
        <f t="shared" si="47"/>
        <v>2.6397504900935454E-5</v>
      </c>
      <c r="T59" s="342">
        <f t="shared" si="48"/>
        <v>2.0491502618986534E-4</v>
      </c>
      <c r="V59" s="97">
        <v>19.591000000000001</v>
      </c>
      <c r="W59" s="61">
        <v>20.887</v>
      </c>
      <c r="X59" s="61">
        <v>12.292999999999999</v>
      </c>
      <c r="Y59" s="61">
        <v>3.113</v>
      </c>
      <c r="Z59" s="61"/>
      <c r="AA59" s="61">
        <v>7.6310000000000002</v>
      </c>
      <c r="AB59" s="61">
        <v>11.045999999999999</v>
      </c>
      <c r="AC59" s="61">
        <v>1.3740000000000001</v>
      </c>
      <c r="AD59" s="61">
        <v>10.795999999999999</v>
      </c>
      <c r="AE59" s="61">
        <v>1.32</v>
      </c>
      <c r="AF59" s="61">
        <v>2.0960000000000001</v>
      </c>
      <c r="AG59" s="82">
        <v>16.583000000000002</v>
      </c>
      <c r="AH59" s="42">
        <f t="shared" si="30"/>
        <v>6.911736641221375</v>
      </c>
      <c r="AJ59" s="340">
        <f t="shared" si="49"/>
        <v>8.4675439700916894E-4</v>
      </c>
      <c r="AK59" s="341">
        <f t="shared" si="50"/>
        <v>2.9553864832992195E-4</v>
      </c>
      <c r="AL59" s="450">
        <f t="shared" si="51"/>
        <v>3.4551559368151443E-5</v>
      </c>
      <c r="AM59" s="450">
        <f t="shared" si="52"/>
        <v>5.1632152444915432E-5</v>
      </c>
      <c r="AN59" s="342">
        <f t="shared" si="53"/>
        <v>3.4262718792087821E-4</v>
      </c>
      <c r="AP59" s="102">
        <f t="shared" si="54"/>
        <v>2.0027601717440198</v>
      </c>
      <c r="AQ59" s="74">
        <f t="shared" si="55"/>
        <v>1.7166926933508673</v>
      </c>
      <c r="AR59" s="74">
        <f t="shared" si="56"/>
        <v>1.8463502553319313</v>
      </c>
      <c r="AS59" s="74">
        <f t="shared" si="57"/>
        <v>2.282258064516129</v>
      </c>
      <c r="AT59" s="74"/>
      <c r="AU59" s="74">
        <f t="shared" si="59"/>
        <v>4.4212050984936271</v>
      </c>
      <c r="AV59" s="74">
        <f t="shared" si="60"/>
        <v>1.2056319580877537</v>
      </c>
      <c r="AW59" s="74">
        <f t="shared" si="61"/>
        <v>5.7250000000000014</v>
      </c>
      <c r="AX59" s="74">
        <f t="shared" si="62"/>
        <v>2.8743343982960594</v>
      </c>
      <c r="AY59" s="74">
        <f t="shared" si="63"/>
        <v>7.3743016759776534</v>
      </c>
      <c r="AZ59" s="74">
        <f t="shared" si="64"/>
        <v>4.5664488017429194</v>
      </c>
      <c r="BA59" s="103">
        <f t="shared" si="65"/>
        <v>4.0113691340106445</v>
      </c>
      <c r="BB59" s="42">
        <f t="shared" si="66"/>
        <v>-0.1215560913593102</v>
      </c>
    </row>
    <row r="60" spans="1:54" ht="20.100000000000001" customHeight="1">
      <c r="A60" s="88" t="s">
        <v>245</v>
      </c>
      <c r="B60" s="90"/>
      <c r="C60" s="61">
        <v>24.06</v>
      </c>
      <c r="D60" s="61">
        <v>15.98</v>
      </c>
      <c r="E60" s="61">
        <v>14.629999999999999</v>
      </c>
      <c r="F60" s="61">
        <v>10.119999999999999</v>
      </c>
      <c r="G60" s="61">
        <v>9</v>
      </c>
      <c r="H60" s="61">
        <v>18.93</v>
      </c>
      <c r="I60" s="61">
        <v>17.32</v>
      </c>
      <c r="J60" s="61">
        <v>163.58000000000001</v>
      </c>
      <c r="K60" s="61">
        <v>7.38</v>
      </c>
      <c r="L60" s="61">
        <v>59.78</v>
      </c>
      <c r="M60" s="82">
        <v>22.72</v>
      </c>
      <c r="N60" s="42">
        <f t="shared" si="43"/>
        <v>-0.61993977919036469</v>
      </c>
      <c r="P60" s="340">
        <f t="shared" si="44"/>
        <v>0</v>
      </c>
      <c r="Q60" s="341">
        <f t="shared" si="45"/>
        <v>8.1984461211784997E-5</v>
      </c>
      <c r="R60" s="341">
        <f t="shared" si="46"/>
        <v>4.663621747163327E-5</v>
      </c>
      <c r="S60" s="341">
        <f t="shared" si="47"/>
        <v>3.4380018365532056E-4</v>
      </c>
      <c r="T60" s="342">
        <f t="shared" si="48"/>
        <v>1.1261899842848912E-4</v>
      </c>
      <c r="V60" s="97"/>
      <c r="W60" s="61">
        <v>5.8540000000000001</v>
      </c>
      <c r="X60" s="61">
        <v>4.9359999999999999</v>
      </c>
      <c r="Y60" s="61">
        <v>4.4219999999999997</v>
      </c>
      <c r="Z60" s="61">
        <v>3.302</v>
      </c>
      <c r="AA60" s="61">
        <v>2.8159999999999998</v>
      </c>
      <c r="AB60" s="61">
        <v>6.109</v>
      </c>
      <c r="AC60" s="61">
        <v>5.96</v>
      </c>
      <c r="AD60" s="61">
        <v>57.731999999999999</v>
      </c>
      <c r="AE60" s="61">
        <v>4.367</v>
      </c>
      <c r="AF60" s="61">
        <v>20.49</v>
      </c>
      <c r="AG60" s="82">
        <v>8.9169999999999998</v>
      </c>
      <c r="AH60" s="42">
        <f t="shared" si="30"/>
        <v>-0.56481210346510491</v>
      </c>
      <c r="AJ60" s="340">
        <f t="shared" si="49"/>
        <v>0</v>
      </c>
      <c r="AK60" s="341">
        <f t="shared" si="50"/>
        <v>1.090599965531464E-4</v>
      </c>
      <c r="AL60" s="450">
        <f t="shared" si="51"/>
        <v>1.1430807557630103E-4</v>
      </c>
      <c r="AM60" s="450">
        <f t="shared" si="52"/>
        <v>5.0474370400587648E-4</v>
      </c>
      <c r="AN60" s="342">
        <f t="shared" si="53"/>
        <v>1.8423726917267508E-4</v>
      </c>
      <c r="AP60" s="102"/>
      <c r="AQ60" s="74">
        <f t="shared" si="55"/>
        <v>2.43308395677473</v>
      </c>
      <c r="AR60" s="74">
        <f t="shared" si="56"/>
        <v>3.0888610763454318</v>
      </c>
      <c r="AS60" s="74">
        <f t="shared" si="57"/>
        <v>3.022556390977444</v>
      </c>
      <c r="AT60" s="74">
        <f t="shared" si="58"/>
        <v>3.2628458498023716</v>
      </c>
      <c r="AU60" s="74">
        <f t="shared" si="59"/>
        <v>3.1288888888888886</v>
      </c>
      <c r="AV60" s="74">
        <f t="shared" si="60"/>
        <v>3.2271526677231908</v>
      </c>
      <c r="AW60" s="74">
        <f t="shared" si="61"/>
        <v>3.4411085450346417</v>
      </c>
      <c r="AX60" s="74">
        <f t="shared" si="62"/>
        <v>3.5292823083506537</v>
      </c>
      <c r="AY60" s="74">
        <f t="shared" si="63"/>
        <v>5.9173441734417338</v>
      </c>
      <c r="AZ60" s="74">
        <f t="shared" si="64"/>
        <v>3.4275677484108398</v>
      </c>
      <c r="BA60" s="103">
        <f t="shared" si="65"/>
        <v>3.924735915492958</v>
      </c>
      <c r="BB60" s="42">
        <f t="shared" si="66"/>
        <v>0.14504984396373366</v>
      </c>
    </row>
    <row r="61" spans="1:54" ht="20.100000000000001" customHeight="1">
      <c r="A61" s="88" t="s">
        <v>241</v>
      </c>
      <c r="B61" s="90">
        <v>24.07</v>
      </c>
      <c r="C61" s="61">
        <v>5.12</v>
      </c>
      <c r="D61" s="61">
        <v>11.16</v>
      </c>
      <c r="E61" s="61">
        <v>9.3000000000000007</v>
      </c>
      <c r="F61" s="61">
        <v>19.190000000000001</v>
      </c>
      <c r="G61" s="61">
        <v>20.869999999999997</v>
      </c>
      <c r="H61" s="61">
        <v>193.92</v>
      </c>
      <c r="I61" s="61">
        <v>41.2</v>
      </c>
      <c r="J61" s="61">
        <v>9.9</v>
      </c>
      <c r="K61" s="61">
        <v>13.14</v>
      </c>
      <c r="L61" s="61">
        <v>73.66</v>
      </c>
      <c r="M61" s="82">
        <v>41.8</v>
      </c>
      <c r="N61" s="42">
        <f t="shared" si="43"/>
        <v>-0.43252783057290256</v>
      </c>
      <c r="P61" s="340">
        <f t="shared" si="44"/>
        <v>2.1787421208420717E-4</v>
      </c>
      <c r="Q61" s="341">
        <f t="shared" si="45"/>
        <v>1.9011285616555031E-4</v>
      </c>
      <c r="R61" s="341">
        <f t="shared" si="46"/>
        <v>8.3035216473883639E-5</v>
      </c>
      <c r="S61" s="341">
        <f t="shared" si="47"/>
        <v>4.236253183012866E-4</v>
      </c>
      <c r="T61" s="342">
        <f t="shared" si="48"/>
        <v>2.0719516436227311E-4</v>
      </c>
      <c r="V61" s="97">
        <v>4.53</v>
      </c>
      <c r="W61" s="61">
        <v>2.0150000000000001</v>
      </c>
      <c r="X61" s="61">
        <v>3.2370000000000001</v>
      </c>
      <c r="Y61" s="61">
        <v>4.3</v>
      </c>
      <c r="Z61" s="61">
        <v>5.6469999999999994</v>
      </c>
      <c r="AA61" s="61">
        <v>7.577</v>
      </c>
      <c r="AB61" s="61">
        <v>41.722999999999999</v>
      </c>
      <c r="AC61" s="61">
        <v>8.5090000000000003</v>
      </c>
      <c r="AD61" s="61">
        <v>3.5550000000000002</v>
      </c>
      <c r="AE61" s="61">
        <v>4.0750000000000002</v>
      </c>
      <c r="AF61" s="61">
        <v>19.559999999999999</v>
      </c>
      <c r="AG61" s="82">
        <v>8.0190000000000001</v>
      </c>
      <c r="AH61" s="42">
        <f t="shared" si="30"/>
        <v>-0.59003067484662575</v>
      </c>
      <c r="AJ61" s="340">
        <f t="shared" si="49"/>
        <v>1.9579385526269895E-4</v>
      </c>
      <c r="AK61" s="341">
        <f t="shared" si="50"/>
        <v>2.9344729896420112E-4</v>
      </c>
      <c r="AL61" s="450">
        <f t="shared" si="51"/>
        <v>1.0666485183728571E-4</v>
      </c>
      <c r="AM61" s="450">
        <f t="shared" si="52"/>
        <v>4.8183439972449704E-4</v>
      </c>
      <c r="AN61" s="342">
        <f t="shared" si="53"/>
        <v>1.6568337574247857E-4</v>
      </c>
      <c r="AP61" s="102">
        <f t="shared" si="54"/>
        <v>1.882010801828002</v>
      </c>
      <c r="AQ61" s="74">
        <f t="shared" si="55"/>
        <v>3.935546875</v>
      </c>
      <c r="AR61" s="74">
        <f t="shared" si="56"/>
        <v>2.900537634408602</v>
      </c>
      <c r="AS61" s="74">
        <f t="shared" si="57"/>
        <v>4.6236559139784941</v>
      </c>
      <c r="AT61" s="74">
        <f t="shared" si="58"/>
        <v>2.9426784783741526</v>
      </c>
      <c r="AU61" s="74">
        <f t="shared" si="59"/>
        <v>3.6305701964542409</v>
      </c>
      <c r="AV61" s="74">
        <f t="shared" si="60"/>
        <v>2.1515573432343236</v>
      </c>
      <c r="AW61" s="74">
        <f t="shared" si="61"/>
        <v>2.0652912621359225</v>
      </c>
      <c r="AX61" s="74">
        <f t="shared" si="62"/>
        <v>3.5909090909090908</v>
      </c>
      <c r="AY61" s="74">
        <f t="shared" si="63"/>
        <v>3.1012176560121767</v>
      </c>
      <c r="AZ61" s="74">
        <f t="shared" si="64"/>
        <v>2.6554439315775182</v>
      </c>
      <c r="BA61" s="103">
        <f t="shared" si="65"/>
        <v>1.918421052631579</v>
      </c>
      <c r="BB61" s="42">
        <f t="shared" si="66"/>
        <v>-0.27755166289958016</v>
      </c>
    </row>
    <row r="62" spans="1:54" ht="20.100000000000001" customHeight="1">
      <c r="A62" s="88" t="s">
        <v>148</v>
      </c>
      <c r="B62" s="90"/>
      <c r="C62" s="61"/>
      <c r="D62" s="61"/>
      <c r="E62" s="61"/>
      <c r="F62" s="61"/>
      <c r="G62" s="61"/>
      <c r="H62" s="61">
        <v>1.1299999999999999</v>
      </c>
      <c r="I62" s="61">
        <v>2.4</v>
      </c>
      <c r="J62" s="61"/>
      <c r="K62" s="61">
        <v>0.18</v>
      </c>
      <c r="L62" s="61">
        <v>1.17</v>
      </c>
      <c r="M62" s="82">
        <v>33.799999999999997</v>
      </c>
      <c r="N62" s="42">
        <f t="shared" si="43"/>
        <v>27.888888888888886</v>
      </c>
      <c r="P62" s="340">
        <f t="shared" si="44"/>
        <v>0</v>
      </c>
      <c r="Q62" s="341">
        <f t="shared" si="45"/>
        <v>0</v>
      </c>
      <c r="R62" s="341">
        <f t="shared" si="46"/>
        <v>1.1374687188203236E-6</v>
      </c>
      <c r="S62" s="341">
        <f t="shared" si="47"/>
        <v>6.7287757590619779E-6</v>
      </c>
      <c r="T62" s="342">
        <f t="shared" si="48"/>
        <v>1.675405874508333E-4</v>
      </c>
      <c r="V62" s="97"/>
      <c r="W62" s="61"/>
      <c r="X62" s="61"/>
      <c r="Y62" s="61"/>
      <c r="Z62" s="61"/>
      <c r="AA62" s="61"/>
      <c r="AB62" s="61">
        <v>0.92500000000000004</v>
      </c>
      <c r="AC62" s="61">
        <v>0.48699999999999999</v>
      </c>
      <c r="AD62" s="61"/>
      <c r="AE62" s="61">
        <v>0.13100000000000001</v>
      </c>
      <c r="AF62" s="61">
        <v>0.81799999999999995</v>
      </c>
      <c r="AG62" s="82">
        <v>7.1879999999999997</v>
      </c>
      <c r="AH62" s="42">
        <f t="shared" si="30"/>
        <v>7.7872860635696828</v>
      </c>
      <c r="AJ62" s="340">
        <f t="shared" si="49"/>
        <v>0</v>
      </c>
      <c r="AK62" s="341">
        <f t="shared" si="50"/>
        <v>0</v>
      </c>
      <c r="AL62" s="450">
        <f t="shared" si="51"/>
        <v>3.4289805130513934E-6</v>
      </c>
      <c r="AM62" s="450">
        <f t="shared" si="52"/>
        <v>2.0150334303406879E-5</v>
      </c>
      <c r="AN62" s="342">
        <f t="shared" si="53"/>
        <v>1.4851379284660631E-4</v>
      </c>
      <c r="AP62" s="102"/>
      <c r="AQ62" s="74"/>
      <c r="AR62" s="74"/>
      <c r="AS62" s="74"/>
      <c r="AT62" s="74"/>
      <c r="AU62" s="74"/>
      <c r="AV62" s="74">
        <f t="shared" si="60"/>
        <v>8.1858407079646032</v>
      </c>
      <c r="AW62" s="74">
        <f t="shared" si="61"/>
        <v>2.0291666666666668</v>
      </c>
      <c r="AX62" s="74"/>
      <c r="AY62" s="74">
        <f t="shared" si="63"/>
        <v>7.2777777777777786</v>
      </c>
      <c r="AZ62" s="74">
        <f t="shared" si="64"/>
        <v>6.9914529914529915</v>
      </c>
      <c r="BA62" s="103">
        <f t="shared" si="65"/>
        <v>2.1266272189349116</v>
      </c>
      <c r="BB62" s="42">
        <f t="shared" si="66"/>
        <v>-0.69582471318412631</v>
      </c>
    </row>
    <row r="63" spans="1:54" ht="20.100000000000001" customHeight="1">
      <c r="A63" s="88" t="s">
        <v>239</v>
      </c>
      <c r="B63" s="90">
        <v>97.95</v>
      </c>
      <c r="C63" s="61">
        <v>12.16</v>
      </c>
      <c r="D63" s="61">
        <v>41.49</v>
      </c>
      <c r="E63" s="61">
        <v>98.27000000000001</v>
      </c>
      <c r="F63" s="61">
        <v>11.24</v>
      </c>
      <c r="G63" s="61">
        <v>22.5</v>
      </c>
      <c r="H63" s="61">
        <v>22.5</v>
      </c>
      <c r="I63" s="61"/>
      <c r="J63" s="61">
        <v>19.11</v>
      </c>
      <c r="K63" s="61"/>
      <c r="L63" s="61">
        <v>0.49</v>
      </c>
      <c r="M63" s="82">
        <v>10.24</v>
      </c>
      <c r="N63" s="42">
        <f t="shared" si="43"/>
        <v>19.897959183673471</v>
      </c>
      <c r="P63" s="340">
        <f t="shared" si="44"/>
        <v>8.8661317298080987E-4</v>
      </c>
      <c r="Q63" s="341">
        <f t="shared" si="45"/>
        <v>2.0496115302946251E-4</v>
      </c>
      <c r="R63" s="341">
        <f t="shared" si="46"/>
        <v>0</v>
      </c>
      <c r="S63" s="341">
        <f t="shared" si="47"/>
        <v>2.8180342922567258E-6</v>
      </c>
      <c r="T63" s="342">
        <f t="shared" si="48"/>
        <v>5.075785844664299E-5</v>
      </c>
      <c r="V63" s="97">
        <v>21.19</v>
      </c>
      <c r="W63" s="61">
        <v>3.63</v>
      </c>
      <c r="X63" s="61">
        <v>9.1349999999999998</v>
      </c>
      <c r="Y63" s="61">
        <v>23.23</v>
      </c>
      <c r="Z63" s="61">
        <v>1.974</v>
      </c>
      <c r="AA63" s="61">
        <v>3.95</v>
      </c>
      <c r="AB63" s="61">
        <v>3.95</v>
      </c>
      <c r="AC63" s="61"/>
      <c r="AD63" s="61">
        <v>3.1150000000000002</v>
      </c>
      <c r="AE63" s="61"/>
      <c r="AF63" s="61">
        <v>0.437</v>
      </c>
      <c r="AG63" s="82">
        <v>6.9079999999999995</v>
      </c>
      <c r="AH63" s="42">
        <f t="shared" si="30"/>
        <v>14.807780320366131</v>
      </c>
      <c r="AJ63" s="340">
        <f t="shared" si="49"/>
        <v>9.1586573797275731E-4</v>
      </c>
      <c r="AK63" s="341">
        <f t="shared" si="50"/>
        <v>1.5297833323328421E-4</v>
      </c>
      <c r="AL63" s="450">
        <f t="shared" si="51"/>
        <v>0</v>
      </c>
      <c r="AM63" s="450">
        <f t="shared" si="52"/>
        <v>1.0764909646196586E-5</v>
      </c>
      <c r="AN63" s="342">
        <f t="shared" si="53"/>
        <v>1.427286144942065E-4</v>
      </c>
      <c r="AP63" s="102">
        <f t="shared" si="54"/>
        <v>2.1633486472690149</v>
      </c>
      <c r="AQ63" s="74">
        <f t="shared" si="55"/>
        <v>2.9851973684210527</v>
      </c>
      <c r="AR63" s="74">
        <f t="shared" si="56"/>
        <v>2.2017353579175705</v>
      </c>
      <c r="AS63" s="74">
        <f t="shared" si="57"/>
        <v>2.363895390251348</v>
      </c>
      <c r="AT63" s="74">
        <f t="shared" si="58"/>
        <v>1.7562277580071173</v>
      </c>
      <c r="AU63" s="74">
        <f t="shared" si="59"/>
        <v>1.7555555555555558</v>
      </c>
      <c r="AV63" s="74">
        <f t="shared" si="60"/>
        <v>1.7555555555555558</v>
      </c>
      <c r="AW63" s="74"/>
      <c r="AX63" s="74">
        <f t="shared" si="62"/>
        <v>1.63003663003663</v>
      </c>
      <c r="AY63" s="74"/>
      <c r="AZ63" s="74">
        <f t="shared" si="64"/>
        <v>8.9183673469387763</v>
      </c>
      <c r="BA63" s="103">
        <f t="shared" si="65"/>
        <v>6.74609375</v>
      </c>
      <c r="BB63" s="42">
        <f t="shared" si="66"/>
        <v>-0.24357301201373005</v>
      </c>
    </row>
    <row r="64" spans="1:54" ht="20.100000000000001" customHeight="1">
      <c r="A64" s="88" t="s">
        <v>150</v>
      </c>
      <c r="B64" s="90">
        <v>72.48</v>
      </c>
      <c r="C64" s="61">
        <v>585.82000000000005</v>
      </c>
      <c r="D64" s="61">
        <v>64.849999999999994</v>
      </c>
      <c r="E64" s="61">
        <v>44.74</v>
      </c>
      <c r="F64" s="61">
        <v>62.28</v>
      </c>
      <c r="G64" s="61">
        <v>28.76</v>
      </c>
      <c r="H64" s="61">
        <v>38.659999999999997</v>
      </c>
      <c r="I64" s="61">
        <v>30.74</v>
      </c>
      <c r="J64" s="61">
        <v>20.25</v>
      </c>
      <c r="K64" s="61">
        <v>10.27</v>
      </c>
      <c r="L64" s="61">
        <v>8.06</v>
      </c>
      <c r="M64" s="82">
        <v>9.6</v>
      </c>
      <c r="N64" s="42">
        <f t="shared" si="43"/>
        <v>0.19106699751861031</v>
      </c>
      <c r="P64" s="340">
        <f t="shared" si="44"/>
        <v>6.5606659293158856E-4</v>
      </c>
      <c r="Q64" s="341">
        <f t="shared" si="45"/>
        <v>2.6198590049454851E-4</v>
      </c>
      <c r="R64" s="341">
        <f t="shared" si="46"/>
        <v>6.4898909679359578E-5</v>
      </c>
      <c r="S64" s="341">
        <f t="shared" si="47"/>
        <v>4.6353788562426967E-5</v>
      </c>
      <c r="T64" s="342">
        <f t="shared" si="48"/>
        <v>4.7585492293727802E-5</v>
      </c>
      <c r="V64" s="97">
        <v>13.047000000000001</v>
      </c>
      <c r="W64" s="61">
        <v>156.56899999999999</v>
      </c>
      <c r="X64" s="61">
        <v>12.704000000000001</v>
      </c>
      <c r="Y64" s="61">
        <v>8.9410000000000007</v>
      </c>
      <c r="Z64" s="61">
        <v>10.808999999999999</v>
      </c>
      <c r="AA64" s="61">
        <v>5.0179999999999998</v>
      </c>
      <c r="AB64" s="61">
        <v>7.1609999999999996</v>
      </c>
      <c r="AC64" s="61">
        <v>7.7789999999999999</v>
      </c>
      <c r="AD64" s="61">
        <v>9.0790000000000006</v>
      </c>
      <c r="AE64" s="61">
        <v>3.95</v>
      </c>
      <c r="AF64" s="61">
        <v>3.5859999999999999</v>
      </c>
      <c r="AG64" s="82">
        <v>5.3789999999999996</v>
      </c>
      <c r="AH64" s="42">
        <f t="shared" si="30"/>
        <v>0.49999999999999994</v>
      </c>
      <c r="AJ64" s="340">
        <f t="shared" si="49"/>
        <v>5.6391223611753488E-4</v>
      </c>
      <c r="AK64" s="341">
        <f t="shared" si="50"/>
        <v>1.9434057624420761E-4</v>
      </c>
      <c r="AL64" s="450">
        <f t="shared" si="51"/>
        <v>1.0339292386681683E-4</v>
      </c>
      <c r="AM64" s="450">
        <f t="shared" si="52"/>
        <v>8.8336306616157786E-5</v>
      </c>
      <c r="AN64" s="342">
        <f t="shared" si="53"/>
        <v>1.1113740841985187E-4</v>
      </c>
      <c r="AP64" s="102">
        <f t="shared" si="54"/>
        <v>1.8000827814569536</v>
      </c>
      <c r="AQ64" s="74">
        <f t="shared" si="55"/>
        <v>2.6726468881226313</v>
      </c>
      <c r="AR64" s="74">
        <f t="shared" si="56"/>
        <v>1.9589822667694685</v>
      </c>
      <c r="AS64" s="74">
        <f t="shared" si="57"/>
        <v>1.9984354045596784</v>
      </c>
      <c r="AT64" s="74">
        <f t="shared" si="58"/>
        <v>1.7355491329479766</v>
      </c>
      <c r="AU64" s="74">
        <f t="shared" si="59"/>
        <v>1.7447844228094576</v>
      </c>
      <c r="AV64" s="74">
        <f t="shared" si="60"/>
        <v>1.8523021210553545</v>
      </c>
      <c r="AW64" s="74">
        <f t="shared" si="61"/>
        <v>2.5305790500975927</v>
      </c>
      <c r="AX64" s="74">
        <f t="shared" si="62"/>
        <v>4.4834567901234577</v>
      </c>
      <c r="AY64" s="74">
        <f t="shared" si="63"/>
        <v>3.8461538461538463</v>
      </c>
      <c r="AZ64" s="74">
        <f t="shared" si="64"/>
        <v>4.4491315136476421</v>
      </c>
      <c r="BA64" s="103">
        <f t="shared" si="65"/>
        <v>5.6031250000000004</v>
      </c>
      <c r="BB64" s="42">
        <f t="shared" si="66"/>
        <v>0.25937500000000024</v>
      </c>
    </row>
    <row r="65" spans="1:54" ht="20.100000000000001" customHeight="1" thickBot="1">
      <c r="A65" s="47" t="s">
        <v>33</v>
      </c>
      <c r="B65" s="91">
        <f>B66-SUM(B39:B64)</f>
        <v>16823.510000000009</v>
      </c>
      <c r="C65" s="92">
        <f t="shared" ref="C65:M65" si="67">C66-SUM(C39:C64)</f>
        <v>19894.49000000002</v>
      </c>
      <c r="D65" s="92">
        <f t="shared" si="67"/>
        <v>20177.590000000011</v>
      </c>
      <c r="E65" s="92">
        <f t="shared" si="67"/>
        <v>15531.149999999965</v>
      </c>
      <c r="F65" s="92">
        <f t="shared" si="67"/>
        <v>19181.079999999973</v>
      </c>
      <c r="G65" s="92">
        <f t="shared" si="67"/>
        <v>17509.800000000017</v>
      </c>
      <c r="H65" s="92">
        <f t="shared" si="67"/>
        <v>21461.690000000017</v>
      </c>
      <c r="I65" s="92">
        <f t="shared" si="67"/>
        <v>24334.949999999983</v>
      </c>
      <c r="J65" s="92">
        <f t="shared" si="67"/>
        <v>25683.690000000002</v>
      </c>
      <c r="K65" s="92">
        <f t="shared" si="67"/>
        <v>27568.900000000023</v>
      </c>
      <c r="L65" s="92">
        <f t="shared" si="67"/>
        <v>26.649999999994179</v>
      </c>
      <c r="M65" s="93">
        <f t="shared" si="67"/>
        <v>16.770000000076834</v>
      </c>
      <c r="N65" s="42">
        <f t="shared" si="43"/>
        <v>-0.37073170731405264</v>
      </c>
      <c r="P65" s="340">
        <f t="shared" si="44"/>
        <v>0.15228122084506782</v>
      </c>
      <c r="Q65" s="349">
        <f t="shared" si="45"/>
        <v>0.1595035021029016</v>
      </c>
      <c r="R65" s="341">
        <f t="shared" si="46"/>
        <v>0.17421534090158694</v>
      </c>
      <c r="S65" s="341">
        <f t="shared" si="47"/>
        <v>1.5326655895637825E-4</v>
      </c>
      <c r="T65" s="342">
        <f t="shared" si="48"/>
        <v>8.3125906850986612E-5</v>
      </c>
      <c r="V65" s="98">
        <f>V66-SUM(V39:V64)</f>
        <v>3247.9730000000018</v>
      </c>
      <c r="W65" s="92">
        <f t="shared" ref="W65:AG65" si="68">W66-SUM(W39:W64)</f>
        <v>4400.8510000000024</v>
      </c>
      <c r="X65" s="92">
        <f t="shared" si="68"/>
        <v>4314.6979999999967</v>
      </c>
      <c r="Y65" s="92">
        <f t="shared" si="68"/>
        <v>3717.7850000000071</v>
      </c>
      <c r="Z65" s="92">
        <f t="shared" si="68"/>
        <v>4331.3749999999927</v>
      </c>
      <c r="AA65" s="92">
        <f t="shared" si="68"/>
        <v>4142.2719999999972</v>
      </c>
      <c r="AB65" s="92">
        <f t="shared" si="68"/>
        <v>5137.6879999999946</v>
      </c>
      <c r="AC65" s="92">
        <f t="shared" si="68"/>
        <v>5848.296999999995</v>
      </c>
      <c r="AD65" s="92">
        <f t="shared" si="68"/>
        <v>6162.0689999999995</v>
      </c>
      <c r="AE65" s="92">
        <f t="shared" si="68"/>
        <v>6674.2000000000007</v>
      </c>
      <c r="AF65" s="92">
        <f t="shared" si="68"/>
        <v>6.7520000000295113</v>
      </c>
      <c r="AG65" s="93">
        <f t="shared" si="68"/>
        <v>4.9449999999778811</v>
      </c>
      <c r="AH65" s="42">
        <f t="shared" si="30"/>
        <v>-0.2676244075894153</v>
      </c>
      <c r="AJ65" s="340">
        <f t="shared" si="49"/>
        <v>0.14038259502409589</v>
      </c>
      <c r="AK65" s="349">
        <f t="shared" si="50"/>
        <v>0.16042477629339297</v>
      </c>
      <c r="AL65" s="450">
        <f t="shared" si="51"/>
        <v>0.17470001328402757</v>
      </c>
      <c r="AM65" s="450">
        <f t="shared" si="52"/>
        <v>1.6632647581564538E-4</v>
      </c>
      <c r="AN65" s="342">
        <f t="shared" si="53"/>
        <v>1.0217038197317518E-4</v>
      </c>
      <c r="AP65" s="102">
        <f t="shared" si="54"/>
        <v>1.9306155493116477</v>
      </c>
      <c r="AQ65" s="74">
        <f t="shared" si="55"/>
        <v>2.2120954093319294</v>
      </c>
      <c r="AR65" s="74">
        <f t="shared" si="56"/>
        <v>2.1383614197731218</v>
      </c>
      <c r="AS65" s="74">
        <f t="shared" si="57"/>
        <v>2.3937602817563515</v>
      </c>
      <c r="AT65" s="74">
        <f t="shared" si="58"/>
        <v>2.2581496975144253</v>
      </c>
      <c r="AU65" s="74">
        <f t="shared" si="59"/>
        <v>2.3656877862682575</v>
      </c>
      <c r="AV65" s="74">
        <f t="shared" si="60"/>
        <v>2.3938878997879436</v>
      </c>
      <c r="AW65" s="74">
        <f t="shared" si="61"/>
        <v>2.4032500580440885</v>
      </c>
      <c r="AX65" s="74">
        <f t="shared" si="62"/>
        <v>2.3992148324481408</v>
      </c>
      <c r="AY65" s="74">
        <f t="shared" si="63"/>
        <v>2.4209163223777499</v>
      </c>
      <c r="AZ65" s="74">
        <f t="shared" si="64"/>
        <v>2.5335834896926777</v>
      </c>
      <c r="BA65" s="103">
        <f t="shared" si="65"/>
        <v>2.9487179486912489</v>
      </c>
      <c r="BB65" s="42">
        <f t="shared" si="66"/>
        <v>0.16385268560813318</v>
      </c>
    </row>
    <row r="66" spans="1:54" s="6" customFormat="1" ht="26.25" customHeight="1" thickBot="1">
      <c r="A66" s="56" t="s">
        <v>34</v>
      </c>
      <c r="B66" s="84">
        <v>110476.59</v>
      </c>
      <c r="C66" s="69">
        <v>125104.52000000002</v>
      </c>
      <c r="D66" s="69">
        <v>120770.58000000002</v>
      </c>
      <c r="E66" s="69">
        <v>105504.91999999998</v>
      </c>
      <c r="F66" s="69">
        <v>107774.39999999999</v>
      </c>
      <c r="G66" s="69">
        <v>109776.9</v>
      </c>
      <c r="H66" s="69">
        <v>124417.55</v>
      </c>
      <c r="I66" s="69">
        <v>151327.88999999998</v>
      </c>
      <c r="J66" s="69">
        <v>141528.69</v>
      </c>
      <c r="K66" s="69">
        <v>158246.10999999999</v>
      </c>
      <c r="L66" s="69">
        <v>173880.07</v>
      </c>
      <c r="M66" s="108">
        <v>201742.15999999997</v>
      </c>
      <c r="N66" s="157">
        <f t="shared" si="43"/>
        <v>0.160237398110088</v>
      </c>
      <c r="O66"/>
      <c r="P66" s="334">
        <f>SUM(P39:P65)</f>
        <v>1.0000000000000002</v>
      </c>
      <c r="Q66" s="338">
        <f t="shared" ref="Q66:T66" si="69">SUM(Q39:Q65)</f>
        <v>1.0000000000000002</v>
      </c>
      <c r="R66" s="338">
        <f t="shared" si="69"/>
        <v>1</v>
      </c>
      <c r="S66" s="338">
        <f t="shared" si="69"/>
        <v>1</v>
      </c>
      <c r="T66" s="335">
        <f t="shared" si="69"/>
        <v>1.0000000000000004</v>
      </c>
      <c r="V66" s="99">
        <v>23136.579000000002</v>
      </c>
      <c r="W66" s="95">
        <v>26362.992999999999</v>
      </c>
      <c r="X66" s="95">
        <v>25661.044999999998</v>
      </c>
      <c r="Y66" s="95">
        <v>24282.044000000002</v>
      </c>
      <c r="Z66" s="95">
        <v>24718.63</v>
      </c>
      <c r="AA66" s="95">
        <v>25820.65</v>
      </c>
      <c r="AB66" s="95">
        <v>29776.324000000001</v>
      </c>
      <c r="AC66" s="95">
        <v>36511.854999999996</v>
      </c>
      <c r="AD66" s="95">
        <v>34684.803</v>
      </c>
      <c r="AE66" s="95">
        <v>38203.775000000001</v>
      </c>
      <c r="AF66" s="95">
        <v>40594.860000000008</v>
      </c>
      <c r="AG66" s="96">
        <v>48399.544999999998</v>
      </c>
      <c r="AH66" s="139">
        <f t="shared" si="30"/>
        <v>0.19225796073690091</v>
      </c>
      <c r="AI66"/>
      <c r="AJ66" s="334">
        <f>SUM(AJ39:AJ65)</f>
        <v>1</v>
      </c>
      <c r="AK66" s="338">
        <f t="shared" ref="AK66:AN66" si="70">SUM(AK39:AK65)</f>
        <v>0.99999999999999978</v>
      </c>
      <c r="AL66" s="338">
        <f t="shared" si="70"/>
        <v>1.0000000000000004</v>
      </c>
      <c r="AM66" s="338">
        <f t="shared" si="70"/>
        <v>1.0000000000000009</v>
      </c>
      <c r="AN66" s="335">
        <f t="shared" si="70"/>
        <v>0.99999999999999978</v>
      </c>
      <c r="AP66" s="72">
        <f t="shared" ref="AP66:AV66" si="71">(V66/B66)*10</f>
        <v>2.0942517324258474</v>
      </c>
      <c r="AQ66" s="77">
        <f t="shared" si="71"/>
        <v>2.1072774189134007</v>
      </c>
      <c r="AR66" s="77">
        <f t="shared" si="71"/>
        <v>2.1247761665134006</v>
      </c>
      <c r="AS66" s="77">
        <f t="shared" si="71"/>
        <v>2.3015082140245218</v>
      </c>
      <c r="AT66" s="77">
        <f t="shared" si="71"/>
        <v>2.2935530144449889</v>
      </c>
      <c r="AU66" s="77">
        <f t="shared" si="71"/>
        <v>2.352102309320085</v>
      </c>
      <c r="AV66" s="77">
        <f t="shared" si="71"/>
        <v>2.3932575428466483</v>
      </c>
      <c r="AW66" s="77">
        <f>(AC66/I66)*10</f>
        <v>2.4127644282887974</v>
      </c>
      <c r="AX66" s="77">
        <f>(AD66/J66)*10</f>
        <v>2.4507259270187549</v>
      </c>
      <c r="AY66" s="77">
        <f>(AE66/K66)*10</f>
        <v>2.4141999446305507</v>
      </c>
      <c r="AZ66" s="77">
        <f>(AF66/L66)*10</f>
        <v>2.3346470932522632</v>
      </c>
      <c r="BA66" s="87">
        <f>(AG66/M66)*10</f>
        <v>2.3990793496014913</v>
      </c>
      <c r="BB66" s="86">
        <f t="shared" si="66"/>
        <v>2.7598285212122244E-2</v>
      </c>
    </row>
    <row r="68" spans="1:54" ht="15.75" thickBot="1"/>
    <row r="69" spans="1:54" ht="15" customHeight="1">
      <c r="A69" s="507" t="s">
        <v>31</v>
      </c>
      <c r="B69" s="533" t="s">
        <v>19</v>
      </c>
      <c r="C69" s="530"/>
      <c r="D69" s="530"/>
      <c r="E69" s="530"/>
      <c r="F69" s="530"/>
      <c r="G69" s="530"/>
      <c r="H69" s="530"/>
      <c r="I69" s="530"/>
      <c r="J69" s="530"/>
      <c r="K69" s="530"/>
      <c r="L69" s="530"/>
      <c r="M69" s="531"/>
      <c r="N69" s="519" t="s">
        <v>196</v>
      </c>
      <c r="P69" s="489" t="s">
        <v>112</v>
      </c>
      <c r="Q69" s="495"/>
      <c r="R69" s="495"/>
      <c r="S69" s="495"/>
      <c r="T69" s="522"/>
      <c r="V69" s="529" t="s">
        <v>35</v>
      </c>
      <c r="W69" s="530"/>
      <c r="X69" s="530"/>
      <c r="Y69" s="530"/>
      <c r="Z69" s="530"/>
      <c r="AA69" s="530"/>
      <c r="AB69" s="530"/>
      <c r="AC69" s="530"/>
      <c r="AD69" s="530"/>
      <c r="AE69" s="530"/>
      <c r="AF69" s="530"/>
      <c r="AG69" s="530"/>
      <c r="AH69" s="519" t="s">
        <v>196</v>
      </c>
      <c r="AJ69" s="489" t="s">
        <v>112</v>
      </c>
      <c r="AK69" s="495"/>
      <c r="AL69" s="495"/>
      <c r="AM69" s="495"/>
      <c r="AN69" s="522"/>
      <c r="AP69" s="529" t="s">
        <v>41</v>
      </c>
      <c r="AQ69" s="530"/>
      <c r="AR69" s="530"/>
      <c r="AS69" s="530"/>
      <c r="AT69" s="530"/>
      <c r="AU69" s="530"/>
      <c r="AV69" s="530"/>
      <c r="AW69" s="530"/>
      <c r="AX69" s="530"/>
      <c r="AY69" s="530"/>
      <c r="AZ69" s="530"/>
      <c r="BA69" s="530"/>
      <c r="BB69" s="519" t="s">
        <v>196</v>
      </c>
    </row>
    <row r="70" spans="1:54" ht="15" customHeight="1" thickBot="1">
      <c r="A70" s="517"/>
      <c r="B70" s="526" t="s">
        <v>69</v>
      </c>
      <c r="C70" s="527"/>
      <c r="D70" s="527"/>
      <c r="E70" s="527"/>
      <c r="F70" s="527"/>
      <c r="G70" s="527"/>
      <c r="H70" s="527"/>
      <c r="I70" s="527"/>
      <c r="J70" s="527"/>
      <c r="K70" s="527"/>
      <c r="L70" s="527"/>
      <c r="M70" s="528"/>
      <c r="N70" s="520"/>
      <c r="P70" s="523"/>
      <c r="Q70" s="524"/>
      <c r="R70" s="524"/>
      <c r="S70" s="524"/>
      <c r="T70" s="525"/>
      <c r="V70" s="532" t="str">
        <f>B70</f>
        <v>jan-dez</v>
      </c>
      <c r="W70" s="527"/>
      <c r="X70" s="527"/>
      <c r="Y70" s="527"/>
      <c r="Z70" s="527"/>
      <c r="AA70" s="527"/>
      <c r="AB70" s="527"/>
      <c r="AC70" s="527"/>
      <c r="AD70" s="527"/>
      <c r="AE70" s="527"/>
      <c r="AF70" s="527"/>
      <c r="AG70" s="527"/>
      <c r="AH70" s="520"/>
      <c r="AJ70" s="523"/>
      <c r="AK70" s="524"/>
      <c r="AL70" s="524"/>
      <c r="AM70" s="524"/>
      <c r="AN70" s="525"/>
      <c r="AP70" s="532" t="str">
        <f>B70</f>
        <v>jan-dez</v>
      </c>
      <c r="AQ70" s="527"/>
      <c r="AR70" s="527"/>
      <c r="AS70" s="527"/>
      <c r="AT70" s="527"/>
      <c r="AU70" s="527"/>
      <c r="AV70" s="527"/>
      <c r="AW70" s="527"/>
      <c r="AX70" s="527"/>
      <c r="AY70" s="527"/>
      <c r="AZ70" s="527"/>
      <c r="BA70" s="528"/>
      <c r="BB70" s="520"/>
    </row>
    <row r="71" spans="1:54" ht="24.75" customHeight="1" thickBot="1">
      <c r="A71" s="508"/>
      <c r="B71" s="31">
        <v>2010</v>
      </c>
      <c r="C71" s="78">
        <v>2011</v>
      </c>
      <c r="D71" s="78">
        <v>2012</v>
      </c>
      <c r="E71" s="78">
        <v>2013</v>
      </c>
      <c r="F71" s="78">
        <v>2014</v>
      </c>
      <c r="G71" s="78">
        <v>2015</v>
      </c>
      <c r="H71" s="78">
        <v>2016</v>
      </c>
      <c r="I71" s="78">
        <v>2017</v>
      </c>
      <c r="J71" s="78">
        <v>2018</v>
      </c>
      <c r="K71" s="78">
        <v>2019</v>
      </c>
      <c r="L71" s="78">
        <v>2020</v>
      </c>
      <c r="M71" s="30">
        <v>2021</v>
      </c>
      <c r="N71" s="521"/>
      <c r="P71" s="284">
        <v>2010</v>
      </c>
      <c r="Q71" s="339">
        <v>2015</v>
      </c>
      <c r="R71" s="386">
        <v>2019</v>
      </c>
      <c r="S71" s="444">
        <v>2020</v>
      </c>
      <c r="T71" s="288">
        <v>2021</v>
      </c>
      <c r="V71" s="51">
        <v>2010</v>
      </c>
      <c r="W71" s="78">
        <v>2011</v>
      </c>
      <c r="X71" s="78">
        <v>2012</v>
      </c>
      <c r="Y71" s="78">
        <v>2013</v>
      </c>
      <c r="Z71" s="78">
        <v>2014</v>
      </c>
      <c r="AA71" s="78">
        <v>2015</v>
      </c>
      <c r="AB71" s="78">
        <v>2016</v>
      </c>
      <c r="AC71" s="78">
        <v>2017</v>
      </c>
      <c r="AD71" s="78">
        <v>2018</v>
      </c>
      <c r="AE71" s="78">
        <v>2019</v>
      </c>
      <c r="AF71" s="78">
        <v>2020</v>
      </c>
      <c r="AG71" s="29">
        <v>2021</v>
      </c>
      <c r="AH71" s="521"/>
      <c r="AJ71" s="284">
        <v>2010</v>
      </c>
      <c r="AK71" s="339">
        <v>2015</v>
      </c>
      <c r="AL71" s="386">
        <v>2019</v>
      </c>
      <c r="AM71" s="444">
        <v>2020</v>
      </c>
      <c r="AN71" s="288">
        <v>2021</v>
      </c>
      <c r="AP71" s="51">
        <v>2010</v>
      </c>
      <c r="AQ71" s="70">
        <v>2011</v>
      </c>
      <c r="AR71" s="70">
        <v>2012</v>
      </c>
      <c r="AS71" s="70">
        <v>2013</v>
      </c>
      <c r="AT71" s="70">
        <v>2014</v>
      </c>
      <c r="AU71" s="70">
        <v>2015</v>
      </c>
      <c r="AV71" s="70">
        <v>2016</v>
      </c>
      <c r="AW71" s="70">
        <v>2017</v>
      </c>
      <c r="AX71" s="70">
        <v>2018</v>
      </c>
      <c r="AY71" s="70">
        <v>2019</v>
      </c>
      <c r="AZ71" s="70">
        <v>2020</v>
      </c>
      <c r="BA71" s="29">
        <v>2021</v>
      </c>
      <c r="BB71" s="521"/>
    </row>
    <row r="72" spans="1:54" ht="20.100000000000001" customHeight="1">
      <c r="A72" s="88" t="s">
        <v>120</v>
      </c>
      <c r="B72" s="89">
        <v>26869.06</v>
      </c>
      <c r="C72" s="60">
        <v>33051.279999999999</v>
      </c>
      <c r="D72" s="60">
        <v>33036.75</v>
      </c>
      <c r="E72" s="60">
        <v>30662.58</v>
      </c>
      <c r="F72" s="60">
        <v>32539.78</v>
      </c>
      <c r="G72" s="60">
        <v>33449.21</v>
      </c>
      <c r="H72" s="60">
        <v>36273.82</v>
      </c>
      <c r="I72" s="60">
        <v>57503.29</v>
      </c>
      <c r="J72" s="60">
        <v>61540.05</v>
      </c>
      <c r="K72" s="60">
        <v>67145.58</v>
      </c>
      <c r="L72" s="60">
        <v>88585.680000000008</v>
      </c>
      <c r="M72" s="80">
        <v>89525.3</v>
      </c>
      <c r="N72" s="42">
        <f t="shared" ref="N72:N100" si="72">(M72-L72)/L72</f>
        <v>1.0606906217799483E-2</v>
      </c>
      <c r="P72" s="340">
        <f>B72/$B$100</f>
        <v>0.14527193592413035</v>
      </c>
      <c r="Q72" s="341">
        <f>G72/$G$100</f>
        <v>0.14077778511962608</v>
      </c>
      <c r="R72" s="341">
        <f>K72/$K$100</f>
        <v>0.21814207067975952</v>
      </c>
      <c r="S72" s="341">
        <f>L72/$L$100</f>
        <v>0.22709969598843019</v>
      </c>
      <c r="T72" s="342">
        <f>M72/$M$100</f>
        <v>0.22151327763828174</v>
      </c>
      <c r="V72" s="97">
        <v>7214.4590000000007</v>
      </c>
      <c r="W72" s="60">
        <v>9241.9429999999993</v>
      </c>
      <c r="X72" s="60">
        <v>9332.880000000001</v>
      </c>
      <c r="Y72" s="60">
        <v>8935.509</v>
      </c>
      <c r="Z72" s="60">
        <v>9063.0639999999985</v>
      </c>
      <c r="AA72" s="60">
        <v>9123.7749999999996</v>
      </c>
      <c r="AB72" s="60">
        <v>8435.351999999999</v>
      </c>
      <c r="AC72" s="60">
        <v>13620.993</v>
      </c>
      <c r="AD72" s="60">
        <v>15538.621999999999</v>
      </c>
      <c r="AE72" s="60">
        <v>16308.109</v>
      </c>
      <c r="AF72" s="60">
        <v>21086.401000000002</v>
      </c>
      <c r="AG72" s="38">
        <v>21463.751</v>
      </c>
      <c r="AH72" s="42">
        <f t="shared" ref="AH72:AH100" si="73">(AG72-AF72)/AF72</f>
        <v>1.7895419896453574E-2</v>
      </c>
      <c r="AJ72" s="340">
        <f>V72/$V$100</f>
        <v>0.18251921256799863</v>
      </c>
      <c r="AK72" s="341">
        <f>AA72/$AA$100</f>
        <v>0.14533496393711617</v>
      </c>
      <c r="AL72" s="341">
        <f>AE72/$AE$100</f>
        <v>0.20632592474116099</v>
      </c>
      <c r="AM72" s="450">
        <f>AF72/$AF$100</f>
        <v>0.21777007395821013</v>
      </c>
      <c r="AN72" s="342">
        <f>AG72/$AG$100</f>
        <v>0.21458712279769596</v>
      </c>
      <c r="AP72" s="109">
        <f t="shared" ref="AP72:AX72" si="74">(V72/B72)*10</f>
        <v>2.6850433174811479</v>
      </c>
      <c r="AQ72" s="73">
        <f t="shared" si="74"/>
        <v>2.7962435948017745</v>
      </c>
      <c r="AR72" s="73">
        <f t="shared" si="74"/>
        <v>2.8249994324502263</v>
      </c>
      <c r="AS72" s="73">
        <f t="shared" si="74"/>
        <v>2.9141412757830554</v>
      </c>
      <c r="AT72" s="73">
        <f t="shared" si="74"/>
        <v>2.7852259603476108</v>
      </c>
      <c r="AU72" s="73">
        <f t="shared" si="74"/>
        <v>2.7276503690221681</v>
      </c>
      <c r="AV72" s="73">
        <f t="shared" si="74"/>
        <v>2.3254655837185054</v>
      </c>
      <c r="AW72" s="73">
        <f t="shared" si="74"/>
        <v>2.368732815113709</v>
      </c>
      <c r="AX72" s="73">
        <f t="shared" si="74"/>
        <v>2.5249608994467825</v>
      </c>
      <c r="AY72" s="73">
        <f t="shared" ref="AY72" si="75">(AE72/K72)*10</f>
        <v>2.4287688035459669</v>
      </c>
      <c r="AZ72" s="73">
        <f t="shared" ref="AZ72" si="76">(AF72/L72)*10</f>
        <v>2.3803396892138777</v>
      </c>
      <c r="BA72" s="110">
        <f>(AG72/M72)*10</f>
        <v>2.3975067383186652</v>
      </c>
      <c r="BB72" s="42">
        <f>(BA72-AZ72)/AZ72</f>
        <v>7.2120164960392807E-3</v>
      </c>
    </row>
    <row r="73" spans="1:54" ht="20.100000000000001" customHeight="1">
      <c r="A73" s="88" t="s">
        <v>119</v>
      </c>
      <c r="B73" s="90">
        <v>18190.099999999999</v>
      </c>
      <c r="C73" s="61">
        <v>18718.72</v>
      </c>
      <c r="D73" s="61">
        <v>21048.11</v>
      </c>
      <c r="E73" s="61">
        <v>21757.059999999998</v>
      </c>
      <c r="F73" s="61">
        <v>24957.79</v>
      </c>
      <c r="G73" s="61">
        <v>30500.23</v>
      </c>
      <c r="H73" s="61">
        <v>36288.86</v>
      </c>
      <c r="I73" s="61">
        <v>49348.33</v>
      </c>
      <c r="J73" s="61">
        <v>58363.05</v>
      </c>
      <c r="K73" s="61">
        <v>71488.53</v>
      </c>
      <c r="L73" s="61">
        <v>92320.62000000001</v>
      </c>
      <c r="M73" s="82">
        <v>82471.28</v>
      </c>
      <c r="N73" s="42">
        <f t="shared" si="72"/>
        <v>-0.10668624192515182</v>
      </c>
      <c r="P73" s="340">
        <f t="shared" ref="P73:P99" si="77">B73/$B$100</f>
        <v>9.8347729382923077E-2</v>
      </c>
      <c r="Q73" s="341">
        <f t="shared" ref="Q73:Q99" si="78">G73/$G$100</f>
        <v>0.12836640461879884</v>
      </c>
      <c r="R73" s="341">
        <f t="shared" ref="R73:R99" si="79">K73/$K$100</f>
        <v>0.23225141497105406</v>
      </c>
      <c r="S73" s="341">
        <f t="shared" ref="S73:S99" si="80">L73/$L$100</f>
        <v>0.23667464916974604</v>
      </c>
      <c r="T73" s="342">
        <f t="shared" ref="T73:T99" si="81">M73/$M$100</f>
        <v>0.20405945072314163</v>
      </c>
      <c r="V73" s="97">
        <v>4498.7260000000006</v>
      </c>
      <c r="W73" s="61">
        <v>4417.9350000000004</v>
      </c>
      <c r="X73" s="61">
        <v>5370.3779999999997</v>
      </c>
      <c r="Y73" s="61">
        <v>5619.7249999999995</v>
      </c>
      <c r="Z73" s="61">
        <v>6248.7340000000004</v>
      </c>
      <c r="AA73" s="61">
        <v>8299.8359999999993</v>
      </c>
      <c r="AB73" s="61">
        <v>9378.741</v>
      </c>
      <c r="AC73" s="61">
        <v>12550.689</v>
      </c>
      <c r="AD73" s="61">
        <v>15234.925000000001</v>
      </c>
      <c r="AE73" s="61">
        <v>17603.277000000002</v>
      </c>
      <c r="AF73" s="61">
        <v>22158.745999999999</v>
      </c>
      <c r="AG73" s="38">
        <v>19790.690999999999</v>
      </c>
      <c r="AH73" s="42">
        <f t="shared" si="73"/>
        <v>-0.10686773520487126</v>
      </c>
      <c r="AJ73" s="340">
        <f t="shared" ref="AJ73:AJ99" si="82">V73/$V$100</f>
        <v>0.11381365215038053</v>
      </c>
      <c r="AK73" s="341">
        <f t="shared" ref="AK73:AK99" si="83">AA73/$AA$100</f>
        <v>0.13221022720792419</v>
      </c>
      <c r="AL73" s="341">
        <f t="shared" ref="AL73:AL99" si="84">AE73/$AE$100</f>
        <v>0.22271205113356859</v>
      </c>
      <c r="AM73" s="450">
        <f t="shared" ref="AM73:AM99" si="85">AF73/$AF$100</f>
        <v>0.22884473055602009</v>
      </c>
      <c r="AN73" s="342">
        <f t="shared" ref="AN73:AN99" si="86">AG73/$AG$100</f>
        <v>0.19786045038764455</v>
      </c>
      <c r="AP73" s="52">
        <f t="shared" ref="AP73:AP99" si="87">(V73/B73)*10</f>
        <v>2.4731727698033552</v>
      </c>
      <c r="AQ73" s="74">
        <f t="shared" ref="AQ73:AQ99" si="88">(W73/C73)*10</f>
        <v>2.3601693919242344</v>
      </c>
      <c r="AR73" s="74">
        <f t="shared" ref="AR73:AR99" si="89">(X73/D73)*10</f>
        <v>2.5514775435894244</v>
      </c>
      <c r="AS73" s="74">
        <f t="shared" ref="AS73:AS99" si="90">(Y73/E73)*10</f>
        <v>2.5829431917731531</v>
      </c>
      <c r="AT73" s="74">
        <f t="shared" ref="AT73:AT99" si="91">(Z73/F73)*10</f>
        <v>2.5037208823377393</v>
      </c>
      <c r="AU73" s="74">
        <f t="shared" ref="AU73:AU99" si="92">(AA73/G73)*10</f>
        <v>2.7212371841130381</v>
      </c>
      <c r="AV73" s="74">
        <f t="shared" ref="AV73:AV99" si="93">(AB73/H73)*10</f>
        <v>2.5844683464842926</v>
      </c>
      <c r="AW73" s="74">
        <f t="shared" ref="AW73:AW99" si="94">(AC73/I73)*10</f>
        <v>2.5432854566709757</v>
      </c>
      <c r="AX73" s="74">
        <f t="shared" ref="AX73:AX99" si="95">(AD73/J73)*10</f>
        <v>2.6103716306807137</v>
      </c>
      <c r="AY73" s="74">
        <f t="shared" ref="AY73:AY99" si="96">(AE73/K73)*10</f>
        <v>2.4623917990760198</v>
      </c>
      <c r="AZ73" s="74">
        <f t="shared" ref="AZ73:AZ99" si="97">(AF73/L73)*10</f>
        <v>2.4001946694032164</v>
      </c>
      <c r="BA73" s="111">
        <f t="shared" ref="BA73:BA99" si="98">(AG73/M73)*10</f>
        <v>2.3997070252820132</v>
      </c>
      <c r="BB73" s="42">
        <f t="shared" ref="BB73:BB100" si="99">(BA73-AZ73)/AZ73</f>
        <v>-2.0316857104112125E-4</v>
      </c>
    </row>
    <row r="74" spans="1:54" ht="20.100000000000001" customHeight="1">
      <c r="A74" s="88" t="s">
        <v>118</v>
      </c>
      <c r="B74" s="90"/>
      <c r="C74" s="61"/>
      <c r="D74" s="61"/>
      <c r="E74" s="61"/>
      <c r="F74" s="61"/>
      <c r="G74" s="61"/>
      <c r="H74" s="61"/>
      <c r="I74" s="61"/>
      <c r="J74" s="61"/>
      <c r="K74" s="61"/>
      <c r="L74" s="61">
        <v>49695.119999999995</v>
      </c>
      <c r="M74" s="82">
        <v>79165.560000000012</v>
      </c>
      <c r="N74" s="42">
        <f t="shared" si="72"/>
        <v>0.59302482819238633</v>
      </c>
      <c r="P74" s="340">
        <f t="shared" si="77"/>
        <v>0</v>
      </c>
      <c r="Q74" s="341">
        <f t="shared" si="78"/>
        <v>0</v>
      </c>
      <c r="R74" s="341">
        <f t="shared" si="79"/>
        <v>0</v>
      </c>
      <c r="S74" s="341">
        <f t="shared" si="80"/>
        <v>0.12739922122975808</v>
      </c>
      <c r="T74" s="342">
        <f t="shared" si="81"/>
        <v>0.19588007715885961</v>
      </c>
      <c r="V74" s="97"/>
      <c r="W74" s="61"/>
      <c r="X74" s="61"/>
      <c r="Y74" s="61"/>
      <c r="Z74" s="61"/>
      <c r="AA74" s="61"/>
      <c r="AB74" s="61"/>
      <c r="AC74" s="61"/>
      <c r="AD74" s="61"/>
      <c r="AE74" s="61"/>
      <c r="AF74" s="61">
        <v>11590.245000000001</v>
      </c>
      <c r="AG74" s="38">
        <v>18519.753000000001</v>
      </c>
      <c r="AH74" s="42">
        <f t="shared" si="73"/>
        <v>0.59787416055484588</v>
      </c>
      <c r="AJ74" s="340">
        <f t="shared" si="82"/>
        <v>0</v>
      </c>
      <c r="AK74" s="341">
        <f t="shared" si="83"/>
        <v>0</v>
      </c>
      <c r="AL74" s="341">
        <f t="shared" si="84"/>
        <v>0</v>
      </c>
      <c r="AM74" s="450">
        <f t="shared" si="85"/>
        <v>0.11969840234204857</v>
      </c>
      <c r="AN74" s="342">
        <f t="shared" si="86"/>
        <v>0.18515405397658585</v>
      </c>
      <c r="AP74" s="52"/>
      <c r="AQ74" s="74"/>
      <c r="AR74" s="74"/>
      <c r="AS74" s="74"/>
      <c r="AT74" s="74"/>
      <c r="AU74" s="74"/>
      <c r="AV74" s="74"/>
      <c r="AW74" s="74"/>
      <c r="AX74" s="74"/>
      <c r="AY74" s="74"/>
      <c r="AZ74" s="74">
        <f t="shared" si="97"/>
        <v>2.332270251083004</v>
      </c>
      <c r="BA74" s="111">
        <f t="shared" si="98"/>
        <v>2.33936992298166</v>
      </c>
      <c r="BB74" s="42">
        <f t="shared" si="99"/>
        <v>3.0441034418542345E-3</v>
      </c>
    </row>
    <row r="75" spans="1:54" ht="20.100000000000001" customHeight="1">
      <c r="A75" s="88" t="s">
        <v>121</v>
      </c>
      <c r="B75" s="90">
        <v>14839.1</v>
      </c>
      <c r="C75" s="61">
        <v>15629.27</v>
      </c>
      <c r="D75" s="61">
        <v>17966.309999999998</v>
      </c>
      <c r="E75" s="61">
        <v>20203.14</v>
      </c>
      <c r="F75" s="61">
        <v>17048.489999999998</v>
      </c>
      <c r="G75" s="61">
        <v>22021.05</v>
      </c>
      <c r="H75" s="61">
        <v>21661.57</v>
      </c>
      <c r="I75" s="61">
        <v>25068.28</v>
      </c>
      <c r="J75" s="61">
        <v>27883.67</v>
      </c>
      <c r="K75" s="61">
        <v>28874.59</v>
      </c>
      <c r="L75" s="61">
        <v>28416.77</v>
      </c>
      <c r="M75" s="82">
        <v>27139.850000000002</v>
      </c>
      <c r="N75" s="42">
        <f t="shared" si="72"/>
        <v>-4.4935437771428569E-2</v>
      </c>
      <c r="P75" s="340">
        <f t="shared" si="77"/>
        <v>8.0230003743032421E-2</v>
      </c>
      <c r="Q75" s="341">
        <f t="shared" si="78"/>
        <v>9.2680055672721168E-2</v>
      </c>
      <c r="R75" s="341">
        <f t="shared" si="79"/>
        <v>9.3807557439061176E-2</v>
      </c>
      <c r="S75" s="341">
        <f t="shared" si="80"/>
        <v>7.2849695661569042E-2</v>
      </c>
      <c r="T75" s="342">
        <f t="shared" si="81"/>
        <v>6.7152381819567439E-2</v>
      </c>
      <c r="V75" s="97">
        <v>4409.5059999999994</v>
      </c>
      <c r="W75" s="61">
        <v>4854.3109999999997</v>
      </c>
      <c r="X75" s="61">
        <v>5459.7309999999998</v>
      </c>
      <c r="Y75" s="61">
        <v>6017.472999999999</v>
      </c>
      <c r="Z75" s="61">
        <v>5180.7700000000004</v>
      </c>
      <c r="AA75" s="61">
        <v>6255.0559999999996</v>
      </c>
      <c r="AB75" s="61">
        <v>6226.2130000000006</v>
      </c>
      <c r="AC75" s="61">
        <v>7343.7090000000007</v>
      </c>
      <c r="AD75" s="61">
        <v>7699.7870000000003</v>
      </c>
      <c r="AE75" s="61">
        <v>7999.1719999999996</v>
      </c>
      <c r="AF75" s="61">
        <v>7826.5109999999995</v>
      </c>
      <c r="AG75" s="38">
        <v>7908.0889999999999</v>
      </c>
      <c r="AH75" s="42">
        <f t="shared" si="73"/>
        <v>1.0423290786916473E-2</v>
      </c>
      <c r="AJ75" s="340">
        <f t="shared" si="82"/>
        <v>0.11155646777310192</v>
      </c>
      <c r="AK75" s="341">
        <f t="shared" si="83"/>
        <v>9.9638399476602843E-2</v>
      </c>
      <c r="AL75" s="341">
        <f t="shared" si="84"/>
        <v>0.1012034295370237</v>
      </c>
      <c r="AM75" s="450">
        <f t="shared" si="85"/>
        <v>8.0828391687360251E-2</v>
      </c>
      <c r="AN75" s="342">
        <f t="shared" si="86"/>
        <v>7.9062325375378648E-2</v>
      </c>
      <c r="AP75" s="52">
        <f t="shared" si="87"/>
        <v>2.9715454441307081</v>
      </c>
      <c r="AQ75" s="74">
        <f t="shared" si="88"/>
        <v>3.105910256845009</v>
      </c>
      <c r="AR75" s="74">
        <f t="shared" si="89"/>
        <v>3.0388716436485845</v>
      </c>
      <c r="AS75" s="74">
        <f t="shared" si="90"/>
        <v>2.9784840376297939</v>
      </c>
      <c r="AT75" s="74">
        <f t="shared" si="91"/>
        <v>3.0388439093432913</v>
      </c>
      <c r="AU75" s="74">
        <f t="shared" si="92"/>
        <v>2.8404894407850669</v>
      </c>
      <c r="AV75" s="74">
        <f t="shared" si="93"/>
        <v>2.8743128960643203</v>
      </c>
      <c r="AW75" s="74">
        <f t="shared" si="94"/>
        <v>2.929482597130717</v>
      </c>
      <c r="AX75" s="74">
        <f t="shared" si="95"/>
        <v>2.7613965450028637</v>
      </c>
      <c r="AY75" s="74">
        <f t="shared" si="96"/>
        <v>2.7703153533954938</v>
      </c>
      <c r="AZ75" s="74">
        <f t="shared" si="97"/>
        <v>2.7541874041279146</v>
      </c>
      <c r="BA75" s="111">
        <f t="shared" si="98"/>
        <v>2.9138292952982421</v>
      </c>
      <c r="BB75" s="42">
        <f t="shared" si="99"/>
        <v>5.7963336456720319E-2</v>
      </c>
    </row>
    <row r="76" spans="1:54" ht="20.100000000000001" customHeight="1">
      <c r="A76" s="88" t="s">
        <v>125</v>
      </c>
      <c r="B76" s="90">
        <v>9521.119999999999</v>
      </c>
      <c r="C76" s="61">
        <v>10946.470000000001</v>
      </c>
      <c r="D76" s="61">
        <v>11293.33</v>
      </c>
      <c r="E76" s="61">
        <v>13726.110000000002</v>
      </c>
      <c r="F76" s="61">
        <v>14711.25</v>
      </c>
      <c r="G76" s="61">
        <v>14247.95</v>
      </c>
      <c r="H76" s="61">
        <v>18439.54</v>
      </c>
      <c r="I76" s="61">
        <v>23676</v>
      </c>
      <c r="J76" s="61">
        <v>27559.38</v>
      </c>
      <c r="K76" s="61">
        <v>29145.93</v>
      </c>
      <c r="L76" s="61">
        <v>25695.4</v>
      </c>
      <c r="M76" s="82">
        <v>19480.59</v>
      </c>
      <c r="N76" s="42">
        <f t="shared" si="72"/>
        <v>-0.24186469173470743</v>
      </c>
      <c r="P76" s="340">
        <f t="shared" si="77"/>
        <v>5.1477481332281659E-2</v>
      </c>
      <c r="Q76" s="341">
        <f t="shared" si="78"/>
        <v>5.9965387627844612E-2</v>
      </c>
      <c r="R76" s="341">
        <f t="shared" si="79"/>
        <v>9.4689084852455266E-2</v>
      </c>
      <c r="S76" s="341">
        <f t="shared" si="80"/>
        <v>6.5873147085410519E-2</v>
      </c>
      <c r="T76" s="342">
        <f t="shared" si="81"/>
        <v>4.8201003975720101E-2</v>
      </c>
      <c r="V76" s="97">
        <v>2711.1759999999999</v>
      </c>
      <c r="W76" s="61">
        <v>3051.8879999999999</v>
      </c>
      <c r="X76" s="61">
        <v>3359.473</v>
      </c>
      <c r="Y76" s="61">
        <v>4301.3519999999999</v>
      </c>
      <c r="Z76" s="61">
        <v>4291.6970000000001</v>
      </c>
      <c r="AA76" s="61">
        <v>4499.2109999999993</v>
      </c>
      <c r="AB76" s="61">
        <v>6121.84</v>
      </c>
      <c r="AC76" s="61">
        <v>7279.4590000000007</v>
      </c>
      <c r="AD76" s="61">
        <v>8389.56</v>
      </c>
      <c r="AE76" s="61">
        <v>8701.0370000000003</v>
      </c>
      <c r="AF76" s="61">
        <v>7793.9219999999996</v>
      </c>
      <c r="AG76" s="38">
        <v>6517.3530000000001</v>
      </c>
      <c r="AH76" s="42">
        <f t="shared" si="73"/>
        <v>-0.16379032276689445</v>
      </c>
      <c r="AJ76" s="340">
        <f t="shared" si="82"/>
        <v>6.8590272486579548E-2</v>
      </c>
      <c r="AK76" s="341">
        <f t="shared" si="83"/>
        <v>7.1669091843066746E-2</v>
      </c>
      <c r="AL76" s="341">
        <f t="shared" si="84"/>
        <v>0.11008324173158623</v>
      </c>
      <c r="AM76" s="450">
        <f t="shared" si="85"/>
        <v>8.0491828376237404E-2</v>
      </c>
      <c r="AN76" s="342">
        <f t="shared" si="86"/>
        <v>6.5158230195967712E-2</v>
      </c>
      <c r="AP76" s="52">
        <f t="shared" si="87"/>
        <v>2.8475389449980675</v>
      </c>
      <c r="AQ76" s="74">
        <f t="shared" si="88"/>
        <v>2.7880111122581064</v>
      </c>
      <c r="AR76" s="74">
        <f t="shared" si="89"/>
        <v>2.9747408426035542</v>
      </c>
      <c r="AS76" s="74">
        <f t="shared" si="90"/>
        <v>3.1337006624600843</v>
      </c>
      <c r="AT76" s="74">
        <f t="shared" si="91"/>
        <v>2.9172891494604469</v>
      </c>
      <c r="AU76" s="74">
        <f t="shared" si="92"/>
        <v>3.1577953319600356</v>
      </c>
      <c r="AV76" s="74">
        <f t="shared" si="93"/>
        <v>3.3199526669320383</v>
      </c>
      <c r="AW76" s="74">
        <f t="shared" si="94"/>
        <v>3.0746152221659067</v>
      </c>
      <c r="AX76" s="74">
        <f t="shared" si="95"/>
        <v>3.0441758849437104</v>
      </c>
      <c r="AY76" s="74">
        <f t="shared" si="96"/>
        <v>2.9853351737275151</v>
      </c>
      <c r="AZ76" s="74">
        <f t="shared" si="97"/>
        <v>3.03319738163251</v>
      </c>
      <c r="BA76" s="111">
        <f t="shared" si="98"/>
        <v>3.3455624290640067</v>
      </c>
      <c r="BB76" s="42">
        <f t="shared" si="99"/>
        <v>0.10298210374406212</v>
      </c>
    </row>
    <row r="77" spans="1:54" ht="20.100000000000001" customHeight="1">
      <c r="A77" s="88" t="s">
        <v>131</v>
      </c>
      <c r="B77" s="90">
        <v>10642.02</v>
      </c>
      <c r="C77" s="61">
        <v>11998.73</v>
      </c>
      <c r="D77" s="61">
        <v>13717.460000000001</v>
      </c>
      <c r="E77" s="61">
        <v>13625.960000000003</v>
      </c>
      <c r="F77" s="61">
        <v>12558.380000000001</v>
      </c>
      <c r="G77" s="61">
        <v>15928.39</v>
      </c>
      <c r="H77" s="61">
        <v>18302.27</v>
      </c>
      <c r="I77" s="61">
        <v>21613.120000000003</v>
      </c>
      <c r="J77" s="61">
        <v>20328.96</v>
      </c>
      <c r="K77" s="61">
        <v>20661.18</v>
      </c>
      <c r="L77" s="61">
        <v>28633.47</v>
      </c>
      <c r="M77" s="82">
        <v>27357.200000000004</v>
      </c>
      <c r="N77" s="42">
        <f t="shared" si="72"/>
        <v>-4.4572662691598215E-2</v>
      </c>
      <c r="P77" s="340">
        <f t="shared" si="77"/>
        <v>5.7537809195532474E-2</v>
      </c>
      <c r="Q77" s="341">
        <f t="shared" si="78"/>
        <v>6.7037860228136945E-2</v>
      </c>
      <c r="R77" s="341">
        <f t="shared" si="79"/>
        <v>6.7123890923084337E-2</v>
      </c>
      <c r="S77" s="341">
        <f t="shared" si="80"/>
        <v>7.3405231320613398E-2</v>
      </c>
      <c r="T77" s="342">
        <f t="shared" si="81"/>
        <v>6.7690172934421922E-2</v>
      </c>
      <c r="V77" s="97">
        <v>2086.8620000000001</v>
      </c>
      <c r="W77" s="61">
        <v>2244.7200000000003</v>
      </c>
      <c r="X77" s="61">
        <v>2550.5419999999999</v>
      </c>
      <c r="Y77" s="61">
        <v>2714.9160000000002</v>
      </c>
      <c r="Z77" s="61">
        <v>3682.7090000000003</v>
      </c>
      <c r="AA77" s="61">
        <v>3478.2179999999998</v>
      </c>
      <c r="AB77" s="61">
        <v>3810.9120000000003</v>
      </c>
      <c r="AC77" s="61">
        <v>4363.268</v>
      </c>
      <c r="AD77" s="61">
        <v>4129.991</v>
      </c>
      <c r="AE77" s="61">
        <v>4277.2839999999997</v>
      </c>
      <c r="AF77" s="61">
        <v>5910.1890000000003</v>
      </c>
      <c r="AG77" s="38">
        <v>5701.9639999999999</v>
      </c>
      <c r="AH77" s="42">
        <f t="shared" si="73"/>
        <v>-3.5231529820789212E-2</v>
      </c>
      <c r="AJ77" s="340">
        <f t="shared" si="82"/>
        <v>5.2795699438873897E-2</v>
      </c>
      <c r="AK77" s="341">
        <f t="shared" si="83"/>
        <v>5.5405431150530163E-2</v>
      </c>
      <c r="AL77" s="341">
        <f t="shared" si="84"/>
        <v>5.4115077148464724E-2</v>
      </c>
      <c r="AM77" s="450">
        <f t="shared" si="85"/>
        <v>6.1037551910209806E-2</v>
      </c>
      <c r="AN77" s="342">
        <f t="shared" si="86"/>
        <v>5.7006254361413419E-2</v>
      </c>
      <c r="AP77" s="52">
        <f t="shared" si="87"/>
        <v>1.9609641778534526</v>
      </c>
      <c r="AQ77" s="74">
        <f t="shared" si="88"/>
        <v>1.8707979927875704</v>
      </c>
      <c r="AR77" s="74">
        <f t="shared" si="89"/>
        <v>1.8593398486308688</v>
      </c>
      <c r="AS77" s="74">
        <f t="shared" si="90"/>
        <v>1.9924585130148627</v>
      </c>
      <c r="AT77" s="74">
        <f t="shared" si="91"/>
        <v>2.9324713856405045</v>
      </c>
      <c r="AU77" s="74">
        <f t="shared" si="92"/>
        <v>2.1836594910094491</v>
      </c>
      <c r="AV77" s="74">
        <f t="shared" si="93"/>
        <v>2.0822072890411953</v>
      </c>
      <c r="AW77" s="74">
        <f t="shared" si="94"/>
        <v>2.0188052442220279</v>
      </c>
      <c r="AX77" s="74">
        <f t="shared" si="95"/>
        <v>2.0315800709923186</v>
      </c>
      <c r="AY77" s="74">
        <f t="shared" si="96"/>
        <v>2.0702031539340924</v>
      </c>
      <c r="AZ77" s="74">
        <f t="shared" si="97"/>
        <v>2.0640840945927965</v>
      </c>
      <c r="BA77" s="111">
        <f t="shared" si="98"/>
        <v>2.0842644715102416</v>
      </c>
      <c r="BB77" s="42">
        <f t="shared" si="99"/>
        <v>9.7769160521661378E-3</v>
      </c>
    </row>
    <row r="78" spans="1:54" ht="20.100000000000001" customHeight="1">
      <c r="A78" s="88" t="s">
        <v>132</v>
      </c>
      <c r="B78" s="90">
        <v>5048.24</v>
      </c>
      <c r="C78" s="61">
        <v>8569.2999999999993</v>
      </c>
      <c r="D78" s="61">
        <v>11732.58</v>
      </c>
      <c r="E78" s="61">
        <v>12767.280000000002</v>
      </c>
      <c r="F78" s="61">
        <v>12075.380000000001</v>
      </c>
      <c r="G78" s="61">
        <v>20667.16</v>
      </c>
      <c r="H78" s="61">
        <v>25837.16</v>
      </c>
      <c r="I78" s="61">
        <v>28418.400000000001</v>
      </c>
      <c r="J78" s="61">
        <v>27829.24</v>
      </c>
      <c r="K78" s="61">
        <v>21591.84</v>
      </c>
      <c r="L78" s="61">
        <v>12706.800000000001</v>
      </c>
      <c r="M78" s="82">
        <v>13604.25</v>
      </c>
      <c r="N78" s="42">
        <f t="shared" si="72"/>
        <v>7.0627538011143548E-2</v>
      </c>
      <c r="P78" s="340">
        <f t="shared" si="77"/>
        <v>2.7294129300006468E-2</v>
      </c>
      <c r="Q78" s="341">
        <f t="shared" si="78"/>
        <v>8.6981934984800266E-2</v>
      </c>
      <c r="R78" s="341">
        <f t="shared" si="79"/>
        <v>7.0147412344730042E-2</v>
      </c>
      <c r="S78" s="341">
        <f t="shared" si="80"/>
        <v>3.2575360001591509E-2</v>
      </c>
      <c r="T78" s="342">
        <f t="shared" si="81"/>
        <v>3.3661121574689999E-2</v>
      </c>
      <c r="V78" s="97">
        <v>1195.0650000000001</v>
      </c>
      <c r="W78" s="61">
        <v>2395.5830000000001</v>
      </c>
      <c r="X78" s="61">
        <v>3181.328</v>
      </c>
      <c r="Y78" s="61">
        <v>3184.1680000000006</v>
      </c>
      <c r="Z78" s="61">
        <v>3018.2709999999997</v>
      </c>
      <c r="AA78" s="61">
        <v>5384.3389999999999</v>
      </c>
      <c r="AB78" s="61">
        <v>6649.5889999999999</v>
      </c>
      <c r="AC78" s="61">
        <v>7314.2550000000001</v>
      </c>
      <c r="AD78" s="61">
        <v>7737.4620000000004</v>
      </c>
      <c r="AE78" s="61">
        <v>6223.7460000000001</v>
      </c>
      <c r="AF78" s="61">
        <v>3747.087</v>
      </c>
      <c r="AG78" s="38">
        <v>3746.4349999999999</v>
      </c>
      <c r="AH78" s="42">
        <f t="shared" si="73"/>
        <v>-1.7400183128922378E-4</v>
      </c>
      <c r="AJ78" s="340">
        <f t="shared" si="82"/>
        <v>3.0234051197404441E-2</v>
      </c>
      <c r="AK78" s="341">
        <f t="shared" si="83"/>
        <v>8.5768523926796555E-2</v>
      </c>
      <c r="AL78" s="341">
        <f t="shared" si="84"/>
        <v>7.8741204685601598E-2</v>
      </c>
      <c r="AM78" s="450">
        <f t="shared" si="85"/>
        <v>3.8698088550902912E-2</v>
      </c>
      <c r="AN78" s="342">
        <f t="shared" si="86"/>
        <v>3.7455555061116114E-2</v>
      </c>
      <c r="AP78" s="52">
        <f t="shared" si="87"/>
        <v>2.3672903823906948</v>
      </c>
      <c r="AQ78" s="74">
        <f t="shared" si="88"/>
        <v>2.7955410593630754</v>
      </c>
      <c r="AR78" s="74">
        <f t="shared" si="89"/>
        <v>2.711533183664633</v>
      </c>
      <c r="AS78" s="74">
        <f t="shared" si="90"/>
        <v>2.4940065542543124</v>
      </c>
      <c r="AT78" s="74">
        <f t="shared" si="91"/>
        <v>2.4995246526403307</v>
      </c>
      <c r="AU78" s="74">
        <f t="shared" si="92"/>
        <v>2.6052631324284512</v>
      </c>
      <c r="AV78" s="74">
        <f t="shared" si="93"/>
        <v>2.5736532188522263</v>
      </c>
      <c r="AW78" s="74">
        <f t="shared" si="94"/>
        <v>2.5737743856093238</v>
      </c>
      <c r="AX78" s="74">
        <f t="shared" si="95"/>
        <v>2.7803353594995768</v>
      </c>
      <c r="AY78" s="74">
        <f t="shared" si="96"/>
        <v>2.8824528155080809</v>
      </c>
      <c r="AZ78" s="74">
        <f t="shared" si="97"/>
        <v>2.9488832750967982</v>
      </c>
      <c r="BA78" s="111">
        <f t="shared" si="98"/>
        <v>2.7538710329492622</v>
      </c>
      <c r="BB78" s="42">
        <f t="shared" si="99"/>
        <v>-6.6130878693777609E-2</v>
      </c>
    </row>
    <row r="79" spans="1:54" ht="20.100000000000001" customHeight="1">
      <c r="A79" s="88" t="s">
        <v>127</v>
      </c>
      <c r="B79" s="90">
        <v>58531.659999999996</v>
      </c>
      <c r="C79" s="61">
        <v>96945.1</v>
      </c>
      <c r="D79" s="61">
        <v>87006.53</v>
      </c>
      <c r="E79" s="61">
        <v>91211.31</v>
      </c>
      <c r="F79" s="61">
        <v>82783.599999999991</v>
      </c>
      <c r="G79" s="61">
        <v>69384.53</v>
      </c>
      <c r="H79" s="61">
        <v>38364.49</v>
      </c>
      <c r="I79" s="61">
        <v>47817.72</v>
      </c>
      <c r="J79" s="61">
        <v>25998.34</v>
      </c>
      <c r="K79" s="61">
        <v>21848.39</v>
      </c>
      <c r="L79" s="61">
        <v>10282.789999999999</v>
      </c>
      <c r="M79" s="82">
        <v>11023.9</v>
      </c>
      <c r="N79" s="42">
        <f t="shared" si="72"/>
        <v>7.2072851823289263E-2</v>
      </c>
      <c r="P79" s="340">
        <f t="shared" si="77"/>
        <v>0.31646092423973832</v>
      </c>
      <c r="Q79" s="341">
        <f t="shared" si="78"/>
        <v>0.29201886845657188</v>
      </c>
      <c r="R79" s="341">
        <f t="shared" si="79"/>
        <v>7.0980890113972517E-2</v>
      </c>
      <c r="S79" s="341">
        <f t="shared" si="80"/>
        <v>2.6361128377779226E-2</v>
      </c>
      <c r="T79" s="342">
        <f t="shared" si="81"/>
        <v>2.7276537708967791E-2</v>
      </c>
      <c r="V79" s="97">
        <v>12013.798000000001</v>
      </c>
      <c r="W79" s="61">
        <v>19136.761999999999</v>
      </c>
      <c r="X79" s="61">
        <v>21716.493000000002</v>
      </c>
      <c r="Y79" s="61">
        <v>24492.491000000005</v>
      </c>
      <c r="Z79" s="61">
        <v>23291.965</v>
      </c>
      <c r="AA79" s="61">
        <v>18083.964</v>
      </c>
      <c r="AB79" s="61">
        <v>9241.1910000000007</v>
      </c>
      <c r="AC79" s="61">
        <v>12768.51</v>
      </c>
      <c r="AD79" s="61">
        <v>7331.143</v>
      </c>
      <c r="AE79" s="61">
        <v>5480.8150000000005</v>
      </c>
      <c r="AF79" s="61">
        <v>3038.91</v>
      </c>
      <c r="AG79" s="38">
        <v>2583.3989999999999</v>
      </c>
      <c r="AH79" s="42">
        <f t="shared" si="73"/>
        <v>-0.1498928892267293</v>
      </c>
      <c r="AJ79" s="340">
        <f t="shared" si="82"/>
        <v>0.30393809860323506</v>
      </c>
      <c r="AK79" s="341">
        <f t="shared" si="83"/>
        <v>0.28806412431039863</v>
      </c>
      <c r="AL79" s="341">
        <f t="shared" si="84"/>
        <v>6.9341836212293298E-2</v>
      </c>
      <c r="AM79" s="450">
        <f t="shared" si="85"/>
        <v>3.1384381595149606E-2</v>
      </c>
      <c r="AN79" s="342">
        <f t="shared" si="86"/>
        <v>2.5827925344849786E-2</v>
      </c>
      <c r="AP79" s="52">
        <f t="shared" si="87"/>
        <v>2.0525298616167733</v>
      </c>
      <c r="AQ79" s="74">
        <f t="shared" si="88"/>
        <v>1.9739792934351503</v>
      </c>
      <c r="AR79" s="74">
        <f t="shared" si="89"/>
        <v>2.4959612801475939</v>
      </c>
      <c r="AS79" s="74">
        <f t="shared" si="90"/>
        <v>2.6852471475302799</v>
      </c>
      <c r="AT79" s="74">
        <f t="shared" si="91"/>
        <v>2.8135965336129383</v>
      </c>
      <c r="AU79" s="74">
        <f t="shared" si="92"/>
        <v>2.606339482302467</v>
      </c>
      <c r="AV79" s="74">
        <f t="shared" si="93"/>
        <v>2.4087876575447766</v>
      </c>
      <c r="AW79" s="74">
        <f t="shared" si="94"/>
        <v>2.6702465111260008</v>
      </c>
      <c r="AX79" s="74">
        <f t="shared" si="95"/>
        <v>2.819850421219201</v>
      </c>
      <c r="AY79" s="74">
        <f t="shared" si="96"/>
        <v>2.508566992808166</v>
      </c>
      <c r="AZ79" s="74">
        <f t="shared" si="97"/>
        <v>2.9553360517913911</v>
      </c>
      <c r="BA79" s="111">
        <f t="shared" si="98"/>
        <v>2.3434528615099919</v>
      </c>
      <c r="BB79" s="42">
        <f t="shared" si="99"/>
        <v>-0.20704352383564073</v>
      </c>
    </row>
    <row r="80" spans="1:54" ht="20.100000000000001" customHeight="1">
      <c r="A80" s="88" t="s">
        <v>141</v>
      </c>
      <c r="B80" s="90">
        <v>1375.99</v>
      </c>
      <c r="C80" s="61">
        <v>1321.86</v>
      </c>
      <c r="D80" s="61">
        <v>1808.2</v>
      </c>
      <c r="E80" s="61">
        <v>1655.05</v>
      </c>
      <c r="F80" s="61">
        <v>951.03</v>
      </c>
      <c r="G80" s="61">
        <v>1657.67</v>
      </c>
      <c r="H80" s="61">
        <v>1928.28</v>
      </c>
      <c r="I80" s="61">
        <v>2488.6</v>
      </c>
      <c r="J80" s="61">
        <v>4072.58</v>
      </c>
      <c r="K80" s="61">
        <v>7337.47</v>
      </c>
      <c r="L80" s="61">
        <v>7191.62</v>
      </c>
      <c r="M80" s="82">
        <v>6986.96</v>
      </c>
      <c r="N80" s="42">
        <f t="shared" si="72"/>
        <v>-2.845812209210162E-2</v>
      </c>
      <c r="P80" s="340">
        <f t="shared" si="77"/>
        <v>7.4395133701083745E-3</v>
      </c>
      <c r="Q80" s="341">
        <f t="shared" si="78"/>
        <v>6.9766404366276681E-3</v>
      </c>
      <c r="R80" s="341">
        <f t="shared" si="79"/>
        <v>2.3837919031313975E-2</v>
      </c>
      <c r="S80" s="341">
        <f t="shared" si="80"/>
        <v>1.8436554482217829E-2</v>
      </c>
      <c r="T80" s="342">
        <f t="shared" si="81"/>
        <v>1.7287899737030415E-2</v>
      </c>
      <c r="V80" s="97">
        <v>274.79899999999998</v>
      </c>
      <c r="W80" s="61">
        <v>318.25799999999998</v>
      </c>
      <c r="X80" s="61">
        <v>429.13</v>
      </c>
      <c r="Y80" s="61">
        <v>414.68099999999998</v>
      </c>
      <c r="Z80" s="61">
        <v>251.11600000000001</v>
      </c>
      <c r="AA80" s="61">
        <v>386.875</v>
      </c>
      <c r="AB80" s="61">
        <v>475.46100000000001</v>
      </c>
      <c r="AC80" s="61">
        <v>569.94500000000005</v>
      </c>
      <c r="AD80" s="61">
        <v>939.346</v>
      </c>
      <c r="AE80" s="61">
        <v>1681.018</v>
      </c>
      <c r="AF80" s="61">
        <v>1609.989</v>
      </c>
      <c r="AG80" s="38">
        <v>1718.4079999999999</v>
      </c>
      <c r="AH80" s="42">
        <f t="shared" si="73"/>
        <v>6.7341453885709696E-2</v>
      </c>
      <c r="AJ80" s="340">
        <f t="shared" si="82"/>
        <v>6.9521633007372336E-3</v>
      </c>
      <c r="AK80" s="341">
        <f t="shared" si="83"/>
        <v>6.1626316051384238E-3</v>
      </c>
      <c r="AL80" s="341">
        <f t="shared" si="84"/>
        <v>2.1267799556437657E-2</v>
      </c>
      <c r="AM80" s="450">
        <f t="shared" si="85"/>
        <v>1.6627181831641386E-2</v>
      </c>
      <c r="AN80" s="342">
        <f t="shared" si="86"/>
        <v>1.7180045953409686E-2</v>
      </c>
      <c r="AP80" s="52">
        <f t="shared" si="87"/>
        <v>1.9971002696240523</v>
      </c>
      <c r="AQ80" s="74">
        <f t="shared" si="88"/>
        <v>2.4076528527983294</v>
      </c>
      <c r="AR80" s="74">
        <f t="shared" si="89"/>
        <v>2.3732441101648045</v>
      </c>
      <c r="AS80" s="74">
        <f t="shared" si="90"/>
        <v>2.5055496812785112</v>
      </c>
      <c r="AT80" s="74">
        <f t="shared" si="91"/>
        <v>2.6404634974711634</v>
      </c>
      <c r="AU80" s="74">
        <f t="shared" si="92"/>
        <v>2.3338481121091652</v>
      </c>
      <c r="AV80" s="74">
        <f t="shared" si="93"/>
        <v>2.4657259319186013</v>
      </c>
      <c r="AW80" s="74">
        <f t="shared" si="94"/>
        <v>2.2902234187896813</v>
      </c>
      <c r="AX80" s="74">
        <f t="shared" si="95"/>
        <v>2.3065133158832976</v>
      </c>
      <c r="AY80" s="74">
        <f t="shared" si="96"/>
        <v>2.2910049376692507</v>
      </c>
      <c r="AZ80" s="74">
        <f t="shared" si="97"/>
        <v>2.238701433056808</v>
      </c>
      <c r="BA80" s="111">
        <f t="shared" si="98"/>
        <v>2.4594501757559795</v>
      </c>
      <c r="BB80" s="42">
        <f t="shared" si="99"/>
        <v>9.8605709291815974E-2</v>
      </c>
    </row>
    <row r="81" spans="1:54" ht="20.100000000000001" customHeight="1">
      <c r="A81" s="88" t="s">
        <v>138</v>
      </c>
      <c r="B81" s="90">
        <v>4034.97</v>
      </c>
      <c r="C81" s="61">
        <v>5637.1799999999994</v>
      </c>
      <c r="D81" s="61">
        <v>4676.2299999999996</v>
      </c>
      <c r="E81" s="61">
        <v>3042.3899999999994</v>
      </c>
      <c r="F81" s="61">
        <v>5617.38</v>
      </c>
      <c r="G81" s="61">
        <v>3930.5699999999997</v>
      </c>
      <c r="H81" s="61">
        <v>3932.82</v>
      </c>
      <c r="I81" s="61">
        <v>4092.1</v>
      </c>
      <c r="J81" s="61">
        <v>3441.87</v>
      </c>
      <c r="K81" s="61">
        <v>3666.21</v>
      </c>
      <c r="L81" s="61">
        <v>3436.37</v>
      </c>
      <c r="M81" s="82">
        <v>3443.7200000000003</v>
      </c>
      <c r="N81" s="42">
        <f t="shared" si="72"/>
        <v>2.1388849279909798E-3</v>
      </c>
      <c r="P81" s="340">
        <f t="shared" si="77"/>
        <v>2.1815720508859937E-2</v>
      </c>
      <c r="Q81" s="341">
        <f t="shared" si="78"/>
        <v>1.6542601121450957E-2</v>
      </c>
      <c r="R81" s="341">
        <f t="shared" si="79"/>
        <v>1.1910756314069237E-2</v>
      </c>
      <c r="S81" s="341">
        <f t="shared" si="80"/>
        <v>8.8095342532084394E-3</v>
      </c>
      <c r="T81" s="342">
        <f t="shared" si="81"/>
        <v>8.5208282403801353E-3</v>
      </c>
      <c r="V81" s="97">
        <v>1133.2259999999999</v>
      </c>
      <c r="W81" s="61">
        <v>1682.252</v>
      </c>
      <c r="X81" s="61">
        <v>1900.482</v>
      </c>
      <c r="Y81" s="61">
        <v>1188.8190000000002</v>
      </c>
      <c r="Z81" s="61">
        <v>1619.547</v>
      </c>
      <c r="AA81" s="61">
        <v>1341.902</v>
      </c>
      <c r="AB81" s="61">
        <v>1376.442</v>
      </c>
      <c r="AC81" s="61">
        <v>1807.8229999999999</v>
      </c>
      <c r="AD81" s="61">
        <v>1322.183</v>
      </c>
      <c r="AE81" s="61">
        <v>1512.5029999999999</v>
      </c>
      <c r="AF81" s="61">
        <v>1892.0630000000001</v>
      </c>
      <c r="AG81" s="38">
        <v>1441.95</v>
      </c>
      <c r="AH81" s="42">
        <f t="shared" si="73"/>
        <v>-0.23789535549291965</v>
      </c>
      <c r="AJ81" s="340">
        <f t="shared" si="82"/>
        <v>2.8669581070678032E-2</v>
      </c>
      <c r="AK81" s="341">
        <f t="shared" si="83"/>
        <v>2.1375502878703618E-2</v>
      </c>
      <c r="AL81" s="341">
        <f t="shared" si="84"/>
        <v>1.9135791902591539E-2</v>
      </c>
      <c r="AM81" s="450">
        <f t="shared" si="85"/>
        <v>1.9540304646752802E-2</v>
      </c>
      <c r="AN81" s="342">
        <f t="shared" si="86"/>
        <v>1.4416114952048116E-2</v>
      </c>
      <c r="AP81" s="52">
        <f t="shared" si="87"/>
        <v>2.8085115874467466</v>
      </c>
      <c r="AQ81" s="74">
        <f t="shared" si="88"/>
        <v>2.9842084162648703</v>
      </c>
      <c r="AR81" s="74">
        <f t="shared" si="89"/>
        <v>4.0641328591621892</v>
      </c>
      <c r="AS81" s="74">
        <f t="shared" si="90"/>
        <v>3.9075167877885493</v>
      </c>
      <c r="AT81" s="74">
        <f t="shared" si="91"/>
        <v>2.8831003065486045</v>
      </c>
      <c r="AU81" s="74">
        <f t="shared" si="92"/>
        <v>3.4140137435537343</v>
      </c>
      <c r="AV81" s="74">
        <f t="shared" si="93"/>
        <v>3.4998855782873357</v>
      </c>
      <c r="AW81" s="74">
        <f t="shared" si="94"/>
        <v>4.4178368075071477</v>
      </c>
      <c r="AX81" s="74">
        <f t="shared" si="95"/>
        <v>3.8414669932333294</v>
      </c>
      <c r="AY81" s="74">
        <f t="shared" si="96"/>
        <v>4.1255219968305141</v>
      </c>
      <c r="AZ81" s="74">
        <f t="shared" si="97"/>
        <v>5.505993242869657</v>
      </c>
      <c r="BA81" s="111">
        <f t="shared" si="98"/>
        <v>4.1871871116118617</v>
      </c>
      <c r="BB81" s="42">
        <f t="shared" si="99"/>
        <v>-0.23952193057368329</v>
      </c>
    </row>
    <row r="82" spans="1:54" ht="20.100000000000001" customHeight="1">
      <c r="A82" s="88" t="s">
        <v>137</v>
      </c>
      <c r="B82" s="90">
        <v>1263.8399999999999</v>
      </c>
      <c r="C82" s="61">
        <v>1777.7399999999998</v>
      </c>
      <c r="D82" s="61">
        <v>2141.56</v>
      </c>
      <c r="E82" s="61">
        <v>2259.7000000000003</v>
      </c>
      <c r="F82" s="61">
        <v>2070.5</v>
      </c>
      <c r="G82" s="61">
        <v>2636.83</v>
      </c>
      <c r="H82" s="61">
        <v>4288.09</v>
      </c>
      <c r="I82" s="61">
        <v>3508.11</v>
      </c>
      <c r="J82" s="61">
        <v>4947.42</v>
      </c>
      <c r="K82" s="61">
        <v>5212.38</v>
      </c>
      <c r="L82" s="61">
        <v>4160.6000000000004</v>
      </c>
      <c r="M82" s="82">
        <v>4912.62</v>
      </c>
      <c r="N82" s="42">
        <f t="shared" si="72"/>
        <v>0.18074796904292637</v>
      </c>
      <c r="P82" s="340">
        <f t="shared" si="77"/>
        <v>6.8331561840404131E-3</v>
      </c>
      <c r="Q82" s="341">
        <f t="shared" si="78"/>
        <v>1.1097633909350433E-2</v>
      </c>
      <c r="R82" s="341">
        <f t="shared" si="79"/>
        <v>1.6933942135428197E-2</v>
      </c>
      <c r="S82" s="341">
        <f t="shared" si="80"/>
        <v>1.0666182108998459E-2</v>
      </c>
      <c r="T82" s="342">
        <f t="shared" si="81"/>
        <v>1.2155341093426949E-2</v>
      </c>
      <c r="V82" s="97">
        <v>233.26899999999998</v>
      </c>
      <c r="W82" s="61">
        <v>350.48900000000003</v>
      </c>
      <c r="X82" s="61">
        <v>455.98099999999999</v>
      </c>
      <c r="Y82" s="61">
        <v>469.37100000000004</v>
      </c>
      <c r="Z82" s="61">
        <v>447.30200000000002</v>
      </c>
      <c r="AA82" s="61">
        <v>573.44799999999998</v>
      </c>
      <c r="AB82" s="61">
        <v>1039.499</v>
      </c>
      <c r="AC82" s="61">
        <v>953.80399999999997</v>
      </c>
      <c r="AD82" s="61">
        <v>1430.8980000000001</v>
      </c>
      <c r="AE82" s="61">
        <v>1537.5330000000001</v>
      </c>
      <c r="AF82" s="61">
        <v>1102.902</v>
      </c>
      <c r="AG82" s="38">
        <v>1342.835</v>
      </c>
      <c r="AH82" s="42">
        <f t="shared" si="73"/>
        <v>0.2175469806020843</v>
      </c>
      <c r="AJ82" s="340">
        <f t="shared" si="82"/>
        <v>5.9014922943666963E-3</v>
      </c>
      <c r="AK82" s="341">
        <f t="shared" si="83"/>
        <v>9.1346010176501947E-3</v>
      </c>
      <c r="AL82" s="341">
        <f t="shared" si="84"/>
        <v>1.9452464908411606E-2</v>
      </c>
      <c r="AM82" s="450">
        <f t="shared" si="85"/>
        <v>1.1390234403142473E-2</v>
      </c>
      <c r="AN82" s="342">
        <f t="shared" si="86"/>
        <v>1.342519762934466E-2</v>
      </c>
      <c r="AP82" s="52">
        <f t="shared" si="87"/>
        <v>1.8457162299025192</v>
      </c>
      <c r="AQ82" s="74">
        <f t="shared" si="88"/>
        <v>1.9715425202785564</v>
      </c>
      <c r="AR82" s="74">
        <f t="shared" si="89"/>
        <v>2.1292002091932987</v>
      </c>
      <c r="AS82" s="74">
        <f t="shared" si="90"/>
        <v>2.0771385582156925</v>
      </c>
      <c r="AT82" s="74">
        <f t="shared" si="91"/>
        <v>2.1603574015938181</v>
      </c>
      <c r="AU82" s="74">
        <f t="shared" si="92"/>
        <v>2.1747628781529333</v>
      </c>
      <c r="AV82" s="74">
        <f t="shared" si="93"/>
        <v>2.4241538773673126</v>
      </c>
      <c r="AW82" s="74">
        <f t="shared" si="94"/>
        <v>2.718854311865933</v>
      </c>
      <c r="AX82" s="74">
        <f t="shared" si="95"/>
        <v>2.892210485465152</v>
      </c>
      <c r="AY82" s="74">
        <f t="shared" si="96"/>
        <v>2.9497715055310629</v>
      </c>
      <c r="AZ82" s="74">
        <f t="shared" si="97"/>
        <v>2.6508244003268762</v>
      </c>
      <c r="BA82" s="111">
        <f t="shared" si="98"/>
        <v>2.7334395902797288</v>
      </c>
      <c r="BB82" s="42">
        <f t="shared" si="99"/>
        <v>3.1165847855733217E-2</v>
      </c>
    </row>
    <row r="83" spans="1:54" ht="20.100000000000001" customHeight="1">
      <c r="A83" s="88" t="s">
        <v>152</v>
      </c>
      <c r="B83" s="90">
        <v>3296.52</v>
      </c>
      <c r="C83" s="61">
        <v>2169.6899999999996</v>
      </c>
      <c r="D83" s="61">
        <v>2468.44</v>
      </c>
      <c r="E83" s="61">
        <v>2499.7199999999993</v>
      </c>
      <c r="F83" s="61">
        <v>2973.54</v>
      </c>
      <c r="G83" s="61">
        <v>3187.1200000000003</v>
      </c>
      <c r="H83" s="61">
        <v>3408.7</v>
      </c>
      <c r="I83" s="61">
        <v>2799.4700000000003</v>
      </c>
      <c r="J83" s="61">
        <v>3023.81</v>
      </c>
      <c r="K83" s="61">
        <v>2788.84</v>
      </c>
      <c r="L83" s="61">
        <v>2799.14</v>
      </c>
      <c r="M83" s="82">
        <v>4306.05</v>
      </c>
      <c r="N83" s="42">
        <f t="shared" si="72"/>
        <v>0.53834749244410796</v>
      </c>
      <c r="P83" s="340">
        <f t="shared" si="77"/>
        <v>1.7823170673354937E-2</v>
      </c>
      <c r="Q83" s="341">
        <f t="shared" si="78"/>
        <v>1.3413640995122536E-2</v>
      </c>
      <c r="R83" s="341">
        <f t="shared" si="79"/>
        <v>9.060363055833914E-3</v>
      </c>
      <c r="S83" s="341">
        <f t="shared" si="80"/>
        <v>7.1759210182622563E-3</v>
      </c>
      <c r="T83" s="342">
        <f t="shared" si="81"/>
        <v>1.0654499333421091E-2</v>
      </c>
      <c r="V83" s="97">
        <v>410.60500000000002</v>
      </c>
      <c r="W83" s="61">
        <v>374.976</v>
      </c>
      <c r="X83" s="61">
        <v>434.21800000000002</v>
      </c>
      <c r="Y83" s="61">
        <v>473.18900000000002</v>
      </c>
      <c r="Z83" s="61">
        <v>560.29700000000003</v>
      </c>
      <c r="AA83" s="61">
        <v>649.322</v>
      </c>
      <c r="AB83" s="61">
        <v>643.65099999999995</v>
      </c>
      <c r="AC83" s="61">
        <v>590.88800000000003</v>
      </c>
      <c r="AD83" s="61">
        <v>644.11099999999999</v>
      </c>
      <c r="AE83" s="61">
        <v>599.851</v>
      </c>
      <c r="AF83" s="61">
        <v>614.81500000000005</v>
      </c>
      <c r="AG83" s="38">
        <v>925.24700000000007</v>
      </c>
      <c r="AH83" s="42">
        <f t="shared" si="73"/>
        <v>0.5049193659881428</v>
      </c>
      <c r="AJ83" s="340">
        <f t="shared" si="82"/>
        <v>1.0387930858915834E-2</v>
      </c>
      <c r="AK83" s="341">
        <f t="shared" si="83"/>
        <v>1.0343217522744277E-2</v>
      </c>
      <c r="AL83" s="341">
        <f t="shared" si="84"/>
        <v>7.5891577792318015E-3</v>
      </c>
      <c r="AM83" s="450">
        <f t="shared" si="85"/>
        <v>6.3495097157934615E-3</v>
      </c>
      <c r="AN83" s="342">
        <f t="shared" si="86"/>
        <v>9.2502979375412905E-3</v>
      </c>
      <c r="AP83" s="52">
        <f t="shared" si="87"/>
        <v>1.2455710870857752</v>
      </c>
      <c r="AQ83" s="74">
        <f t="shared" si="88"/>
        <v>1.7282468924132022</v>
      </c>
      <c r="AR83" s="74">
        <f t="shared" si="89"/>
        <v>1.7590786083518337</v>
      </c>
      <c r="AS83" s="74">
        <f t="shared" si="90"/>
        <v>1.8929680124173913</v>
      </c>
      <c r="AT83" s="74">
        <f t="shared" si="91"/>
        <v>1.8842759808174769</v>
      </c>
      <c r="AU83" s="74">
        <f t="shared" si="92"/>
        <v>2.0373315093250328</v>
      </c>
      <c r="AV83" s="74">
        <f t="shared" si="93"/>
        <v>1.8882594537506967</v>
      </c>
      <c r="AW83" s="74">
        <f t="shared" si="94"/>
        <v>2.1107138136861621</v>
      </c>
      <c r="AX83" s="74">
        <f t="shared" si="95"/>
        <v>2.1301305306881053</v>
      </c>
      <c r="AY83" s="74">
        <f t="shared" si="96"/>
        <v>2.1508978643450321</v>
      </c>
      <c r="AZ83" s="74">
        <f t="shared" si="97"/>
        <v>2.1964424787613339</v>
      </c>
      <c r="BA83" s="111">
        <f t="shared" si="98"/>
        <v>2.1487140186481812</v>
      </c>
      <c r="BB83" s="42">
        <f t="shared" si="99"/>
        <v>-2.1729893031420866E-2</v>
      </c>
    </row>
    <row r="84" spans="1:54" ht="20.100000000000001" customHeight="1">
      <c r="A84" s="88" t="s">
        <v>135</v>
      </c>
      <c r="B84" s="90">
        <v>361.44</v>
      </c>
      <c r="C84" s="61">
        <v>1250.8399999999999</v>
      </c>
      <c r="D84" s="61">
        <v>726.2</v>
      </c>
      <c r="E84" s="61">
        <v>843.66</v>
      </c>
      <c r="F84" s="61">
        <v>1565.03</v>
      </c>
      <c r="G84" s="61">
        <v>2342.52</v>
      </c>
      <c r="H84" s="61">
        <v>4102.1499999999996</v>
      </c>
      <c r="I84" s="61">
        <v>4618.26</v>
      </c>
      <c r="J84" s="61">
        <v>3453.35</v>
      </c>
      <c r="K84" s="61">
        <v>5562.7</v>
      </c>
      <c r="L84" s="61">
        <v>5005.13</v>
      </c>
      <c r="M84" s="82">
        <v>3886.88</v>
      </c>
      <c r="N84" s="42">
        <f t="shared" si="72"/>
        <v>-0.22342077028968277</v>
      </c>
      <c r="P84" s="340">
        <f t="shared" si="77"/>
        <v>1.9541840511137225E-3</v>
      </c>
      <c r="Q84" s="341">
        <f t="shared" si="78"/>
        <v>9.8589705765375762E-3</v>
      </c>
      <c r="R84" s="341">
        <f t="shared" si="79"/>
        <v>1.8072059196901691E-2</v>
      </c>
      <c r="S84" s="341">
        <f t="shared" si="80"/>
        <v>1.2831233009472542E-2</v>
      </c>
      <c r="T84" s="342">
        <f t="shared" si="81"/>
        <v>9.6173431263194276E-3</v>
      </c>
      <c r="V84" s="97">
        <v>53.867000000000004</v>
      </c>
      <c r="W84" s="61">
        <v>291.85199999999998</v>
      </c>
      <c r="X84" s="61">
        <v>154.57400000000001</v>
      </c>
      <c r="Y84" s="61">
        <v>141.21899999999999</v>
      </c>
      <c r="Z84" s="61">
        <v>265.66399999999999</v>
      </c>
      <c r="AA84" s="61">
        <v>347.12700000000001</v>
      </c>
      <c r="AB84" s="61">
        <v>650.94100000000003</v>
      </c>
      <c r="AC84" s="61">
        <v>742.178</v>
      </c>
      <c r="AD84" s="61">
        <v>634.28599999999994</v>
      </c>
      <c r="AE84" s="61">
        <v>1060.664</v>
      </c>
      <c r="AF84" s="61">
        <v>867.19299999999998</v>
      </c>
      <c r="AG84" s="38">
        <v>763.69600000000003</v>
      </c>
      <c r="AH84" s="42">
        <f t="shared" si="73"/>
        <v>-0.11934713495150441</v>
      </c>
      <c r="AJ84" s="340">
        <f t="shared" si="82"/>
        <v>1.3627858198931315E-3</v>
      </c>
      <c r="AK84" s="341">
        <f t="shared" si="83"/>
        <v>5.5294754667447772E-3</v>
      </c>
      <c r="AL84" s="341">
        <f t="shared" si="84"/>
        <v>1.3419243189977377E-2</v>
      </c>
      <c r="AM84" s="450">
        <f t="shared" si="85"/>
        <v>8.9559467140002749E-3</v>
      </c>
      <c r="AN84" s="342">
        <f t="shared" si="86"/>
        <v>7.635167186392967E-3</v>
      </c>
      <c r="AP84" s="52">
        <f t="shared" si="87"/>
        <v>1.490344178840195</v>
      </c>
      <c r="AQ84" s="74">
        <f t="shared" si="88"/>
        <v>2.3332480573054908</v>
      </c>
      <c r="AR84" s="74">
        <f t="shared" si="89"/>
        <v>2.128532084825117</v>
      </c>
      <c r="AS84" s="74">
        <f t="shared" si="90"/>
        <v>1.6738852144228717</v>
      </c>
      <c r="AT84" s="74">
        <f t="shared" si="91"/>
        <v>1.697501006370485</v>
      </c>
      <c r="AU84" s="74">
        <f t="shared" si="92"/>
        <v>1.4818528763895291</v>
      </c>
      <c r="AV84" s="74">
        <f t="shared" si="93"/>
        <v>1.5868288580378584</v>
      </c>
      <c r="AW84" s="74">
        <f t="shared" si="94"/>
        <v>1.6070511404728185</v>
      </c>
      <c r="AX84" s="74">
        <f t="shared" si="95"/>
        <v>1.8367266567246296</v>
      </c>
      <c r="AY84" s="74">
        <f t="shared" si="96"/>
        <v>1.9067431283369587</v>
      </c>
      <c r="AZ84" s="74">
        <f t="shared" si="97"/>
        <v>1.732608343839221</v>
      </c>
      <c r="BA84" s="111">
        <f t="shared" si="98"/>
        <v>1.9648046762441855</v>
      </c>
      <c r="BB84" s="42">
        <f t="shared" si="99"/>
        <v>0.13401547627922042</v>
      </c>
    </row>
    <row r="85" spans="1:54" ht="20.100000000000001" customHeight="1">
      <c r="A85" s="88" t="s">
        <v>159</v>
      </c>
      <c r="B85" s="90">
        <v>16.190000000000001</v>
      </c>
      <c r="C85" s="61">
        <v>10.8</v>
      </c>
      <c r="D85" s="61">
        <v>2.25</v>
      </c>
      <c r="E85" s="61">
        <v>0.32</v>
      </c>
      <c r="F85" s="61">
        <v>36.880000000000003</v>
      </c>
      <c r="G85" s="61">
        <v>318.45999999999998</v>
      </c>
      <c r="H85" s="61">
        <v>951.53</v>
      </c>
      <c r="I85" s="61">
        <v>971.73</v>
      </c>
      <c r="J85" s="61">
        <v>751.3</v>
      </c>
      <c r="K85" s="61">
        <v>2230.77</v>
      </c>
      <c r="L85" s="61">
        <v>4052.77</v>
      </c>
      <c r="M85" s="82">
        <v>3915.1800000000003</v>
      </c>
      <c r="N85" s="42">
        <f t="shared" si="72"/>
        <v>-3.3949619642861473E-2</v>
      </c>
      <c r="P85" s="340">
        <f t="shared" si="77"/>
        <v>8.7533863953992823E-5</v>
      </c>
      <c r="Q85" s="341">
        <f t="shared" si="78"/>
        <v>1.3403035063965969E-3</v>
      </c>
      <c r="R85" s="341">
        <f t="shared" si="79"/>
        <v>7.2473093092693085E-3</v>
      </c>
      <c r="S85" s="341">
        <f t="shared" si="80"/>
        <v>1.0389747359968678E-2</v>
      </c>
      <c r="T85" s="342">
        <f t="shared" si="81"/>
        <v>9.6873660780120024E-3</v>
      </c>
      <c r="V85" s="97">
        <v>6.5279999999999996</v>
      </c>
      <c r="W85" s="61">
        <v>3.77</v>
      </c>
      <c r="X85" s="61">
        <v>2.04</v>
      </c>
      <c r="Y85" s="61">
        <v>4.2000000000000003E-2</v>
      </c>
      <c r="Z85" s="61">
        <v>7.9169999999999998</v>
      </c>
      <c r="AA85" s="61">
        <v>57.503</v>
      </c>
      <c r="AB85" s="61">
        <v>172.18199999999999</v>
      </c>
      <c r="AC85" s="61">
        <v>177.83600000000001</v>
      </c>
      <c r="AD85" s="61">
        <v>133.99199999999999</v>
      </c>
      <c r="AE85" s="61">
        <v>396.39299999999997</v>
      </c>
      <c r="AF85" s="61">
        <v>889.16200000000003</v>
      </c>
      <c r="AG85" s="38">
        <v>754.27199999999993</v>
      </c>
      <c r="AH85" s="42">
        <f t="shared" si="73"/>
        <v>-0.15170463874974424</v>
      </c>
      <c r="AJ85" s="340">
        <f t="shared" si="82"/>
        <v>1.6515242787350996E-4</v>
      </c>
      <c r="AK85" s="341">
        <f t="shared" si="83"/>
        <v>9.159801103464292E-4</v>
      </c>
      <c r="AL85" s="341">
        <f t="shared" si="84"/>
        <v>5.0150604393141484E-3</v>
      </c>
      <c r="AM85" s="450">
        <f t="shared" si="85"/>
        <v>9.1828318403330191E-3</v>
      </c>
      <c r="AN85" s="342">
        <f t="shared" si="86"/>
        <v>7.5409493096925935E-3</v>
      </c>
      <c r="AP85" s="52">
        <f t="shared" si="87"/>
        <v>4.0321185917232851</v>
      </c>
      <c r="AQ85" s="74">
        <f t="shared" si="88"/>
        <v>3.4907407407407405</v>
      </c>
      <c r="AR85" s="74">
        <f t="shared" si="89"/>
        <v>9.0666666666666664</v>
      </c>
      <c r="AS85" s="74">
        <f t="shared" si="90"/>
        <v>1.3125</v>
      </c>
      <c r="AT85" s="74">
        <f t="shared" si="91"/>
        <v>2.1466919739696309</v>
      </c>
      <c r="AU85" s="74">
        <f t="shared" si="92"/>
        <v>1.8056584814419394</v>
      </c>
      <c r="AV85" s="74">
        <f t="shared" si="93"/>
        <v>1.8095278131010057</v>
      </c>
      <c r="AW85" s="74">
        <f t="shared" si="94"/>
        <v>1.8300968375989215</v>
      </c>
      <c r="AX85" s="74">
        <f t="shared" si="95"/>
        <v>1.7834686543324905</v>
      </c>
      <c r="AY85" s="74">
        <f t="shared" si="96"/>
        <v>1.7769335251953362</v>
      </c>
      <c r="AZ85" s="74">
        <f t="shared" si="97"/>
        <v>2.1939611673003898</v>
      </c>
      <c r="BA85" s="111">
        <f t="shared" si="98"/>
        <v>1.9265321134660474</v>
      </c>
      <c r="BB85" s="42">
        <f t="shared" si="99"/>
        <v>-0.12189324853156207</v>
      </c>
    </row>
    <row r="86" spans="1:54" ht="20.100000000000001" customHeight="1">
      <c r="A86" s="88" t="s">
        <v>153</v>
      </c>
      <c r="B86" s="90">
        <v>3242.6000000000004</v>
      </c>
      <c r="C86" s="61">
        <v>3619.2999999999997</v>
      </c>
      <c r="D86" s="61">
        <v>4574.1900000000005</v>
      </c>
      <c r="E86" s="61">
        <v>4007.8499999999995</v>
      </c>
      <c r="F86" s="61">
        <v>5386.16</v>
      </c>
      <c r="G86" s="61">
        <v>4725.5899999999992</v>
      </c>
      <c r="H86" s="61">
        <v>5677.8899999999994</v>
      </c>
      <c r="I86" s="61">
        <v>1785.72</v>
      </c>
      <c r="J86" s="61">
        <v>3543.6899999999996</v>
      </c>
      <c r="K86" s="61">
        <v>2241.91</v>
      </c>
      <c r="L86" s="61">
        <v>4732.9000000000005</v>
      </c>
      <c r="M86" s="82">
        <v>3143.87</v>
      </c>
      <c r="N86" s="42">
        <f t="shared" si="72"/>
        <v>-0.33574130025988302</v>
      </c>
      <c r="P86" s="340">
        <f t="shared" si="77"/>
        <v>1.7531643437752757E-2</v>
      </c>
      <c r="Q86" s="341">
        <f t="shared" si="78"/>
        <v>1.9888604053233356E-2</v>
      </c>
      <c r="R86" s="341">
        <f t="shared" si="79"/>
        <v>7.2835008600366487E-3</v>
      </c>
      <c r="S86" s="341">
        <f t="shared" si="80"/>
        <v>1.2133339735537858E-2</v>
      </c>
      <c r="T86" s="342">
        <f t="shared" si="81"/>
        <v>7.7789066126409496E-3</v>
      </c>
      <c r="V86" s="97">
        <v>523.20699999999999</v>
      </c>
      <c r="W86" s="61">
        <v>727.97500000000002</v>
      </c>
      <c r="X86" s="61">
        <v>913.38900000000001</v>
      </c>
      <c r="Y86" s="61">
        <v>979.27199999999993</v>
      </c>
      <c r="Z86" s="61">
        <v>1412.963</v>
      </c>
      <c r="AA86" s="61">
        <v>1063.914</v>
      </c>
      <c r="AB86" s="61">
        <v>1177.7439999999999</v>
      </c>
      <c r="AC86" s="61">
        <v>414.2</v>
      </c>
      <c r="AD86" s="61">
        <v>719.59899999999993</v>
      </c>
      <c r="AE86" s="61">
        <v>495.54199999999997</v>
      </c>
      <c r="AF86" s="61">
        <v>928.45500000000004</v>
      </c>
      <c r="AG86" s="38">
        <v>673.9190000000001</v>
      </c>
      <c r="AH86" s="42">
        <f t="shared" si="73"/>
        <v>-0.27415006650833906</v>
      </c>
      <c r="AJ86" s="340">
        <f t="shared" si="82"/>
        <v>1.3236658445222968E-2</v>
      </c>
      <c r="AK86" s="341">
        <f t="shared" si="83"/>
        <v>1.6947360365878492E-2</v>
      </c>
      <c r="AL86" s="341">
        <f t="shared" si="84"/>
        <v>6.269467624853647E-3</v>
      </c>
      <c r="AM86" s="450">
        <f t="shared" si="85"/>
        <v>9.588630796543705E-3</v>
      </c>
      <c r="AN86" s="342">
        <f t="shared" si="86"/>
        <v>6.7376079422790773E-3</v>
      </c>
      <c r="AP86" s="52">
        <f t="shared" si="87"/>
        <v>1.6135416024178126</v>
      </c>
      <c r="AQ86" s="74">
        <f t="shared" si="88"/>
        <v>2.0113696018567131</v>
      </c>
      <c r="AR86" s="74">
        <f t="shared" si="89"/>
        <v>1.9968322260334614</v>
      </c>
      <c r="AS86" s="74">
        <f t="shared" si="90"/>
        <v>2.4433848572177106</v>
      </c>
      <c r="AT86" s="74">
        <f t="shared" si="91"/>
        <v>2.6233216243111981</v>
      </c>
      <c r="AU86" s="74">
        <f t="shared" si="92"/>
        <v>2.2513887154831465</v>
      </c>
      <c r="AV86" s="74">
        <f t="shared" si="93"/>
        <v>2.0742635028153065</v>
      </c>
      <c r="AW86" s="74">
        <f t="shared" si="94"/>
        <v>2.3195125775597516</v>
      </c>
      <c r="AX86" s="74">
        <f t="shared" si="95"/>
        <v>2.0306488434372079</v>
      </c>
      <c r="AY86" s="74">
        <f t="shared" si="96"/>
        <v>2.2103563479354658</v>
      </c>
      <c r="AZ86" s="74">
        <f t="shared" si="97"/>
        <v>1.9617042405290626</v>
      </c>
      <c r="BA86" s="111">
        <f t="shared" si="98"/>
        <v>2.1435969044521568</v>
      </c>
      <c r="BB86" s="42">
        <f t="shared" si="99"/>
        <v>9.2721757013706926E-2</v>
      </c>
    </row>
    <row r="87" spans="1:54" ht="20.100000000000001" customHeight="1">
      <c r="A87" s="88" t="s">
        <v>151</v>
      </c>
      <c r="B87" s="90">
        <v>31.5</v>
      </c>
      <c r="C87" s="61">
        <v>0.51</v>
      </c>
      <c r="D87" s="61">
        <v>97.16</v>
      </c>
      <c r="E87" s="61">
        <v>90.23</v>
      </c>
      <c r="F87" s="61">
        <v>156.9</v>
      </c>
      <c r="G87" s="61">
        <v>79.849999999999994</v>
      </c>
      <c r="H87" s="61">
        <v>438.57</v>
      </c>
      <c r="I87" s="61">
        <v>520.38</v>
      </c>
      <c r="J87" s="61">
        <v>498.03000000000003</v>
      </c>
      <c r="K87" s="61">
        <v>942.53</v>
      </c>
      <c r="L87" s="61">
        <v>5167.17</v>
      </c>
      <c r="M87" s="82">
        <v>1665.49</v>
      </c>
      <c r="N87" s="42">
        <f t="shared" si="72"/>
        <v>-0.67767849712705408</v>
      </c>
      <c r="P87" s="340">
        <f t="shared" si="77"/>
        <v>1.7030986501240112E-4</v>
      </c>
      <c r="Q87" s="341">
        <f t="shared" si="78"/>
        <v>3.3606492176652727E-4</v>
      </c>
      <c r="R87" s="341">
        <f t="shared" si="79"/>
        <v>3.0620845910898933E-3</v>
      </c>
      <c r="S87" s="341">
        <f t="shared" si="80"/>
        <v>1.3246641399835016E-2</v>
      </c>
      <c r="T87" s="342">
        <f t="shared" si="81"/>
        <v>4.1209373079317451E-3</v>
      </c>
      <c r="V87" s="97">
        <v>3.948</v>
      </c>
      <c r="W87" s="61">
        <v>7.5999999999999998E-2</v>
      </c>
      <c r="X87" s="61">
        <v>24.722000000000001</v>
      </c>
      <c r="Y87" s="61">
        <v>25.364000000000001</v>
      </c>
      <c r="Z87" s="61">
        <v>39.357999999999997</v>
      </c>
      <c r="AA87" s="61">
        <v>33.686</v>
      </c>
      <c r="AB87" s="61">
        <v>130.952</v>
      </c>
      <c r="AC87" s="61">
        <v>136.976</v>
      </c>
      <c r="AD87" s="61">
        <v>157.84100000000001</v>
      </c>
      <c r="AE87" s="61">
        <v>286.262</v>
      </c>
      <c r="AF87" s="61">
        <v>1558.3230000000001</v>
      </c>
      <c r="AG87" s="38">
        <v>571.38099999999997</v>
      </c>
      <c r="AH87" s="42">
        <f t="shared" si="73"/>
        <v>-0.6333359643668226</v>
      </c>
      <c r="AJ87" s="340">
        <f t="shared" si="82"/>
        <v>9.9880788180854377E-5</v>
      </c>
      <c r="AK87" s="341">
        <f t="shared" si="83"/>
        <v>5.3659297770776849E-4</v>
      </c>
      <c r="AL87" s="341">
        <f t="shared" si="84"/>
        <v>3.6217118654440082E-3</v>
      </c>
      <c r="AM87" s="450">
        <f t="shared" si="85"/>
        <v>1.6093600560891347E-2</v>
      </c>
      <c r="AN87" s="342">
        <f t="shared" si="86"/>
        <v>5.7124686552350668E-3</v>
      </c>
      <c r="AP87" s="52">
        <f t="shared" si="87"/>
        <v>1.2533333333333332</v>
      </c>
      <c r="AQ87" s="74">
        <f t="shared" si="88"/>
        <v>1.4901960784313726</v>
      </c>
      <c r="AR87" s="74">
        <f t="shared" si="89"/>
        <v>2.5444627418690824</v>
      </c>
      <c r="AS87" s="74">
        <f t="shared" si="90"/>
        <v>2.8110384572758509</v>
      </c>
      <c r="AT87" s="74">
        <f t="shared" si="91"/>
        <v>2.5084767367750156</v>
      </c>
      <c r="AU87" s="74">
        <f t="shared" si="92"/>
        <v>4.2186599874765189</v>
      </c>
      <c r="AV87" s="74">
        <f t="shared" si="93"/>
        <v>2.98588594751123</v>
      </c>
      <c r="AW87" s="74">
        <f t="shared" si="94"/>
        <v>2.6322302932472423</v>
      </c>
      <c r="AX87" s="74">
        <f t="shared" si="95"/>
        <v>3.1693070698552295</v>
      </c>
      <c r="AY87" s="74">
        <f t="shared" si="96"/>
        <v>3.0371659257530266</v>
      </c>
      <c r="AZ87" s="74">
        <f t="shared" si="97"/>
        <v>3.0158152334837056</v>
      </c>
      <c r="BA87" s="111">
        <f t="shared" si="98"/>
        <v>3.4307080799044121</v>
      </c>
      <c r="BB87" s="42">
        <f t="shared" si="99"/>
        <v>0.13757236909419177</v>
      </c>
    </row>
    <row r="88" spans="1:54" ht="20.100000000000001" customHeight="1">
      <c r="A88" s="88" t="s">
        <v>156</v>
      </c>
      <c r="B88" s="90">
        <v>3867.28</v>
      </c>
      <c r="C88" s="61">
        <v>2839.73</v>
      </c>
      <c r="D88" s="61">
        <v>2702.69</v>
      </c>
      <c r="E88" s="61">
        <v>3527.38</v>
      </c>
      <c r="F88" s="61">
        <v>3892.11</v>
      </c>
      <c r="G88" s="61">
        <v>3331.6299999999997</v>
      </c>
      <c r="H88" s="61">
        <v>2595.88</v>
      </c>
      <c r="I88" s="61">
        <v>2451.5700000000002</v>
      </c>
      <c r="J88" s="61">
        <v>2246.83</v>
      </c>
      <c r="K88" s="61">
        <v>2779.28</v>
      </c>
      <c r="L88" s="61">
        <v>2521.4700000000003</v>
      </c>
      <c r="M88" s="82">
        <v>2834.84</v>
      </c>
      <c r="N88" s="42">
        <f t="shared" si="72"/>
        <v>0.12428067754127547</v>
      </c>
      <c r="P88" s="340">
        <f t="shared" si="77"/>
        <v>2.0909077294132019E-2</v>
      </c>
      <c r="Q88" s="341">
        <f t="shared" si="78"/>
        <v>1.402184064251741E-2</v>
      </c>
      <c r="R88" s="341">
        <f t="shared" si="79"/>
        <v>9.0293045975452443E-3</v>
      </c>
      <c r="S88" s="341">
        <f t="shared" si="80"/>
        <v>6.4640816714840038E-3</v>
      </c>
      <c r="T88" s="342">
        <f t="shared" si="81"/>
        <v>7.0142708260135028E-3</v>
      </c>
      <c r="V88" s="97">
        <v>650.06000000000006</v>
      </c>
      <c r="W88" s="61">
        <v>547.98199999999997</v>
      </c>
      <c r="X88" s="61">
        <v>567.84899999999993</v>
      </c>
      <c r="Y88" s="61">
        <v>469.09700000000004</v>
      </c>
      <c r="Z88" s="61">
        <v>556.92399999999998</v>
      </c>
      <c r="AA88" s="61">
        <v>544.20299999999997</v>
      </c>
      <c r="AB88" s="61">
        <v>428.94499999999999</v>
      </c>
      <c r="AC88" s="61">
        <v>419.24400000000003</v>
      </c>
      <c r="AD88" s="61">
        <v>446.38800000000003</v>
      </c>
      <c r="AE88" s="61">
        <v>549.005</v>
      </c>
      <c r="AF88" s="61">
        <v>435.26400000000001</v>
      </c>
      <c r="AG88" s="38">
        <v>513.49300000000005</v>
      </c>
      <c r="AH88" s="42">
        <f t="shared" si="73"/>
        <v>0.17972770548448766</v>
      </c>
      <c r="AJ88" s="340">
        <f t="shared" si="82"/>
        <v>1.6445923294033993E-2</v>
      </c>
      <c r="AK88" s="341">
        <f t="shared" si="83"/>
        <v>8.6687498737606349E-3</v>
      </c>
      <c r="AL88" s="341">
        <f t="shared" si="84"/>
        <v>6.9458675014081083E-3</v>
      </c>
      <c r="AM88" s="450">
        <f t="shared" si="85"/>
        <v>4.4951944844142146E-3</v>
      </c>
      <c r="AN88" s="342">
        <f t="shared" si="86"/>
        <v>5.1337245501383846E-3</v>
      </c>
      <c r="AP88" s="52">
        <f t="shared" si="87"/>
        <v>1.6809230260027721</v>
      </c>
      <c r="AQ88" s="74">
        <f t="shared" si="88"/>
        <v>1.9296975416676938</v>
      </c>
      <c r="AR88" s="74">
        <f t="shared" si="89"/>
        <v>2.1010511749405221</v>
      </c>
      <c r="AS88" s="74">
        <f t="shared" si="90"/>
        <v>1.3298737306442743</v>
      </c>
      <c r="AT88" s="74">
        <f t="shared" si="91"/>
        <v>1.4309050874718341</v>
      </c>
      <c r="AU88" s="74">
        <f t="shared" si="92"/>
        <v>1.6334436897254498</v>
      </c>
      <c r="AV88" s="74">
        <f t="shared" si="93"/>
        <v>1.6524068909194569</v>
      </c>
      <c r="AW88" s="74">
        <f t="shared" si="94"/>
        <v>1.7101041373487194</v>
      </c>
      <c r="AX88" s="74">
        <f t="shared" si="95"/>
        <v>1.9867457707080645</v>
      </c>
      <c r="AY88" s="74">
        <f t="shared" si="96"/>
        <v>1.9753497308655477</v>
      </c>
      <c r="AZ88" s="74">
        <f t="shared" si="97"/>
        <v>1.7262311270806312</v>
      </c>
      <c r="BA88" s="111">
        <f t="shared" si="98"/>
        <v>1.8113650153095062</v>
      </c>
      <c r="BB88" s="42">
        <f t="shared" si="99"/>
        <v>4.9317780738232786E-2</v>
      </c>
    </row>
    <row r="89" spans="1:54" ht="20.100000000000001" customHeight="1">
      <c r="A89" s="88" t="s">
        <v>166</v>
      </c>
      <c r="B89" s="90">
        <v>45.84</v>
      </c>
      <c r="C89" s="61">
        <v>13.28</v>
      </c>
      <c r="D89" s="61">
        <v>31.78</v>
      </c>
      <c r="E89" s="61">
        <v>0.81</v>
      </c>
      <c r="F89" s="61">
        <v>331.99</v>
      </c>
      <c r="G89" s="61">
        <v>344.64</v>
      </c>
      <c r="H89" s="61">
        <v>290.31</v>
      </c>
      <c r="I89" s="61">
        <v>77.64</v>
      </c>
      <c r="J89" s="61">
        <v>90.2</v>
      </c>
      <c r="K89" s="61">
        <v>261.83</v>
      </c>
      <c r="L89" s="61">
        <v>1014.64</v>
      </c>
      <c r="M89" s="82">
        <v>1510.1</v>
      </c>
      <c r="N89" s="42">
        <f t="shared" si="72"/>
        <v>0.48831112512812419</v>
      </c>
      <c r="P89" s="340">
        <f t="shared" si="77"/>
        <v>2.4784140356090372E-4</v>
      </c>
      <c r="Q89" s="341">
        <f t="shared" si="78"/>
        <v>1.4504873467453469E-3</v>
      </c>
      <c r="R89" s="341">
        <f t="shared" si="79"/>
        <v>8.5063139474082176E-4</v>
      </c>
      <c r="S89" s="341">
        <f t="shared" si="80"/>
        <v>2.6011476746320714E-3</v>
      </c>
      <c r="T89" s="342">
        <f t="shared" si="81"/>
        <v>3.7364543940268196E-3</v>
      </c>
      <c r="V89" s="97">
        <v>12.577</v>
      </c>
      <c r="W89" s="61">
        <v>3.911</v>
      </c>
      <c r="X89" s="61">
        <v>16.564</v>
      </c>
      <c r="Y89" s="61">
        <v>0.84599999999999997</v>
      </c>
      <c r="Z89" s="61">
        <v>45.662999999999997</v>
      </c>
      <c r="AA89" s="61">
        <v>59.712999999999994</v>
      </c>
      <c r="AB89" s="61">
        <v>65.353000000000009</v>
      </c>
      <c r="AC89" s="61">
        <v>23.794</v>
      </c>
      <c r="AD89" s="61">
        <v>22.387999999999998</v>
      </c>
      <c r="AE89" s="61">
        <v>74.260000000000005</v>
      </c>
      <c r="AF89" s="61">
        <v>289.74600000000004</v>
      </c>
      <c r="AG89" s="38">
        <v>422.42599999999999</v>
      </c>
      <c r="AH89" s="42">
        <f t="shared" si="73"/>
        <v>0.45791831466180699</v>
      </c>
      <c r="AJ89" s="340">
        <f t="shared" si="82"/>
        <v>3.1818659395911993E-4</v>
      </c>
      <c r="AK89" s="341">
        <f t="shared" si="83"/>
        <v>9.5118377004880302E-4</v>
      </c>
      <c r="AL89" s="341">
        <f t="shared" si="84"/>
        <v>9.3951807479816416E-4</v>
      </c>
      <c r="AM89" s="450">
        <f t="shared" si="85"/>
        <v>2.9923554924852066E-3</v>
      </c>
      <c r="AN89" s="342">
        <f t="shared" si="86"/>
        <v>4.2232683343624098E-3</v>
      </c>
      <c r="AP89" s="52">
        <f t="shared" si="87"/>
        <v>2.7436736474694587</v>
      </c>
      <c r="AQ89" s="74">
        <f t="shared" si="88"/>
        <v>2.945030120481928</v>
      </c>
      <c r="AR89" s="74">
        <f t="shared" si="89"/>
        <v>5.2120830711139075</v>
      </c>
      <c r="AS89" s="74">
        <f t="shared" si="90"/>
        <v>10.444444444444443</v>
      </c>
      <c r="AT89" s="74">
        <f t="shared" si="91"/>
        <v>1.3754329949697277</v>
      </c>
      <c r="AU89" s="74">
        <f t="shared" si="92"/>
        <v>1.7326195450324975</v>
      </c>
      <c r="AV89" s="74">
        <f t="shared" si="93"/>
        <v>2.2511453274086324</v>
      </c>
      <c r="AW89" s="74">
        <f t="shared" si="94"/>
        <v>3.0646573930963421</v>
      </c>
      <c r="AX89" s="74">
        <f t="shared" si="95"/>
        <v>2.4820399113082035</v>
      </c>
      <c r="AY89" s="74">
        <f t="shared" si="96"/>
        <v>2.8361914219149837</v>
      </c>
      <c r="AZ89" s="74">
        <f t="shared" si="97"/>
        <v>2.8556532366159431</v>
      </c>
      <c r="BA89" s="111">
        <f t="shared" si="98"/>
        <v>2.7973379246407526</v>
      </c>
      <c r="BB89" s="42">
        <f t="shared" si="99"/>
        <v>-2.0421006033735492E-2</v>
      </c>
    </row>
    <row r="90" spans="1:54" ht="20.100000000000001" customHeight="1">
      <c r="A90" s="88" t="s">
        <v>172</v>
      </c>
      <c r="B90" s="90"/>
      <c r="C90" s="61">
        <v>2.25</v>
      </c>
      <c r="D90" s="61">
        <v>15.09</v>
      </c>
      <c r="E90" s="61">
        <v>16.559999999999999</v>
      </c>
      <c r="F90" s="61">
        <v>34.590000000000003</v>
      </c>
      <c r="G90" s="61">
        <v>19.45</v>
      </c>
      <c r="H90" s="61">
        <v>50.42</v>
      </c>
      <c r="I90" s="61">
        <v>123.36</v>
      </c>
      <c r="J90" s="61">
        <v>227.76</v>
      </c>
      <c r="K90" s="61">
        <v>357.63</v>
      </c>
      <c r="L90" s="61">
        <v>1005.24</v>
      </c>
      <c r="M90" s="82">
        <v>1548.01</v>
      </c>
      <c r="N90" s="42">
        <f t="shared" si="72"/>
        <v>0.53994071067605742</v>
      </c>
      <c r="P90" s="340">
        <f t="shared" si="77"/>
        <v>0</v>
      </c>
      <c r="Q90" s="341">
        <f t="shared" si="78"/>
        <v>8.1859270236179778E-5</v>
      </c>
      <c r="R90" s="341">
        <f t="shared" si="79"/>
        <v>1.1618657361691178E-3</v>
      </c>
      <c r="S90" s="341">
        <f t="shared" si="80"/>
        <v>2.5770496811156111E-3</v>
      </c>
      <c r="T90" s="342">
        <f t="shared" si="81"/>
        <v>3.8302554575839068E-3</v>
      </c>
      <c r="V90" s="97"/>
      <c r="W90" s="61">
        <v>1.5680000000000001</v>
      </c>
      <c r="X90" s="61">
        <v>4.343</v>
      </c>
      <c r="Y90" s="61">
        <v>4.34</v>
      </c>
      <c r="Z90" s="61">
        <v>13.597</v>
      </c>
      <c r="AA90" s="61">
        <v>8.9629999999999992</v>
      </c>
      <c r="AB90" s="61">
        <v>13.919</v>
      </c>
      <c r="AC90" s="61">
        <v>55</v>
      </c>
      <c r="AD90" s="61">
        <v>95.986999999999995</v>
      </c>
      <c r="AE90" s="61">
        <v>84.388999999999996</v>
      </c>
      <c r="AF90" s="61">
        <v>230.721</v>
      </c>
      <c r="AG90" s="38">
        <v>368.31</v>
      </c>
      <c r="AH90" s="42">
        <f t="shared" si="73"/>
        <v>0.59634363581988636</v>
      </c>
      <c r="AJ90" s="340">
        <f t="shared" si="82"/>
        <v>0</v>
      </c>
      <c r="AK90" s="341">
        <f t="shared" si="83"/>
        <v>1.4277393751691294E-4</v>
      </c>
      <c r="AL90" s="341">
        <f t="shared" si="84"/>
        <v>1.0676675304893922E-3</v>
      </c>
      <c r="AM90" s="450">
        <f t="shared" si="85"/>
        <v>2.3827740558340039E-3</v>
      </c>
      <c r="AN90" s="342">
        <f t="shared" si="86"/>
        <v>3.6822353743117594E-3</v>
      </c>
      <c r="AP90" s="52"/>
      <c r="AQ90" s="74">
        <f t="shared" si="88"/>
        <v>6.9688888888888894</v>
      </c>
      <c r="AR90" s="74">
        <f t="shared" si="89"/>
        <v>2.8780649436713057</v>
      </c>
      <c r="AS90" s="74">
        <f t="shared" si="90"/>
        <v>2.6207729468599035</v>
      </c>
      <c r="AT90" s="74">
        <f t="shared" si="91"/>
        <v>3.9309048858051456</v>
      </c>
      <c r="AU90" s="74">
        <f t="shared" si="92"/>
        <v>4.6082262210796916</v>
      </c>
      <c r="AV90" s="74">
        <f t="shared" si="93"/>
        <v>2.7606108687028956</v>
      </c>
      <c r="AW90" s="74">
        <f t="shared" si="94"/>
        <v>4.4584954604409859</v>
      </c>
      <c r="AX90" s="74">
        <f t="shared" si="95"/>
        <v>4.2143923428170007</v>
      </c>
      <c r="AY90" s="74">
        <f t="shared" si="96"/>
        <v>2.3596734054749322</v>
      </c>
      <c r="AZ90" s="74">
        <f t="shared" si="97"/>
        <v>2.2951832398233258</v>
      </c>
      <c r="BA90" s="111">
        <f t="shared" si="98"/>
        <v>2.3792481960710847</v>
      </c>
      <c r="BB90" s="42">
        <f t="shared" si="99"/>
        <v>3.6626686178760123E-2</v>
      </c>
    </row>
    <row r="91" spans="1:54" ht="20.100000000000001" customHeight="1">
      <c r="A91" s="88" t="s">
        <v>155</v>
      </c>
      <c r="B91" s="90">
        <v>65.25</v>
      </c>
      <c r="C91" s="61">
        <v>28.71</v>
      </c>
      <c r="D91" s="61">
        <v>74.7</v>
      </c>
      <c r="E91" s="61">
        <v>363.02</v>
      </c>
      <c r="F91" s="61">
        <v>274.32</v>
      </c>
      <c r="G91" s="61">
        <v>109.49</v>
      </c>
      <c r="H91" s="61">
        <v>368.1</v>
      </c>
      <c r="I91" s="61">
        <v>400.89</v>
      </c>
      <c r="J91" s="61">
        <v>687.18</v>
      </c>
      <c r="K91" s="61">
        <v>1183.07</v>
      </c>
      <c r="L91" s="61">
        <v>1825.92</v>
      </c>
      <c r="M91" s="82">
        <v>1608.4</v>
      </c>
      <c r="N91" s="42">
        <f t="shared" si="72"/>
        <v>-0.11912898703119522</v>
      </c>
      <c r="P91" s="340">
        <f t="shared" si="77"/>
        <v>3.5278472038283089E-4</v>
      </c>
      <c r="Q91" s="341">
        <f t="shared" si="78"/>
        <v>4.608108739413534E-4</v>
      </c>
      <c r="R91" s="341">
        <f t="shared" si="79"/>
        <v>3.8435491890769736E-3</v>
      </c>
      <c r="S91" s="341">
        <f t="shared" si="80"/>
        <v>4.6809583320825045E-3</v>
      </c>
      <c r="T91" s="342">
        <f t="shared" si="81"/>
        <v>3.9796789930155209E-3</v>
      </c>
      <c r="V91" s="97">
        <v>9.0969999999999995</v>
      </c>
      <c r="W91" s="61">
        <v>5.5819999999999999</v>
      </c>
      <c r="X91" s="61">
        <v>11.452999999999999</v>
      </c>
      <c r="Y91" s="61">
        <v>57.018999999999998</v>
      </c>
      <c r="Z91" s="61">
        <v>42.606999999999999</v>
      </c>
      <c r="AA91" s="61">
        <v>18.716000000000001</v>
      </c>
      <c r="AB91" s="61">
        <v>62.168999999999997</v>
      </c>
      <c r="AC91" s="61">
        <v>82.355999999999995</v>
      </c>
      <c r="AD91" s="61">
        <v>165.95099999999999</v>
      </c>
      <c r="AE91" s="61">
        <v>270.44</v>
      </c>
      <c r="AF91" s="61">
        <v>458.75099999999998</v>
      </c>
      <c r="AG91" s="38">
        <v>347.52499999999998</v>
      </c>
      <c r="AH91" s="42">
        <f t="shared" si="73"/>
        <v>-0.24245396740279587</v>
      </c>
      <c r="AJ91" s="340">
        <f t="shared" si="82"/>
        <v>2.3014577762949144E-4</v>
      </c>
      <c r="AK91" s="341">
        <f t="shared" si="83"/>
        <v>2.9813198868309078E-4</v>
      </c>
      <c r="AL91" s="341">
        <f t="shared" si="84"/>
        <v>3.42153606448176E-3</v>
      </c>
      <c r="AM91" s="450">
        <f t="shared" si="85"/>
        <v>4.7377567750135664E-3</v>
      </c>
      <c r="AN91" s="342">
        <f t="shared" si="86"/>
        <v>3.4744341681129868E-3</v>
      </c>
      <c r="AP91" s="52">
        <f t="shared" si="87"/>
        <v>1.3941762452107278</v>
      </c>
      <c r="AQ91" s="74">
        <f t="shared" si="88"/>
        <v>1.9442702890978754</v>
      </c>
      <c r="AR91" s="74">
        <f t="shared" si="89"/>
        <v>1.5331994645247657</v>
      </c>
      <c r="AS91" s="74">
        <f t="shared" si="90"/>
        <v>1.5706848107542284</v>
      </c>
      <c r="AT91" s="74">
        <f t="shared" si="91"/>
        <v>1.5531860600758238</v>
      </c>
      <c r="AU91" s="74">
        <f t="shared" si="92"/>
        <v>1.7093798520412826</v>
      </c>
      <c r="AV91" s="74">
        <f t="shared" si="93"/>
        <v>1.6889160554197227</v>
      </c>
      <c r="AW91" s="74">
        <f t="shared" si="94"/>
        <v>2.0543291177130882</v>
      </c>
      <c r="AX91" s="74">
        <f t="shared" si="95"/>
        <v>2.4149567798830001</v>
      </c>
      <c r="AY91" s="74">
        <f t="shared" si="96"/>
        <v>2.2859171477596423</v>
      </c>
      <c r="AZ91" s="74">
        <f t="shared" si="97"/>
        <v>2.512437565720294</v>
      </c>
      <c r="BA91" s="111">
        <f t="shared" si="98"/>
        <v>2.1606876398905741</v>
      </c>
      <c r="BB91" s="42">
        <f t="shared" si="99"/>
        <v>-0.14000344949024682</v>
      </c>
    </row>
    <row r="92" spans="1:54" ht="20.100000000000001" customHeight="1">
      <c r="A92" s="88" t="s">
        <v>154</v>
      </c>
      <c r="B92" s="90">
        <v>164.5</v>
      </c>
      <c r="C92" s="61">
        <v>177.18</v>
      </c>
      <c r="D92" s="61">
        <v>146.32</v>
      </c>
      <c r="E92" s="61">
        <v>227.49</v>
      </c>
      <c r="F92" s="61">
        <v>232.95</v>
      </c>
      <c r="G92" s="61">
        <v>254.82</v>
      </c>
      <c r="H92" s="61">
        <v>293.73</v>
      </c>
      <c r="I92" s="61">
        <v>342.5</v>
      </c>
      <c r="J92" s="61">
        <v>413.01</v>
      </c>
      <c r="K92" s="61">
        <v>530.58000000000004</v>
      </c>
      <c r="L92" s="61">
        <v>161.74</v>
      </c>
      <c r="M92" s="82">
        <v>189.12</v>
      </c>
      <c r="N92" s="42">
        <f t="shared" si="72"/>
        <v>0.16928403610733272</v>
      </c>
      <c r="P92" s="340">
        <f t="shared" si="77"/>
        <v>8.8939596173142797E-4</v>
      </c>
      <c r="Q92" s="341">
        <f t="shared" si="78"/>
        <v>1.0724616576649527E-3</v>
      </c>
      <c r="R92" s="341">
        <f t="shared" si="79"/>
        <v>1.7237444350211408E-3</v>
      </c>
      <c r="S92" s="341">
        <f t="shared" si="80"/>
        <v>4.1463930546301275E-4</v>
      </c>
      <c r="T92" s="342">
        <f t="shared" si="81"/>
        <v>4.6794136480918626E-4</v>
      </c>
      <c r="V92" s="97">
        <v>331.608</v>
      </c>
      <c r="W92" s="61">
        <v>347.52600000000001</v>
      </c>
      <c r="X92" s="61">
        <v>245.67400000000001</v>
      </c>
      <c r="Y92" s="61">
        <v>360.45299999999992</v>
      </c>
      <c r="Z92" s="61">
        <v>382.76100000000002</v>
      </c>
      <c r="AA92" s="61">
        <v>419.00200000000001</v>
      </c>
      <c r="AB92" s="61">
        <v>475.72</v>
      </c>
      <c r="AC92" s="61">
        <v>602.73699999999997</v>
      </c>
      <c r="AD92" s="61">
        <v>730.27200000000005</v>
      </c>
      <c r="AE92" s="61">
        <v>1020.9349999999999</v>
      </c>
      <c r="AF92" s="61">
        <v>309.66199999999998</v>
      </c>
      <c r="AG92" s="38">
        <v>342.65199999999999</v>
      </c>
      <c r="AH92" s="42">
        <f t="shared" si="73"/>
        <v>0.10653551291408055</v>
      </c>
      <c r="AJ92" s="340">
        <f t="shared" si="82"/>
        <v>8.3893790291481151E-3</v>
      </c>
      <c r="AK92" s="341">
        <f t="shared" si="83"/>
        <v>6.6743908699611245E-3</v>
      </c>
      <c r="AL92" s="341">
        <f t="shared" si="84"/>
        <v>1.2916602285134172E-2</v>
      </c>
      <c r="AM92" s="450">
        <f t="shared" si="85"/>
        <v>3.1980382352610696E-3</v>
      </c>
      <c r="AN92" s="342">
        <f t="shared" si="86"/>
        <v>3.4257156077181529E-3</v>
      </c>
      <c r="AP92" s="52">
        <f t="shared" si="87"/>
        <v>20.158541033434648</v>
      </c>
      <c r="AQ92" s="74">
        <f t="shared" si="88"/>
        <v>19.614290551981036</v>
      </c>
      <c r="AR92" s="74">
        <f t="shared" si="89"/>
        <v>16.79018589393111</v>
      </c>
      <c r="AS92" s="74">
        <f t="shared" si="90"/>
        <v>15.844784386126857</v>
      </c>
      <c r="AT92" s="74">
        <f t="shared" si="91"/>
        <v>16.431036703155186</v>
      </c>
      <c r="AU92" s="74">
        <f t="shared" si="92"/>
        <v>16.443057844753159</v>
      </c>
      <c r="AV92" s="74">
        <f t="shared" si="93"/>
        <v>16.195826098798214</v>
      </c>
      <c r="AW92" s="74">
        <f t="shared" si="94"/>
        <v>17.598160583941606</v>
      </c>
      <c r="AX92" s="74">
        <f t="shared" si="95"/>
        <v>17.681702622212537</v>
      </c>
      <c r="AY92" s="74">
        <f t="shared" si="96"/>
        <v>19.241867390402952</v>
      </c>
      <c r="AZ92" s="74">
        <f t="shared" si="97"/>
        <v>19.145665883516752</v>
      </c>
      <c r="BA92" s="111">
        <f t="shared" si="98"/>
        <v>18.118231810490691</v>
      </c>
      <c r="BB92" s="42">
        <f t="shared" si="99"/>
        <v>-5.3664055315548936E-2</v>
      </c>
    </row>
    <row r="93" spans="1:54" ht="20.100000000000001" customHeight="1">
      <c r="A93" s="88" t="s">
        <v>139</v>
      </c>
      <c r="B93" s="90">
        <v>19271.87</v>
      </c>
      <c r="C93" s="61">
        <v>4854.03</v>
      </c>
      <c r="D93" s="61">
        <v>1310.1199999999999</v>
      </c>
      <c r="E93" s="61">
        <v>1131.3200000000002</v>
      </c>
      <c r="F93" s="61">
        <v>668.6</v>
      </c>
      <c r="G93" s="61">
        <v>1049.5</v>
      </c>
      <c r="H93" s="61">
        <v>1420.8899999999999</v>
      </c>
      <c r="I93" s="61">
        <v>1154.95</v>
      </c>
      <c r="J93" s="61">
        <v>1621.13</v>
      </c>
      <c r="K93" s="61">
        <v>2659.5899999999997</v>
      </c>
      <c r="L93" s="61">
        <v>1146.99</v>
      </c>
      <c r="M93" s="82">
        <v>1590.4</v>
      </c>
      <c r="N93" s="42">
        <f t="shared" si="72"/>
        <v>0.38658575924811905</v>
      </c>
      <c r="P93" s="340">
        <f t="shared" si="77"/>
        <v>0.10419649454719182</v>
      </c>
      <c r="Q93" s="341">
        <f t="shared" si="78"/>
        <v>4.417033630481783E-3</v>
      </c>
      <c r="R93" s="341">
        <f t="shared" si="79"/>
        <v>8.6404565983223547E-3</v>
      </c>
      <c r="S93" s="341">
        <f t="shared" si="80"/>
        <v>2.9404422961111722E-3</v>
      </c>
      <c r="T93" s="342">
        <f t="shared" si="81"/>
        <v>3.9351414265679455E-3</v>
      </c>
      <c r="V93" s="97">
        <v>652.20000000000005</v>
      </c>
      <c r="W93" s="61">
        <v>284.24099999999999</v>
      </c>
      <c r="X93" s="61">
        <v>131.107</v>
      </c>
      <c r="Y93" s="61">
        <v>146.98900000000003</v>
      </c>
      <c r="Z93" s="61">
        <v>133.661</v>
      </c>
      <c r="AA93" s="61">
        <v>218.57399999999998</v>
      </c>
      <c r="AB93" s="61">
        <v>278.39400000000001</v>
      </c>
      <c r="AC93" s="61">
        <v>241.84800000000001</v>
      </c>
      <c r="AD93" s="61">
        <v>319.50299999999999</v>
      </c>
      <c r="AE93" s="61">
        <v>512.62400000000002</v>
      </c>
      <c r="AF93" s="61">
        <v>184.98500000000001</v>
      </c>
      <c r="AG93" s="38">
        <v>323.10500000000002</v>
      </c>
      <c r="AH93" s="42">
        <f t="shared" si="73"/>
        <v>0.74665513420007024</v>
      </c>
      <c r="AJ93" s="340">
        <f t="shared" si="82"/>
        <v>1.6500063336259682E-2</v>
      </c>
      <c r="AK93" s="341">
        <f t="shared" si="83"/>
        <v>3.4817215908537016E-3</v>
      </c>
      <c r="AL93" s="341">
        <f t="shared" si="84"/>
        <v>6.485584615881149E-3</v>
      </c>
      <c r="AM93" s="450">
        <f t="shared" si="85"/>
        <v>1.9104349353481185E-3</v>
      </c>
      <c r="AN93" s="342">
        <f t="shared" si="86"/>
        <v>3.2302914952540012E-3</v>
      </c>
      <c r="AP93" s="52">
        <f t="shared" si="87"/>
        <v>0.33842071371382232</v>
      </c>
      <c r="AQ93" s="74">
        <f t="shared" si="88"/>
        <v>0.58557734501022862</v>
      </c>
      <c r="AR93" s="74">
        <f t="shared" si="89"/>
        <v>1.000725124416084</v>
      </c>
      <c r="AS93" s="74">
        <f t="shared" si="90"/>
        <v>1.299269879432875</v>
      </c>
      <c r="AT93" s="74">
        <f t="shared" si="91"/>
        <v>1.9991175590786716</v>
      </c>
      <c r="AU93" s="74">
        <f t="shared" si="92"/>
        <v>2.0826488804192471</v>
      </c>
      <c r="AV93" s="74">
        <f t="shared" si="93"/>
        <v>1.9592931191014085</v>
      </c>
      <c r="AW93" s="74">
        <f t="shared" si="94"/>
        <v>2.0940127278237153</v>
      </c>
      <c r="AX93" s="74">
        <f t="shared" si="95"/>
        <v>1.9708660008759322</v>
      </c>
      <c r="AY93" s="74">
        <f t="shared" si="96"/>
        <v>1.9274549836628956</v>
      </c>
      <c r="AZ93" s="74">
        <f t="shared" si="97"/>
        <v>1.6127865107803905</v>
      </c>
      <c r="BA93" s="111">
        <f t="shared" si="98"/>
        <v>2.0315958249496981</v>
      </c>
      <c r="BB93" s="42">
        <f t="shared" si="99"/>
        <v>0.25968056613187784</v>
      </c>
    </row>
    <row r="94" spans="1:54" ht="20.100000000000001" customHeight="1">
      <c r="A94" s="88" t="s">
        <v>162</v>
      </c>
      <c r="B94" s="90"/>
      <c r="C94" s="61">
        <v>22.54</v>
      </c>
      <c r="D94" s="61"/>
      <c r="E94" s="61"/>
      <c r="F94" s="61"/>
      <c r="G94" s="61"/>
      <c r="H94" s="61"/>
      <c r="I94" s="61"/>
      <c r="J94" s="61"/>
      <c r="K94" s="61">
        <v>111.83</v>
      </c>
      <c r="L94" s="61">
        <v>1162.9100000000001</v>
      </c>
      <c r="M94" s="82">
        <v>1423.4</v>
      </c>
      <c r="N94" s="42">
        <f t="shared" si="72"/>
        <v>0.22399841776233759</v>
      </c>
      <c r="P94" s="340">
        <f t="shared" si="77"/>
        <v>0</v>
      </c>
      <c r="Q94" s="341">
        <f t="shared" si="78"/>
        <v>0</v>
      </c>
      <c r="R94" s="341">
        <f t="shared" si="79"/>
        <v>3.633124885378532E-4</v>
      </c>
      <c r="S94" s="341">
        <f t="shared" si="80"/>
        <v>2.981255068109263E-3</v>
      </c>
      <c r="T94" s="342">
        <f t="shared" si="81"/>
        <v>3.5219317823043349E-3</v>
      </c>
      <c r="V94" s="97"/>
      <c r="W94" s="61">
        <v>6.032</v>
      </c>
      <c r="X94" s="61"/>
      <c r="Y94" s="61"/>
      <c r="Z94" s="61"/>
      <c r="AA94" s="61"/>
      <c r="AB94" s="61"/>
      <c r="AC94" s="61"/>
      <c r="AD94" s="61"/>
      <c r="AE94" s="61">
        <v>27.896999999999998</v>
      </c>
      <c r="AF94" s="61">
        <v>224.845</v>
      </c>
      <c r="AG94" s="38">
        <v>278.76100000000002</v>
      </c>
      <c r="AH94" s="42">
        <f t="shared" si="73"/>
        <v>0.23979185661233304</v>
      </c>
      <c r="AJ94" s="340">
        <f t="shared" si="82"/>
        <v>0</v>
      </c>
      <c r="AK94" s="341">
        <f t="shared" si="83"/>
        <v>0</v>
      </c>
      <c r="AL94" s="341">
        <f t="shared" si="84"/>
        <v>3.5294553908758931E-4</v>
      </c>
      <c r="AM94" s="450">
        <f t="shared" si="85"/>
        <v>2.3220895912552243E-3</v>
      </c>
      <c r="AN94" s="342">
        <f t="shared" si="86"/>
        <v>2.7869555949567495E-3</v>
      </c>
      <c r="AP94" s="52"/>
      <c r="AQ94" s="74">
        <f t="shared" si="88"/>
        <v>2.6761313220940552</v>
      </c>
      <c r="AR94" s="74"/>
      <c r="AS94" s="74"/>
      <c r="AT94" s="74"/>
      <c r="AU94" s="74"/>
      <c r="AV94" s="74"/>
      <c r="AW94" s="74"/>
      <c r="AX94" s="74"/>
      <c r="AY94" s="74">
        <f t="shared" si="96"/>
        <v>2.4945900026826431</v>
      </c>
      <c r="AZ94" s="74">
        <f t="shared" si="97"/>
        <v>1.9334686261189602</v>
      </c>
      <c r="BA94" s="111">
        <f t="shared" si="98"/>
        <v>1.9584164676127582</v>
      </c>
      <c r="BB94" s="42">
        <f t="shared" si="99"/>
        <v>1.2903152994975501E-2</v>
      </c>
    </row>
    <row r="95" spans="1:54" ht="20.100000000000001" customHeight="1">
      <c r="A95" s="88" t="s">
        <v>250</v>
      </c>
      <c r="B95" s="90"/>
      <c r="C95" s="61"/>
      <c r="D95" s="61"/>
      <c r="E95" s="61"/>
      <c r="F95" s="61"/>
      <c r="G95" s="61"/>
      <c r="H95" s="61"/>
      <c r="I95" s="61"/>
      <c r="J95" s="61">
        <v>401.2</v>
      </c>
      <c r="K95" s="61">
        <v>834.64</v>
      </c>
      <c r="L95" s="61">
        <v>1135.47</v>
      </c>
      <c r="M95" s="82">
        <v>1762.66</v>
      </c>
      <c r="N95" s="42">
        <f t="shared" si="72"/>
        <v>0.55236157714426626</v>
      </c>
      <c r="P95" s="340">
        <f t="shared" si="77"/>
        <v>0</v>
      </c>
      <c r="Q95" s="341">
        <f t="shared" si="78"/>
        <v>0</v>
      </c>
      <c r="R95" s="341">
        <f t="shared" si="79"/>
        <v>2.711572345821638E-3</v>
      </c>
      <c r="S95" s="341">
        <f t="shared" si="80"/>
        <v>2.9109094359718504E-3</v>
      </c>
      <c r="T95" s="342">
        <f t="shared" si="81"/>
        <v>4.3613659374712368E-3</v>
      </c>
      <c r="V95" s="97"/>
      <c r="W95" s="61"/>
      <c r="X95" s="61"/>
      <c r="Y95" s="61"/>
      <c r="Z95" s="61"/>
      <c r="AA95" s="61"/>
      <c r="AB95" s="61"/>
      <c r="AC95" s="61"/>
      <c r="AD95" s="61">
        <v>58.117999999999995</v>
      </c>
      <c r="AE95" s="61">
        <v>125.01599999999999</v>
      </c>
      <c r="AF95" s="61">
        <v>156.911</v>
      </c>
      <c r="AG95" s="38">
        <v>239.12700000000001</v>
      </c>
      <c r="AH95" s="42">
        <f t="shared" si="73"/>
        <v>0.52396581501615569</v>
      </c>
      <c r="AJ95" s="340">
        <f t="shared" si="82"/>
        <v>0</v>
      </c>
      <c r="AK95" s="341">
        <f t="shared" si="83"/>
        <v>0</v>
      </c>
      <c r="AL95" s="341">
        <f t="shared" si="84"/>
        <v>1.5816696961886247E-3</v>
      </c>
      <c r="AM95" s="450">
        <f t="shared" si="85"/>
        <v>1.620500344030103E-3</v>
      </c>
      <c r="AN95" s="342">
        <f t="shared" si="86"/>
        <v>2.3907086377047818E-3</v>
      </c>
      <c r="AP95" s="52"/>
      <c r="AQ95" s="74"/>
      <c r="AR95" s="74"/>
      <c r="AS95" s="74"/>
      <c r="AT95" s="74"/>
      <c r="AU95" s="74"/>
      <c r="AV95" s="74"/>
      <c r="AW95" s="74"/>
      <c r="AX95" s="74">
        <f t="shared" si="95"/>
        <v>1.4486041874376867</v>
      </c>
      <c r="AY95" s="74">
        <f t="shared" si="96"/>
        <v>1.4978433815776862</v>
      </c>
      <c r="AZ95" s="74">
        <f t="shared" si="97"/>
        <v>1.3819035289351544</v>
      </c>
      <c r="BA95" s="111">
        <f t="shared" si="98"/>
        <v>1.3566257814893401</v>
      </c>
      <c r="BB95" s="42">
        <f t="shared" si="99"/>
        <v>-1.829197691194296E-2</v>
      </c>
    </row>
    <row r="96" spans="1:54" ht="20.100000000000001" customHeight="1">
      <c r="A96" s="88" t="s">
        <v>251</v>
      </c>
      <c r="B96" s="90"/>
      <c r="C96" s="61">
        <v>20.25</v>
      </c>
      <c r="D96" s="61">
        <v>0.68</v>
      </c>
      <c r="E96" s="61">
        <v>58.06</v>
      </c>
      <c r="F96" s="61">
        <v>58.4</v>
      </c>
      <c r="G96" s="61">
        <v>82.36</v>
      </c>
      <c r="H96" s="61">
        <v>74.34</v>
      </c>
      <c r="I96" s="61">
        <v>0.32</v>
      </c>
      <c r="J96" s="61">
        <v>72.84</v>
      </c>
      <c r="K96" s="61">
        <v>90</v>
      </c>
      <c r="L96" s="61">
        <v>507.55</v>
      </c>
      <c r="M96" s="82">
        <v>849.12</v>
      </c>
      <c r="N96" s="42">
        <f t="shared" si="72"/>
        <v>0.67297803172101267</v>
      </c>
      <c r="P96" s="340">
        <f t="shared" si="77"/>
        <v>0</v>
      </c>
      <c r="Q96" s="341">
        <f t="shared" si="78"/>
        <v>3.4662876589469237E-4</v>
      </c>
      <c r="R96" s="341">
        <f t="shared" si="79"/>
        <v>2.9239134372178115E-4</v>
      </c>
      <c r="S96" s="341">
        <f t="shared" si="80"/>
        <v>1.3011634690722896E-3</v>
      </c>
      <c r="T96" s="342">
        <f t="shared" si="81"/>
        <v>2.1009854678869302E-3</v>
      </c>
      <c r="V96" s="97"/>
      <c r="W96" s="61">
        <v>3.375</v>
      </c>
      <c r="X96" s="61">
        <v>0.187</v>
      </c>
      <c r="Y96" s="61">
        <v>15.193999999999999</v>
      </c>
      <c r="Z96" s="61">
        <v>20.872</v>
      </c>
      <c r="AA96" s="61">
        <v>64.194000000000003</v>
      </c>
      <c r="AB96" s="61">
        <v>20.847999999999999</v>
      </c>
      <c r="AC96" s="61">
        <v>7.3999999999999996E-2</v>
      </c>
      <c r="AD96" s="61">
        <v>10.634</v>
      </c>
      <c r="AE96" s="61">
        <v>21</v>
      </c>
      <c r="AF96" s="61">
        <v>114.134</v>
      </c>
      <c r="AG96" s="38">
        <v>225.04599999999999</v>
      </c>
      <c r="AH96" s="42">
        <f t="shared" si="73"/>
        <v>0.9717700247077995</v>
      </c>
      <c r="AJ96" s="340">
        <f t="shared" si="82"/>
        <v>0</v>
      </c>
      <c r="AK96" s="341">
        <f t="shared" si="83"/>
        <v>1.0225627741783678E-3</v>
      </c>
      <c r="AL96" s="341">
        <f t="shared" si="84"/>
        <v>2.6568650108754977E-4</v>
      </c>
      <c r="AM96" s="450">
        <f t="shared" si="85"/>
        <v>1.1787203336001413E-3</v>
      </c>
      <c r="AN96" s="342">
        <f t="shared" si="86"/>
        <v>2.249931693539041E-3</v>
      </c>
      <c r="AP96" s="52"/>
      <c r="AQ96" s="74">
        <f t="shared" si="88"/>
        <v>1.6666666666666665</v>
      </c>
      <c r="AR96" s="74">
        <f t="shared" si="89"/>
        <v>2.7499999999999996</v>
      </c>
      <c r="AS96" s="74">
        <f t="shared" si="90"/>
        <v>2.6169479848432653</v>
      </c>
      <c r="AT96" s="74">
        <f t="shared" si="91"/>
        <v>3.5739726027397261</v>
      </c>
      <c r="AU96" s="74">
        <f t="shared" si="92"/>
        <v>7.794317629917435</v>
      </c>
      <c r="AV96" s="74">
        <f t="shared" si="93"/>
        <v>2.8044121603443632</v>
      </c>
      <c r="AW96" s="74">
        <f t="shared" si="94"/>
        <v>2.3125</v>
      </c>
      <c r="AX96" s="74">
        <f t="shared" si="95"/>
        <v>1.4599121361889074</v>
      </c>
      <c r="AY96" s="74">
        <f t="shared" si="96"/>
        <v>2.3333333333333335</v>
      </c>
      <c r="AZ96" s="74">
        <f t="shared" si="97"/>
        <v>2.2487242636193479</v>
      </c>
      <c r="BA96" s="111">
        <f t="shared" si="98"/>
        <v>2.650343885434332</v>
      </c>
      <c r="BB96" s="42">
        <f t="shared" si="99"/>
        <v>0.17859887417613962</v>
      </c>
    </row>
    <row r="97" spans="1:54" ht="20.100000000000001" customHeight="1">
      <c r="A97" s="88" t="s">
        <v>158</v>
      </c>
      <c r="B97" s="90">
        <v>20.55</v>
      </c>
      <c r="C97" s="61">
        <v>91.11</v>
      </c>
      <c r="D97" s="61">
        <v>245.51</v>
      </c>
      <c r="E97" s="61">
        <v>146.17000000000002</v>
      </c>
      <c r="F97" s="61">
        <v>159.77000000000001</v>
      </c>
      <c r="G97" s="61">
        <v>115.64</v>
      </c>
      <c r="H97" s="61">
        <v>50.96</v>
      </c>
      <c r="I97" s="61">
        <v>84.41</v>
      </c>
      <c r="J97" s="61">
        <v>65.63</v>
      </c>
      <c r="K97" s="61">
        <v>59.9</v>
      </c>
      <c r="L97" s="61">
        <v>295.64</v>
      </c>
      <c r="M97" s="82">
        <v>597.94999999999993</v>
      </c>
      <c r="N97" s="42">
        <f t="shared" si="72"/>
        <v>1.0225612231091867</v>
      </c>
      <c r="P97" s="340">
        <f t="shared" si="77"/>
        <v>1.1110691193666167E-4</v>
      </c>
      <c r="Q97" s="341">
        <f t="shared" si="78"/>
        <v>4.8669439640677787E-4</v>
      </c>
      <c r="R97" s="341">
        <f t="shared" si="79"/>
        <v>1.9460268321038547E-4</v>
      </c>
      <c r="S97" s="341">
        <f t="shared" si="80"/>
        <v>7.5790753225599779E-4</v>
      </c>
      <c r="T97" s="342">
        <f t="shared" si="81"/>
        <v>1.4795132142959651E-3</v>
      </c>
      <c r="V97" s="97">
        <v>13.476000000000001</v>
      </c>
      <c r="W97" s="61">
        <v>74.933999999999997</v>
      </c>
      <c r="X97" s="61">
        <v>76.234999999999999</v>
      </c>
      <c r="Y97" s="61">
        <v>60.505999999999993</v>
      </c>
      <c r="Z97" s="61">
        <v>81.397000000000006</v>
      </c>
      <c r="AA97" s="61">
        <v>49.454000000000001</v>
      </c>
      <c r="AB97" s="61">
        <v>27.334</v>
      </c>
      <c r="AC97" s="61">
        <v>43.296999999999997</v>
      </c>
      <c r="AD97" s="61">
        <v>35.415999999999997</v>
      </c>
      <c r="AE97" s="61">
        <v>38.203000000000003</v>
      </c>
      <c r="AF97" s="61">
        <v>152.08099999999999</v>
      </c>
      <c r="AG97" s="38">
        <v>207.101</v>
      </c>
      <c r="AH97" s="42">
        <f t="shared" si="73"/>
        <v>0.36178089307671579</v>
      </c>
      <c r="AJ97" s="340">
        <f t="shared" si="82"/>
        <v>3.4093047151094062E-4</v>
      </c>
      <c r="AK97" s="341">
        <f t="shared" si="83"/>
        <v>7.8776551444398226E-4</v>
      </c>
      <c r="AL97" s="341">
        <f t="shared" si="84"/>
        <v>4.8333435243084122E-4</v>
      </c>
      <c r="AM97" s="450">
        <f t="shared" si="85"/>
        <v>1.5706184577272599E-3</v>
      </c>
      <c r="AN97" s="342">
        <f t="shared" si="86"/>
        <v>2.0705238203017557E-3</v>
      </c>
      <c r="AP97" s="52">
        <f t="shared" si="87"/>
        <v>6.5576642335766424</v>
      </c>
      <c r="AQ97" s="74">
        <f t="shared" si="88"/>
        <v>8.2245637141916355</v>
      </c>
      <c r="AR97" s="74">
        <f t="shared" si="89"/>
        <v>3.1051688322267932</v>
      </c>
      <c r="AS97" s="74">
        <f t="shared" si="90"/>
        <v>4.139426694944242</v>
      </c>
      <c r="AT97" s="74">
        <f t="shared" si="91"/>
        <v>5.0946360393065024</v>
      </c>
      <c r="AU97" s="74">
        <f t="shared" si="92"/>
        <v>4.2765479072985126</v>
      </c>
      <c r="AV97" s="74">
        <f t="shared" si="93"/>
        <v>5.3638147566718999</v>
      </c>
      <c r="AW97" s="74">
        <f t="shared" si="94"/>
        <v>5.1293685582276982</v>
      </c>
      <c r="AX97" s="74">
        <f t="shared" si="95"/>
        <v>5.3963126618924271</v>
      </c>
      <c r="AY97" s="74">
        <f t="shared" si="96"/>
        <v>6.3777963272120211</v>
      </c>
      <c r="AZ97" s="74">
        <f t="shared" si="97"/>
        <v>5.1441279935056148</v>
      </c>
      <c r="BA97" s="111">
        <f t="shared" si="98"/>
        <v>3.4635170164729496</v>
      </c>
      <c r="BB97" s="42">
        <f t="shared" si="99"/>
        <v>-0.3267047357986449</v>
      </c>
    </row>
    <row r="98" spans="1:54" ht="20.100000000000001" customHeight="1">
      <c r="A98" s="88" t="s">
        <v>171</v>
      </c>
      <c r="B98" s="90">
        <v>28.27</v>
      </c>
      <c r="C98" s="61">
        <v>13.64</v>
      </c>
      <c r="D98" s="61">
        <v>276.57</v>
      </c>
      <c r="E98" s="61">
        <v>99.180000000000021</v>
      </c>
      <c r="F98" s="61">
        <v>403.46</v>
      </c>
      <c r="G98" s="61">
        <v>484.92</v>
      </c>
      <c r="H98" s="61">
        <v>639.32999999999993</v>
      </c>
      <c r="I98" s="61">
        <v>695.65</v>
      </c>
      <c r="J98" s="61">
        <v>582.03</v>
      </c>
      <c r="K98" s="61">
        <v>556.57000000000005</v>
      </c>
      <c r="L98" s="61">
        <v>540.2600000000001</v>
      </c>
      <c r="M98" s="82">
        <v>702.44</v>
      </c>
      <c r="N98" s="42">
        <f t="shared" si="72"/>
        <v>0.30018879798615467</v>
      </c>
      <c r="P98" s="340">
        <f t="shared" si="77"/>
        <v>1.5284634552065331E-4</v>
      </c>
      <c r="Q98" s="341">
        <f t="shared" si="78"/>
        <v>2.0408841811274188E-3</v>
      </c>
      <c r="R98" s="341">
        <f t="shared" si="79"/>
        <v>1.8081805575025751E-3</v>
      </c>
      <c r="S98" s="341">
        <f t="shared" si="80"/>
        <v>1.3850193592769091E-3</v>
      </c>
      <c r="T98" s="342">
        <f t="shared" si="81"/>
        <v>1.7380537875241373E-3</v>
      </c>
      <c r="V98" s="97">
        <v>21.437999999999999</v>
      </c>
      <c r="W98" s="61">
        <v>3.117</v>
      </c>
      <c r="X98" s="61">
        <v>92.793000000000006</v>
      </c>
      <c r="Y98" s="61">
        <v>20.417999999999999</v>
      </c>
      <c r="Z98" s="61">
        <v>126.56399999999999</v>
      </c>
      <c r="AA98" s="61">
        <v>152.066</v>
      </c>
      <c r="AB98" s="61">
        <v>230.28099999999998</v>
      </c>
      <c r="AC98" s="61">
        <v>270.834</v>
      </c>
      <c r="AD98" s="61">
        <v>215.55500000000001</v>
      </c>
      <c r="AE98" s="61">
        <v>160.077</v>
      </c>
      <c r="AF98" s="61">
        <v>139.14400000000001</v>
      </c>
      <c r="AG98" s="38">
        <v>200.547</v>
      </c>
      <c r="AH98" s="42">
        <f t="shared" si="73"/>
        <v>0.4412910366239291</v>
      </c>
      <c r="AJ98" s="340">
        <f t="shared" si="82"/>
        <v>5.4236178749269399E-4</v>
      </c>
      <c r="AK98" s="341">
        <f t="shared" si="83"/>
        <v>2.4222985141634369E-3</v>
      </c>
      <c r="AL98" s="341">
        <f t="shared" si="84"/>
        <v>2.02525228736151E-3</v>
      </c>
      <c r="AM98" s="450">
        <f t="shared" si="85"/>
        <v>1.4370114260295623E-3</v>
      </c>
      <c r="AN98" s="342">
        <f t="shared" si="86"/>
        <v>2.0049992061364078E-3</v>
      </c>
      <c r="AP98" s="52">
        <f t="shared" si="87"/>
        <v>7.5833038556773955</v>
      </c>
      <c r="AQ98" s="74">
        <f t="shared" si="88"/>
        <v>2.2851906158357771</v>
      </c>
      <c r="AR98" s="74">
        <f t="shared" si="89"/>
        <v>3.3551361319015083</v>
      </c>
      <c r="AS98" s="74">
        <f t="shared" si="90"/>
        <v>2.0586811857229277</v>
      </c>
      <c r="AT98" s="74">
        <f t="shared" si="91"/>
        <v>3.1369652505824619</v>
      </c>
      <c r="AU98" s="74">
        <f t="shared" si="92"/>
        <v>3.1358987049410212</v>
      </c>
      <c r="AV98" s="74">
        <f t="shared" si="93"/>
        <v>3.6019113759717203</v>
      </c>
      <c r="AW98" s="74">
        <f t="shared" si="94"/>
        <v>3.893250916409114</v>
      </c>
      <c r="AX98" s="74">
        <f t="shared" si="95"/>
        <v>3.7035032558459191</v>
      </c>
      <c r="AY98" s="74">
        <f t="shared" si="96"/>
        <v>2.8761341789891652</v>
      </c>
      <c r="AZ98" s="74">
        <f t="shared" si="97"/>
        <v>2.5755006848554398</v>
      </c>
      <c r="BA98" s="111">
        <f t="shared" si="98"/>
        <v>2.8550054097147086</v>
      </c>
      <c r="BB98" s="42">
        <f t="shared" si="99"/>
        <v>0.10852442265025339</v>
      </c>
    </row>
    <row r="99" spans="1:54" ht="20.100000000000001" customHeight="1" thickBot="1">
      <c r="A99" s="48" t="s">
        <v>33</v>
      </c>
      <c r="B99" s="91">
        <f t="shared" ref="B99:K99" si="100">B100-SUM(B72:B98)</f>
        <v>4229.0799999998999</v>
      </c>
      <c r="C99" s="67">
        <f t="shared" si="100"/>
        <v>5023.6400000000431</v>
      </c>
      <c r="D99" s="67">
        <f t="shared" si="100"/>
        <v>5048.8499999999476</v>
      </c>
      <c r="E99" s="67">
        <f t="shared" si="100"/>
        <v>6009.6199999999662</v>
      </c>
      <c r="F99" s="67">
        <f t="shared" si="100"/>
        <v>5413.5600000000559</v>
      </c>
      <c r="G99" s="67">
        <f t="shared" si="100"/>
        <v>6733.3199999999779</v>
      </c>
      <c r="H99" s="67">
        <f t="shared" si="100"/>
        <v>7116.6699999999837</v>
      </c>
      <c r="I99" s="67">
        <f t="shared" si="100"/>
        <v>6282.6399999999558</v>
      </c>
      <c r="J99" s="67">
        <f t="shared" si="100"/>
        <v>6325.1899999998859</v>
      </c>
      <c r="K99" s="67">
        <f t="shared" si="100"/>
        <v>7642.87999999983</v>
      </c>
      <c r="L99" s="67">
        <f t="shared" ref="L99:M99" si="101">L100-SUM(L72:L98)</f>
        <v>5873.7899999999208</v>
      </c>
      <c r="M99" s="107">
        <f t="shared" si="101"/>
        <v>7508.0599999998813</v>
      </c>
      <c r="N99" s="42">
        <f t="shared" si="72"/>
        <v>0.27823092075133471</v>
      </c>
      <c r="P99" s="340">
        <f t="shared" si="77"/>
        <v>2.2865207743702484E-2</v>
      </c>
      <c r="Q99" s="349">
        <f t="shared" si="78"/>
        <v>2.833854300599857E-2</v>
      </c>
      <c r="R99" s="341">
        <f t="shared" si="79"/>
        <v>2.4830132812269746E-2</v>
      </c>
      <c r="S99" s="341">
        <f t="shared" si="80"/>
        <v>1.5058143972026442E-2</v>
      </c>
      <c r="T99" s="342">
        <f t="shared" si="81"/>
        <v>1.8577262285687412E-2</v>
      </c>
      <c r="V99" s="97">
        <f t="shared" ref="V99:AG99" si="102">V100-SUM(V72:V98)</f>
        <v>1067.6239999999889</v>
      </c>
      <c r="W99" s="61">
        <f t="shared" si="102"/>
        <v>1407.5700000000143</v>
      </c>
      <c r="X99" s="61">
        <f t="shared" si="102"/>
        <v>1709.9389999999912</v>
      </c>
      <c r="Y99" s="61">
        <f t="shared" si="102"/>
        <v>1695.6670000000086</v>
      </c>
      <c r="Z99" s="61">
        <f t="shared" si="102"/>
        <v>1429.2070000000167</v>
      </c>
      <c r="AA99" s="61">
        <f t="shared" si="102"/>
        <v>1664.5029999999751</v>
      </c>
      <c r="AB99" s="61">
        <f t="shared" si="102"/>
        <v>1768.5729999999894</v>
      </c>
      <c r="AC99" s="61">
        <f t="shared" si="102"/>
        <v>1578.0389999999607</v>
      </c>
      <c r="AD99" s="61">
        <f t="shared" si="102"/>
        <v>1766.7829999999522</v>
      </c>
      <c r="AE99" s="61">
        <f t="shared" si="102"/>
        <v>1993.471000000005</v>
      </c>
      <c r="AF99" s="61">
        <f t="shared" si="102"/>
        <v>1517.5789999999834</v>
      </c>
      <c r="AG99" s="38">
        <f t="shared" si="102"/>
        <v>2132.2449999999808</v>
      </c>
      <c r="AH99" s="42">
        <f t="shared" si="73"/>
        <v>0.40503064420369822</v>
      </c>
      <c r="AJ99" s="340">
        <f t="shared" si="82"/>
        <v>2.7009910486523649E-2</v>
      </c>
      <c r="AK99" s="349">
        <f t="shared" si="83"/>
        <v>2.6514297369040565E-2</v>
      </c>
      <c r="AL99" s="341">
        <f t="shared" si="84"/>
        <v>2.5220873095690488E-2</v>
      </c>
      <c r="AM99" s="450">
        <f t="shared" si="85"/>
        <v>1.5672816383764252E-2</v>
      </c>
      <c r="AN99" s="342">
        <f t="shared" si="86"/>
        <v>2.1317444450868309E-2</v>
      </c>
      <c r="AP99" s="52">
        <f t="shared" si="87"/>
        <v>2.5244828662499037</v>
      </c>
      <c r="AQ99" s="74">
        <f t="shared" si="88"/>
        <v>2.8018926515435068</v>
      </c>
      <c r="AR99" s="74">
        <f t="shared" si="89"/>
        <v>3.3867890707785122</v>
      </c>
      <c r="AS99" s="74">
        <f t="shared" si="90"/>
        <v>2.8215877210206601</v>
      </c>
      <c r="AT99" s="74">
        <f t="shared" si="91"/>
        <v>2.640050170313069</v>
      </c>
      <c r="AU99" s="74">
        <f t="shared" si="92"/>
        <v>2.4720390535426513</v>
      </c>
      <c r="AV99" s="74">
        <f t="shared" si="93"/>
        <v>2.485113121726866</v>
      </c>
      <c r="AW99" s="74">
        <f t="shared" si="94"/>
        <v>2.5117450625851099</v>
      </c>
      <c r="AX99" s="74">
        <f t="shared" si="95"/>
        <v>2.7932488984520369</v>
      </c>
      <c r="AY99" s="74">
        <f t="shared" si="96"/>
        <v>2.6082720126445125</v>
      </c>
      <c r="AZ99" s="74">
        <f t="shared" si="97"/>
        <v>2.5836453124813858</v>
      </c>
      <c r="BA99" s="111">
        <f t="shared" si="98"/>
        <v>2.8399413430367026</v>
      </c>
      <c r="BB99" s="42">
        <f t="shared" si="99"/>
        <v>9.9199386741349899E-2</v>
      </c>
    </row>
    <row r="100" spans="1:54" s="6" customFormat="1" ht="26.25" customHeight="1" thickBot="1">
      <c r="A100" s="58" t="s">
        <v>34</v>
      </c>
      <c r="B100" s="94">
        <v>184956.98999999987</v>
      </c>
      <c r="C100" s="95">
        <v>224733.15</v>
      </c>
      <c r="D100" s="95">
        <v>222147.61000000002</v>
      </c>
      <c r="E100" s="95">
        <v>229931.97</v>
      </c>
      <c r="F100" s="95">
        <v>226901.84000000003</v>
      </c>
      <c r="G100" s="95">
        <v>237602.9</v>
      </c>
      <c r="H100" s="95">
        <v>232796.37</v>
      </c>
      <c r="I100" s="95">
        <v>285843.43999999994</v>
      </c>
      <c r="J100" s="95">
        <v>285967.74</v>
      </c>
      <c r="K100" s="95">
        <v>307806.65000000002</v>
      </c>
      <c r="L100" s="95">
        <v>390073.96999999986</v>
      </c>
      <c r="M100" s="96">
        <v>404153.19999999995</v>
      </c>
      <c r="N100" s="139">
        <f t="shared" si="72"/>
        <v>3.6093743963484935E-2</v>
      </c>
      <c r="O100"/>
      <c r="P100" s="334">
        <f>SUM(P72:P99)</f>
        <v>1</v>
      </c>
      <c r="Q100" s="338">
        <f t="shared" ref="Q100:T100" si="103">SUM(Q72:Q99)</f>
        <v>1</v>
      </c>
      <c r="R100" s="338">
        <f t="shared" si="103"/>
        <v>0.99999999999999956</v>
      </c>
      <c r="S100" s="338">
        <f t="shared" si="103"/>
        <v>1.0000000000000002</v>
      </c>
      <c r="T100" s="335">
        <f t="shared" si="103"/>
        <v>0.99999999999999978</v>
      </c>
      <c r="V100" s="99">
        <v>39527.120999999992</v>
      </c>
      <c r="W100" s="69">
        <v>51778.628000000012</v>
      </c>
      <c r="X100" s="69">
        <v>58141.505000000005</v>
      </c>
      <c r="Y100" s="69">
        <v>61788.12000000001</v>
      </c>
      <c r="Z100" s="69">
        <v>62214.627000000022</v>
      </c>
      <c r="AA100" s="69">
        <v>62777.563999999977</v>
      </c>
      <c r="AB100" s="69">
        <v>58902.246000000006</v>
      </c>
      <c r="AC100" s="69">
        <v>73951.755999999965</v>
      </c>
      <c r="AD100" s="69">
        <v>75910.740999999965</v>
      </c>
      <c r="AE100" s="69">
        <v>79040.522999999986</v>
      </c>
      <c r="AF100" s="69">
        <v>96828.73599999999</v>
      </c>
      <c r="AG100" s="85">
        <v>100023.48099999996</v>
      </c>
      <c r="AH100" s="86">
        <f t="shared" si="73"/>
        <v>3.299376953552266E-2</v>
      </c>
      <c r="AI100"/>
      <c r="AJ100" s="334">
        <f>SUM(AJ72:AJ99)</f>
        <v>1</v>
      </c>
      <c r="AK100" s="338">
        <f t="shared" ref="AK100:AN100" si="104">SUM(AK72:AK99)</f>
        <v>0.99999999999999989</v>
      </c>
      <c r="AL100" s="338">
        <f t="shared" si="104"/>
        <v>1.0000000000000002</v>
      </c>
      <c r="AM100" s="338">
        <f t="shared" si="104"/>
        <v>0.99999999999999978</v>
      </c>
      <c r="AN100" s="335">
        <f t="shared" si="104"/>
        <v>1.0000000000000002</v>
      </c>
      <c r="AP100" s="72">
        <f t="shared" ref="AP100:AW100" si="105">(V100/B100)*10</f>
        <v>2.1370979815361406</v>
      </c>
      <c r="AQ100" s="77">
        <f t="shared" si="105"/>
        <v>2.3040049053733287</v>
      </c>
      <c r="AR100" s="77">
        <f t="shared" si="105"/>
        <v>2.6172464785914196</v>
      </c>
      <c r="AS100" s="77">
        <f t="shared" si="105"/>
        <v>2.6872348373303638</v>
      </c>
      <c r="AT100" s="77">
        <f t="shared" si="105"/>
        <v>2.7419181351724613</v>
      </c>
      <c r="AU100" s="77">
        <f t="shared" si="105"/>
        <v>2.6421211188920664</v>
      </c>
      <c r="AV100" s="77">
        <f t="shared" si="105"/>
        <v>2.5302046591190406</v>
      </c>
      <c r="AW100" s="77">
        <f t="shared" si="105"/>
        <v>2.5871419683446288</v>
      </c>
      <c r="AX100" s="77">
        <f>(AD100/J100)*10</f>
        <v>2.6545211358456018</v>
      </c>
      <c r="AY100" s="77">
        <f>(AE100/K100)*10</f>
        <v>2.5678627476047051</v>
      </c>
      <c r="AZ100" s="77">
        <f t="shared" ref="AZ100" si="106">(AF100/L100)*10</f>
        <v>2.4823172897181536</v>
      </c>
      <c r="BA100" s="87">
        <f t="shared" ref="BA100" si="107">(AG100/M100)*10</f>
        <v>2.4748902396417987</v>
      </c>
      <c r="BB100" s="86">
        <f t="shared" si="99"/>
        <v>-2.9919825749584947E-3</v>
      </c>
    </row>
  </sheetData>
  <mergeCells count="36">
    <mergeCell ref="AJ69:AN70"/>
    <mergeCell ref="AP69:BA69"/>
    <mergeCell ref="BB69:BB71"/>
    <mergeCell ref="B70:M70"/>
    <mergeCell ref="V70:AG70"/>
    <mergeCell ref="AP70:BA70"/>
    <mergeCell ref="AH69:AH71"/>
    <mergeCell ref="A69:A71"/>
    <mergeCell ref="B69:M69"/>
    <mergeCell ref="N69:N71"/>
    <mergeCell ref="P69:T70"/>
    <mergeCell ref="V69:AG69"/>
    <mergeCell ref="AJ36:AN37"/>
    <mergeCell ref="AP36:BA36"/>
    <mergeCell ref="BB36:BB38"/>
    <mergeCell ref="B37:M37"/>
    <mergeCell ref="V37:AG37"/>
    <mergeCell ref="AP37:BA37"/>
    <mergeCell ref="AH36:AH38"/>
    <mergeCell ref="A36:A38"/>
    <mergeCell ref="B36:M36"/>
    <mergeCell ref="N36:N38"/>
    <mergeCell ref="P36:T37"/>
    <mergeCell ref="V36:AG36"/>
    <mergeCell ref="AJ4:AN5"/>
    <mergeCell ref="AP4:BA4"/>
    <mergeCell ref="BB4:BB6"/>
    <mergeCell ref="B5:M5"/>
    <mergeCell ref="V5:AG5"/>
    <mergeCell ref="AP5:BA5"/>
    <mergeCell ref="AH4:AH6"/>
    <mergeCell ref="A4:A6"/>
    <mergeCell ref="B4:M4"/>
    <mergeCell ref="N4:N6"/>
    <mergeCell ref="P4:T5"/>
    <mergeCell ref="V4:AG4"/>
  </mergeCells>
  <conditionalFormatting sqref="BC7:BC33">
    <cfRule type="cellIs" dxfId="17" priority="15" operator="greaterThan">
      <formula>0</formula>
    </cfRule>
    <cfRule type="cellIs" dxfId="16" priority="16" operator="lessThan">
      <formula>0</formula>
    </cfRule>
  </conditionalFormatting>
  <printOptions horizontalCentered="1"/>
  <pageMargins left="0.31496062992125984" right="0.31496062992125984" top="0.35433070866141736" bottom="0.35433070866141736" header="0.31496062992125984" footer="0.31496062992125984"/>
  <pageSetup paperSize="9" scale="42" orientation="portrait" r:id="rId1"/>
  <ignoredErrors>
    <ignoredError sqref="AF32:AG32 L32:M32 AF65:AG65 M65 AF99:AG99 L99:M99 B99:J99 B65:J65 B32:J32 V99:AD99 V65:AD65 V32:AD32" formulaRange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4" id="{15813299-91C2-44B3-A88C-34603D1292BA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BB7:BB33</xm:sqref>
        </x14:conditionalFormatting>
        <x14:conditionalFormatting xmlns:xm="http://schemas.microsoft.com/office/excel/2006/main">
          <x14:cfRule type="iconSet" priority="13" id="{331B2FA1-F54B-4CDC-A028-FC83514F133F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N7:N33</xm:sqref>
        </x14:conditionalFormatting>
        <x14:conditionalFormatting xmlns:xm="http://schemas.microsoft.com/office/excel/2006/main">
          <x14:cfRule type="iconSet" priority="12" id="{969DC098-628A-4DA8-9A50-C5C0ED1D4DED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AH7:AH33</xm:sqref>
        </x14:conditionalFormatting>
        <x14:conditionalFormatting xmlns:xm="http://schemas.microsoft.com/office/excel/2006/main">
          <x14:cfRule type="iconSet" priority="11" id="{D0BF7150-1111-4114-984A-FC2DAFF72376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BB66</xm:sqref>
        </x14:conditionalFormatting>
        <x14:conditionalFormatting xmlns:xm="http://schemas.microsoft.com/office/excel/2006/main">
          <x14:cfRule type="iconSet" priority="10" id="{9FE7CA6D-FFE6-44EB-846C-B04B249477E3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AH66</xm:sqref>
        </x14:conditionalFormatting>
        <x14:conditionalFormatting xmlns:xm="http://schemas.microsoft.com/office/excel/2006/main">
          <x14:cfRule type="iconSet" priority="9" id="{B0861F53-10DD-4FB4-84CD-38CC72F1C6D5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BB100</xm:sqref>
        </x14:conditionalFormatting>
        <x14:conditionalFormatting xmlns:xm="http://schemas.microsoft.com/office/excel/2006/main">
          <x14:cfRule type="iconSet" priority="8" id="{24884444-B044-44CA-AA3C-2942D0B9481C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N100</xm:sqref>
        </x14:conditionalFormatting>
        <x14:conditionalFormatting xmlns:xm="http://schemas.microsoft.com/office/excel/2006/main">
          <x14:cfRule type="iconSet" priority="7" id="{A3A24A08-6C20-439A-80CF-6B318532EC87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AH100</xm:sqref>
        </x14:conditionalFormatting>
        <x14:conditionalFormatting xmlns:xm="http://schemas.microsoft.com/office/excel/2006/main">
          <x14:cfRule type="iconSet" priority="6" id="{C1F98A5D-DC9C-4196-9E02-CD8EC6909787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N39:N66</xm:sqref>
        </x14:conditionalFormatting>
        <x14:conditionalFormatting xmlns:xm="http://schemas.microsoft.com/office/excel/2006/main">
          <x14:cfRule type="iconSet" priority="5" id="{DCFB6B3F-3017-4FDC-BA76-257D55C26E34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AH39:AH65</xm:sqref>
        </x14:conditionalFormatting>
        <x14:conditionalFormatting xmlns:xm="http://schemas.microsoft.com/office/excel/2006/main">
          <x14:cfRule type="iconSet" priority="4" id="{CB1EAFCC-451D-4014-B5F2-6E877D4499AF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BB39:BB65</xm:sqref>
        </x14:conditionalFormatting>
        <x14:conditionalFormatting xmlns:xm="http://schemas.microsoft.com/office/excel/2006/main">
          <x14:cfRule type="iconSet" priority="3" id="{795727AB-CD10-4A35-8652-0CA23EC4908C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N72:N99</xm:sqref>
        </x14:conditionalFormatting>
        <x14:conditionalFormatting xmlns:xm="http://schemas.microsoft.com/office/excel/2006/main">
          <x14:cfRule type="iconSet" priority="2" id="{9D032625-CAE2-45D9-A590-A6D48AC4C6EB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AH72:AH99</xm:sqref>
        </x14:conditionalFormatting>
        <x14:conditionalFormatting xmlns:xm="http://schemas.microsoft.com/office/excel/2006/main">
          <x14:cfRule type="iconSet" priority="1" id="{55E6AC36-126E-495A-951A-62B9B6CF1C8C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BB72:BB99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15BE6F-4A04-4D44-9381-9C30E042D6E3}">
  <sheetPr>
    <pageSetUpPr fitToPage="1"/>
  </sheetPr>
  <dimension ref="A1:AL111"/>
  <sheetViews>
    <sheetView showGridLines="0" topLeftCell="C1" workbookViewId="0">
      <selection activeCell="V65" sqref="V65:W65"/>
    </sheetView>
  </sheetViews>
  <sheetFormatPr defaultRowHeight="15"/>
  <cols>
    <col min="1" max="2" width="2.85546875" customWidth="1"/>
    <col min="3" max="4" width="2.28515625" customWidth="1"/>
    <col min="5" max="5" width="22" customWidth="1"/>
    <col min="6" max="6" width="9.140625" customWidth="1"/>
    <col min="18" max="18" width="10.5703125" customWidth="1"/>
    <col min="19" max="19" width="1.140625" customWidth="1"/>
    <col min="20" max="24" width="9.140625" customWidth="1"/>
    <col min="35" max="35" width="10.5703125" customWidth="1"/>
    <col min="36" max="36" width="1.140625" customWidth="1"/>
    <col min="37" max="37" width="10.5703125" customWidth="1"/>
    <col min="38" max="38" width="2" customWidth="1"/>
    <col min="39" max="39" width="9.140625" customWidth="1"/>
    <col min="50" max="50" width="10.42578125" customWidth="1"/>
  </cols>
  <sheetData>
    <row r="1" spans="1:38" ht="15.75">
      <c r="A1" s="269" t="s">
        <v>211</v>
      </c>
      <c r="B1" s="202"/>
    </row>
    <row r="3" spans="1:38" ht="15.75" thickBot="1"/>
    <row r="4" spans="1:38" ht="15" customHeight="1">
      <c r="A4" s="507" t="s">
        <v>32</v>
      </c>
      <c r="B4" s="516"/>
      <c r="C4" s="516"/>
      <c r="D4" s="516"/>
      <c r="E4" s="516"/>
      <c r="F4" s="533" t="s">
        <v>19</v>
      </c>
      <c r="G4" s="530"/>
      <c r="H4" s="530"/>
      <c r="I4" s="530"/>
      <c r="J4" s="530"/>
      <c r="K4" s="530"/>
      <c r="L4" s="530"/>
      <c r="M4" s="530"/>
      <c r="N4" s="530"/>
      <c r="O4" s="530"/>
      <c r="P4" s="530"/>
      <c r="Q4" s="531"/>
      <c r="R4" s="519" t="s">
        <v>196</v>
      </c>
      <c r="T4" s="489" t="s">
        <v>112</v>
      </c>
      <c r="U4" s="495"/>
      <c r="V4" s="495"/>
      <c r="W4" s="495"/>
      <c r="X4" s="522"/>
    </row>
    <row r="5" spans="1:38" ht="15.75" thickBot="1">
      <c r="A5" s="517"/>
      <c r="B5" s="543"/>
      <c r="C5" s="543"/>
      <c r="D5" s="543"/>
      <c r="E5" s="543"/>
      <c r="F5" s="526" t="s">
        <v>69</v>
      </c>
      <c r="G5" s="527"/>
      <c r="H5" s="527"/>
      <c r="I5" s="527"/>
      <c r="J5" s="527"/>
      <c r="K5" s="527"/>
      <c r="L5" s="527"/>
      <c r="M5" s="527"/>
      <c r="N5" s="527"/>
      <c r="O5" s="527"/>
      <c r="P5" s="527"/>
      <c r="Q5" s="528"/>
      <c r="R5" s="520"/>
      <c r="T5" s="523"/>
      <c r="U5" s="524"/>
      <c r="V5" s="524"/>
      <c r="W5" s="524"/>
      <c r="X5" s="525"/>
    </row>
    <row r="6" spans="1:38" ht="23.25" customHeight="1" thickBot="1">
      <c r="A6" s="517"/>
      <c r="B6" s="543"/>
      <c r="C6" s="543"/>
      <c r="D6" s="543"/>
      <c r="E6" s="543"/>
      <c r="F6" s="28">
        <v>2010</v>
      </c>
      <c r="G6" s="196">
        <v>2011</v>
      </c>
      <c r="H6" s="196">
        <v>2012</v>
      </c>
      <c r="I6" s="196">
        <v>2013</v>
      </c>
      <c r="J6" s="196">
        <v>2014</v>
      </c>
      <c r="K6" s="196">
        <v>2015</v>
      </c>
      <c r="L6" s="196">
        <v>2016</v>
      </c>
      <c r="M6" s="196">
        <v>2017</v>
      </c>
      <c r="N6" s="196">
        <v>2018</v>
      </c>
      <c r="O6" s="196">
        <v>2019</v>
      </c>
      <c r="P6" s="196">
        <v>2020</v>
      </c>
      <c r="Q6" s="287">
        <v>2021</v>
      </c>
      <c r="R6" s="521"/>
      <c r="T6" s="284">
        <v>2010</v>
      </c>
      <c r="U6" s="339">
        <v>2015</v>
      </c>
      <c r="V6" s="386">
        <v>2019</v>
      </c>
      <c r="W6" s="444">
        <v>2020</v>
      </c>
      <c r="X6" s="288">
        <v>2021</v>
      </c>
      <c r="AL6" s="190"/>
    </row>
    <row r="7" spans="1:38" ht="20.100000000000001" customHeight="1" thickBot="1">
      <c r="A7" s="32" t="s">
        <v>36</v>
      </c>
      <c r="B7" s="115"/>
      <c r="C7" s="115"/>
      <c r="D7" s="115"/>
      <c r="E7" s="115"/>
      <c r="F7" s="215">
        <v>535649.36</v>
      </c>
      <c r="G7" s="83">
        <v>617042.38</v>
      </c>
      <c r="H7" s="83">
        <v>807487.06999999983</v>
      </c>
      <c r="I7" s="83">
        <v>649235.01</v>
      </c>
      <c r="J7" s="83">
        <v>401508.83000000007</v>
      </c>
      <c r="K7" s="83">
        <v>399265.27999999991</v>
      </c>
      <c r="L7" s="83">
        <v>607841.61000000022</v>
      </c>
      <c r="M7" s="83">
        <v>605395.51</v>
      </c>
      <c r="N7" s="83">
        <v>632909.40999999992</v>
      </c>
      <c r="O7" s="83">
        <v>502421.95999999996</v>
      </c>
      <c r="P7" s="83">
        <v>410084.47000000003</v>
      </c>
      <c r="Q7" s="209">
        <v>421737.52</v>
      </c>
      <c r="R7" s="318">
        <f t="shared" ref="R7:R38" si="0">(Q7-P7)/P7</f>
        <v>2.8416218736593432E-2</v>
      </c>
      <c r="T7" s="390">
        <f>F7/$F$29</f>
        <v>0.45283297814948287</v>
      </c>
      <c r="U7" s="391">
        <f>K7/$K$29</f>
        <v>0.35387707375661998</v>
      </c>
      <c r="V7" s="391">
        <f>O7/$O$29</f>
        <v>0.45574850908083658</v>
      </c>
      <c r="W7" s="391">
        <f>P7/$P$29</f>
        <v>0.37650988615052022</v>
      </c>
      <c r="X7" s="392">
        <f>Q7/$Q$29</f>
        <v>0.38065828619003078</v>
      </c>
    </row>
    <row r="8" spans="1:38" ht="20.100000000000001" customHeight="1" thickBot="1">
      <c r="A8" s="203"/>
      <c r="B8" s="115" t="s">
        <v>37</v>
      </c>
      <c r="C8" s="115"/>
      <c r="D8" s="115"/>
      <c r="E8" s="204"/>
      <c r="F8" s="79">
        <v>139292.34999999998</v>
      </c>
      <c r="G8" s="60">
        <v>85026.559999999969</v>
      </c>
      <c r="H8" s="60">
        <v>164406.82</v>
      </c>
      <c r="I8" s="60">
        <v>114526.82</v>
      </c>
      <c r="J8" s="60">
        <v>56808.100000000006</v>
      </c>
      <c r="K8" s="60">
        <v>53837.36</v>
      </c>
      <c r="L8" s="60">
        <v>66322.600000000006</v>
      </c>
      <c r="M8" s="60">
        <v>63662.25</v>
      </c>
      <c r="N8" s="60">
        <v>89347.4</v>
      </c>
      <c r="O8" s="60">
        <v>83100.720000000016</v>
      </c>
      <c r="P8" s="60">
        <v>65336.099999999991</v>
      </c>
      <c r="Q8" s="36">
        <v>71322.340000000011</v>
      </c>
      <c r="R8" s="368">
        <f t="shared" si="0"/>
        <v>9.1622242527485118E-2</v>
      </c>
      <c r="T8" s="393">
        <f t="shared" ref="T8:T28" si="1">F8/$F$29</f>
        <v>0.11775645486431667</v>
      </c>
      <c r="U8" s="394">
        <f t="shared" ref="U8:U28" si="2">K8/$K$29</f>
        <v>4.7717165428413179E-2</v>
      </c>
      <c r="V8" s="394">
        <f t="shared" ref="V8:V28" si="3">O8/$O$29</f>
        <v>7.5380919344258099E-2</v>
      </c>
      <c r="W8" s="394">
        <f t="shared" ref="W8:W28" si="4">P8/$P$29</f>
        <v>5.9986879221539405E-2</v>
      </c>
      <c r="X8" s="395">
        <f t="shared" ref="X8:X28" si="5">Q8/$Q$29</f>
        <v>6.4375205960955723E-2</v>
      </c>
    </row>
    <row r="9" spans="1:38" ht="20.100000000000001" customHeight="1">
      <c r="A9" s="198"/>
      <c r="B9" s="24"/>
      <c r="C9" s="370" t="s">
        <v>96</v>
      </c>
      <c r="D9" s="370"/>
      <c r="E9" s="199"/>
      <c r="F9" s="371">
        <v>88186.680000000008</v>
      </c>
      <c r="G9" s="372">
        <v>14676.599999999999</v>
      </c>
      <c r="H9" s="372">
        <v>19602.44000000001</v>
      </c>
      <c r="I9" s="372">
        <v>20892.750000000007</v>
      </c>
      <c r="J9" s="372">
        <v>24873.670000000006</v>
      </c>
      <c r="K9" s="372">
        <v>26009.56</v>
      </c>
      <c r="L9" s="372">
        <v>23296.130000000012</v>
      </c>
      <c r="M9" s="372">
        <v>27366.929999999997</v>
      </c>
      <c r="N9" s="372">
        <v>45376.729999999981</v>
      </c>
      <c r="O9" s="372">
        <v>43410.690000000017</v>
      </c>
      <c r="P9" s="372">
        <v>33069.389999999992</v>
      </c>
      <c r="Q9" s="373">
        <v>36455.62000000001</v>
      </c>
      <c r="R9" s="374">
        <f t="shared" si="0"/>
        <v>0.10239771583328325</v>
      </c>
      <c r="T9" s="340">
        <f t="shared" si="1"/>
        <v>7.4552197612101023E-2</v>
      </c>
      <c r="U9" s="341">
        <f t="shared" si="2"/>
        <v>2.305281085922932E-2</v>
      </c>
      <c r="V9" s="341">
        <f t="shared" si="3"/>
        <v>3.9377970751259338E-2</v>
      </c>
      <c r="W9" s="341">
        <f t="shared" si="4"/>
        <v>3.0361920957326542E-2</v>
      </c>
      <c r="X9" s="342">
        <f t="shared" si="5"/>
        <v>3.2904669784170525E-2</v>
      </c>
    </row>
    <row r="10" spans="1:38" ht="20.100000000000001" customHeight="1">
      <c r="A10" s="198"/>
      <c r="B10" s="24"/>
      <c r="C10" s="378" t="s">
        <v>87</v>
      </c>
      <c r="D10" s="370"/>
      <c r="E10" s="194"/>
      <c r="F10" s="43">
        <f>F11+F12</f>
        <v>51105.669999999984</v>
      </c>
      <c r="G10" s="63">
        <f t="shared" ref="G10:Q10" si="6">G11+G12</f>
        <v>70349.959999999977</v>
      </c>
      <c r="H10" s="63">
        <f t="shared" si="6"/>
        <v>144804.38</v>
      </c>
      <c r="I10" s="63">
        <f t="shared" si="6"/>
        <v>93634.069999999992</v>
      </c>
      <c r="J10" s="63">
        <f t="shared" si="6"/>
        <v>31934.430000000004</v>
      </c>
      <c r="K10" s="63">
        <f t="shared" si="6"/>
        <v>27827.800000000003</v>
      </c>
      <c r="L10" s="63">
        <f t="shared" si="6"/>
        <v>43026.469999999994</v>
      </c>
      <c r="M10" s="63">
        <f t="shared" si="6"/>
        <v>36295.32</v>
      </c>
      <c r="N10" s="63">
        <f t="shared" si="6"/>
        <v>43970.670000000006</v>
      </c>
      <c r="O10" s="63">
        <f t="shared" si="6"/>
        <v>39690.03</v>
      </c>
      <c r="P10" s="63">
        <f t="shared" si="6"/>
        <v>32266.710000000003</v>
      </c>
      <c r="Q10" s="423">
        <f t="shared" si="6"/>
        <v>34866.720000000001</v>
      </c>
      <c r="R10" s="379">
        <f t="shared" si="0"/>
        <v>8.0578714098834311E-2</v>
      </c>
      <c r="T10" s="343">
        <f t="shared" si="1"/>
        <v>4.3204257252215661E-2</v>
      </c>
      <c r="U10" s="344">
        <f t="shared" si="2"/>
        <v>2.4664354569183859E-2</v>
      </c>
      <c r="V10" s="344">
        <f t="shared" si="3"/>
        <v>3.6002948592998754E-2</v>
      </c>
      <c r="W10" s="344">
        <f t="shared" si="4"/>
        <v>2.9624958264212863E-2</v>
      </c>
      <c r="X10" s="345">
        <f t="shared" si="5"/>
        <v>3.1470536176785198E-2</v>
      </c>
    </row>
    <row r="11" spans="1:38" ht="20.100000000000001" customHeight="1">
      <c r="A11" s="47"/>
      <c r="D11" s="24" t="s">
        <v>97</v>
      </c>
      <c r="E11" s="24"/>
      <c r="F11" s="216"/>
      <c r="G11" s="65"/>
      <c r="H11" s="65"/>
      <c r="I11" s="65"/>
      <c r="J11" s="65"/>
      <c r="K11" s="65"/>
      <c r="L11" s="65"/>
      <c r="M11" s="65">
        <v>9525.34</v>
      </c>
      <c r="N11" s="65">
        <v>11029.039999999999</v>
      </c>
      <c r="O11" s="65">
        <v>13383.539999999997</v>
      </c>
      <c r="P11" s="65">
        <v>11525.870000000003</v>
      </c>
      <c r="Q11" s="40">
        <v>10541.020000000002</v>
      </c>
      <c r="R11" s="374">
        <f t="shared" si="0"/>
        <v>-8.5446912033538477E-2</v>
      </c>
      <c r="T11" s="387">
        <f t="shared" si="1"/>
        <v>0</v>
      </c>
      <c r="U11" s="388">
        <f t="shared" si="2"/>
        <v>0</v>
      </c>
      <c r="V11" s="388">
        <f t="shared" si="3"/>
        <v>1.2140250400726391E-2</v>
      </c>
      <c r="W11" s="388">
        <f t="shared" si="4"/>
        <v>1.0582219808240232E-2</v>
      </c>
      <c r="X11" s="389">
        <f t="shared" si="5"/>
        <v>9.5142746794139605E-3</v>
      </c>
    </row>
    <row r="12" spans="1:38" ht="20.100000000000001" customHeight="1" thickBot="1">
      <c r="A12" s="47"/>
      <c r="D12" s="24" t="s">
        <v>98</v>
      </c>
      <c r="E12" s="24"/>
      <c r="F12" s="216">
        <v>51105.669999999984</v>
      </c>
      <c r="G12" s="65">
        <v>70349.959999999977</v>
      </c>
      <c r="H12" s="65">
        <v>144804.38</v>
      </c>
      <c r="I12" s="65">
        <v>93634.069999999992</v>
      </c>
      <c r="J12" s="65">
        <v>31934.430000000004</v>
      </c>
      <c r="K12" s="65">
        <v>27827.800000000003</v>
      </c>
      <c r="L12" s="65">
        <v>43026.469999999994</v>
      </c>
      <c r="M12" s="65">
        <v>26769.98</v>
      </c>
      <c r="N12" s="65">
        <v>32941.630000000005</v>
      </c>
      <c r="O12" s="65">
        <v>26306.49</v>
      </c>
      <c r="P12" s="65">
        <v>20740.84</v>
      </c>
      <c r="Q12" s="40">
        <v>24325.7</v>
      </c>
      <c r="R12" s="374">
        <f t="shared" si="0"/>
        <v>0.1728406371198081</v>
      </c>
      <c r="T12" s="387">
        <f t="shared" si="1"/>
        <v>4.3204257252215661E-2</v>
      </c>
      <c r="U12" s="388">
        <f t="shared" si="2"/>
        <v>2.4664354569183859E-2</v>
      </c>
      <c r="V12" s="388">
        <f t="shared" si="3"/>
        <v>2.3862698192272363E-2</v>
      </c>
      <c r="W12" s="388">
        <f t="shared" si="4"/>
        <v>1.9042738455972631E-2</v>
      </c>
      <c r="X12" s="389">
        <f t="shared" si="5"/>
        <v>2.1956261497371236E-2</v>
      </c>
    </row>
    <row r="13" spans="1:38" ht="20.100000000000001" customHeight="1" thickBot="1">
      <c r="A13" s="47"/>
      <c r="B13" s="115" t="s">
        <v>38</v>
      </c>
      <c r="C13" s="115"/>
      <c r="D13" s="115"/>
      <c r="E13" s="115"/>
      <c r="F13" s="217">
        <v>396357.01</v>
      </c>
      <c r="G13" s="155">
        <v>532015.82000000007</v>
      </c>
      <c r="H13" s="155">
        <v>643080.24999999988</v>
      </c>
      <c r="I13" s="155">
        <v>534708.19000000006</v>
      </c>
      <c r="J13" s="155">
        <v>344700.7300000001</v>
      </c>
      <c r="K13" s="155">
        <v>345427.91999999993</v>
      </c>
      <c r="L13" s="155">
        <v>541519.01000000024</v>
      </c>
      <c r="M13" s="155">
        <v>541733.26</v>
      </c>
      <c r="N13" s="155">
        <v>543562.00999999989</v>
      </c>
      <c r="O13" s="155">
        <v>419321.24</v>
      </c>
      <c r="P13" s="155">
        <v>344748.37</v>
      </c>
      <c r="Q13" s="156">
        <v>350415.18</v>
      </c>
      <c r="R13" s="368">
        <f t="shared" si="0"/>
        <v>1.6437525143338596E-2</v>
      </c>
      <c r="T13" s="393">
        <f t="shared" si="1"/>
        <v>0.33507652328516618</v>
      </c>
      <c r="U13" s="394">
        <f t="shared" si="2"/>
        <v>0.30615990832820683</v>
      </c>
      <c r="V13" s="394">
        <f t="shared" si="3"/>
        <v>0.38036758973657853</v>
      </c>
      <c r="W13" s="394">
        <f t="shared" si="4"/>
        <v>0.31652300692898078</v>
      </c>
      <c r="X13" s="395">
        <f t="shared" si="5"/>
        <v>0.31628308022907503</v>
      </c>
    </row>
    <row r="14" spans="1:38" ht="20.100000000000001" customHeight="1">
      <c r="A14" s="47"/>
      <c r="B14" s="24"/>
      <c r="C14" t="s">
        <v>96</v>
      </c>
      <c r="D14" s="370"/>
      <c r="F14" s="81">
        <v>149821.76000000001</v>
      </c>
      <c r="G14" s="61">
        <v>155060.05000000008</v>
      </c>
      <c r="H14" s="61">
        <v>181467.40999999992</v>
      </c>
      <c r="I14" s="61">
        <v>168691.73000000019</v>
      </c>
      <c r="J14" s="61">
        <v>192425.97000000006</v>
      </c>
      <c r="K14" s="61">
        <v>192475.97999999995</v>
      </c>
      <c r="L14" s="61">
        <v>206058.1700000001</v>
      </c>
      <c r="M14" s="61">
        <v>205444.21000000002</v>
      </c>
      <c r="N14" s="61">
        <v>244134.35999999987</v>
      </c>
      <c r="O14" s="61">
        <v>264781.49999999994</v>
      </c>
      <c r="P14" s="61">
        <v>209693.12000000002</v>
      </c>
      <c r="Q14" s="38">
        <v>171093.38</v>
      </c>
      <c r="R14" s="374">
        <f t="shared" si="0"/>
        <v>-0.18407728398528295</v>
      </c>
      <c r="T14" s="340">
        <f t="shared" si="1"/>
        <v>0.12665791997286635</v>
      </c>
      <c r="U14" s="341">
        <f t="shared" si="2"/>
        <v>0.17059544113336805</v>
      </c>
      <c r="V14" s="341">
        <f t="shared" si="3"/>
        <v>0.24018411507567763</v>
      </c>
      <c r="W14" s="341">
        <f t="shared" si="4"/>
        <v>0.19252504913865032</v>
      </c>
      <c r="X14" s="342">
        <f t="shared" si="5"/>
        <v>0.1544280736730744</v>
      </c>
    </row>
    <row r="15" spans="1:38" ht="20.100000000000001" customHeight="1">
      <c r="A15" s="47"/>
      <c r="B15" s="24"/>
      <c r="C15" s="378" t="s">
        <v>87</v>
      </c>
      <c r="D15" s="370"/>
      <c r="E15" s="378"/>
      <c r="F15" s="43">
        <f>F16+F17</f>
        <v>246535.25000000003</v>
      </c>
      <c r="G15" s="63">
        <f t="shared" ref="G15:Q15" si="7">G16+G17</f>
        <v>376955.76999999996</v>
      </c>
      <c r="H15" s="63">
        <f t="shared" si="7"/>
        <v>461612.83999999997</v>
      </c>
      <c r="I15" s="63">
        <f t="shared" si="7"/>
        <v>366016.4599999999</v>
      </c>
      <c r="J15" s="63">
        <f t="shared" si="7"/>
        <v>152274.76000000004</v>
      </c>
      <c r="K15" s="63">
        <f t="shared" si="7"/>
        <v>152951.93999999997</v>
      </c>
      <c r="L15" s="63">
        <f t="shared" si="7"/>
        <v>335460.84000000008</v>
      </c>
      <c r="M15" s="63">
        <f t="shared" si="7"/>
        <v>336289.05000000005</v>
      </c>
      <c r="N15" s="63">
        <f t="shared" si="7"/>
        <v>299427.65000000002</v>
      </c>
      <c r="O15" s="63">
        <f t="shared" si="7"/>
        <v>154539.74000000002</v>
      </c>
      <c r="P15" s="63">
        <f t="shared" si="7"/>
        <v>135055.25</v>
      </c>
      <c r="Q15" s="423">
        <f t="shared" si="7"/>
        <v>179321.80000000002</v>
      </c>
      <c r="R15" s="379">
        <f t="shared" si="0"/>
        <v>0.32776622900627717</v>
      </c>
      <c r="T15" s="343">
        <f t="shared" si="1"/>
        <v>0.20841860331229989</v>
      </c>
      <c r="U15" s="344">
        <f t="shared" si="2"/>
        <v>0.13556446719483878</v>
      </c>
      <c r="V15" s="344">
        <f t="shared" si="3"/>
        <v>0.14018347466090084</v>
      </c>
      <c r="W15" s="344">
        <f t="shared" si="4"/>
        <v>0.12399795779033047</v>
      </c>
      <c r="X15" s="345">
        <f t="shared" si="5"/>
        <v>0.16185500655600069</v>
      </c>
    </row>
    <row r="16" spans="1:38" ht="20.100000000000001" customHeight="1">
      <c r="A16" s="47"/>
      <c r="D16" s="24" t="s">
        <v>97</v>
      </c>
      <c r="E16" s="24"/>
      <c r="F16" s="216"/>
      <c r="G16" s="65"/>
      <c r="H16" s="65"/>
      <c r="I16" s="65"/>
      <c r="J16" s="65"/>
      <c r="K16" s="65"/>
      <c r="L16" s="65"/>
      <c r="M16" s="65">
        <v>73891.350000000006</v>
      </c>
      <c r="N16" s="65">
        <v>83050.94</v>
      </c>
      <c r="O16" s="65">
        <v>72211.570000000007</v>
      </c>
      <c r="P16" s="65">
        <v>93328.650000000009</v>
      </c>
      <c r="Q16" s="40">
        <v>100119.07000000002</v>
      </c>
      <c r="R16" s="374">
        <f t="shared" si="0"/>
        <v>7.275815090007208E-2</v>
      </c>
      <c r="T16" s="387">
        <f t="shared" si="1"/>
        <v>0</v>
      </c>
      <c r="U16" s="388">
        <f t="shared" si="2"/>
        <v>0</v>
      </c>
      <c r="V16" s="388">
        <f t="shared" si="3"/>
        <v>6.5503337803718753E-2</v>
      </c>
      <c r="W16" s="388">
        <f t="shared" si="4"/>
        <v>8.5687613057089801E-2</v>
      </c>
      <c r="X16" s="389">
        <f t="shared" si="5"/>
        <v>9.0366997940187377E-2</v>
      </c>
    </row>
    <row r="17" spans="1:37" ht="20.100000000000001" customHeight="1" thickBot="1">
      <c r="A17" s="47"/>
      <c r="D17" s="24" t="s">
        <v>98</v>
      </c>
      <c r="E17" s="24"/>
      <c r="F17" s="216">
        <v>246535.25000000003</v>
      </c>
      <c r="G17" s="65">
        <v>376955.76999999996</v>
      </c>
      <c r="H17" s="65">
        <v>461612.83999999997</v>
      </c>
      <c r="I17" s="65">
        <v>366016.4599999999</v>
      </c>
      <c r="J17" s="65">
        <v>152274.76000000004</v>
      </c>
      <c r="K17" s="65">
        <v>152951.93999999997</v>
      </c>
      <c r="L17" s="65">
        <v>335460.84000000008</v>
      </c>
      <c r="M17" s="65">
        <v>262397.7</v>
      </c>
      <c r="N17" s="65">
        <v>216376.71</v>
      </c>
      <c r="O17" s="65">
        <v>82328.170000000013</v>
      </c>
      <c r="P17" s="65">
        <v>41726.599999999991</v>
      </c>
      <c r="Q17" s="40">
        <v>79202.73</v>
      </c>
      <c r="R17" s="374">
        <f t="shared" si="0"/>
        <v>0.89813524226752273</v>
      </c>
      <c r="T17" s="387">
        <f t="shared" si="1"/>
        <v>0.20841860331229989</v>
      </c>
      <c r="U17" s="388">
        <f t="shared" si="2"/>
        <v>0.13556446719483878</v>
      </c>
      <c r="V17" s="388">
        <f t="shared" si="3"/>
        <v>7.4680136857182083E-2</v>
      </c>
      <c r="W17" s="388">
        <f t="shared" si="4"/>
        <v>3.8310344733240673E-2</v>
      </c>
      <c r="X17" s="389">
        <f t="shared" si="5"/>
        <v>7.1488008615813295E-2</v>
      </c>
    </row>
    <row r="18" spans="1:37" s="6" customFormat="1" ht="20.100000000000001" customHeight="1" thickBot="1">
      <c r="A18" s="32" t="s">
        <v>39</v>
      </c>
      <c r="B18" s="115"/>
      <c r="C18" s="115"/>
      <c r="D18" s="115"/>
      <c r="E18" s="115"/>
      <c r="F18" s="215">
        <v>647235.69000000006</v>
      </c>
      <c r="G18" s="83">
        <v>801309.36999999988</v>
      </c>
      <c r="H18" s="83">
        <v>875984.2</v>
      </c>
      <c r="I18" s="83">
        <v>764635.66999999993</v>
      </c>
      <c r="J18" s="83">
        <v>789601.27000000025</v>
      </c>
      <c r="K18" s="83">
        <v>728994.5299999998</v>
      </c>
      <c r="L18" s="83">
        <v>462680.82000000007</v>
      </c>
      <c r="M18" s="83">
        <v>549289.52000000025</v>
      </c>
      <c r="N18" s="83">
        <v>506036.2</v>
      </c>
      <c r="O18" s="83">
        <v>599988.58000000007</v>
      </c>
      <c r="P18" s="83">
        <v>679088.71</v>
      </c>
      <c r="Q18" s="209">
        <v>686178.78</v>
      </c>
      <c r="R18" s="326">
        <f t="shared" si="0"/>
        <v>1.0440565268711455E-2</v>
      </c>
      <c r="S18"/>
      <c r="T18" s="393">
        <f t="shared" si="1"/>
        <v>0.54716702185051713</v>
      </c>
      <c r="U18" s="394">
        <f t="shared" si="2"/>
        <v>0.64612292624338008</v>
      </c>
      <c r="V18" s="394">
        <f t="shared" si="3"/>
        <v>0.54425149091916347</v>
      </c>
      <c r="W18" s="394">
        <f t="shared" si="4"/>
        <v>0.62349011384947983</v>
      </c>
      <c r="X18" s="395">
        <f t="shared" si="5"/>
        <v>0.61934171380996916</v>
      </c>
      <c r="Y18"/>
      <c r="Z18"/>
      <c r="AA18"/>
      <c r="AB18"/>
      <c r="AC18"/>
      <c r="AD18"/>
      <c r="AE18"/>
      <c r="AF18"/>
      <c r="AG18"/>
      <c r="AH18"/>
      <c r="AI18"/>
      <c r="AJ18"/>
      <c r="AK18"/>
    </row>
    <row r="19" spans="1:37" ht="20.100000000000001" customHeight="1" thickBot="1">
      <c r="A19" s="203"/>
      <c r="B19" s="115" t="s">
        <v>37</v>
      </c>
      <c r="C19" s="115"/>
      <c r="D19" s="115"/>
      <c r="E19" s="204"/>
      <c r="F19" s="396">
        <v>68159.579999999987</v>
      </c>
      <c r="G19" s="223">
        <v>70433.91</v>
      </c>
      <c r="H19" s="223">
        <v>67902.130000000034</v>
      </c>
      <c r="I19" s="223">
        <v>47275.189999999995</v>
      </c>
      <c r="J19" s="223">
        <v>50627.750000000007</v>
      </c>
      <c r="K19" s="223">
        <v>52181.959999999985</v>
      </c>
      <c r="L19" s="223">
        <v>43119.45</v>
      </c>
      <c r="M19" s="223">
        <v>50102.139999999985</v>
      </c>
      <c r="N19" s="223">
        <v>43585.160000000018</v>
      </c>
      <c r="O19" s="223">
        <v>47720.720000000008</v>
      </c>
      <c r="P19" s="223">
        <v>60463.67</v>
      </c>
      <c r="Q19" s="397">
        <v>71350.370000000024</v>
      </c>
      <c r="R19" s="321">
        <f t="shared" si="0"/>
        <v>0.18005357597380423</v>
      </c>
      <c r="S19" s="6"/>
      <c r="T19" s="393">
        <f t="shared" si="1"/>
        <v>5.7621473870178665E-2</v>
      </c>
      <c r="U19" s="394">
        <f t="shared" si="2"/>
        <v>4.6249950177698881E-2</v>
      </c>
      <c r="V19" s="394">
        <f t="shared" si="3"/>
        <v>4.3287612253779799E-2</v>
      </c>
      <c r="W19" s="394">
        <f t="shared" si="4"/>
        <v>5.5513366570410776E-2</v>
      </c>
      <c r="X19" s="395">
        <f t="shared" si="5"/>
        <v>6.4400505706071864E-2</v>
      </c>
    </row>
    <row r="20" spans="1:37" ht="20.100000000000001" customHeight="1">
      <c r="A20" s="198"/>
      <c r="B20" s="24"/>
      <c r="C20" s="370" t="s">
        <v>96</v>
      </c>
      <c r="D20" s="370"/>
      <c r="E20" s="199"/>
      <c r="F20" s="371">
        <v>29185.819999999978</v>
      </c>
      <c r="G20" s="372">
        <v>28949.889999999996</v>
      </c>
      <c r="H20" s="372">
        <v>27528.080000000013</v>
      </c>
      <c r="I20" s="372">
        <v>24883.18</v>
      </c>
      <c r="J20" s="372">
        <v>30463.89000000001</v>
      </c>
      <c r="K20" s="372">
        <v>35177.51999999999</v>
      </c>
      <c r="L20" s="372">
        <v>30872.369999999995</v>
      </c>
      <c r="M20" s="372">
        <v>34109.179999999986</v>
      </c>
      <c r="N20" s="372">
        <v>28827.540000000015</v>
      </c>
      <c r="O20" s="372">
        <v>31021.040000000008</v>
      </c>
      <c r="P20" s="372">
        <v>40928.699999999997</v>
      </c>
      <c r="Q20" s="373">
        <v>48357.330000000016</v>
      </c>
      <c r="R20" s="374">
        <f t="shared" si="0"/>
        <v>0.18150173350240834</v>
      </c>
      <c r="T20" s="340">
        <f t="shared" si="1"/>
        <v>2.4673420295573078E-2</v>
      </c>
      <c r="U20" s="341">
        <f t="shared" si="2"/>
        <v>3.1178563384261646E-2</v>
      </c>
      <c r="V20" s="341">
        <f t="shared" si="3"/>
        <v>2.8139281034087364E-2</v>
      </c>
      <c r="W20" s="341">
        <f t="shared" si="4"/>
        <v>3.7577770690240465E-2</v>
      </c>
      <c r="X20" s="342">
        <f t="shared" si="5"/>
        <v>4.3647096806861685E-2</v>
      </c>
    </row>
    <row r="21" spans="1:37" ht="20.100000000000001" customHeight="1">
      <c r="A21" s="198"/>
      <c r="B21" s="24"/>
      <c r="C21" s="378" t="s">
        <v>87</v>
      </c>
      <c r="D21" s="370"/>
      <c r="E21" s="194"/>
      <c r="F21" s="43">
        <f>F22+F23</f>
        <v>38973.760000000002</v>
      </c>
      <c r="G21" s="63">
        <f t="shared" ref="G21:Q21" si="8">G22+G23</f>
        <v>41484.020000000004</v>
      </c>
      <c r="H21" s="63">
        <f t="shared" si="8"/>
        <v>40374.050000000017</v>
      </c>
      <c r="I21" s="63">
        <f t="shared" si="8"/>
        <v>22392.009999999995</v>
      </c>
      <c r="J21" s="63">
        <f t="shared" si="8"/>
        <v>20163.859999999997</v>
      </c>
      <c r="K21" s="63">
        <f t="shared" si="8"/>
        <v>17004.439999999995</v>
      </c>
      <c r="L21" s="63">
        <f t="shared" si="8"/>
        <v>12247.08</v>
      </c>
      <c r="M21" s="63">
        <f t="shared" si="8"/>
        <v>15992.960000000001</v>
      </c>
      <c r="N21" s="63">
        <f t="shared" si="8"/>
        <v>14757.620000000003</v>
      </c>
      <c r="O21" s="63">
        <f t="shared" si="8"/>
        <v>16699.68</v>
      </c>
      <c r="P21" s="63">
        <f t="shared" si="8"/>
        <v>19534.97</v>
      </c>
      <c r="Q21" s="423">
        <f t="shared" si="8"/>
        <v>22993.040000000001</v>
      </c>
      <c r="R21" s="379">
        <f t="shared" si="0"/>
        <v>0.17701946816401559</v>
      </c>
      <c r="T21" s="343">
        <f t="shared" si="1"/>
        <v>3.2948053574605583E-2</v>
      </c>
      <c r="U21" s="344">
        <f t="shared" si="2"/>
        <v>1.5071386793437232E-2</v>
      </c>
      <c r="V21" s="344">
        <f t="shared" si="3"/>
        <v>1.5148331219692439E-2</v>
      </c>
      <c r="W21" s="344">
        <f t="shared" si="4"/>
        <v>1.7935595880170317E-2</v>
      </c>
      <c r="X21" s="345">
        <f t="shared" si="5"/>
        <v>2.0753408899210166E-2</v>
      </c>
    </row>
    <row r="22" spans="1:37" ht="20.100000000000001" customHeight="1">
      <c r="A22" s="47"/>
      <c r="D22" s="24" t="s">
        <v>97</v>
      </c>
      <c r="E22" s="24"/>
      <c r="F22" s="216"/>
      <c r="G22" s="65"/>
      <c r="H22" s="65"/>
      <c r="I22" s="65"/>
      <c r="J22" s="65"/>
      <c r="K22" s="65"/>
      <c r="L22" s="65"/>
      <c r="M22" s="65">
        <v>6061.92</v>
      </c>
      <c r="N22" s="65">
        <v>4767.6100000000006</v>
      </c>
      <c r="O22" s="65">
        <v>5933.83</v>
      </c>
      <c r="P22" s="65">
        <v>5742.49</v>
      </c>
      <c r="Q22" s="40">
        <v>6560.0599999999995</v>
      </c>
      <c r="R22" s="374">
        <f t="shared" si="0"/>
        <v>0.14237203721730465</v>
      </c>
      <c r="T22" s="387">
        <f t="shared" si="1"/>
        <v>0</v>
      </c>
      <c r="U22" s="388">
        <f t="shared" si="2"/>
        <v>0</v>
      </c>
      <c r="V22" s="388">
        <f t="shared" si="3"/>
        <v>5.3825954893355786E-3</v>
      </c>
      <c r="W22" s="388">
        <f t="shared" si="4"/>
        <v>5.2723387845448047E-3</v>
      </c>
      <c r="X22" s="389">
        <f t="shared" si="5"/>
        <v>5.9210790562427857E-3</v>
      </c>
    </row>
    <row r="23" spans="1:37" ht="20.100000000000001" customHeight="1" thickBot="1">
      <c r="A23" s="47"/>
      <c r="D23" s="24" t="s">
        <v>98</v>
      </c>
      <c r="E23" s="24"/>
      <c r="F23" s="216">
        <v>38973.760000000002</v>
      </c>
      <c r="G23" s="65">
        <v>41484.020000000004</v>
      </c>
      <c r="H23" s="65">
        <v>40374.050000000017</v>
      </c>
      <c r="I23" s="65">
        <v>22392.009999999995</v>
      </c>
      <c r="J23" s="65">
        <v>20163.859999999997</v>
      </c>
      <c r="K23" s="65">
        <v>17004.439999999995</v>
      </c>
      <c r="L23" s="65">
        <v>12247.08</v>
      </c>
      <c r="M23" s="65">
        <v>9931.0400000000009</v>
      </c>
      <c r="N23" s="65">
        <v>9990.010000000002</v>
      </c>
      <c r="O23" s="65">
        <v>10765.85</v>
      </c>
      <c r="P23" s="65">
        <v>13792.480000000001</v>
      </c>
      <c r="Q23" s="40">
        <v>16432.980000000003</v>
      </c>
      <c r="R23" s="374">
        <f t="shared" si="0"/>
        <v>0.19144490330962971</v>
      </c>
      <c r="T23" s="387">
        <f t="shared" si="1"/>
        <v>3.2948053574605583E-2</v>
      </c>
      <c r="U23" s="388">
        <f t="shared" si="2"/>
        <v>1.5071386793437232E-2</v>
      </c>
      <c r="V23" s="388">
        <f t="shared" si="3"/>
        <v>9.7657357303568594E-3</v>
      </c>
      <c r="W23" s="388">
        <f t="shared" si="4"/>
        <v>1.2663257095625512E-2</v>
      </c>
      <c r="X23" s="389">
        <f t="shared" si="5"/>
        <v>1.4832329842967382E-2</v>
      </c>
    </row>
    <row r="24" spans="1:37" ht="20.100000000000001" customHeight="1" thickBot="1">
      <c r="A24" s="47"/>
      <c r="B24" s="115" t="s">
        <v>38</v>
      </c>
      <c r="C24" s="115"/>
      <c r="D24" s="115"/>
      <c r="E24" s="115"/>
      <c r="F24" s="215">
        <v>579076.1100000001</v>
      </c>
      <c r="G24" s="83">
        <v>730875.46</v>
      </c>
      <c r="H24" s="83">
        <v>808082.06999999983</v>
      </c>
      <c r="I24" s="83">
        <v>717360.48</v>
      </c>
      <c r="J24" s="83">
        <v>738973.52000000025</v>
      </c>
      <c r="K24" s="83">
        <v>676812.56999999983</v>
      </c>
      <c r="L24" s="83">
        <v>419561.37</v>
      </c>
      <c r="M24" s="83">
        <v>499187.38000000024</v>
      </c>
      <c r="N24" s="83">
        <v>462451.04</v>
      </c>
      <c r="O24" s="83">
        <v>552267.86</v>
      </c>
      <c r="P24" s="83">
        <v>618625.04</v>
      </c>
      <c r="Q24" s="209">
        <v>614828.41</v>
      </c>
      <c r="R24" s="326">
        <f t="shared" si="0"/>
        <v>-6.1372071198411314E-3</v>
      </c>
      <c r="S24" s="6"/>
      <c r="T24" s="393">
        <f t="shared" si="1"/>
        <v>0.4895455479803385</v>
      </c>
      <c r="U24" s="394">
        <f t="shared" si="2"/>
        <v>0.59987297606568124</v>
      </c>
      <c r="V24" s="394">
        <f t="shared" si="3"/>
        <v>0.50096387866538361</v>
      </c>
      <c r="W24" s="394">
        <f t="shared" si="4"/>
        <v>0.56797674727906911</v>
      </c>
      <c r="X24" s="395">
        <f t="shared" si="5"/>
        <v>0.55494120810389735</v>
      </c>
    </row>
    <row r="25" spans="1:37" ht="20.100000000000001" customHeight="1">
      <c r="A25" s="47"/>
      <c r="B25" s="24"/>
      <c r="C25" t="s">
        <v>96</v>
      </c>
      <c r="D25" s="370"/>
      <c r="F25" s="81">
        <v>292563.6100000001</v>
      </c>
      <c r="G25" s="61">
        <v>351467.54</v>
      </c>
      <c r="H25" s="61">
        <v>382366.12999999989</v>
      </c>
      <c r="I25" s="61">
        <v>362924.58999999991</v>
      </c>
      <c r="J25" s="61">
        <v>395916.1500000002</v>
      </c>
      <c r="K25" s="61">
        <v>343984.35999999993</v>
      </c>
      <c r="L25" s="61">
        <v>229707.14</v>
      </c>
      <c r="M25" s="61">
        <v>273277.93000000023</v>
      </c>
      <c r="N25" s="61">
        <v>235539.32000000007</v>
      </c>
      <c r="O25" s="61">
        <v>289012.38999999996</v>
      </c>
      <c r="P25" s="61">
        <v>369491.94</v>
      </c>
      <c r="Q25" s="38">
        <v>356420.37999999995</v>
      </c>
      <c r="R25" s="374">
        <f t="shared" si="0"/>
        <v>-3.5377118104389656E-2</v>
      </c>
      <c r="T25" s="340">
        <f t="shared" si="1"/>
        <v>0.24733054999722931</v>
      </c>
      <c r="U25" s="341">
        <f t="shared" si="2"/>
        <v>0.30488045124996527</v>
      </c>
      <c r="V25" s="341">
        <f t="shared" si="3"/>
        <v>0.2621640301080575</v>
      </c>
      <c r="W25" s="341">
        <f t="shared" si="4"/>
        <v>0.33924076242861584</v>
      </c>
      <c r="X25" s="342">
        <f t="shared" si="5"/>
        <v>0.32170334527978328</v>
      </c>
    </row>
    <row r="26" spans="1:37" ht="20.100000000000001" customHeight="1">
      <c r="A26" s="47"/>
      <c r="B26" s="24"/>
      <c r="C26" s="378" t="s">
        <v>87</v>
      </c>
      <c r="D26" s="370"/>
      <c r="E26" s="378"/>
      <c r="F26" s="43">
        <f>F27+F28</f>
        <v>286512.5</v>
      </c>
      <c r="G26" s="63">
        <f t="shared" ref="G26:Q26" si="9">G27+G28</f>
        <v>379407.92</v>
      </c>
      <c r="H26" s="63">
        <f t="shared" si="9"/>
        <v>425715.94</v>
      </c>
      <c r="I26" s="63">
        <f t="shared" si="9"/>
        <v>354435.89</v>
      </c>
      <c r="J26" s="63">
        <f t="shared" si="9"/>
        <v>343057.37000000005</v>
      </c>
      <c r="K26" s="63">
        <f t="shared" si="9"/>
        <v>332828.2099999999</v>
      </c>
      <c r="L26" s="63">
        <f t="shared" si="9"/>
        <v>189854.23</v>
      </c>
      <c r="M26" s="63">
        <f t="shared" si="9"/>
        <v>225909.45</v>
      </c>
      <c r="N26" s="63">
        <f t="shared" si="9"/>
        <v>226911.71999999991</v>
      </c>
      <c r="O26" s="63">
        <f t="shared" si="9"/>
        <v>263255.47000000003</v>
      </c>
      <c r="P26" s="63">
        <f t="shared" si="9"/>
        <v>249133.09999999998</v>
      </c>
      <c r="Q26" s="423">
        <f t="shared" si="9"/>
        <v>258408.03000000003</v>
      </c>
      <c r="R26" s="379">
        <f t="shared" si="0"/>
        <v>3.7228814637637678E-2</v>
      </c>
      <c r="T26" s="343">
        <f t="shared" si="1"/>
        <v>0.24221499798310916</v>
      </c>
      <c r="U26" s="344">
        <f t="shared" si="2"/>
        <v>0.29499252481571603</v>
      </c>
      <c r="V26" s="344">
        <f t="shared" si="3"/>
        <v>0.23879984855732603</v>
      </c>
      <c r="W26" s="344">
        <f t="shared" si="4"/>
        <v>0.22873598485045324</v>
      </c>
      <c r="X26" s="345">
        <f t="shared" si="5"/>
        <v>0.23323786282411407</v>
      </c>
    </row>
    <row r="27" spans="1:37" ht="20.100000000000001" customHeight="1">
      <c r="A27" s="47"/>
      <c r="D27" s="24" t="s">
        <v>97</v>
      </c>
      <c r="E27" s="24"/>
      <c r="F27" s="216"/>
      <c r="G27" s="65"/>
      <c r="H27" s="65"/>
      <c r="I27" s="65"/>
      <c r="J27" s="65"/>
      <c r="K27" s="65"/>
      <c r="L27" s="65"/>
      <c r="M27" s="65">
        <v>94161.340000000011</v>
      </c>
      <c r="N27" s="65">
        <v>93564.459999999977</v>
      </c>
      <c r="O27" s="65">
        <v>109696.16000000002</v>
      </c>
      <c r="P27" s="65">
        <v>109414.29</v>
      </c>
      <c r="Q27" s="40">
        <v>95371.120000000024</v>
      </c>
      <c r="R27" s="374">
        <f t="shared" si="0"/>
        <v>-0.12834859139514565</v>
      </c>
      <c r="T27" s="340">
        <f t="shared" si="1"/>
        <v>0</v>
      </c>
      <c r="U27" s="341">
        <f t="shared" si="2"/>
        <v>0</v>
      </c>
      <c r="V27" s="341">
        <f t="shared" si="3"/>
        <v>9.9505724972477144E-2</v>
      </c>
      <c r="W27" s="341">
        <f t="shared" si="4"/>
        <v>0.10045628372891077</v>
      </c>
      <c r="X27" s="342">
        <f t="shared" si="5"/>
        <v>8.6081520779141912E-2</v>
      </c>
    </row>
    <row r="28" spans="1:37" ht="20.100000000000001" customHeight="1" thickBot="1">
      <c r="A28" s="47"/>
      <c r="D28" s="24" t="s">
        <v>98</v>
      </c>
      <c r="E28" s="24"/>
      <c r="F28" s="216">
        <v>286512.5</v>
      </c>
      <c r="G28" s="65">
        <v>379407.92</v>
      </c>
      <c r="H28" s="65">
        <v>425715.94</v>
      </c>
      <c r="I28" s="65">
        <v>354435.89</v>
      </c>
      <c r="J28" s="65">
        <v>343057.37000000005</v>
      </c>
      <c r="K28" s="65">
        <v>332828.2099999999</v>
      </c>
      <c r="L28" s="65">
        <v>189854.23</v>
      </c>
      <c r="M28" s="65">
        <v>131748.11000000002</v>
      </c>
      <c r="N28" s="65">
        <v>133347.25999999995</v>
      </c>
      <c r="O28" s="65">
        <v>153559.31000000003</v>
      </c>
      <c r="P28" s="65">
        <v>139718.81</v>
      </c>
      <c r="Q28" s="40">
        <v>163036.91</v>
      </c>
      <c r="R28" s="383">
        <f t="shared" si="0"/>
        <v>0.16689306185759817</v>
      </c>
      <c r="T28" s="340">
        <f t="shared" si="1"/>
        <v>0.24221499798310916</v>
      </c>
      <c r="U28" s="341">
        <f t="shared" si="2"/>
        <v>0.29499252481571603</v>
      </c>
      <c r="V28" s="341">
        <f t="shared" si="3"/>
        <v>0.13929412358484891</v>
      </c>
      <c r="W28" s="341">
        <f t="shared" si="4"/>
        <v>0.12827970112154249</v>
      </c>
      <c r="X28" s="342">
        <f t="shared" si="5"/>
        <v>0.14715634204497216</v>
      </c>
    </row>
    <row r="29" spans="1:37" ht="20.100000000000001" customHeight="1" thickBot="1">
      <c r="A29" s="56" t="s">
        <v>30</v>
      </c>
      <c r="B29" s="212"/>
      <c r="C29" s="212"/>
      <c r="D29" s="212"/>
      <c r="E29" s="212"/>
      <c r="F29" s="59">
        <f>F7+F18</f>
        <v>1182885.05</v>
      </c>
      <c r="G29" s="69">
        <f t="shared" ref="G29:Q29" si="10">G7+G18</f>
        <v>1418351.75</v>
      </c>
      <c r="H29" s="69">
        <f t="shared" si="10"/>
        <v>1683471.2699999998</v>
      </c>
      <c r="I29" s="69">
        <f t="shared" si="10"/>
        <v>1413870.68</v>
      </c>
      <c r="J29" s="69">
        <f t="shared" si="10"/>
        <v>1191110.1000000003</v>
      </c>
      <c r="K29" s="69">
        <f t="shared" si="10"/>
        <v>1128259.8099999996</v>
      </c>
      <c r="L29" s="69">
        <f t="shared" si="10"/>
        <v>1070522.4300000002</v>
      </c>
      <c r="M29" s="69">
        <f t="shared" si="10"/>
        <v>1154685.0300000003</v>
      </c>
      <c r="N29" s="69">
        <f t="shared" si="10"/>
        <v>1138945.6099999999</v>
      </c>
      <c r="O29" s="69">
        <f t="shared" ref="O29" si="11">O7+O18</f>
        <v>1102410.54</v>
      </c>
      <c r="P29" s="69">
        <f t="shared" si="10"/>
        <v>1089173.18</v>
      </c>
      <c r="Q29" s="85">
        <f t="shared" si="10"/>
        <v>1107916.3</v>
      </c>
      <c r="R29" s="335">
        <f t="shared" si="0"/>
        <v>1.7208576509384958E-2</v>
      </c>
      <c r="T29" s="365">
        <f>T7+T18</f>
        <v>1</v>
      </c>
      <c r="U29" s="367">
        <f t="shared" ref="U29:X29" si="12">U7+U18</f>
        <v>1</v>
      </c>
      <c r="V29" s="367">
        <f t="shared" si="12"/>
        <v>1</v>
      </c>
      <c r="W29" s="367">
        <f t="shared" si="12"/>
        <v>1</v>
      </c>
      <c r="X29" s="366">
        <f t="shared" si="12"/>
        <v>1</v>
      </c>
    </row>
    <row r="30" spans="1:37" s="6" customFormat="1" ht="20.100000000000001" customHeight="1" thickBot="1">
      <c r="A30" s="385"/>
      <c r="B30" s="115" t="s">
        <v>113</v>
      </c>
      <c r="C30" s="115"/>
      <c r="D30" s="115"/>
      <c r="E30" s="398"/>
      <c r="F30" s="33">
        <f>F9+F14+F20+F25</f>
        <v>559757.87000000011</v>
      </c>
      <c r="G30" s="83">
        <f t="shared" ref="G30:Q30" si="13">G9+G14+G20+G25</f>
        <v>550154.08000000007</v>
      </c>
      <c r="H30" s="83">
        <f t="shared" si="13"/>
        <v>610964.05999999982</v>
      </c>
      <c r="I30" s="83">
        <f t="shared" si="13"/>
        <v>577392.25000000012</v>
      </c>
      <c r="J30" s="83">
        <f t="shared" si="13"/>
        <v>643679.68000000028</v>
      </c>
      <c r="K30" s="83">
        <f t="shared" si="13"/>
        <v>597647.41999999993</v>
      </c>
      <c r="L30" s="83">
        <f t="shared" si="13"/>
        <v>489933.81000000011</v>
      </c>
      <c r="M30" s="83">
        <f t="shared" si="13"/>
        <v>540198.25000000023</v>
      </c>
      <c r="N30" s="83">
        <f t="shared" si="13"/>
        <v>553877.94999999995</v>
      </c>
      <c r="O30" s="83">
        <f t="shared" ref="O30" si="14">O9+O14+O20+O25</f>
        <v>628225.61999999988</v>
      </c>
      <c r="P30" s="83">
        <f t="shared" si="13"/>
        <v>653183.15</v>
      </c>
      <c r="Q30" s="209">
        <f t="shared" si="13"/>
        <v>612326.71</v>
      </c>
      <c r="R30" s="326">
        <f t="shared" si="0"/>
        <v>-6.2549745810191307E-2</v>
      </c>
      <c r="T30" s="399">
        <f>F30/$F$29</f>
        <v>0.47321408787776975</v>
      </c>
      <c r="U30" s="400">
        <f>K30/$K$29</f>
        <v>0.52970726662682432</v>
      </c>
      <c r="V30" s="400">
        <f>P30/$P$29</f>
        <v>0.59970550321483318</v>
      </c>
      <c r="W30" s="400">
        <f>Q30/$P$29</f>
        <v>0.56219407642777253</v>
      </c>
      <c r="X30" s="401">
        <f>Q30/$Q$29</f>
        <v>0.55268318554388984</v>
      </c>
      <c r="Y30"/>
      <c r="Z30"/>
      <c r="AA30"/>
      <c r="AB30"/>
      <c r="AC30"/>
      <c r="AD30"/>
      <c r="AE30"/>
      <c r="AF30"/>
      <c r="AG30"/>
      <c r="AH30"/>
      <c r="AI30"/>
      <c r="AJ30"/>
      <c r="AK30"/>
    </row>
    <row r="31" spans="1:37" ht="20.100000000000001" customHeight="1">
      <c r="A31" s="198"/>
      <c r="B31" s="1"/>
      <c r="C31" s="1" t="s">
        <v>37</v>
      </c>
      <c r="D31" s="1"/>
      <c r="E31" s="330"/>
      <c r="F31" s="7">
        <f>F9+F20</f>
        <v>117372.49999999999</v>
      </c>
      <c r="G31" s="61">
        <f t="shared" ref="G31:Q31" si="15">G9+G20</f>
        <v>43626.489999999991</v>
      </c>
      <c r="H31" s="61">
        <f t="shared" si="15"/>
        <v>47130.520000000019</v>
      </c>
      <c r="I31" s="61">
        <f t="shared" si="15"/>
        <v>45775.930000000008</v>
      </c>
      <c r="J31" s="61">
        <f t="shared" si="15"/>
        <v>55337.560000000012</v>
      </c>
      <c r="K31" s="61">
        <f t="shared" si="15"/>
        <v>61187.079999999987</v>
      </c>
      <c r="L31" s="61">
        <f t="shared" si="15"/>
        <v>54168.500000000007</v>
      </c>
      <c r="M31" s="61">
        <f t="shared" si="15"/>
        <v>61476.109999999986</v>
      </c>
      <c r="N31" s="61">
        <f t="shared" si="15"/>
        <v>74204.26999999999</v>
      </c>
      <c r="O31" s="61">
        <f t="shared" ref="O31" si="16">O9+O20</f>
        <v>74431.730000000025</v>
      </c>
      <c r="P31" s="61">
        <f t="shared" si="15"/>
        <v>73998.09</v>
      </c>
      <c r="Q31" s="7">
        <f t="shared" si="15"/>
        <v>84812.950000000026</v>
      </c>
      <c r="R31" s="384">
        <f t="shared" si="0"/>
        <v>0.14615052902041162</v>
      </c>
      <c r="T31" s="340">
        <f t="shared" ref="T31:T38" si="17">F31/$F$29</f>
        <v>9.9225617907674105E-2</v>
      </c>
      <c r="U31" s="341">
        <f t="shared" ref="U31:U38" si="18">K31/$K$29</f>
        <v>5.4231374243490962E-2</v>
      </c>
      <c r="V31" s="341">
        <f t="shared" ref="V31:W38" si="19">P31/$P$29</f>
        <v>6.793969164756701E-2</v>
      </c>
      <c r="W31" s="341">
        <f t="shared" si="19"/>
        <v>7.7869113523342567E-2</v>
      </c>
      <c r="X31" s="342">
        <f t="shared" ref="X31:X38" si="20">Q31/$Q$29</f>
        <v>7.6551766591032216E-2</v>
      </c>
    </row>
    <row r="32" spans="1:37" ht="20.100000000000001" customHeight="1" thickBot="1">
      <c r="A32" s="198"/>
      <c r="B32" s="1"/>
      <c r="C32" s="1" t="s">
        <v>38</v>
      </c>
      <c r="D32" s="1"/>
      <c r="E32" s="330"/>
      <c r="F32" s="7">
        <f>F14+F25</f>
        <v>442385.37000000011</v>
      </c>
      <c r="G32" s="61">
        <f t="shared" ref="G32:Q32" si="21">G14+G25</f>
        <v>506527.59000000008</v>
      </c>
      <c r="H32" s="61">
        <f t="shared" si="21"/>
        <v>563833.5399999998</v>
      </c>
      <c r="I32" s="61">
        <f t="shared" si="21"/>
        <v>531616.32000000007</v>
      </c>
      <c r="J32" s="61">
        <f t="shared" si="21"/>
        <v>588342.12000000023</v>
      </c>
      <c r="K32" s="61">
        <f t="shared" si="21"/>
        <v>536460.33999999985</v>
      </c>
      <c r="L32" s="61">
        <f t="shared" si="21"/>
        <v>435765.31000000011</v>
      </c>
      <c r="M32" s="61">
        <f t="shared" si="21"/>
        <v>478722.14000000025</v>
      </c>
      <c r="N32" s="61">
        <f t="shared" si="21"/>
        <v>479673.67999999993</v>
      </c>
      <c r="O32" s="61">
        <f t="shared" ref="O32" si="22">O14+O25</f>
        <v>553793.8899999999</v>
      </c>
      <c r="P32" s="61">
        <f t="shared" si="21"/>
        <v>579185.06000000006</v>
      </c>
      <c r="Q32" s="7">
        <f t="shared" si="21"/>
        <v>527513.76</v>
      </c>
      <c r="R32" s="374">
        <f t="shared" si="0"/>
        <v>-8.9213799817281267E-2</v>
      </c>
      <c r="T32" s="340">
        <f t="shared" si="17"/>
        <v>0.37398846997009566</v>
      </c>
      <c r="U32" s="341">
        <f t="shared" si="18"/>
        <v>0.47547589238333327</v>
      </c>
      <c r="V32" s="341">
        <f t="shared" si="19"/>
        <v>0.53176581156726621</v>
      </c>
      <c r="W32" s="341">
        <f t="shared" si="19"/>
        <v>0.48432496290443</v>
      </c>
      <c r="X32" s="342">
        <f t="shared" si="20"/>
        <v>0.47613141895285771</v>
      </c>
    </row>
    <row r="33" spans="1:37" ht="20.100000000000001" customHeight="1" thickBot="1">
      <c r="A33" s="47"/>
      <c r="B33" s="115" t="s">
        <v>97</v>
      </c>
      <c r="C33" s="115"/>
      <c r="D33" s="115"/>
      <c r="E33" s="398"/>
      <c r="F33" s="33">
        <f>F11+F16+F22+F27</f>
        <v>0</v>
      </c>
      <c r="G33" s="83">
        <f t="shared" ref="G33:Q33" si="23">G11+G16+G22+G27</f>
        <v>0</v>
      </c>
      <c r="H33" s="83">
        <f t="shared" si="23"/>
        <v>0</v>
      </c>
      <c r="I33" s="83">
        <f t="shared" si="23"/>
        <v>0</v>
      </c>
      <c r="J33" s="83">
        <f t="shared" si="23"/>
        <v>0</v>
      </c>
      <c r="K33" s="83">
        <f t="shared" si="23"/>
        <v>0</v>
      </c>
      <c r="L33" s="83">
        <f t="shared" si="23"/>
        <v>0</v>
      </c>
      <c r="M33" s="83">
        <f t="shared" si="23"/>
        <v>183639.95</v>
      </c>
      <c r="N33" s="83">
        <f t="shared" si="23"/>
        <v>192412.05</v>
      </c>
      <c r="O33" s="83">
        <f t="shared" ref="O33" si="24">O11+O16+O22+O27</f>
        <v>201225.10000000003</v>
      </c>
      <c r="P33" s="83">
        <f t="shared" si="23"/>
        <v>220011.30000000002</v>
      </c>
      <c r="Q33" s="33">
        <f t="shared" si="23"/>
        <v>212591.27000000005</v>
      </c>
      <c r="R33" s="326">
        <f t="shared" si="0"/>
        <v>-3.3725676817508779E-2</v>
      </c>
      <c r="S33" s="6"/>
      <c r="T33" s="393">
        <f t="shared" si="17"/>
        <v>0</v>
      </c>
      <c r="U33" s="394">
        <f t="shared" si="18"/>
        <v>0</v>
      </c>
      <c r="V33" s="394">
        <f t="shared" si="19"/>
        <v>0.20199845537878561</v>
      </c>
      <c r="W33" s="394">
        <f t="shared" si="19"/>
        <v>0.19518592075504473</v>
      </c>
      <c r="X33" s="395">
        <f t="shared" si="20"/>
        <v>0.19188387245498603</v>
      </c>
    </row>
    <row r="34" spans="1:37" ht="20.100000000000001" customHeight="1">
      <c r="A34" s="47"/>
      <c r="B34" s="1"/>
      <c r="C34" s="1" t="s">
        <v>37</v>
      </c>
      <c r="D34" s="1"/>
      <c r="E34" s="330"/>
      <c r="F34" s="7">
        <f>F11+F22</f>
        <v>0</v>
      </c>
      <c r="G34" s="61">
        <f t="shared" ref="G34:Q34" si="25">G11+G22</f>
        <v>0</v>
      </c>
      <c r="H34" s="61">
        <f t="shared" si="25"/>
        <v>0</v>
      </c>
      <c r="I34" s="61">
        <f t="shared" si="25"/>
        <v>0</v>
      </c>
      <c r="J34" s="61">
        <f t="shared" si="25"/>
        <v>0</v>
      </c>
      <c r="K34" s="61">
        <f t="shared" si="25"/>
        <v>0</v>
      </c>
      <c r="L34" s="61">
        <f t="shared" si="25"/>
        <v>0</v>
      </c>
      <c r="M34" s="61">
        <f t="shared" si="25"/>
        <v>15587.26</v>
      </c>
      <c r="N34" s="61">
        <f t="shared" si="25"/>
        <v>15796.65</v>
      </c>
      <c r="O34" s="61">
        <f t="shared" ref="O34" si="26">O11+O22</f>
        <v>19317.369999999995</v>
      </c>
      <c r="P34" s="61">
        <f t="shared" si="25"/>
        <v>17268.36</v>
      </c>
      <c r="Q34" s="7">
        <f t="shared" si="25"/>
        <v>17101.080000000002</v>
      </c>
      <c r="R34" s="384">
        <f t="shared" si="0"/>
        <v>-9.6870808808710747E-3</v>
      </c>
      <c r="T34" s="340">
        <f t="shared" si="17"/>
        <v>0</v>
      </c>
      <c r="U34" s="341">
        <f t="shared" si="18"/>
        <v>0</v>
      </c>
      <c r="V34" s="341">
        <f t="shared" si="19"/>
        <v>1.5854558592785034E-2</v>
      </c>
      <c r="W34" s="341">
        <f t="shared" si="19"/>
        <v>1.5700974201366218E-2</v>
      </c>
      <c r="X34" s="342">
        <f t="shared" si="20"/>
        <v>1.5435353735656746E-2</v>
      </c>
    </row>
    <row r="35" spans="1:37" s="6" customFormat="1" ht="20.100000000000001" customHeight="1" thickBot="1">
      <c r="A35" s="203"/>
      <c r="B35" s="1"/>
      <c r="C35" s="1" t="s">
        <v>38</v>
      </c>
      <c r="D35" s="1"/>
      <c r="E35" s="330"/>
      <c r="F35" s="7">
        <f>F16+F27</f>
        <v>0</v>
      </c>
      <c r="G35" s="61">
        <f t="shared" ref="G35:Q35" si="27">G16+G27</f>
        <v>0</v>
      </c>
      <c r="H35" s="61">
        <f t="shared" si="27"/>
        <v>0</v>
      </c>
      <c r="I35" s="61">
        <f t="shared" si="27"/>
        <v>0</v>
      </c>
      <c r="J35" s="61">
        <f t="shared" si="27"/>
        <v>0</v>
      </c>
      <c r="K35" s="61">
        <f t="shared" si="27"/>
        <v>0</v>
      </c>
      <c r="L35" s="61">
        <f t="shared" si="27"/>
        <v>0</v>
      </c>
      <c r="M35" s="61">
        <f t="shared" si="27"/>
        <v>168052.69</v>
      </c>
      <c r="N35" s="61">
        <f t="shared" si="27"/>
        <v>176615.39999999997</v>
      </c>
      <c r="O35" s="61">
        <f t="shared" ref="O35" si="28">O16+O27</f>
        <v>181907.73000000004</v>
      </c>
      <c r="P35" s="61">
        <f t="shared" si="27"/>
        <v>202742.94</v>
      </c>
      <c r="Q35" s="7">
        <f t="shared" si="27"/>
        <v>195490.19000000006</v>
      </c>
      <c r="R35" s="321">
        <f t="shared" si="0"/>
        <v>-3.5773132223494153E-2</v>
      </c>
      <c r="S35"/>
      <c r="T35" s="340">
        <f t="shared" si="17"/>
        <v>0</v>
      </c>
      <c r="U35" s="341">
        <f t="shared" si="18"/>
        <v>0</v>
      </c>
      <c r="V35" s="341">
        <f t="shared" si="19"/>
        <v>0.18614389678600057</v>
      </c>
      <c r="W35" s="341">
        <f t="shared" si="19"/>
        <v>0.17948494655367853</v>
      </c>
      <c r="X35" s="342">
        <f t="shared" si="20"/>
        <v>0.17644851871932929</v>
      </c>
      <c r="Y35"/>
      <c r="Z35"/>
      <c r="AA35"/>
      <c r="AB35"/>
      <c r="AC35"/>
      <c r="AD35"/>
      <c r="AE35"/>
      <c r="AF35"/>
      <c r="AG35"/>
      <c r="AH35"/>
      <c r="AI35"/>
      <c r="AJ35"/>
      <c r="AK35"/>
    </row>
    <row r="36" spans="1:37" ht="20.100000000000001" customHeight="1" thickBot="1">
      <c r="A36" s="203"/>
      <c r="B36" s="115" t="s">
        <v>98</v>
      </c>
      <c r="C36" s="115"/>
      <c r="D36" s="115"/>
      <c r="E36" s="398"/>
      <c r="F36" s="33">
        <f>F12+F17+F23+F28</f>
        <v>623127.18000000005</v>
      </c>
      <c r="G36" s="83">
        <f t="shared" ref="G36:Q36" si="29">G12+G17+G23+G28</f>
        <v>868197.66999999993</v>
      </c>
      <c r="H36" s="83">
        <f t="shared" si="29"/>
        <v>1072507.21</v>
      </c>
      <c r="I36" s="83">
        <f t="shared" si="29"/>
        <v>836478.42999999993</v>
      </c>
      <c r="J36" s="83">
        <f t="shared" si="29"/>
        <v>547430.42000000004</v>
      </c>
      <c r="K36" s="83">
        <f t="shared" si="29"/>
        <v>530612.3899999999</v>
      </c>
      <c r="L36" s="83">
        <f t="shared" si="29"/>
        <v>580588.62000000011</v>
      </c>
      <c r="M36" s="83">
        <f t="shared" si="29"/>
        <v>430846.82999999996</v>
      </c>
      <c r="N36" s="83">
        <f t="shared" si="29"/>
        <v>392655.61</v>
      </c>
      <c r="O36" s="83">
        <f t="shared" ref="O36" si="30">O12+O17+O23+O28</f>
        <v>272959.82000000007</v>
      </c>
      <c r="P36" s="83">
        <f t="shared" si="29"/>
        <v>215978.72999999998</v>
      </c>
      <c r="Q36" s="209">
        <f t="shared" si="29"/>
        <v>282998.32</v>
      </c>
      <c r="R36" s="326">
        <f t="shared" si="0"/>
        <v>0.31030643619397164</v>
      </c>
      <c r="S36" s="6"/>
      <c r="T36" s="393">
        <f t="shared" si="17"/>
        <v>0.52678591212223036</v>
      </c>
      <c r="U36" s="394">
        <f t="shared" si="18"/>
        <v>0.4702927333731759</v>
      </c>
      <c r="V36" s="394">
        <f t="shared" si="19"/>
        <v>0.1982960414063813</v>
      </c>
      <c r="W36" s="394">
        <f t="shared" si="19"/>
        <v>0.25982857932656772</v>
      </c>
      <c r="X36" s="395">
        <f t="shared" si="20"/>
        <v>0.2554329420011241</v>
      </c>
    </row>
    <row r="37" spans="1:37" ht="20.100000000000001" customHeight="1">
      <c r="A37" s="47"/>
      <c r="B37" s="9"/>
      <c r="C37" s="1" t="s">
        <v>37</v>
      </c>
      <c r="D37" s="1"/>
      <c r="E37" s="330"/>
      <c r="F37" s="7">
        <f>F12+F23</f>
        <v>90079.43</v>
      </c>
      <c r="G37" s="61">
        <f t="shared" ref="G37:Q37" si="31">G12+G23</f>
        <v>111833.97999999998</v>
      </c>
      <c r="H37" s="61">
        <f t="shared" si="31"/>
        <v>185178.43000000002</v>
      </c>
      <c r="I37" s="61">
        <f t="shared" si="31"/>
        <v>116026.07999999999</v>
      </c>
      <c r="J37" s="61">
        <f t="shared" si="31"/>
        <v>52098.29</v>
      </c>
      <c r="K37" s="61">
        <f t="shared" si="31"/>
        <v>44832.24</v>
      </c>
      <c r="L37" s="61">
        <f t="shared" si="31"/>
        <v>55273.549999999996</v>
      </c>
      <c r="M37" s="61">
        <f t="shared" si="31"/>
        <v>36701.020000000004</v>
      </c>
      <c r="N37" s="61">
        <f t="shared" si="31"/>
        <v>42931.640000000007</v>
      </c>
      <c r="O37" s="61">
        <f t="shared" ref="O37" si="32">O12+O23</f>
        <v>37072.340000000004</v>
      </c>
      <c r="P37" s="61">
        <f t="shared" si="31"/>
        <v>34533.32</v>
      </c>
      <c r="Q37" s="7">
        <f t="shared" si="31"/>
        <v>40758.680000000008</v>
      </c>
      <c r="R37" s="384">
        <f t="shared" si="0"/>
        <v>0.18027111207378868</v>
      </c>
      <c r="T37" s="340">
        <f t="shared" si="17"/>
        <v>7.6152310826821251E-2</v>
      </c>
      <c r="U37" s="341">
        <f t="shared" si="18"/>
        <v>3.9735741362621091E-2</v>
      </c>
      <c r="V37" s="341">
        <f t="shared" si="19"/>
        <v>3.1705995551598143E-2</v>
      </c>
      <c r="W37" s="341">
        <f t="shared" si="19"/>
        <v>3.7421670629091332E-2</v>
      </c>
      <c r="X37" s="342">
        <f t="shared" si="20"/>
        <v>3.6788591340338621E-2</v>
      </c>
    </row>
    <row r="38" spans="1:37" ht="20.100000000000001" customHeight="1" thickBot="1">
      <c r="A38" s="48"/>
      <c r="B38" s="114"/>
      <c r="C38" s="114" t="s">
        <v>38</v>
      </c>
      <c r="D38" s="114"/>
      <c r="E38" s="331"/>
      <c r="F38" s="106">
        <f>F17+F28</f>
        <v>533047.75</v>
      </c>
      <c r="G38" s="67">
        <f t="shared" ref="G38:Q38" si="33">G17+G28</f>
        <v>756363.69</v>
      </c>
      <c r="H38" s="67">
        <f t="shared" si="33"/>
        <v>887328.78</v>
      </c>
      <c r="I38" s="67">
        <f t="shared" si="33"/>
        <v>720452.34999999986</v>
      </c>
      <c r="J38" s="67">
        <f t="shared" si="33"/>
        <v>495332.13000000012</v>
      </c>
      <c r="K38" s="67">
        <f t="shared" si="33"/>
        <v>485780.14999999991</v>
      </c>
      <c r="L38" s="67">
        <f t="shared" si="33"/>
        <v>525315.07000000007</v>
      </c>
      <c r="M38" s="67">
        <f t="shared" si="33"/>
        <v>394145.81000000006</v>
      </c>
      <c r="N38" s="67">
        <f t="shared" si="33"/>
        <v>349723.97</v>
      </c>
      <c r="O38" s="67">
        <f t="shared" ref="O38" si="34">O17+O28</f>
        <v>235887.48000000004</v>
      </c>
      <c r="P38" s="67">
        <f t="shared" si="33"/>
        <v>181445.40999999997</v>
      </c>
      <c r="Q38" s="106">
        <f t="shared" si="33"/>
        <v>242239.64</v>
      </c>
      <c r="R38" s="383">
        <f t="shared" si="0"/>
        <v>0.33505521026957941</v>
      </c>
      <c r="T38" s="360">
        <f t="shared" si="17"/>
        <v>0.45063360129540903</v>
      </c>
      <c r="U38" s="349">
        <f t="shared" si="18"/>
        <v>0.43055699201055481</v>
      </c>
      <c r="V38" s="349">
        <f t="shared" si="19"/>
        <v>0.16659004585478315</v>
      </c>
      <c r="W38" s="349">
        <f t="shared" si="19"/>
        <v>0.2224069086974764</v>
      </c>
      <c r="X38" s="361">
        <f t="shared" si="20"/>
        <v>0.21864435066078547</v>
      </c>
    </row>
    <row r="39" spans="1:37" ht="20.100000000000001" customHeight="1" thickBot="1"/>
    <row r="40" spans="1:37" ht="15" customHeight="1">
      <c r="A40" s="507" t="s">
        <v>32</v>
      </c>
      <c r="B40" s="516"/>
      <c r="C40" s="516"/>
      <c r="D40" s="516"/>
      <c r="E40" s="516"/>
      <c r="F40" s="533" t="s">
        <v>35</v>
      </c>
      <c r="G40" s="530"/>
      <c r="H40" s="530"/>
      <c r="I40" s="530"/>
      <c r="J40" s="530"/>
      <c r="K40" s="530"/>
      <c r="L40" s="530"/>
      <c r="M40" s="530"/>
      <c r="N40" s="530"/>
      <c r="O40" s="530"/>
      <c r="P40" s="530"/>
      <c r="Q40" s="531"/>
      <c r="R40" s="519" t="s">
        <v>196</v>
      </c>
      <c r="T40" s="489" t="s">
        <v>112</v>
      </c>
      <c r="U40" s="495"/>
      <c r="V40" s="495"/>
      <c r="W40" s="495"/>
      <c r="X40" s="522"/>
    </row>
    <row r="41" spans="1:37" ht="15.75" thickBot="1">
      <c r="A41" s="517"/>
      <c r="B41" s="543"/>
      <c r="C41" s="543"/>
      <c r="D41" s="543"/>
      <c r="E41" s="543"/>
      <c r="F41" s="526" t="str">
        <f>F5</f>
        <v>jan-dez</v>
      </c>
      <c r="G41" s="527"/>
      <c r="H41" s="527"/>
      <c r="I41" s="527"/>
      <c r="J41" s="527"/>
      <c r="K41" s="527"/>
      <c r="L41" s="527"/>
      <c r="M41" s="527"/>
      <c r="N41" s="527"/>
      <c r="O41" s="527"/>
      <c r="P41" s="527"/>
      <c r="Q41" s="528"/>
      <c r="R41" s="520"/>
      <c r="T41" s="523"/>
      <c r="U41" s="524"/>
      <c r="V41" s="524"/>
      <c r="W41" s="524"/>
      <c r="X41" s="525"/>
    </row>
    <row r="42" spans="1:37" ht="23.25" customHeight="1" thickBot="1">
      <c r="A42" s="517"/>
      <c r="B42" s="543"/>
      <c r="C42" s="543"/>
      <c r="D42" s="543"/>
      <c r="E42" s="543"/>
      <c r="F42" s="28">
        <v>2010</v>
      </c>
      <c r="G42" s="196">
        <v>2011</v>
      </c>
      <c r="H42" s="196">
        <v>2012</v>
      </c>
      <c r="I42" s="196">
        <v>2013</v>
      </c>
      <c r="J42" s="196">
        <v>2014</v>
      </c>
      <c r="K42" s="196">
        <v>2015</v>
      </c>
      <c r="L42" s="196">
        <v>2016</v>
      </c>
      <c r="M42" s="196">
        <v>2017</v>
      </c>
      <c r="N42" s="196">
        <v>2018</v>
      </c>
      <c r="O42" s="196">
        <v>2019</v>
      </c>
      <c r="P42" s="196">
        <v>2020</v>
      </c>
      <c r="Q42" s="287">
        <v>2021</v>
      </c>
      <c r="R42" s="521"/>
      <c r="T42" s="284">
        <v>2010</v>
      </c>
      <c r="U42" s="339">
        <v>2015</v>
      </c>
      <c r="V42" s="386">
        <v>2019</v>
      </c>
      <c r="W42" s="444">
        <v>2020</v>
      </c>
      <c r="X42" s="288">
        <v>2021</v>
      </c>
    </row>
    <row r="43" spans="1:37" ht="20.100000000000001" customHeight="1" thickBot="1">
      <c r="A43" s="32" t="s">
        <v>36</v>
      </c>
      <c r="B43" s="115"/>
      <c r="C43" s="115"/>
      <c r="D43" s="115"/>
      <c r="E43" s="115"/>
      <c r="F43" s="215">
        <v>74417.525000000009</v>
      </c>
      <c r="G43" s="83">
        <v>47390.281000000003</v>
      </c>
      <c r="H43" s="83">
        <v>66184.839000000007</v>
      </c>
      <c r="I43" s="83">
        <v>68218.106</v>
      </c>
      <c r="J43" s="83">
        <v>57494.26</v>
      </c>
      <c r="K43" s="83">
        <v>57078.111000000004</v>
      </c>
      <c r="L43" s="83">
        <v>65483.819000000003</v>
      </c>
      <c r="M43" s="83">
        <v>63847.408000000003</v>
      </c>
      <c r="N43" s="83">
        <v>78160.639999999999</v>
      </c>
      <c r="O43" s="83">
        <v>73618.059000000023</v>
      </c>
      <c r="P43" s="83">
        <v>64730.619000000013</v>
      </c>
      <c r="Q43" s="209">
        <v>61329.625</v>
      </c>
      <c r="R43" s="318">
        <f t="shared" ref="R43:R74" si="35">(Q43-P43)/P43</f>
        <v>-5.2540730376763621E-2</v>
      </c>
      <c r="T43" s="390">
        <f>F43/$F$65</f>
        <v>0.59133928356028786</v>
      </c>
      <c r="U43" s="391">
        <f>K43/$K$65</f>
        <v>0.46284866214550957</v>
      </c>
      <c r="V43" s="391">
        <f>O43/$O$65</f>
        <v>0.5259753021292296</v>
      </c>
      <c r="W43" s="391">
        <f>P43/$P$65</f>
        <v>0.43563539210219104</v>
      </c>
      <c r="X43" s="392">
        <f>Q43/$Q$65</f>
        <v>0.42249257151148989</v>
      </c>
    </row>
    <row r="44" spans="1:37" ht="20.100000000000001" customHeight="1" thickBot="1">
      <c r="A44" s="203"/>
      <c r="B44" s="115" t="s">
        <v>37</v>
      </c>
      <c r="C44" s="115"/>
      <c r="D44" s="115"/>
      <c r="E44" s="204"/>
      <c r="F44" s="79">
        <v>37907.193000000007</v>
      </c>
      <c r="G44" s="60">
        <v>5293.1799999999994</v>
      </c>
      <c r="H44" s="60">
        <v>10177.784</v>
      </c>
      <c r="I44" s="60">
        <v>9689.7980000000007</v>
      </c>
      <c r="J44" s="60">
        <v>6429.1709999999985</v>
      </c>
      <c r="K44" s="60">
        <v>6132.6440000000002</v>
      </c>
      <c r="L44" s="60">
        <v>6628.0250000000005</v>
      </c>
      <c r="M44" s="60">
        <v>6714.3389999999999</v>
      </c>
      <c r="N44" s="60">
        <v>10710.641000000001</v>
      </c>
      <c r="O44" s="60">
        <v>10295.797999999999</v>
      </c>
      <c r="P44" s="60">
        <v>8519.6370000000024</v>
      </c>
      <c r="Q44" s="36">
        <v>9841.0920000000006</v>
      </c>
      <c r="R44" s="368">
        <f t="shared" si="35"/>
        <v>0.15510696054303696</v>
      </c>
      <c r="T44" s="393">
        <f t="shared" ref="T44:T64" si="36">F44/$F$65</f>
        <v>0.30121953599507056</v>
      </c>
      <c r="U44" s="394">
        <f t="shared" ref="U44:U64" si="37">K44/$K$65</f>
        <v>4.9729853022197713E-2</v>
      </c>
      <c r="V44" s="394">
        <f t="shared" ref="V44:V64" si="38">O44/$O$65</f>
        <v>7.355987834060547E-2</v>
      </c>
      <c r="W44" s="394">
        <f t="shared" ref="W44:W64" si="39">P44/$P$65</f>
        <v>5.7336936714035357E-2</v>
      </c>
      <c r="X44" s="395">
        <f t="shared" ref="X44:X64" si="40">Q44/$Q$65</f>
        <v>6.7794125034372071E-2</v>
      </c>
    </row>
    <row r="45" spans="1:37" ht="20.100000000000001" customHeight="1">
      <c r="A45" s="198"/>
      <c r="B45" s="24"/>
      <c r="C45" s="370" t="s">
        <v>96</v>
      </c>
      <c r="D45" s="370"/>
      <c r="E45" s="199"/>
      <c r="F45" s="371">
        <v>36056.914000000004</v>
      </c>
      <c r="G45" s="372">
        <v>2599.5969999999998</v>
      </c>
      <c r="H45" s="372">
        <v>3383.5769999999993</v>
      </c>
      <c r="I45" s="372">
        <v>3603.4470000000024</v>
      </c>
      <c r="J45" s="372">
        <v>4352.4629999999988</v>
      </c>
      <c r="K45" s="372">
        <v>4281.4299999999994</v>
      </c>
      <c r="L45" s="372">
        <v>3995.9339999999997</v>
      </c>
      <c r="M45" s="372">
        <v>4321.0330000000004</v>
      </c>
      <c r="N45" s="372">
        <v>7464.9090000000015</v>
      </c>
      <c r="O45" s="372">
        <v>7609.7849999999989</v>
      </c>
      <c r="P45" s="372">
        <v>6223.9330000000018</v>
      </c>
      <c r="Q45" s="373">
        <v>7134.5940000000001</v>
      </c>
      <c r="R45" s="374">
        <f t="shared" si="35"/>
        <v>0.14631600308036702</v>
      </c>
      <c r="T45" s="340">
        <f t="shared" si="36"/>
        <v>0.28651678072006448</v>
      </c>
      <c r="U45" s="341">
        <f t="shared" si="37"/>
        <v>3.4718285396124073E-2</v>
      </c>
      <c r="V45" s="341">
        <f t="shared" si="38"/>
        <v>5.4369254214016671E-2</v>
      </c>
      <c r="W45" s="341">
        <f t="shared" si="39"/>
        <v>4.1886908155053582E-2</v>
      </c>
      <c r="X45" s="342">
        <f t="shared" si="40"/>
        <v>4.9149378717878139E-2</v>
      </c>
    </row>
    <row r="46" spans="1:37" ht="20.100000000000001" customHeight="1">
      <c r="A46" s="198"/>
      <c r="B46" s="24"/>
      <c r="C46" s="378" t="s">
        <v>87</v>
      </c>
      <c r="D46" s="370"/>
      <c r="E46" s="194"/>
      <c r="F46" s="43">
        <f>F47+F48</f>
        <v>1850.279</v>
      </c>
      <c r="G46" s="63">
        <f t="shared" ref="G46:Q46" si="41">G47+G48</f>
        <v>2693.5829999999996</v>
      </c>
      <c r="H46" s="63">
        <f t="shared" si="41"/>
        <v>6794.2069999999994</v>
      </c>
      <c r="I46" s="63">
        <f t="shared" si="41"/>
        <v>6086.3509999999987</v>
      </c>
      <c r="J46" s="63">
        <f t="shared" si="41"/>
        <v>2076.7080000000001</v>
      </c>
      <c r="K46" s="63">
        <f t="shared" si="41"/>
        <v>1851.2140000000004</v>
      </c>
      <c r="L46" s="63">
        <f t="shared" si="41"/>
        <v>2632.0910000000008</v>
      </c>
      <c r="M46" s="63">
        <f t="shared" si="41"/>
        <v>2393.3059999999996</v>
      </c>
      <c r="N46" s="63">
        <f t="shared" si="41"/>
        <v>3245.732</v>
      </c>
      <c r="O46" s="63">
        <f t="shared" si="41"/>
        <v>2686.0129999999999</v>
      </c>
      <c r="P46" s="63">
        <f t="shared" si="41"/>
        <v>2295.7039999999997</v>
      </c>
      <c r="Q46" s="423">
        <f t="shared" si="41"/>
        <v>2706.4979999999996</v>
      </c>
      <c r="R46" s="379">
        <f t="shared" si="35"/>
        <v>0.17894031634740365</v>
      </c>
      <c r="T46" s="343">
        <f t="shared" si="36"/>
        <v>1.4702755275006066E-2</v>
      </c>
      <c r="U46" s="344">
        <f t="shared" si="37"/>
        <v>1.5011567626073636E-2</v>
      </c>
      <c r="V46" s="344">
        <f t="shared" si="38"/>
        <v>1.9190624126588802E-2</v>
      </c>
      <c r="W46" s="344">
        <f t="shared" si="39"/>
        <v>1.5450028558981772E-2</v>
      </c>
      <c r="X46" s="345">
        <f t="shared" si="40"/>
        <v>1.8644746316493932E-2</v>
      </c>
    </row>
    <row r="47" spans="1:37" ht="20.100000000000001" customHeight="1">
      <c r="A47" s="47"/>
      <c r="D47" s="24" t="s">
        <v>97</v>
      </c>
      <c r="E47" s="24"/>
      <c r="F47" s="216"/>
      <c r="G47" s="65"/>
      <c r="H47" s="65"/>
      <c r="I47" s="65"/>
      <c r="J47" s="65"/>
      <c r="K47" s="65"/>
      <c r="L47" s="65"/>
      <c r="M47" s="65">
        <v>759.57</v>
      </c>
      <c r="N47" s="65">
        <v>920.22100000000012</v>
      </c>
      <c r="O47" s="65">
        <v>1029.3050000000001</v>
      </c>
      <c r="P47" s="65">
        <v>1222.691</v>
      </c>
      <c r="Q47" s="40">
        <v>1142.0699999999997</v>
      </c>
      <c r="R47" s="374">
        <f t="shared" si="35"/>
        <v>-6.5937346394142365E-2</v>
      </c>
      <c r="T47" s="387">
        <f t="shared" si="36"/>
        <v>0</v>
      </c>
      <c r="U47" s="388">
        <f t="shared" si="37"/>
        <v>0</v>
      </c>
      <c r="V47" s="388">
        <f t="shared" si="38"/>
        <v>7.3540244841028279E-3</v>
      </c>
      <c r="W47" s="388">
        <f t="shared" si="39"/>
        <v>8.2286788143462672E-3</v>
      </c>
      <c r="X47" s="389">
        <f t="shared" si="40"/>
        <v>7.8675858713652194E-3</v>
      </c>
    </row>
    <row r="48" spans="1:37" ht="20.100000000000001" customHeight="1" thickBot="1">
      <c r="A48" s="47"/>
      <c r="D48" s="24" t="s">
        <v>98</v>
      </c>
      <c r="E48" s="24"/>
      <c r="F48" s="216">
        <v>1850.279</v>
      </c>
      <c r="G48" s="65">
        <v>2693.5829999999996</v>
      </c>
      <c r="H48" s="65">
        <v>6794.2069999999994</v>
      </c>
      <c r="I48" s="65">
        <v>6086.3509999999987</v>
      </c>
      <c r="J48" s="65">
        <v>2076.7080000000001</v>
      </c>
      <c r="K48" s="65">
        <v>1851.2140000000004</v>
      </c>
      <c r="L48" s="65">
        <v>2632.0910000000008</v>
      </c>
      <c r="M48" s="65">
        <v>1633.7359999999996</v>
      </c>
      <c r="N48" s="65">
        <v>2325.511</v>
      </c>
      <c r="O48" s="65">
        <v>1656.7080000000001</v>
      </c>
      <c r="P48" s="65">
        <v>1073.0129999999999</v>
      </c>
      <c r="Q48" s="40">
        <v>1564.4279999999999</v>
      </c>
      <c r="R48" s="374">
        <f t="shared" si="35"/>
        <v>0.45797674399098615</v>
      </c>
      <c r="T48" s="387">
        <f t="shared" si="36"/>
        <v>1.4702755275006066E-2</v>
      </c>
      <c r="U48" s="388">
        <f t="shared" si="37"/>
        <v>1.5011567626073636E-2</v>
      </c>
      <c r="V48" s="388">
        <f t="shared" si="38"/>
        <v>1.1836599642485977E-2</v>
      </c>
      <c r="W48" s="388">
        <f t="shared" si="39"/>
        <v>7.2213497446355053E-3</v>
      </c>
      <c r="X48" s="389">
        <f t="shared" si="40"/>
        <v>1.0777160445128714E-2</v>
      </c>
    </row>
    <row r="49" spans="1:24" ht="20.100000000000001" customHeight="1" thickBot="1">
      <c r="A49" s="47"/>
      <c r="B49" s="115" t="s">
        <v>38</v>
      </c>
      <c r="C49" s="115"/>
      <c r="D49" s="115"/>
      <c r="E49" s="115"/>
      <c r="F49" s="217">
        <v>36510.332000000002</v>
      </c>
      <c r="G49" s="155">
        <v>42097.100999999995</v>
      </c>
      <c r="H49" s="155">
        <v>56007.055000000015</v>
      </c>
      <c r="I49" s="155">
        <v>58528.30799999999</v>
      </c>
      <c r="J49" s="155">
        <v>51065.089</v>
      </c>
      <c r="K49" s="155">
        <v>50945.467000000004</v>
      </c>
      <c r="L49" s="155">
        <v>58855.794000000009</v>
      </c>
      <c r="M49" s="155">
        <v>57133.069000000003</v>
      </c>
      <c r="N49" s="155">
        <v>67449.998999999996</v>
      </c>
      <c r="O49" s="155">
        <v>63322.261000000013</v>
      </c>
      <c r="P49" s="155">
        <v>56210.982000000011</v>
      </c>
      <c r="Q49" s="156">
        <v>51488.533000000003</v>
      </c>
      <c r="R49" s="368">
        <f t="shared" si="35"/>
        <v>-8.4012924734173947E-2</v>
      </c>
      <c r="T49" s="393">
        <f t="shared" si="36"/>
        <v>0.29011974756521736</v>
      </c>
      <c r="U49" s="394">
        <f t="shared" si="37"/>
        <v>0.41311880912331189</v>
      </c>
      <c r="V49" s="394">
        <f t="shared" si="38"/>
        <v>0.45241542378862409</v>
      </c>
      <c r="W49" s="394">
        <f t="shared" si="39"/>
        <v>0.37829845538815565</v>
      </c>
      <c r="X49" s="395">
        <f t="shared" si="40"/>
        <v>0.35469844647711785</v>
      </c>
    </row>
    <row r="50" spans="1:24" ht="20.100000000000001" customHeight="1">
      <c r="A50" s="47"/>
      <c r="B50" s="24"/>
      <c r="C50" t="s">
        <v>96</v>
      </c>
      <c r="D50" s="370"/>
      <c r="F50" s="81">
        <v>28126.822000000004</v>
      </c>
      <c r="G50" s="61">
        <v>28512.758999999998</v>
      </c>
      <c r="H50" s="61">
        <v>33799.282000000007</v>
      </c>
      <c r="I50" s="61">
        <v>32946.215999999986</v>
      </c>
      <c r="J50" s="61">
        <v>38389.923999999999</v>
      </c>
      <c r="K50" s="61">
        <v>38426.578000000009</v>
      </c>
      <c r="L50" s="61">
        <v>41243.773000000008</v>
      </c>
      <c r="M50" s="61">
        <v>39192.004000000001</v>
      </c>
      <c r="N50" s="61">
        <v>47451.690999999992</v>
      </c>
      <c r="O50" s="61">
        <v>52666.110000000015</v>
      </c>
      <c r="P50" s="61">
        <v>44557.608000000007</v>
      </c>
      <c r="Q50" s="38">
        <v>37059.030999999995</v>
      </c>
      <c r="R50" s="374">
        <f t="shared" si="35"/>
        <v>-0.16828948717354869</v>
      </c>
      <c r="T50" s="340">
        <f t="shared" si="36"/>
        <v>0.22350239100679234</v>
      </c>
      <c r="U50" s="341">
        <f t="shared" si="37"/>
        <v>0.31160264252841291</v>
      </c>
      <c r="V50" s="341">
        <f t="shared" si="38"/>
        <v>0.37628094920597188</v>
      </c>
      <c r="W50" s="341">
        <f t="shared" si="39"/>
        <v>0.29987154969452284</v>
      </c>
      <c r="X50" s="342">
        <f t="shared" si="40"/>
        <v>0.25529530475547535</v>
      </c>
    </row>
    <row r="51" spans="1:24" ht="20.100000000000001" customHeight="1">
      <c r="A51" s="47"/>
      <c r="B51" s="24"/>
      <c r="C51" s="378" t="s">
        <v>87</v>
      </c>
      <c r="D51" s="370"/>
      <c r="E51" s="378"/>
      <c r="F51" s="43">
        <f>F52+F53</f>
        <v>8383.51</v>
      </c>
      <c r="G51" s="63">
        <f t="shared" ref="G51:Q51" si="42">G52+G53</f>
        <v>13584.342000000001</v>
      </c>
      <c r="H51" s="63">
        <f t="shared" si="42"/>
        <v>22207.773000000008</v>
      </c>
      <c r="I51" s="63">
        <f t="shared" si="42"/>
        <v>25582.092000000008</v>
      </c>
      <c r="J51" s="63">
        <f t="shared" si="42"/>
        <v>12675.165000000001</v>
      </c>
      <c r="K51" s="63">
        <f t="shared" si="42"/>
        <v>12518.888999999999</v>
      </c>
      <c r="L51" s="63">
        <f t="shared" si="42"/>
        <v>17612.020999999997</v>
      </c>
      <c r="M51" s="63">
        <f t="shared" si="42"/>
        <v>17941.065000000002</v>
      </c>
      <c r="N51" s="63">
        <f t="shared" si="42"/>
        <v>19998.308000000001</v>
      </c>
      <c r="O51" s="63">
        <f t="shared" si="42"/>
        <v>10656.151</v>
      </c>
      <c r="P51" s="63">
        <f t="shared" si="42"/>
        <v>11653.374000000002</v>
      </c>
      <c r="Q51" s="423">
        <f t="shared" si="42"/>
        <v>14429.502000000002</v>
      </c>
      <c r="R51" s="379">
        <f t="shared" si="35"/>
        <v>0.23822525562124758</v>
      </c>
      <c r="T51" s="343">
        <f t="shared" si="36"/>
        <v>6.6617356558425031E-2</v>
      </c>
      <c r="U51" s="344">
        <f t="shared" si="37"/>
        <v>0.10151616659489897</v>
      </c>
      <c r="V51" s="344">
        <f t="shared" si="38"/>
        <v>7.6134474582652212E-2</v>
      </c>
      <c r="W51" s="344">
        <f t="shared" si="39"/>
        <v>7.8426905693632837E-2</v>
      </c>
      <c r="X51" s="345">
        <f t="shared" si="40"/>
        <v>9.9403141721642482E-2</v>
      </c>
    </row>
    <row r="52" spans="1:24" ht="20.100000000000001" customHeight="1">
      <c r="A52" s="47"/>
      <c r="D52" s="24" t="s">
        <v>97</v>
      </c>
      <c r="E52" s="24"/>
      <c r="F52" s="216"/>
      <c r="G52" s="65"/>
      <c r="H52" s="65"/>
      <c r="I52" s="65"/>
      <c r="J52" s="65"/>
      <c r="K52" s="65"/>
      <c r="L52" s="65"/>
      <c r="M52" s="65">
        <v>6393.9130000000014</v>
      </c>
      <c r="N52" s="65">
        <v>7266.4209999999994</v>
      </c>
      <c r="O52" s="65">
        <v>6416.43</v>
      </c>
      <c r="P52" s="65">
        <v>9525.0350000000017</v>
      </c>
      <c r="Q52" s="40">
        <v>10741.128000000002</v>
      </c>
      <c r="R52" s="374">
        <f t="shared" si="35"/>
        <v>0.12767333663340874</v>
      </c>
      <c r="T52" s="387">
        <f t="shared" si="36"/>
        <v>0</v>
      </c>
      <c r="U52" s="388">
        <f t="shared" si="37"/>
        <v>0</v>
      </c>
      <c r="V52" s="388">
        <f t="shared" si="38"/>
        <v>4.5843149815197548E-2</v>
      </c>
      <c r="W52" s="388">
        <f t="shared" si="39"/>
        <v>6.4103239257021369E-2</v>
      </c>
      <c r="X52" s="389">
        <f t="shared" si="40"/>
        <v>7.3994367153786891E-2</v>
      </c>
    </row>
    <row r="53" spans="1:24" ht="20.100000000000001" customHeight="1" thickBot="1">
      <c r="A53" s="47"/>
      <c r="D53" s="24" t="s">
        <v>98</v>
      </c>
      <c r="E53" s="24"/>
      <c r="F53" s="216">
        <v>8383.51</v>
      </c>
      <c r="G53" s="65">
        <v>13584.342000000001</v>
      </c>
      <c r="H53" s="65">
        <v>22207.773000000008</v>
      </c>
      <c r="I53" s="65">
        <v>25582.092000000008</v>
      </c>
      <c r="J53" s="65">
        <v>12675.165000000001</v>
      </c>
      <c r="K53" s="65">
        <v>12518.888999999999</v>
      </c>
      <c r="L53" s="65">
        <v>17612.020999999997</v>
      </c>
      <c r="M53" s="65">
        <v>11547.152</v>
      </c>
      <c r="N53" s="65">
        <v>12731.887000000002</v>
      </c>
      <c r="O53" s="65">
        <v>4239.7209999999995</v>
      </c>
      <c r="P53" s="65">
        <v>2128.3389999999999</v>
      </c>
      <c r="Q53" s="40">
        <v>3688.3740000000003</v>
      </c>
      <c r="R53" s="374">
        <f t="shared" si="35"/>
        <v>0.73298238673444427</v>
      </c>
      <c r="T53" s="387">
        <f t="shared" si="36"/>
        <v>6.6617356558425031E-2</v>
      </c>
      <c r="U53" s="388">
        <f t="shared" si="37"/>
        <v>0.10151616659489897</v>
      </c>
      <c r="V53" s="388">
        <f t="shared" si="38"/>
        <v>3.0291324767454664E-2</v>
      </c>
      <c r="W53" s="388">
        <f t="shared" si="39"/>
        <v>1.4323666436611473E-2</v>
      </c>
      <c r="X53" s="389">
        <f t="shared" si="40"/>
        <v>2.5408774567855587E-2</v>
      </c>
    </row>
    <row r="54" spans="1:24" ht="20.100000000000001" customHeight="1" thickBot="1">
      <c r="A54" s="32" t="s">
        <v>39</v>
      </c>
      <c r="B54" s="115"/>
      <c r="C54" s="115"/>
      <c r="D54" s="115"/>
      <c r="E54" s="115"/>
      <c r="F54" s="215">
        <v>51428.207000000009</v>
      </c>
      <c r="G54" s="83">
        <v>60232.805999999982</v>
      </c>
      <c r="H54" s="83">
        <v>71622.870999999985</v>
      </c>
      <c r="I54" s="83">
        <v>72982.04800000001</v>
      </c>
      <c r="J54" s="83">
        <v>73160.442000000025</v>
      </c>
      <c r="K54" s="83">
        <v>66241.054999999978</v>
      </c>
      <c r="L54" s="83">
        <v>44476.982000000011</v>
      </c>
      <c r="M54" s="83">
        <v>55534.37</v>
      </c>
      <c r="N54" s="83">
        <v>57228.777000000002</v>
      </c>
      <c r="O54" s="83">
        <v>66346.799999999988</v>
      </c>
      <c r="P54" s="83">
        <v>83858.361999999994</v>
      </c>
      <c r="Q54" s="209">
        <v>83831.803000000014</v>
      </c>
      <c r="R54" s="326">
        <f t="shared" si="35"/>
        <v>-3.1671260166015738E-4</v>
      </c>
      <c r="T54" s="393">
        <f t="shared" si="36"/>
        <v>0.40866071643971208</v>
      </c>
      <c r="U54" s="394">
        <f t="shared" si="37"/>
        <v>0.53715133785449043</v>
      </c>
      <c r="V54" s="394">
        <f t="shared" si="38"/>
        <v>0.47402469787077045</v>
      </c>
      <c r="W54" s="394">
        <f t="shared" si="39"/>
        <v>0.56436460789780907</v>
      </c>
      <c r="X54" s="395">
        <f t="shared" si="40"/>
        <v>0.57750742848851011</v>
      </c>
    </row>
    <row r="55" spans="1:24" ht="20.100000000000001" customHeight="1" thickBot="1">
      <c r="A55" s="203"/>
      <c r="B55" s="115" t="s">
        <v>37</v>
      </c>
      <c r="C55" s="115"/>
      <c r="D55" s="115"/>
      <c r="E55" s="204"/>
      <c r="F55" s="396">
        <v>6178.8030000000008</v>
      </c>
      <c r="G55" s="223">
        <v>5122.42</v>
      </c>
      <c r="H55" s="223">
        <v>5278.68</v>
      </c>
      <c r="I55" s="223">
        <v>4645.3719999999985</v>
      </c>
      <c r="J55" s="223">
        <v>4927.469000000001</v>
      </c>
      <c r="K55" s="223">
        <v>4629.4170000000004</v>
      </c>
      <c r="L55" s="223">
        <v>4204.5740000000005</v>
      </c>
      <c r="M55" s="223">
        <v>4826.1929999999993</v>
      </c>
      <c r="N55" s="223">
        <v>5265.2910000000011</v>
      </c>
      <c r="O55" s="223">
        <v>5860.3040000000001</v>
      </c>
      <c r="P55" s="223">
        <v>9413.7180000000008</v>
      </c>
      <c r="Q55" s="397">
        <v>10261.071</v>
      </c>
      <c r="R55" s="321">
        <f t="shared" si="35"/>
        <v>9.0012575265160807E-2</v>
      </c>
      <c r="S55" s="6"/>
      <c r="T55" s="393">
        <f t="shared" si="36"/>
        <v>4.9098232429527287E-2</v>
      </c>
      <c r="U55" s="394">
        <f t="shared" si="37"/>
        <v>3.7540125757905315E-2</v>
      </c>
      <c r="V55" s="394">
        <f t="shared" si="38"/>
        <v>4.1869823910586017E-2</v>
      </c>
      <c r="W55" s="394">
        <f t="shared" si="39"/>
        <v>6.3354078725393517E-2</v>
      </c>
      <c r="X55" s="395">
        <f t="shared" si="40"/>
        <v>7.0687310957012625E-2</v>
      </c>
    </row>
    <row r="56" spans="1:24" ht="20.100000000000001" customHeight="1">
      <c r="A56" s="198"/>
      <c r="B56" s="24"/>
      <c r="C56" s="370" t="s">
        <v>96</v>
      </c>
      <c r="D56" s="370"/>
      <c r="E56" s="199"/>
      <c r="F56" s="371">
        <v>4254.1310000000003</v>
      </c>
      <c r="G56" s="372">
        <v>2817.5929999999998</v>
      </c>
      <c r="H56" s="372">
        <v>2863.0759999999991</v>
      </c>
      <c r="I56" s="372">
        <v>3044.5419999999999</v>
      </c>
      <c r="J56" s="372">
        <v>3605.2680000000009</v>
      </c>
      <c r="K56" s="372">
        <v>3561.942</v>
      </c>
      <c r="L56" s="372">
        <v>3232.0240000000003</v>
      </c>
      <c r="M56" s="372">
        <v>3454.4299999999994</v>
      </c>
      <c r="N56" s="372">
        <v>3637.0900000000006</v>
      </c>
      <c r="O56" s="372">
        <v>3777.3009999999995</v>
      </c>
      <c r="P56" s="372">
        <v>6778.4890000000014</v>
      </c>
      <c r="Q56" s="373">
        <v>7224.4009999999971</v>
      </c>
      <c r="R56" s="374">
        <f t="shared" si="35"/>
        <v>6.5783392139456984E-2</v>
      </c>
      <c r="T56" s="340">
        <f t="shared" si="36"/>
        <v>3.3804332752421035E-2</v>
      </c>
      <c r="U56" s="341">
        <f t="shared" si="37"/>
        <v>2.8883928715508832E-2</v>
      </c>
      <c r="V56" s="341">
        <f t="shared" si="38"/>
        <v>2.6987495482705411E-2</v>
      </c>
      <c r="W56" s="341">
        <f t="shared" si="39"/>
        <v>4.5619055695657551E-2</v>
      </c>
      <c r="X56" s="342">
        <f t="shared" si="40"/>
        <v>4.9768048575548569E-2</v>
      </c>
    </row>
    <row r="57" spans="1:24" ht="20.100000000000001" customHeight="1">
      <c r="A57" s="198"/>
      <c r="B57" s="24"/>
      <c r="C57" s="378" t="s">
        <v>87</v>
      </c>
      <c r="D57" s="370"/>
      <c r="E57" s="194"/>
      <c r="F57" s="43">
        <f>F58+F59</f>
        <v>1924.6720000000005</v>
      </c>
      <c r="G57" s="63">
        <f t="shared" ref="G57:Q57" si="43">G58+G59</f>
        <v>2304.8270000000002</v>
      </c>
      <c r="H57" s="63">
        <f t="shared" si="43"/>
        <v>2415.6040000000007</v>
      </c>
      <c r="I57" s="63">
        <f t="shared" si="43"/>
        <v>1600.8299999999988</v>
      </c>
      <c r="J57" s="63">
        <f t="shared" si="43"/>
        <v>1322.201</v>
      </c>
      <c r="K57" s="63">
        <f t="shared" si="43"/>
        <v>1067.4750000000001</v>
      </c>
      <c r="L57" s="63">
        <f t="shared" si="43"/>
        <v>972.55000000000007</v>
      </c>
      <c r="M57" s="63">
        <f t="shared" si="43"/>
        <v>1371.7629999999999</v>
      </c>
      <c r="N57" s="63">
        <f t="shared" si="43"/>
        <v>1628.201</v>
      </c>
      <c r="O57" s="63">
        <f t="shared" si="43"/>
        <v>2083.0029999999997</v>
      </c>
      <c r="P57" s="63">
        <f t="shared" si="43"/>
        <v>2635.2289999999998</v>
      </c>
      <c r="Q57" s="423">
        <f t="shared" si="43"/>
        <v>3036.6700000000014</v>
      </c>
      <c r="R57" s="379">
        <f t="shared" si="35"/>
        <v>0.1523362865238663</v>
      </c>
      <c r="T57" s="343">
        <f t="shared" si="36"/>
        <v>1.5293899677106254E-2</v>
      </c>
      <c r="U57" s="344">
        <f t="shared" si="37"/>
        <v>8.6561970423964778E-3</v>
      </c>
      <c r="V57" s="344">
        <f t="shared" si="38"/>
        <v>1.4882328427880599E-2</v>
      </c>
      <c r="W57" s="344">
        <f t="shared" si="39"/>
        <v>1.7735023029735966E-2</v>
      </c>
      <c r="X57" s="345">
        <f t="shared" si="40"/>
        <v>2.0919262381464042E-2</v>
      </c>
    </row>
    <row r="58" spans="1:24" ht="20.100000000000001" customHeight="1">
      <c r="A58" s="47"/>
      <c r="D58" s="24" t="s">
        <v>97</v>
      </c>
      <c r="E58" s="24"/>
      <c r="F58" s="216"/>
      <c r="G58" s="65"/>
      <c r="H58" s="65"/>
      <c r="I58" s="65"/>
      <c r="J58" s="65"/>
      <c r="K58" s="65"/>
      <c r="L58" s="65"/>
      <c r="M58" s="65">
        <v>580.75799999999992</v>
      </c>
      <c r="N58" s="65">
        <v>430.87299999999982</v>
      </c>
      <c r="O58" s="65">
        <v>511.72500000000002</v>
      </c>
      <c r="P58" s="65">
        <v>581.80799999999988</v>
      </c>
      <c r="Q58" s="40">
        <v>631.39100000000008</v>
      </c>
      <c r="R58" s="374">
        <f t="shared" si="35"/>
        <v>8.5222272639771557E-2</v>
      </c>
      <c r="T58" s="387">
        <f t="shared" si="36"/>
        <v>0</v>
      </c>
      <c r="U58" s="388">
        <f t="shared" si="37"/>
        <v>0</v>
      </c>
      <c r="V58" s="388">
        <f t="shared" si="38"/>
        <v>3.6560962777092503E-3</v>
      </c>
      <c r="W58" s="388">
        <f t="shared" si="39"/>
        <v>3.9155527959371357E-3</v>
      </c>
      <c r="X58" s="389">
        <f t="shared" si="40"/>
        <v>4.3495783191110525E-3</v>
      </c>
    </row>
    <row r="59" spans="1:24" ht="20.100000000000001" customHeight="1" thickBot="1">
      <c r="A59" s="47"/>
      <c r="D59" s="24" t="s">
        <v>98</v>
      </c>
      <c r="E59" s="24"/>
      <c r="F59" s="216">
        <v>1924.6720000000005</v>
      </c>
      <c r="G59" s="65">
        <v>2304.8270000000002</v>
      </c>
      <c r="H59" s="65">
        <v>2415.6040000000007</v>
      </c>
      <c r="I59" s="65">
        <v>1600.8299999999988</v>
      </c>
      <c r="J59" s="65">
        <v>1322.201</v>
      </c>
      <c r="K59" s="65">
        <v>1067.4750000000001</v>
      </c>
      <c r="L59" s="65">
        <v>972.55000000000007</v>
      </c>
      <c r="M59" s="65">
        <v>791.005</v>
      </c>
      <c r="N59" s="65">
        <v>1197.3280000000002</v>
      </c>
      <c r="O59" s="65">
        <v>1571.2779999999998</v>
      </c>
      <c r="P59" s="65">
        <v>2053.4209999999998</v>
      </c>
      <c r="Q59" s="40">
        <v>2405.2790000000014</v>
      </c>
      <c r="R59" s="374">
        <f t="shared" si="35"/>
        <v>0.17135209973989823</v>
      </c>
      <c r="T59" s="387">
        <f t="shared" si="36"/>
        <v>1.5293899677106254E-2</v>
      </c>
      <c r="U59" s="388">
        <f t="shared" si="37"/>
        <v>8.6561970423964778E-3</v>
      </c>
      <c r="V59" s="388">
        <f t="shared" si="38"/>
        <v>1.122623215017135E-2</v>
      </c>
      <c r="W59" s="388">
        <f t="shared" si="39"/>
        <v>1.381947023379883E-2</v>
      </c>
      <c r="X59" s="389">
        <f t="shared" si="40"/>
        <v>1.6569684062352992E-2</v>
      </c>
    </row>
    <row r="60" spans="1:24" ht="20.100000000000001" customHeight="1" thickBot="1">
      <c r="A60" s="47"/>
      <c r="B60" s="115" t="s">
        <v>38</v>
      </c>
      <c r="C60" s="115"/>
      <c r="D60" s="115"/>
      <c r="E60" s="115"/>
      <c r="F60" s="215">
        <v>45249.40400000001</v>
      </c>
      <c r="G60" s="83">
        <v>55110.385999999984</v>
      </c>
      <c r="H60" s="83">
        <v>66344.190999999992</v>
      </c>
      <c r="I60" s="83">
        <v>68336.676000000007</v>
      </c>
      <c r="J60" s="83">
        <v>68232.973000000013</v>
      </c>
      <c r="K60" s="83">
        <v>61611.637999999977</v>
      </c>
      <c r="L60" s="83">
        <v>40272.40800000001</v>
      </c>
      <c r="M60" s="83">
        <v>50708.177000000003</v>
      </c>
      <c r="N60" s="83">
        <v>51963.485999999997</v>
      </c>
      <c r="O60" s="83">
        <v>60486.495999999985</v>
      </c>
      <c r="P60" s="83">
        <v>74444.644</v>
      </c>
      <c r="Q60" s="209">
        <v>73570.732000000018</v>
      </c>
      <c r="R60" s="326">
        <f t="shared" si="35"/>
        <v>-1.1739084950154131E-2</v>
      </c>
      <c r="S60" s="6"/>
      <c r="T60" s="393">
        <f t="shared" si="36"/>
        <v>0.35956248401018481</v>
      </c>
      <c r="U60" s="394">
        <f t="shared" si="37"/>
        <v>0.4996112120965851</v>
      </c>
      <c r="V60" s="394">
        <f t="shared" si="38"/>
        <v>0.43215487396018443</v>
      </c>
      <c r="W60" s="394">
        <f t="shared" si="39"/>
        <v>0.50101052917241551</v>
      </c>
      <c r="X60" s="395">
        <f t="shared" si="40"/>
        <v>0.50682011753149747</v>
      </c>
    </row>
    <row r="61" spans="1:24" ht="20.100000000000001" customHeight="1">
      <c r="A61" s="47"/>
      <c r="B61" s="24"/>
      <c r="C61" t="s">
        <v>96</v>
      </c>
      <c r="D61" s="370"/>
      <c r="F61" s="81">
        <v>29104.173000000003</v>
      </c>
      <c r="G61" s="61">
        <v>34123.117999999995</v>
      </c>
      <c r="H61" s="61">
        <v>40310.698999999986</v>
      </c>
      <c r="I61" s="61">
        <v>42570.37000000001</v>
      </c>
      <c r="J61" s="61">
        <v>45935.359000000004</v>
      </c>
      <c r="K61" s="61">
        <v>41085.399999999972</v>
      </c>
      <c r="L61" s="61">
        <v>27840.28200000001</v>
      </c>
      <c r="M61" s="61">
        <v>34666.262000000002</v>
      </c>
      <c r="N61" s="61">
        <v>33745.068999999996</v>
      </c>
      <c r="O61" s="61">
        <v>40289.851999999984</v>
      </c>
      <c r="P61" s="61">
        <v>55275.536</v>
      </c>
      <c r="Q61" s="38">
        <v>53418.195000000022</v>
      </c>
      <c r="R61" s="374">
        <f t="shared" si="35"/>
        <v>-3.3601501394757684E-2</v>
      </c>
      <c r="T61" s="340">
        <f t="shared" si="36"/>
        <v>0.23126865359247939</v>
      </c>
      <c r="U61" s="341">
        <f t="shared" si="37"/>
        <v>0.33316313540427267</v>
      </c>
      <c r="V61" s="341">
        <f t="shared" si="38"/>
        <v>0.28785691128371005</v>
      </c>
      <c r="W61" s="341">
        <f t="shared" si="39"/>
        <v>0.37200292799639023</v>
      </c>
      <c r="X61" s="342">
        <f t="shared" si="40"/>
        <v>0.36799166098035363</v>
      </c>
    </row>
    <row r="62" spans="1:24" ht="20.100000000000001" customHeight="1">
      <c r="A62" s="47"/>
      <c r="B62" s="24"/>
      <c r="C62" s="378" t="s">
        <v>87</v>
      </c>
      <c r="D62" s="370"/>
      <c r="E62" s="378"/>
      <c r="F62" s="43">
        <f>F63+F64</f>
        <v>16145.231000000003</v>
      </c>
      <c r="G62" s="63">
        <f t="shared" ref="G62:Q62" si="44">G63+G64</f>
        <v>20987.267999999993</v>
      </c>
      <c r="H62" s="63">
        <f t="shared" si="44"/>
        <v>26033.492000000002</v>
      </c>
      <c r="I62" s="63">
        <f t="shared" si="44"/>
        <v>25766.306</v>
      </c>
      <c r="J62" s="63">
        <f t="shared" si="44"/>
        <v>22297.614000000012</v>
      </c>
      <c r="K62" s="63">
        <f t="shared" si="44"/>
        <v>20526.238000000001</v>
      </c>
      <c r="L62" s="63">
        <f t="shared" si="44"/>
        <v>12432.126000000002</v>
      </c>
      <c r="M62" s="63">
        <f t="shared" si="44"/>
        <v>16041.915000000001</v>
      </c>
      <c r="N62" s="63">
        <f t="shared" si="44"/>
        <v>18218.416999999998</v>
      </c>
      <c r="O62" s="63">
        <f t="shared" si="44"/>
        <v>20196.644</v>
      </c>
      <c r="P62" s="63">
        <f t="shared" si="44"/>
        <v>19169.108</v>
      </c>
      <c r="Q62" s="423">
        <f t="shared" si="44"/>
        <v>20152.536999999997</v>
      </c>
      <c r="R62" s="379">
        <f t="shared" si="35"/>
        <v>5.1302804491476416E-2</v>
      </c>
      <c r="T62" s="343">
        <f t="shared" si="36"/>
        <v>0.1282938304177054</v>
      </c>
      <c r="U62" s="344">
        <f t="shared" si="37"/>
        <v>0.1664480766923124</v>
      </c>
      <c r="V62" s="344">
        <f t="shared" si="38"/>
        <v>0.14429796267647438</v>
      </c>
      <c r="W62" s="344">
        <f t="shared" si="39"/>
        <v>0.1290076011760253</v>
      </c>
      <c r="X62" s="345">
        <f t="shared" si="40"/>
        <v>0.13882845655114384</v>
      </c>
    </row>
    <row r="63" spans="1:24" ht="20.100000000000001" customHeight="1">
      <c r="A63" s="47"/>
      <c r="D63" s="24" t="s">
        <v>97</v>
      </c>
      <c r="E63" s="24"/>
      <c r="F63" s="216"/>
      <c r="G63" s="65"/>
      <c r="H63" s="65"/>
      <c r="I63" s="65"/>
      <c r="J63" s="65"/>
      <c r="K63" s="65"/>
      <c r="L63" s="65"/>
      <c r="M63" s="65">
        <v>7673.1750000000002</v>
      </c>
      <c r="N63" s="65">
        <v>8156.69</v>
      </c>
      <c r="O63" s="65">
        <v>8883.4219999999987</v>
      </c>
      <c r="P63" s="65">
        <v>8829.5859999999975</v>
      </c>
      <c r="Q63" s="40">
        <v>7533.1930000000002</v>
      </c>
      <c r="R63" s="374">
        <f t="shared" si="35"/>
        <v>-0.14682375821471105</v>
      </c>
      <c r="T63" s="340">
        <f t="shared" si="36"/>
        <v>0</v>
      </c>
      <c r="U63" s="341">
        <f t="shared" si="37"/>
        <v>0</v>
      </c>
      <c r="V63" s="341">
        <f t="shared" si="38"/>
        <v>6.3468945444370428E-2</v>
      </c>
      <c r="W63" s="341">
        <f t="shared" si="39"/>
        <v>5.9422885469549033E-2</v>
      </c>
      <c r="X63" s="342">
        <f t="shared" si="40"/>
        <v>5.1895280335765223E-2</v>
      </c>
    </row>
    <row r="64" spans="1:24" ht="20.100000000000001" customHeight="1" thickBot="1">
      <c r="A64" s="47"/>
      <c r="D64" s="24" t="s">
        <v>98</v>
      </c>
      <c r="E64" s="24"/>
      <c r="F64" s="216">
        <v>16145.231000000003</v>
      </c>
      <c r="G64" s="65">
        <v>20987.267999999993</v>
      </c>
      <c r="H64" s="65">
        <v>26033.492000000002</v>
      </c>
      <c r="I64" s="65">
        <v>25766.306</v>
      </c>
      <c r="J64" s="65">
        <v>22297.614000000012</v>
      </c>
      <c r="K64" s="65">
        <v>20526.238000000001</v>
      </c>
      <c r="L64" s="65">
        <v>12432.126000000002</v>
      </c>
      <c r="M64" s="65">
        <v>8368.74</v>
      </c>
      <c r="N64" s="65">
        <v>10061.726999999997</v>
      </c>
      <c r="O64" s="65">
        <v>11313.222</v>
      </c>
      <c r="P64" s="65">
        <v>10339.522000000003</v>
      </c>
      <c r="Q64" s="40">
        <v>12619.343999999997</v>
      </c>
      <c r="R64" s="383">
        <f t="shared" si="35"/>
        <v>0.22049587979018703</v>
      </c>
      <c r="T64" s="340">
        <f t="shared" si="36"/>
        <v>0.1282938304177054</v>
      </c>
      <c r="U64" s="341">
        <f t="shared" si="37"/>
        <v>0.1664480766923124</v>
      </c>
      <c r="V64" s="341">
        <f t="shared" si="38"/>
        <v>8.082901723210395E-2</v>
      </c>
      <c r="W64" s="341">
        <f t="shared" si="39"/>
        <v>6.9584715706476258E-2</v>
      </c>
      <c r="X64" s="342">
        <f t="shared" si="40"/>
        <v>8.6933176215378619E-2</v>
      </c>
    </row>
    <row r="65" spans="1:24" ht="20.100000000000001" customHeight="1" thickBot="1">
      <c r="A65" s="56" t="s">
        <v>30</v>
      </c>
      <c r="B65" s="212"/>
      <c r="C65" s="212"/>
      <c r="D65" s="212"/>
      <c r="E65" s="212"/>
      <c r="F65" s="84">
        <f>F43+F54</f>
        <v>125845.73200000002</v>
      </c>
      <c r="G65" s="69">
        <f t="shared" ref="G65:O65" si="45">G43+G54</f>
        <v>107623.08699999998</v>
      </c>
      <c r="H65" s="69">
        <f t="shared" si="45"/>
        <v>137807.71</v>
      </c>
      <c r="I65" s="69">
        <f t="shared" si="45"/>
        <v>141200.15400000001</v>
      </c>
      <c r="J65" s="69">
        <f t="shared" si="45"/>
        <v>130654.70200000002</v>
      </c>
      <c r="K65" s="69">
        <f t="shared" si="45"/>
        <v>123319.16599999998</v>
      </c>
      <c r="L65" s="69">
        <f t="shared" si="45"/>
        <v>109960.80100000001</v>
      </c>
      <c r="M65" s="69">
        <f t="shared" si="45"/>
        <v>119381.77800000001</v>
      </c>
      <c r="N65" s="69">
        <f t="shared" si="45"/>
        <v>135389.41700000002</v>
      </c>
      <c r="O65" s="69">
        <f t="shared" si="45"/>
        <v>139964.859</v>
      </c>
      <c r="P65" s="69">
        <f t="shared" ref="P65:Q65" si="46">P43+P54</f>
        <v>148588.981</v>
      </c>
      <c r="Q65" s="85">
        <f t="shared" si="46"/>
        <v>145161.42800000001</v>
      </c>
      <c r="R65" s="335">
        <f t="shared" si="35"/>
        <v>-2.30673430622691E-2</v>
      </c>
      <c r="T65" s="365">
        <f>T43+T54</f>
        <v>1</v>
      </c>
      <c r="U65" s="367">
        <f t="shared" ref="U65:X65" si="47">U43+U54</f>
        <v>1</v>
      </c>
      <c r="V65" s="367">
        <f t="shared" si="47"/>
        <v>1</v>
      </c>
      <c r="W65" s="367">
        <f t="shared" si="47"/>
        <v>1</v>
      </c>
      <c r="X65" s="366">
        <f t="shared" si="47"/>
        <v>1</v>
      </c>
    </row>
    <row r="66" spans="1:24" ht="20.100000000000001" customHeight="1" thickBot="1">
      <c r="A66" s="385"/>
      <c r="B66" s="115" t="s">
        <v>113</v>
      </c>
      <c r="C66" s="115"/>
      <c r="D66" s="115"/>
      <c r="E66" s="398"/>
      <c r="F66" s="33">
        <f>F45+F50+F56+F61</f>
        <v>97542.040000000008</v>
      </c>
      <c r="G66" s="83">
        <f t="shared" ref="G66:Q66" si="48">G45+G50+G56+G61</f>
        <v>68053.066999999995</v>
      </c>
      <c r="H66" s="83">
        <f t="shared" si="48"/>
        <v>80356.633999999991</v>
      </c>
      <c r="I66" s="83">
        <f t="shared" si="48"/>
        <v>82164.574999999997</v>
      </c>
      <c r="J66" s="83">
        <f t="shared" si="48"/>
        <v>92283.013999999996</v>
      </c>
      <c r="K66" s="83">
        <f t="shared" si="48"/>
        <v>87355.349999999977</v>
      </c>
      <c r="L66" s="83">
        <f t="shared" si="48"/>
        <v>76312.013000000021</v>
      </c>
      <c r="M66" s="83">
        <f t="shared" si="48"/>
        <v>81633.729000000007</v>
      </c>
      <c r="N66" s="83">
        <f t="shared" si="48"/>
        <v>92298.758999999991</v>
      </c>
      <c r="O66" s="83">
        <f t="shared" ref="O66" si="49">O45+O50+O56+O61</f>
        <v>104343.048</v>
      </c>
      <c r="P66" s="83">
        <f t="shared" si="48"/>
        <v>112835.56600000002</v>
      </c>
      <c r="Q66" s="209">
        <f t="shared" si="48"/>
        <v>104836.22100000002</v>
      </c>
      <c r="R66" s="326">
        <f t="shared" si="35"/>
        <v>-7.0893826154069181E-2</v>
      </c>
      <c r="S66" s="6"/>
      <c r="T66" s="399">
        <f>F66/$F$65</f>
        <v>0.77509215807175724</v>
      </c>
      <c r="U66" s="400">
        <f>K66/$K$65</f>
        <v>0.70836799204431844</v>
      </c>
      <c r="V66" s="400">
        <f>P66/$P$65</f>
        <v>0.75938044154162432</v>
      </c>
      <c r="W66" s="400">
        <f>Q66/$P$65</f>
        <v>0.7055450565341721</v>
      </c>
      <c r="X66" s="401">
        <f>Q66/$Q$65</f>
        <v>0.72220439302925576</v>
      </c>
    </row>
    <row r="67" spans="1:24" ht="20.100000000000001" customHeight="1">
      <c r="A67" s="198"/>
      <c r="B67" s="1"/>
      <c r="C67" s="1" t="s">
        <v>37</v>
      </c>
      <c r="D67" s="1"/>
      <c r="E67" s="330"/>
      <c r="F67" s="7">
        <f>F45+F56</f>
        <v>40311.045000000006</v>
      </c>
      <c r="G67" s="61">
        <f t="shared" ref="G67:Q67" si="50">G45+G56</f>
        <v>5417.19</v>
      </c>
      <c r="H67" s="61">
        <f t="shared" si="50"/>
        <v>6246.6529999999984</v>
      </c>
      <c r="I67" s="61">
        <f t="shared" si="50"/>
        <v>6647.9890000000023</v>
      </c>
      <c r="J67" s="61">
        <f t="shared" si="50"/>
        <v>7957.7309999999998</v>
      </c>
      <c r="K67" s="61">
        <f t="shared" si="50"/>
        <v>7843.3719999999994</v>
      </c>
      <c r="L67" s="61">
        <f t="shared" si="50"/>
        <v>7227.9580000000005</v>
      </c>
      <c r="M67" s="61">
        <f t="shared" si="50"/>
        <v>7775.4629999999997</v>
      </c>
      <c r="N67" s="61">
        <f t="shared" si="50"/>
        <v>11101.999000000002</v>
      </c>
      <c r="O67" s="61">
        <f t="shared" ref="O67" si="51">O45+O56</f>
        <v>11387.085999999999</v>
      </c>
      <c r="P67" s="61">
        <f t="shared" si="50"/>
        <v>13002.422000000002</v>
      </c>
      <c r="Q67" s="7">
        <f t="shared" si="50"/>
        <v>14358.994999999997</v>
      </c>
      <c r="R67" s="384">
        <f t="shared" si="35"/>
        <v>0.10433233131488846</v>
      </c>
      <c r="T67" s="340">
        <f t="shared" ref="T67:T74" si="52">F67/$F$65</f>
        <v>0.32032111347248549</v>
      </c>
      <c r="U67" s="341">
        <f t="shared" ref="U67:U74" si="53">K67/$K$65</f>
        <v>6.3602214111632902E-2</v>
      </c>
      <c r="V67" s="341">
        <f t="shared" ref="V67:W74" si="54">P67/$P$65</f>
        <v>8.7505963850711133E-2</v>
      </c>
      <c r="W67" s="341">
        <f t="shared" si="54"/>
        <v>9.6635665063212167E-2</v>
      </c>
      <c r="X67" s="342">
        <f t="shared" ref="X67:X74" si="55">Q67/$Q$65</f>
        <v>9.8917427293426702E-2</v>
      </c>
    </row>
    <row r="68" spans="1:24" ht="20.100000000000001" customHeight="1" thickBot="1">
      <c r="A68" s="198"/>
      <c r="B68" s="1"/>
      <c r="C68" s="1" t="s">
        <v>38</v>
      </c>
      <c r="D68" s="1"/>
      <c r="E68" s="330"/>
      <c r="F68" s="7">
        <f>F50+F61</f>
        <v>57230.99500000001</v>
      </c>
      <c r="G68" s="61">
        <f t="shared" ref="G68:Q68" si="56">G50+G61</f>
        <v>62635.876999999993</v>
      </c>
      <c r="H68" s="61">
        <f t="shared" si="56"/>
        <v>74109.981</v>
      </c>
      <c r="I68" s="61">
        <f t="shared" si="56"/>
        <v>75516.585999999996</v>
      </c>
      <c r="J68" s="61">
        <f t="shared" si="56"/>
        <v>84325.282999999996</v>
      </c>
      <c r="K68" s="61">
        <f t="shared" si="56"/>
        <v>79511.977999999974</v>
      </c>
      <c r="L68" s="61">
        <f t="shared" si="56"/>
        <v>69084.055000000022</v>
      </c>
      <c r="M68" s="61">
        <f t="shared" si="56"/>
        <v>73858.266000000003</v>
      </c>
      <c r="N68" s="61">
        <f t="shared" si="56"/>
        <v>81196.75999999998</v>
      </c>
      <c r="O68" s="61">
        <f t="shared" ref="O68" si="57">O50+O61</f>
        <v>92955.962</v>
      </c>
      <c r="P68" s="61">
        <f t="shared" si="56"/>
        <v>99833.144</v>
      </c>
      <c r="Q68" s="7">
        <f t="shared" si="56"/>
        <v>90477.226000000024</v>
      </c>
      <c r="R68" s="374">
        <f t="shared" si="35"/>
        <v>-9.3715550018138027E-2</v>
      </c>
      <c r="T68" s="340">
        <f t="shared" si="52"/>
        <v>0.45477104459927176</v>
      </c>
      <c r="U68" s="341">
        <f t="shared" si="53"/>
        <v>0.64476577793268552</v>
      </c>
      <c r="V68" s="341">
        <f t="shared" si="54"/>
        <v>0.67187447769091302</v>
      </c>
      <c r="W68" s="341">
        <f t="shared" si="54"/>
        <v>0.6089093914709599</v>
      </c>
      <c r="X68" s="342">
        <f t="shared" si="55"/>
        <v>0.62328696573582909</v>
      </c>
    </row>
    <row r="69" spans="1:24" ht="20.100000000000001" customHeight="1" thickBot="1">
      <c r="A69" s="47"/>
      <c r="B69" s="115" t="s">
        <v>97</v>
      </c>
      <c r="C69" s="115"/>
      <c r="D69" s="115"/>
      <c r="E69" s="398"/>
      <c r="F69" s="33">
        <f>F47+F52+F58+F63</f>
        <v>0</v>
      </c>
      <c r="G69" s="83">
        <f t="shared" ref="G69:Q69" si="58">G47+G52+G58+G63</f>
        <v>0</v>
      </c>
      <c r="H69" s="83">
        <f t="shared" si="58"/>
        <v>0</v>
      </c>
      <c r="I69" s="83">
        <f t="shared" si="58"/>
        <v>0</v>
      </c>
      <c r="J69" s="83">
        <f t="shared" si="58"/>
        <v>0</v>
      </c>
      <c r="K69" s="83">
        <f t="shared" si="58"/>
        <v>0</v>
      </c>
      <c r="L69" s="83">
        <f t="shared" si="58"/>
        <v>0</v>
      </c>
      <c r="M69" s="83">
        <f t="shared" si="58"/>
        <v>15407.416000000001</v>
      </c>
      <c r="N69" s="83">
        <f t="shared" si="58"/>
        <v>16774.204999999998</v>
      </c>
      <c r="O69" s="83">
        <f t="shared" ref="O69" si="59">O47+O52+O58+O63</f>
        <v>16840.881999999998</v>
      </c>
      <c r="P69" s="83">
        <f t="shared" si="58"/>
        <v>20159.12</v>
      </c>
      <c r="Q69" s="33">
        <f t="shared" si="58"/>
        <v>20047.782000000003</v>
      </c>
      <c r="R69" s="326">
        <f t="shared" si="35"/>
        <v>-5.5229593355263576E-3</v>
      </c>
      <c r="S69" s="6"/>
      <c r="T69" s="393">
        <f t="shared" si="52"/>
        <v>0</v>
      </c>
      <c r="U69" s="394">
        <f t="shared" si="53"/>
        <v>0</v>
      </c>
      <c r="V69" s="394">
        <f t="shared" si="54"/>
        <v>0.13567035633685381</v>
      </c>
      <c r="W69" s="394">
        <f t="shared" si="54"/>
        <v>0.13492105447576899</v>
      </c>
      <c r="X69" s="395">
        <f t="shared" si="55"/>
        <v>0.13810681168002839</v>
      </c>
    </row>
    <row r="70" spans="1:24" ht="20.100000000000001" customHeight="1">
      <c r="A70" s="47"/>
      <c r="B70" s="1"/>
      <c r="C70" s="1" t="s">
        <v>37</v>
      </c>
      <c r="D70" s="1"/>
      <c r="E70" s="330"/>
      <c r="F70" s="7">
        <f>F47+F58</f>
        <v>0</v>
      </c>
      <c r="G70" s="61">
        <f t="shared" ref="G70:Q70" si="60">G47+G58</f>
        <v>0</v>
      </c>
      <c r="H70" s="61">
        <f t="shared" si="60"/>
        <v>0</v>
      </c>
      <c r="I70" s="61">
        <f t="shared" si="60"/>
        <v>0</v>
      </c>
      <c r="J70" s="61">
        <f t="shared" si="60"/>
        <v>0</v>
      </c>
      <c r="K70" s="61">
        <f t="shared" si="60"/>
        <v>0</v>
      </c>
      <c r="L70" s="61">
        <f t="shared" si="60"/>
        <v>0</v>
      </c>
      <c r="M70" s="61">
        <f t="shared" si="60"/>
        <v>1340.328</v>
      </c>
      <c r="N70" s="61">
        <f t="shared" si="60"/>
        <v>1351.0940000000001</v>
      </c>
      <c r="O70" s="61">
        <f t="shared" ref="O70" si="61">O47+O58</f>
        <v>1541.0300000000002</v>
      </c>
      <c r="P70" s="61">
        <f t="shared" si="60"/>
        <v>1804.4989999999998</v>
      </c>
      <c r="Q70" s="7">
        <f t="shared" si="60"/>
        <v>1773.4609999999998</v>
      </c>
      <c r="R70" s="384">
        <f t="shared" si="35"/>
        <v>-1.720034203399393E-2</v>
      </c>
      <c r="T70" s="340">
        <f t="shared" si="52"/>
        <v>0</v>
      </c>
      <c r="U70" s="341">
        <f t="shared" si="53"/>
        <v>0</v>
      </c>
      <c r="V70" s="341">
        <f t="shared" si="54"/>
        <v>1.2144231610283402E-2</v>
      </c>
      <c r="W70" s="341">
        <f t="shared" si="54"/>
        <v>1.1935346672846486E-2</v>
      </c>
      <c r="X70" s="342">
        <f t="shared" si="55"/>
        <v>1.2217164190476271E-2</v>
      </c>
    </row>
    <row r="71" spans="1:24" ht="20.100000000000001" customHeight="1" thickBot="1">
      <c r="A71" s="203"/>
      <c r="B71" s="1"/>
      <c r="C71" s="1" t="s">
        <v>38</v>
      </c>
      <c r="D71" s="1"/>
      <c r="E71" s="330"/>
      <c r="F71" s="7">
        <f>F52+F63</f>
        <v>0</v>
      </c>
      <c r="G71" s="61">
        <f t="shared" ref="G71:Q71" si="62">G52+G63</f>
        <v>0</v>
      </c>
      <c r="H71" s="61">
        <f t="shared" si="62"/>
        <v>0</v>
      </c>
      <c r="I71" s="61">
        <f t="shared" si="62"/>
        <v>0</v>
      </c>
      <c r="J71" s="61">
        <f t="shared" si="62"/>
        <v>0</v>
      </c>
      <c r="K71" s="61">
        <f t="shared" si="62"/>
        <v>0</v>
      </c>
      <c r="L71" s="61">
        <f t="shared" si="62"/>
        <v>0</v>
      </c>
      <c r="M71" s="61">
        <f t="shared" si="62"/>
        <v>14067.088000000002</v>
      </c>
      <c r="N71" s="61">
        <f t="shared" si="62"/>
        <v>15423.110999999999</v>
      </c>
      <c r="O71" s="61">
        <f t="shared" ref="O71" si="63">O52+O63</f>
        <v>15299.851999999999</v>
      </c>
      <c r="P71" s="61">
        <f t="shared" si="62"/>
        <v>18354.620999999999</v>
      </c>
      <c r="Q71" s="7">
        <f t="shared" si="62"/>
        <v>18274.321000000004</v>
      </c>
      <c r="R71" s="321">
        <f t="shared" si="35"/>
        <v>-4.3749200814332066E-3</v>
      </c>
      <c r="T71" s="340">
        <f t="shared" si="52"/>
        <v>0</v>
      </c>
      <c r="U71" s="341">
        <f t="shared" si="53"/>
        <v>0</v>
      </c>
      <c r="V71" s="341">
        <f t="shared" si="54"/>
        <v>0.1235261247265704</v>
      </c>
      <c r="W71" s="341">
        <f t="shared" si="54"/>
        <v>0.12298570780292251</v>
      </c>
      <c r="X71" s="342">
        <f t="shared" si="55"/>
        <v>0.12588964748955211</v>
      </c>
    </row>
    <row r="72" spans="1:24" ht="20.100000000000001" customHeight="1" thickBot="1">
      <c r="A72" s="203"/>
      <c r="B72" s="115" t="s">
        <v>98</v>
      </c>
      <c r="C72" s="115"/>
      <c r="D72" s="115"/>
      <c r="E72" s="398"/>
      <c r="F72" s="33">
        <f>F48+F53+F59+F64</f>
        <v>28303.692000000003</v>
      </c>
      <c r="G72" s="83">
        <f t="shared" ref="G72:Q72" si="64">G48+G53+G59+G64</f>
        <v>39570.01999999999</v>
      </c>
      <c r="H72" s="83">
        <f t="shared" si="64"/>
        <v>57451.076000000008</v>
      </c>
      <c r="I72" s="83">
        <f t="shared" si="64"/>
        <v>59035.579000000012</v>
      </c>
      <c r="J72" s="83">
        <f t="shared" si="64"/>
        <v>38371.688000000009</v>
      </c>
      <c r="K72" s="83">
        <f t="shared" si="64"/>
        <v>35963.815999999999</v>
      </c>
      <c r="L72" s="83">
        <f t="shared" si="64"/>
        <v>33648.788</v>
      </c>
      <c r="M72" s="83">
        <f t="shared" si="64"/>
        <v>22340.632999999998</v>
      </c>
      <c r="N72" s="83">
        <f t="shared" si="64"/>
        <v>26316.453000000001</v>
      </c>
      <c r="O72" s="83">
        <f t="shared" ref="O72" si="65">O48+O53+O59+O64</f>
        <v>18780.929</v>
      </c>
      <c r="P72" s="83">
        <f t="shared" si="64"/>
        <v>15594.295000000002</v>
      </c>
      <c r="Q72" s="209">
        <f t="shared" si="64"/>
        <v>20277.424999999999</v>
      </c>
      <c r="R72" s="326">
        <f t="shared" si="35"/>
        <v>0.30031046610314843</v>
      </c>
      <c r="S72" s="6"/>
      <c r="T72" s="393">
        <f t="shared" si="52"/>
        <v>0.22490784192824273</v>
      </c>
      <c r="U72" s="394">
        <f t="shared" si="53"/>
        <v>0.29163200795568145</v>
      </c>
      <c r="V72" s="394">
        <f t="shared" si="54"/>
        <v>0.10494920212152206</v>
      </c>
      <c r="W72" s="394">
        <f t="shared" si="54"/>
        <v>0.1364665459277899</v>
      </c>
      <c r="X72" s="395">
        <f t="shared" si="55"/>
        <v>0.13968879529071593</v>
      </c>
    </row>
    <row r="73" spans="1:24" ht="20.100000000000001" customHeight="1">
      <c r="A73" s="47"/>
      <c r="B73" s="9"/>
      <c r="C73" s="1" t="s">
        <v>37</v>
      </c>
      <c r="D73" s="1"/>
      <c r="E73" s="330"/>
      <c r="F73" s="7">
        <f>F48+F59</f>
        <v>3774.9510000000005</v>
      </c>
      <c r="G73" s="61">
        <f t="shared" ref="G73:Q73" si="66">G48+G59</f>
        <v>4998.41</v>
      </c>
      <c r="H73" s="61">
        <f t="shared" si="66"/>
        <v>9209.8109999999997</v>
      </c>
      <c r="I73" s="61">
        <f t="shared" si="66"/>
        <v>7687.1809999999978</v>
      </c>
      <c r="J73" s="61">
        <f t="shared" si="66"/>
        <v>3398.9090000000001</v>
      </c>
      <c r="K73" s="61">
        <f t="shared" si="66"/>
        <v>2918.6890000000003</v>
      </c>
      <c r="L73" s="61">
        <f t="shared" si="66"/>
        <v>3604.641000000001</v>
      </c>
      <c r="M73" s="61">
        <f t="shared" si="66"/>
        <v>2424.7409999999995</v>
      </c>
      <c r="N73" s="61">
        <f t="shared" si="66"/>
        <v>3522.8389999999999</v>
      </c>
      <c r="O73" s="61">
        <f t="shared" ref="O73" si="67">O48+O59</f>
        <v>3227.9859999999999</v>
      </c>
      <c r="P73" s="61">
        <f t="shared" si="66"/>
        <v>3126.4339999999997</v>
      </c>
      <c r="Q73" s="7">
        <f t="shared" si="66"/>
        <v>3969.7070000000012</v>
      </c>
      <c r="R73" s="384">
        <f t="shared" si="35"/>
        <v>0.26972358923937034</v>
      </c>
      <c r="T73" s="340">
        <f t="shared" si="52"/>
        <v>2.9996654952112321E-2</v>
      </c>
      <c r="U73" s="341">
        <f t="shared" si="53"/>
        <v>2.3667764668470113E-2</v>
      </c>
      <c r="V73" s="341">
        <f t="shared" si="54"/>
        <v>2.1040819978434336E-2</v>
      </c>
      <c r="W73" s="341">
        <f t="shared" si="54"/>
        <v>2.6716025463557093E-2</v>
      </c>
      <c r="X73" s="342">
        <f t="shared" si="55"/>
        <v>2.7346844507481705E-2</v>
      </c>
    </row>
    <row r="74" spans="1:24" ht="20.100000000000001" customHeight="1" thickBot="1">
      <c r="A74" s="48"/>
      <c r="B74" s="114"/>
      <c r="C74" s="114" t="s">
        <v>38</v>
      </c>
      <c r="D74" s="114"/>
      <c r="E74" s="331"/>
      <c r="F74" s="106">
        <f>F53+F64</f>
        <v>24528.741000000002</v>
      </c>
      <c r="G74" s="67">
        <f t="shared" ref="G74:Q74" si="68">G53+G64</f>
        <v>34571.609999999993</v>
      </c>
      <c r="H74" s="67">
        <f t="shared" si="68"/>
        <v>48241.265000000014</v>
      </c>
      <c r="I74" s="67">
        <f t="shared" si="68"/>
        <v>51348.398000000008</v>
      </c>
      <c r="J74" s="67">
        <f t="shared" si="68"/>
        <v>34972.77900000001</v>
      </c>
      <c r="K74" s="67">
        <f t="shared" si="68"/>
        <v>33045.127</v>
      </c>
      <c r="L74" s="67">
        <f t="shared" si="68"/>
        <v>30044.146999999997</v>
      </c>
      <c r="M74" s="67">
        <f t="shared" si="68"/>
        <v>19915.892</v>
      </c>
      <c r="N74" s="67">
        <f t="shared" si="68"/>
        <v>22793.614000000001</v>
      </c>
      <c r="O74" s="67">
        <f t="shared" ref="O74" si="69">O53+O64</f>
        <v>15552.942999999999</v>
      </c>
      <c r="P74" s="67">
        <f t="shared" si="68"/>
        <v>12467.861000000003</v>
      </c>
      <c r="Q74" s="106">
        <f t="shared" si="68"/>
        <v>16307.717999999997</v>
      </c>
      <c r="R74" s="383">
        <f t="shared" si="35"/>
        <v>0.3079804146035951</v>
      </c>
      <c r="T74" s="360">
        <f t="shared" si="52"/>
        <v>0.19491118697613041</v>
      </c>
      <c r="U74" s="349">
        <f t="shared" si="53"/>
        <v>0.26796424328721136</v>
      </c>
      <c r="V74" s="349">
        <f t="shared" si="54"/>
        <v>8.390838214308774E-2</v>
      </c>
      <c r="W74" s="349">
        <f t="shared" si="54"/>
        <v>0.1097505204642328</v>
      </c>
      <c r="X74" s="361">
        <f t="shared" si="55"/>
        <v>0.11234195078323421</v>
      </c>
    </row>
    <row r="75" spans="1:24" ht="15.75" thickBot="1"/>
    <row r="76" spans="1:24" ht="15" customHeight="1">
      <c r="A76" s="507" t="s">
        <v>32</v>
      </c>
      <c r="B76" s="516"/>
      <c r="C76" s="516"/>
      <c r="D76" s="516"/>
      <c r="E76" s="516"/>
      <c r="F76" s="533" t="s">
        <v>41</v>
      </c>
      <c r="G76" s="530"/>
      <c r="H76" s="530"/>
      <c r="I76" s="530"/>
      <c r="J76" s="530"/>
      <c r="K76" s="530"/>
      <c r="L76" s="530"/>
      <c r="M76" s="530"/>
      <c r="N76" s="530"/>
      <c r="O76" s="530"/>
      <c r="P76" s="530"/>
      <c r="Q76" s="531"/>
      <c r="R76" s="519" t="s">
        <v>196</v>
      </c>
    </row>
    <row r="77" spans="1:24" ht="15.75" thickBot="1">
      <c r="A77" s="517"/>
      <c r="B77" s="543"/>
      <c r="C77" s="543"/>
      <c r="D77" s="543"/>
      <c r="E77" s="543"/>
      <c r="F77" s="526" t="str">
        <f>F5</f>
        <v>jan-dez</v>
      </c>
      <c r="G77" s="527"/>
      <c r="H77" s="527"/>
      <c r="I77" s="527"/>
      <c r="J77" s="527"/>
      <c r="K77" s="527"/>
      <c r="L77" s="527"/>
      <c r="M77" s="527"/>
      <c r="N77" s="527"/>
      <c r="O77" s="527"/>
      <c r="P77" s="527"/>
      <c r="Q77" s="528"/>
      <c r="R77" s="520"/>
    </row>
    <row r="78" spans="1:24" ht="23.25" customHeight="1" thickBot="1">
      <c r="A78" s="517"/>
      <c r="B78" s="543"/>
      <c r="C78" s="543"/>
      <c r="D78" s="543"/>
      <c r="E78" s="543"/>
      <c r="F78" s="28">
        <v>2010</v>
      </c>
      <c r="G78" s="196">
        <v>2011</v>
      </c>
      <c r="H78" s="196">
        <v>2012</v>
      </c>
      <c r="I78" s="196">
        <v>2013</v>
      </c>
      <c r="J78" s="196">
        <v>2014</v>
      </c>
      <c r="K78" s="196">
        <v>2015</v>
      </c>
      <c r="L78" s="196">
        <v>2016</v>
      </c>
      <c r="M78" s="196">
        <v>2017</v>
      </c>
      <c r="N78" s="196">
        <v>2018</v>
      </c>
      <c r="O78" s="196">
        <v>2019</v>
      </c>
      <c r="P78" s="196">
        <v>2020</v>
      </c>
      <c r="Q78" s="287">
        <v>2021</v>
      </c>
      <c r="R78" s="521"/>
    </row>
    <row r="79" spans="1:24" ht="20.100000000000001" customHeight="1" thickBot="1">
      <c r="A79" s="32" t="s">
        <v>36</v>
      </c>
      <c r="B79" s="115"/>
      <c r="C79" s="115"/>
      <c r="D79" s="115"/>
      <c r="E79" s="115"/>
      <c r="F79" s="224">
        <f>(F43/F7)*10</f>
        <v>1.3892955085393923</v>
      </c>
      <c r="G79" s="119">
        <f t="shared" ref="G79:Q79" si="70">(G43/G7)*10</f>
        <v>0.76802311374463461</v>
      </c>
      <c r="H79" s="119">
        <f t="shared" si="70"/>
        <v>0.81963961354823955</v>
      </c>
      <c r="I79" s="119">
        <f t="shared" si="70"/>
        <v>1.0507459540729327</v>
      </c>
      <c r="J79" s="119">
        <f t="shared" si="70"/>
        <v>1.431955058124126</v>
      </c>
      <c r="K79" s="119">
        <f t="shared" si="70"/>
        <v>1.4295786250184341</v>
      </c>
      <c r="L79" s="119">
        <f t="shared" si="70"/>
        <v>1.0773171484591186</v>
      </c>
      <c r="M79" s="119">
        <f t="shared" si="70"/>
        <v>1.0546396024641809</v>
      </c>
      <c r="N79" s="119">
        <f t="shared" si="70"/>
        <v>1.2349419800852701</v>
      </c>
      <c r="O79" s="119">
        <f t="shared" ref="O79:P79" si="71">(O43/O7)*10</f>
        <v>1.4652635605338593</v>
      </c>
      <c r="P79" s="119">
        <f t="shared" si="71"/>
        <v>1.5784703819678909</v>
      </c>
      <c r="Q79" s="225">
        <f t="shared" si="70"/>
        <v>1.4542131560881755</v>
      </c>
      <c r="R79" s="318">
        <f>(Q79-P79)/P79</f>
        <v>-7.8720023700921793E-2</v>
      </c>
    </row>
    <row r="80" spans="1:24" ht="20.100000000000001" customHeight="1" thickBot="1">
      <c r="A80" s="203"/>
      <c r="B80" s="115" t="s">
        <v>37</v>
      </c>
      <c r="C80" s="115"/>
      <c r="D80" s="115"/>
      <c r="E80" s="204"/>
      <c r="F80" s="323">
        <f t="shared" ref="F80:Q83" si="72">(F44/F8)*10</f>
        <v>2.7214124106600264</v>
      </c>
      <c r="G80" s="160">
        <f t="shared" si="72"/>
        <v>0.62253253571589884</v>
      </c>
      <c r="H80" s="160">
        <f t="shared" si="72"/>
        <v>0.61906093676649177</v>
      </c>
      <c r="I80" s="160">
        <f t="shared" si="72"/>
        <v>0.84607238723645706</v>
      </c>
      <c r="J80" s="160">
        <f t="shared" si="72"/>
        <v>1.1317349110426149</v>
      </c>
      <c r="K80" s="160">
        <f t="shared" si="72"/>
        <v>1.1391056322226796</v>
      </c>
      <c r="L80" s="160">
        <f t="shared" si="72"/>
        <v>0.99936145446650171</v>
      </c>
      <c r="M80" s="160">
        <f t="shared" si="72"/>
        <v>1.0546813849651873</v>
      </c>
      <c r="N80" s="160">
        <f t="shared" si="72"/>
        <v>1.1987635902107954</v>
      </c>
      <c r="O80" s="160">
        <f t="shared" ref="O80:P80" si="73">(O44/O8)*10</f>
        <v>1.2389541269919198</v>
      </c>
      <c r="P80" s="160">
        <f t="shared" si="73"/>
        <v>1.3039708522547264</v>
      </c>
      <c r="Q80" s="369">
        <f t="shared" si="72"/>
        <v>1.3798049811601807</v>
      </c>
      <c r="R80" s="368">
        <f t="shared" ref="R80:R110" si="74">(Q80-P80)/P80</f>
        <v>5.8156306771986278E-2</v>
      </c>
    </row>
    <row r="81" spans="1:18" ht="20.100000000000001" customHeight="1">
      <c r="A81" s="198"/>
      <c r="B81" s="24"/>
      <c r="C81" s="370" t="s">
        <v>96</v>
      </c>
      <c r="D81" s="370"/>
      <c r="E81" s="199"/>
      <c r="F81" s="375">
        <f t="shared" si="72"/>
        <v>4.0887029651189959</v>
      </c>
      <c r="G81" s="376">
        <f t="shared" si="72"/>
        <v>1.7712528787321313</v>
      </c>
      <c r="H81" s="376">
        <f t="shared" si="72"/>
        <v>1.7260999140923261</v>
      </c>
      <c r="I81" s="376">
        <f t="shared" si="72"/>
        <v>1.7247356140287904</v>
      </c>
      <c r="J81" s="376">
        <f t="shared" si="72"/>
        <v>1.7498274279589612</v>
      </c>
      <c r="K81" s="376">
        <f t="shared" si="72"/>
        <v>1.6460985883652008</v>
      </c>
      <c r="L81" s="376">
        <f t="shared" si="72"/>
        <v>1.7152780311579638</v>
      </c>
      <c r="M81" s="376">
        <f t="shared" si="72"/>
        <v>1.5789250018178878</v>
      </c>
      <c r="N81" s="376">
        <f t="shared" si="72"/>
        <v>1.6450962861360887</v>
      </c>
      <c r="O81" s="376">
        <f t="shared" ref="O81:P81" si="75">(O45/O9)*10</f>
        <v>1.7529749008827078</v>
      </c>
      <c r="P81" s="376">
        <f t="shared" si="75"/>
        <v>1.8820827962051925</v>
      </c>
      <c r="Q81" s="377">
        <f t="shared" si="72"/>
        <v>1.9570628616383423</v>
      </c>
      <c r="R81" s="374">
        <f t="shared" si="74"/>
        <v>3.9838877218542512E-2</v>
      </c>
    </row>
    <row r="82" spans="1:18" ht="20.100000000000001" customHeight="1">
      <c r="A82" s="198"/>
      <c r="B82" s="24"/>
      <c r="C82" s="378" t="s">
        <v>87</v>
      </c>
      <c r="D82" s="370"/>
      <c r="E82" s="194"/>
      <c r="F82" s="380">
        <f t="shared" si="72"/>
        <v>0.36204965124222044</v>
      </c>
      <c r="G82" s="381">
        <f t="shared" si="72"/>
        <v>0.38288337335230904</v>
      </c>
      <c r="H82" s="381">
        <f t="shared" si="72"/>
        <v>0.46919899798611059</v>
      </c>
      <c r="I82" s="124">
        <f t="shared" si="72"/>
        <v>0.65001457268705709</v>
      </c>
      <c r="J82" s="124">
        <f t="shared" si="72"/>
        <v>0.65030376305448379</v>
      </c>
      <c r="K82" s="124">
        <f t="shared" si="72"/>
        <v>0.66523907746929334</v>
      </c>
      <c r="L82" s="124">
        <f t="shared" si="72"/>
        <v>0.61173761175388108</v>
      </c>
      <c r="M82" s="124">
        <f t="shared" si="72"/>
        <v>0.6593979609492352</v>
      </c>
      <c r="N82" s="124">
        <f t="shared" si="72"/>
        <v>0.73815841332415433</v>
      </c>
      <c r="O82" s="124">
        <f t="shared" ref="O82:P82" si="76">(O46/O10)*10</f>
        <v>0.67674753584212466</v>
      </c>
      <c r="P82" s="124">
        <f t="shared" si="76"/>
        <v>0.71147755689997516</v>
      </c>
      <c r="Q82" s="124">
        <f t="shared" si="72"/>
        <v>0.77624106884731325</v>
      </c>
      <c r="R82" s="379">
        <f t="shared" si="74"/>
        <v>9.1026781265628923E-2</v>
      </c>
    </row>
    <row r="83" spans="1:18" ht="20.100000000000001" customHeight="1">
      <c r="A83" s="47"/>
      <c r="D83" s="24" t="s">
        <v>97</v>
      </c>
      <c r="E83" s="24"/>
      <c r="F83" s="227"/>
      <c r="G83" s="228"/>
      <c r="H83" s="228"/>
      <c r="I83" s="228"/>
      <c r="J83" s="228"/>
      <c r="K83" s="228"/>
      <c r="L83" s="228"/>
      <c r="M83" s="228">
        <f t="shared" si="72"/>
        <v>0.79742035454902394</v>
      </c>
      <c r="N83" s="228">
        <f t="shared" si="72"/>
        <v>0.83436183022275756</v>
      </c>
      <c r="O83" s="228">
        <f t="shared" ref="O83:P83" si="77">(O47/O11)*10</f>
        <v>0.76908276883395588</v>
      </c>
      <c r="P83" s="228">
        <f t="shared" si="77"/>
        <v>1.0608231743026773</v>
      </c>
      <c r="Q83" s="229">
        <f t="shared" si="72"/>
        <v>1.0834530244701173</v>
      </c>
      <c r="R83" s="374">
        <f t="shared" si="74"/>
        <v>2.1332348986734331E-2</v>
      </c>
    </row>
    <row r="84" spans="1:18" ht="20.100000000000001" customHeight="1" thickBot="1">
      <c r="A84" s="47"/>
      <c r="D84" s="24" t="s">
        <v>98</v>
      </c>
      <c r="E84" s="24"/>
      <c r="F84" s="227">
        <f t="shared" ref="F84:Q99" si="78">(F48/F12)*10</f>
        <v>0.36204965124222044</v>
      </c>
      <c r="G84" s="228">
        <f t="shared" si="78"/>
        <v>0.38288337335230904</v>
      </c>
      <c r="H84" s="228">
        <f t="shared" si="78"/>
        <v>0.46919899798611059</v>
      </c>
      <c r="I84" s="228">
        <f t="shared" si="78"/>
        <v>0.65001457268705709</v>
      </c>
      <c r="J84" s="228">
        <f t="shared" si="78"/>
        <v>0.65030376305448379</v>
      </c>
      <c r="K84" s="228">
        <f t="shared" si="78"/>
        <v>0.66523907746929334</v>
      </c>
      <c r="L84" s="228">
        <f t="shared" si="78"/>
        <v>0.61173761175388108</v>
      </c>
      <c r="M84" s="228">
        <f t="shared" si="78"/>
        <v>0.61028659715098765</v>
      </c>
      <c r="N84" s="228">
        <f t="shared" si="78"/>
        <v>0.70594897702390558</v>
      </c>
      <c r="O84" s="228">
        <f t="shared" ref="O84:P84" si="79">(O48/O12)*10</f>
        <v>0.62977158868400918</v>
      </c>
      <c r="P84" s="228">
        <f t="shared" si="79"/>
        <v>0.51734307771527088</v>
      </c>
      <c r="Q84" s="229">
        <f t="shared" si="78"/>
        <v>0.6431173614736676</v>
      </c>
      <c r="R84" s="374">
        <f t="shared" si="74"/>
        <v>0.24311581458449294</v>
      </c>
    </row>
    <row r="85" spans="1:18" ht="20.100000000000001" customHeight="1" thickBot="1">
      <c r="A85" s="47"/>
      <c r="B85" s="115" t="s">
        <v>38</v>
      </c>
      <c r="C85" s="115"/>
      <c r="D85" s="115"/>
      <c r="E85" s="115"/>
      <c r="F85" s="230">
        <f t="shared" si="78"/>
        <v>0.92114762900244906</v>
      </c>
      <c r="G85" s="159">
        <f t="shared" si="78"/>
        <v>0.79127536094697315</v>
      </c>
      <c r="H85" s="159">
        <f t="shared" si="78"/>
        <v>0.87091859841753849</v>
      </c>
      <c r="I85" s="159">
        <f t="shared" si="78"/>
        <v>1.0945840945507115</v>
      </c>
      <c r="J85" s="159">
        <f t="shared" si="78"/>
        <v>1.4814325748599368</v>
      </c>
      <c r="K85" s="159">
        <f t="shared" si="78"/>
        <v>1.4748508748221631</v>
      </c>
      <c r="L85" s="159">
        <f t="shared" si="78"/>
        <v>1.0868647806103795</v>
      </c>
      <c r="M85" s="159">
        <f t="shared" si="78"/>
        <v>1.0546346923576375</v>
      </c>
      <c r="N85" s="159">
        <f t="shared" si="78"/>
        <v>1.2408887626271012</v>
      </c>
      <c r="O85" s="159">
        <f t="shared" ref="O85:P85" si="80">(O49/O13)*10</f>
        <v>1.5101133679753502</v>
      </c>
      <c r="P85" s="159">
        <f t="shared" si="80"/>
        <v>1.6304930462760423</v>
      </c>
      <c r="Q85" s="169">
        <f t="shared" si="78"/>
        <v>1.4693579484770039</v>
      </c>
      <c r="R85" s="368">
        <f t="shared" si="74"/>
        <v>-9.8825995098269365E-2</v>
      </c>
    </row>
    <row r="86" spans="1:18" ht="20.100000000000001" customHeight="1">
      <c r="A86" s="47"/>
      <c r="B86" s="24"/>
      <c r="C86" t="s">
        <v>96</v>
      </c>
      <c r="D86" s="370"/>
      <c r="F86" s="324">
        <f t="shared" si="78"/>
        <v>1.8773522617809324</v>
      </c>
      <c r="G86" s="122">
        <f t="shared" si="78"/>
        <v>1.838820444079567</v>
      </c>
      <c r="H86" s="122">
        <f t="shared" si="78"/>
        <v>1.8625538326689086</v>
      </c>
      <c r="I86" s="122">
        <f t="shared" si="78"/>
        <v>1.9530427484500841</v>
      </c>
      <c r="J86" s="122">
        <f t="shared" si="78"/>
        <v>1.9950490050797189</v>
      </c>
      <c r="K86" s="122">
        <f t="shared" si="78"/>
        <v>1.9964349837314774</v>
      </c>
      <c r="L86" s="122">
        <f t="shared" si="78"/>
        <v>2.0015597052036318</v>
      </c>
      <c r="M86" s="122">
        <f t="shared" si="78"/>
        <v>1.9076713819289428</v>
      </c>
      <c r="N86" s="122">
        <f t="shared" si="78"/>
        <v>1.9436711407603591</v>
      </c>
      <c r="O86" s="122">
        <f t="shared" ref="O86:P86" si="81">(O50/O14)*10</f>
        <v>1.9890403974597934</v>
      </c>
      <c r="P86" s="122">
        <f t="shared" si="81"/>
        <v>2.1248960385538638</v>
      </c>
      <c r="Q86" s="382">
        <f t="shared" si="78"/>
        <v>2.1660119754487281</v>
      </c>
      <c r="R86" s="374">
        <f t="shared" si="74"/>
        <v>1.9349622828063889E-2</v>
      </c>
    </row>
    <row r="87" spans="1:18" ht="20.100000000000001" customHeight="1">
      <c r="A87" s="47"/>
      <c r="B87" s="24"/>
      <c r="C87" s="378" t="s">
        <v>87</v>
      </c>
      <c r="D87" s="370"/>
      <c r="E87" s="378"/>
      <c r="F87" s="380">
        <f t="shared" si="78"/>
        <v>0.34005319726083788</v>
      </c>
      <c r="G87" s="124">
        <f t="shared" si="78"/>
        <v>0.36036965291710488</v>
      </c>
      <c r="H87" s="124">
        <f t="shared" si="78"/>
        <v>0.48109088560014945</v>
      </c>
      <c r="I87" s="124">
        <f t="shared" si="78"/>
        <v>0.69893282941428403</v>
      </c>
      <c r="J87" s="124">
        <f t="shared" si="78"/>
        <v>0.83238778376665945</v>
      </c>
      <c r="K87" s="124">
        <f t="shared" si="78"/>
        <v>0.81848513984196614</v>
      </c>
      <c r="L87" s="124">
        <f t="shared" si="78"/>
        <v>0.52500974480359597</v>
      </c>
      <c r="M87" s="124">
        <f t="shared" si="78"/>
        <v>0.53350131382511556</v>
      </c>
      <c r="N87" s="124">
        <f t="shared" si="78"/>
        <v>0.6678844789384013</v>
      </c>
      <c r="O87" s="124">
        <f t="shared" ref="O87:P87" si="82">(O51/O15)*10</f>
        <v>0.68954114973921909</v>
      </c>
      <c r="P87" s="124">
        <f t="shared" si="82"/>
        <v>0.86285975554449035</v>
      </c>
      <c r="Q87" s="124">
        <f t="shared" si="78"/>
        <v>0.80467082083717656</v>
      </c>
      <c r="R87" s="379">
        <f t="shared" si="74"/>
        <v>-6.7437302914417213E-2</v>
      </c>
    </row>
    <row r="88" spans="1:18" ht="20.100000000000001" customHeight="1">
      <c r="A88" s="47"/>
      <c r="D88" s="24" t="s">
        <v>97</v>
      </c>
      <c r="E88" s="24"/>
      <c r="F88" s="227"/>
      <c r="G88" s="228"/>
      <c r="H88" s="228"/>
      <c r="I88" s="228"/>
      <c r="J88" s="228"/>
      <c r="K88" s="228"/>
      <c r="L88" s="228"/>
      <c r="M88" s="228">
        <f t="shared" si="78"/>
        <v>0.86531278695002878</v>
      </c>
      <c r="N88" s="228">
        <f t="shared" si="78"/>
        <v>0.87493543119439698</v>
      </c>
      <c r="O88" s="228">
        <f t="shared" ref="O88:P88" si="83">(O52/O16)*10</f>
        <v>0.88855982496987673</v>
      </c>
      <c r="P88" s="228">
        <f t="shared" si="83"/>
        <v>1.0205906760678527</v>
      </c>
      <c r="Q88" s="229">
        <f t="shared" si="78"/>
        <v>1.0728353749190838</v>
      </c>
      <c r="R88" s="374">
        <f t="shared" si="74"/>
        <v>5.1190648784408099E-2</v>
      </c>
    </row>
    <row r="89" spans="1:18" ht="20.100000000000001" customHeight="1" thickBot="1">
      <c r="A89" s="47"/>
      <c r="D89" s="24" t="s">
        <v>98</v>
      </c>
      <c r="E89" s="24"/>
      <c r="F89" s="227">
        <f t="shared" si="78"/>
        <v>0.34005319726083788</v>
      </c>
      <c r="G89" s="228">
        <f t="shared" si="78"/>
        <v>0.36036965291710488</v>
      </c>
      <c r="H89" s="228">
        <f t="shared" si="78"/>
        <v>0.48109088560014945</v>
      </c>
      <c r="I89" s="228">
        <f t="shared" si="78"/>
        <v>0.69893282941428403</v>
      </c>
      <c r="J89" s="228">
        <f t="shared" si="78"/>
        <v>0.83238778376665945</v>
      </c>
      <c r="K89" s="228">
        <f t="shared" si="78"/>
        <v>0.81848513984196614</v>
      </c>
      <c r="L89" s="228">
        <f t="shared" si="78"/>
        <v>0.52500974480359597</v>
      </c>
      <c r="M89" s="228">
        <f t="shared" si="78"/>
        <v>0.44006300360102235</v>
      </c>
      <c r="N89" s="228">
        <f t="shared" si="78"/>
        <v>0.58841300433859089</v>
      </c>
      <c r="O89" s="228">
        <f t="shared" ref="O89:P89" si="84">(O53/O17)*10</f>
        <v>0.51497816603964341</v>
      </c>
      <c r="P89" s="228">
        <f t="shared" si="84"/>
        <v>0.51006767865102842</v>
      </c>
      <c r="Q89" s="229">
        <f t="shared" si="78"/>
        <v>0.46568773576365363</v>
      </c>
      <c r="R89" s="374">
        <f t="shared" si="74"/>
        <v>-8.700794962101116E-2</v>
      </c>
    </row>
    <row r="90" spans="1:18" ht="20.100000000000001" customHeight="1" thickBot="1">
      <c r="A90" s="32" t="s">
        <v>39</v>
      </c>
      <c r="B90" s="115"/>
      <c r="C90" s="115"/>
      <c r="D90" s="115"/>
      <c r="E90" s="115"/>
      <c r="F90" s="224">
        <f t="shared" si="78"/>
        <v>0.79458237230397477</v>
      </c>
      <c r="G90" s="119">
        <f t="shared" si="78"/>
        <v>0.75167979128959883</v>
      </c>
      <c r="H90" s="119">
        <f t="shared" si="78"/>
        <v>0.81762742980980696</v>
      </c>
      <c r="I90" s="119">
        <f t="shared" si="78"/>
        <v>0.95446826329721213</v>
      </c>
      <c r="J90" s="119">
        <f t="shared" si="78"/>
        <v>0.92654919362021804</v>
      </c>
      <c r="K90" s="119">
        <f t="shared" si="78"/>
        <v>0.90866326527854746</v>
      </c>
      <c r="L90" s="119">
        <f t="shared" si="78"/>
        <v>0.96128864818731852</v>
      </c>
      <c r="M90" s="119">
        <f t="shared" si="78"/>
        <v>1.0110218378096851</v>
      </c>
      <c r="N90" s="119">
        <f t="shared" si="78"/>
        <v>1.1309225901229991</v>
      </c>
      <c r="O90" s="119">
        <f t="shared" ref="O90:P90" si="85">(O54/O18)*10</f>
        <v>1.1058010470799291</v>
      </c>
      <c r="P90" s="119">
        <f t="shared" si="85"/>
        <v>1.2348660898809523</v>
      </c>
      <c r="Q90" s="225">
        <f t="shared" si="78"/>
        <v>1.2217195495319748</v>
      </c>
      <c r="R90" s="326">
        <f t="shared" si="74"/>
        <v>-1.0646126293940779E-2</v>
      </c>
    </row>
    <row r="91" spans="1:18" ht="20.100000000000001" customHeight="1" thickBot="1">
      <c r="A91" s="203"/>
      <c r="B91" s="115" t="s">
        <v>37</v>
      </c>
      <c r="C91" s="115"/>
      <c r="D91" s="115"/>
      <c r="E91" s="204"/>
      <c r="F91" s="402">
        <f t="shared" si="78"/>
        <v>0.90652011059927329</v>
      </c>
      <c r="G91" s="205">
        <f t="shared" si="78"/>
        <v>0.72726617051360631</v>
      </c>
      <c r="H91" s="205">
        <f t="shared" si="78"/>
        <v>0.77739534827552492</v>
      </c>
      <c r="I91" s="205">
        <f t="shared" si="78"/>
        <v>0.9826236552407297</v>
      </c>
      <c r="J91" s="205">
        <f t="shared" si="78"/>
        <v>0.97327434065310037</v>
      </c>
      <c r="K91" s="205">
        <f t="shared" si="78"/>
        <v>0.88716809410761921</v>
      </c>
      <c r="L91" s="205">
        <f t="shared" si="78"/>
        <v>0.97509917218331887</v>
      </c>
      <c r="M91" s="205">
        <f t="shared" si="78"/>
        <v>0.96327083034776573</v>
      </c>
      <c r="N91" s="205">
        <f t="shared" si="78"/>
        <v>1.2080467296667028</v>
      </c>
      <c r="O91" s="205">
        <f t="shared" ref="O91:P91" si="86">(O55/O19)*10</f>
        <v>1.2280418233421455</v>
      </c>
      <c r="P91" s="205">
        <f t="shared" si="86"/>
        <v>1.5569213711307968</v>
      </c>
      <c r="Q91" s="403">
        <f t="shared" si="78"/>
        <v>1.4381244273855898</v>
      </c>
      <c r="R91" s="321">
        <f t="shared" si="74"/>
        <v>-7.6302468414910646E-2</v>
      </c>
    </row>
    <row r="92" spans="1:18" ht="20.100000000000001" customHeight="1">
      <c r="A92" s="198"/>
      <c r="B92" s="24"/>
      <c r="C92" s="370" t="s">
        <v>96</v>
      </c>
      <c r="D92" s="370"/>
      <c r="E92" s="199"/>
      <c r="F92" s="375">
        <f t="shared" si="78"/>
        <v>1.4576020135805687</v>
      </c>
      <c r="G92" s="376">
        <f t="shared" si="78"/>
        <v>0.97326552881548101</v>
      </c>
      <c r="H92" s="376">
        <f t="shared" si="78"/>
        <v>1.0400565531631694</v>
      </c>
      <c r="I92" s="376">
        <f t="shared" si="78"/>
        <v>1.2235341302839911</v>
      </c>
      <c r="J92" s="376">
        <f t="shared" si="78"/>
        <v>1.1834562165238909</v>
      </c>
      <c r="K92" s="376">
        <f t="shared" si="78"/>
        <v>1.0125619998226143</v>
      </c>
      <c r="L92" s="376">
        <f t="shared" si="78"/>
        <v>1.0468985698214945</v>
      </c>
      <c r="M92" s="376">
        <f t="shared" si="78"/>
        <v>1.012756683098216</v>
      </c>
      <c r="N92" s="376">
        <f t="shared" si="78"/>
        <v>1.2616719983737767</v>
      </c>
      <c r="O92" s="376">
        <f t="shared" ref="O92:P92" si="87">(O56/O20)*10</f>
        <v>1.2176577574446241</v>
      </c>
      <c r="P92" s="376">
        <f t="shared" si="87"/>
        <v>1.6561701202334798</v>
      </c>
      <c r="Q92" s="377">
        <f t="shared" si="78"/>
        <v>1.4939619288327117</v>
      </c>
      <c r="R92" s="374">
        <f t="shared" si="74"/>
        <v>-9.7941744884215531E-2</v>
      </c>
    </row>
    <row r="93" spans="1:18" ht="20.100000000000001" customHeight="1">
      <c r="A93" s="198"/>
      <c r="B93" s="24"/>
      <c r="C93" s="378" t="s">
        <v>87</v>
      </c>
      <c r="D93" s="370"/>
      <c r="E93" s="194"/>
      <c r="F93" s="380">
        <f t="shared" si="78"/>
        <v>0.49383790529833416</v>
      </c>
      <c r="G93" s="381">
        <f t="shared" si="78"/>
        <v>0.55559393713531136</v>
      </c>
      <c r="H93" s="381">
        <f t="shared" si="78"/>
        <v>0.59830609017425784</v>
      </c>
      <c r="I93" s="124">
        <f t="shared" si="78"/>
        <v>0.71491125629186447</v>
      </c>
      <c r="J93" s="124">
        <f t="shared" si="78"/>
        <v>0.65572811951679899</v>
      </c>
      <c r="K93" s="124">
        <f t="shared" si="78"/>
        <v>0.62776251379051617</v>
      </c>
      <c r="L93" s="124">
        <f t="shared" si="78"/>
        <v>0.79410765668224592</v>
      </c>
      <c r="M93" s="124">
        <f t="shared" si="78"/>
        <v>0.8577292758813877</v>
      </c>
      <c r="N93" s="124">
        <f t="shared" si="78"/>
        <v>1.1032951112713294</v>
      </c>
      <c r="O93" s="124">
        <f t="shared" ref="O93:P93" si="88">(O57/O21)*10</f>
        <v>1.2473310865836948</v>
      </c>
      <c r="P93" s="124">
        <f t="shared" si="88"/>
        <v>1.3489803158131288</v>
      </c>
      <c r="Q93" s="124">
        <f t="shared" si="78"/>
        <v>1.3206909569156586</v>
      </c>
      <c r="R93" s="379">
        <f t="shared" si="74"/>
        <v>-2.0970920454401246E-2</v>
      </c>
    </row>
    <row r="94" spans="1:18" ht="20.100000000000001" customHeight="1">
      <c r="A94" s="47"/>
      <c r="D94" s="24" t="s">
        <v>97</v>
      </c>
      <c r="E94" s="24"/>
      <c r="F94" s="227"/>
      <c r="G94" s="228"/>
      <c r="H94" s="228"/>
      <c r="I94" s="228"/>
      <c r="J94" s="228"/>
      <c r="K94" s="228"/>
      <c r="L94" s="228"/>
      <c r="M94" s="228">
        <f t="shared" si="78"/>
        <v>0.95804299627840661</v>
      </c>
      <c r="N94" s="228">
        <f t="shared" si="78"/>
        <v>0.90375051650617344</v>
      </c>
      <c r="O94" s="228">
        <f t="shared" ref="O94:P94" si="89">(O58/O22)*10</f>
        <v>0.86238567670459054</v>
      </c>
      <c r="P94" s="228">
        <f t="shared" si="89"/>
        <v>1.0131632793439778</v>
      </c>
      <c r="Q94" s="229">
        <f t="shared" si="78"/>
        <v>0.96247747734014655</v>
      </c>
      <c r="R94" s="374">
        <f t="shared" si="74"/>
        <v>-5.0027278956112801E-2</v>
      </c>
    </row>
    <row r="95" spans="1:18" ht="20.100000000000001" customHeight="1" thickBot="1">
      <c r="A95" s="47"/>
      <c r="D95" s="24" t="s">
        <v>98</v>
      </c>
      <c r="E95" s="24"/>
      <c r="F95" s="227">
        <f t="shared" si="78"/>
        <v>0.49383790529833416</v>
      </c>
      <c r="G95" s="228">
        <f t="shared" si="78"/>
        <v>0.55559393713531136</v>
      </c>
      <c r="H95" s="228">
        <f t="shared" si="78"/>
        <v>0.59830609017425784</v>
      </c>
      <c r="I95" s="228">
        <f t="shared" si="78"/>
        <v>0.71491125629186447</v>
      </c>
      <c r="J95" s="228">
        <f t="shared" si="78"/>
        <v>0.65572811951679899</v>
      </c>
      <c r="K95" s="228">
        <f t="shared" si="78"/>
        <v>0.62776251379051617</v>
      </c>
      <c r="L95" s="228">
        <f t="shared" si="78"/>
        <v>0.79410765668224592</v>
      </c>
      <c r="M95" s="228">
        <f t="shared" si="78"/>
        <v>0.79649764777908438</v>
      </c>
      <c r="N95" s="228">
        <f t="shared" si="78"/>
        <v>1.1985253268014746</v>
      </c>
      <c r="O95" s="228">
        <f t="shared" ref="O95:P95" si="90">(O59/O23)*10</f>
        <v>1.4595020365321827</v>
      </c>
      <c r="P95" s="228">
        <f t="shared" si="90"/>
        <v>1.4887975186478424</v>
      </c>
      <c r="Q95" s="229">
        <f t="shared" si="78"/>
        <v>1.463690091511096</v>
      </c>
      <c r="R95" s="374">
        <f t="shared" si="74"/>
        <v>-1.6864232256075699E-2</v>
      </c>
    </row>
    <row r="96" spans="1:18" ht="20.100000000000001" customHeight="1" thickBot="1">
      <c r="A96" s="47"/>
      <c r="B96" s="115" t="s">
        <v>38</v>
      </c>
      <c r="C96" s="115"/>
      <c r="D96" s="115"/>
      <c r="E96" s="115"/>
      <c r="F96" s="224">
        <f t="shared" si="78"/>
        <v>0.78140685168310609</v>
      </c>
      <c r="G96" s="119">
        <f t="shared" si="78"/>
        <v>0.75403251328208476</v>
      </c>
      <c r="H96" s="119">
        <f t="shared" si="78"/>
        <v>0.82100808151825477</v>
      </c>
      <c r="I96" s="119">
        <f t="shared" si="78"/>
        <v>0.95261277844578229</v>
      </c>
      <c r="J96" s="119">
        <f t="shared" si="78"/>
        <v>0.92334801117095489</v>
      </c>
      <c r="K96" s="119">
        <f t="shared" si="78"/>
        <v>0.91032053379268651</v>
      </c>
      <c r="L96" s="119">
        <f t="shared" si="78"/>
        <v>0.95986930350618338</v>
      </c>
      <c r="M96" s="119">
        <f t="shared" si="78"/>
        <v>1.0158144823292605</v>
      </c>
      <c r="N96" s="119">
        <f t="shared" si="78"/>
        <v>1.123653781814395</v>
      </c>
      <c r="O96" s="119">
        <f t="shared" ref="O96:P96" si="91">(O60/O24)*10</f>
        <v>1.0952383866770734</v>
      </c>
      <c r="P96" s="119">
        <f t="shared" si="91"/>
        <v>1.2033887926683342</v>
      </c>
      <c r="Q96" s="225">
        <f t="shared" si="78"/>
        <v>1.1966059278230168</v>
      </c>
      <c r="R96" s="326">
        <f t="shared" si="74"/>
        <v>-5.6364700142149749E-3</v>
      </c>
    </row>
    <row r="97" spans="1:18" ht="20.100000000000001" customHeight="1">
      <c r="A97" s="47"/>
      <c r="B97" s="24"/>
      <c r="C97" t="s">
        <v>96</v>
      </c>
      <c r="D97" s="370"/>
      <c r="F97" s="324">
        <f t="shared" si="78"/>
        <v>0.99479812270569101</v>
      </c>
      <c r="G97" s="122">
        <f t="shared" si="78"/>
        <v>0.97087537585974504</v>
      </c>
      <c r="H97" s="122">
        <f t="shared" si="78"/>
        <v>1.0542434550884514</v>
      </c>
      <c r="I97" s="122">
        <f t="shared" si="78"/>
        <v>1.1729811418950704</v>
      </c>
      <c r="J97" s="122">
        <f t="shared" si="78"/>
        <v>1.1602294829347068</v>
      </c>
      <c r="K97" s="122">
        <f t="shared" si="78"/>
        <v>1.1943973266691539</v>
      </c>
      <c r="L97" s="122">
        <f t="shared" si="78"/>
        <v>1.2119902759661718</v>
      </c>
      <c r="M97" s="122">
        <f t="shared" si="78"/>
        <v>1.2685350039060959</v>
      </c>
      <c r="N97" s="122">
        <f t="shared" si="78"/>
        <v>1.4326724302337284</v>
      </c>
      <c r="O97" s="122">
        <f t="shared" ref="O97:P97" si="92">(O61/O25)*10</f>
        <v>1.3940527601602128</v>
      </c>
      <c r="P97" s="122">
        <f t="shared" si="92"/>
        <v>1.4959875985386852</v>
      </c>
      <c r="Q97" s="382">
        <f t="shared" si="78"/>
        <v>1.498741317766398</v>
      </c>
      <c r="R97" s="374">
        <f t="shared" si="74"/>
        <v>1.8407366681399103E-3</v>
      </c>
    </row>
    <row r="98" spans="1:18" ht="20.100000000000001" customHeight="1">
      <c r="A98" s="47"/>
      <c r="B98" s="24"/>
      <c r="C98" s="378" t="s">
        <v>87</v>
      </c>
      <c r="D98" s="370"/>
      <c r="E98" s="378"/>
      <c r="F98" s="380">
        <f t="shared" si="78"/>
        <v>0.56350878233933954</v>
      </c>
      <c r="G98" s="124">
        <f t="shared" si="78"/>
        <v>0.55315840533850724</v>
      </c>
      <c r="H98" s="124">
        <f t="shared" si="78"/>
        <v>0.61152260354639298</v>
      </c>
      <c r="I98" s="124">
        <f t="shared" si="78"/>
        <v>0.7269666172914937</v>
      </c>
      <c r="J98" s="124">
        <f t="shared" si="78"/>
        <v>0.64996749669013121</v>
      </c>
      <c r="K98" s="124">
        <f t="shared" si="78"/>
        <v>0.61672170156490058</v>
      </c>
      <c r="L98" s="124">
        <f t="shared" si="78"/>
        <v>0.65482480953940292</v>
      </c>
      <c r="M98" s="124">
        <f t="shared" si="78"/>
        <v>0.71010376059965619</v>
      </c>
      <c r="N98" s="124">
        <f t="shared" si="78"/>
        <v>0.80288567730216864</v>
      </c>
      <c r="O98" s="124">
        <f t="shared" ref="O98:P98" si="93">(O62/O26)*10</f>
        <v>0.76718800942673671</v>
      </c>
      <c r="P98" s="124">
        <f t="shared" si="93"/>
        <v>0.76943240380342881</v>
      </c>
      <c r="Q98" s="124">
        <f t="shared" si="78"/>
        <v>0.77987270751609361</v>
      </c>
      <c r="R98" s="379">
        <f t="shared" si="74"/>
        <v>1.3568838095532096E-2</v>
      </c>
    </row>
    <row r="99" spans="1:18" ht="20.100000000000001" customHeight="1">
      <c r="A99" s="47"/>
      <c r="D99" s="24" t="s">
        <v>97</v>
      </c>
      <c r="E99" s="24"/>
      <c r="F99" s="227"/>
      <c r="G99" s="228"/>
      <c r="H99" s="228"/>
      <c r="I99" s="228"/>
      <c r="J99" s="228"/>
      <c r="K99" s="228"/>
      <c r="L99" s="228"/>
      <c r="M99" s="228">
        <f t="shared" si="78"/>
        <v>0.81489653821833874</v>
      </c>
      <c r="N99" s="228">
        <f t="shared" si="78"/>
        <v>0.87177225198542296</v>
      </c>
      <c r="O99" s="228">
        <f t="shared" ref="O99:P99" si="94">(O63/O27)*10</f>
        <v>0.80982069016818803</v>
      </c>
      <c r="P99" s="228">
        <f t="shared" si="94"/>
        <v>0.80698654627288602</v>
      </c>
      <c r="Q99" s="229">
        <f t="shared" si="78"/>
        <v>0.78988198943244026</v>
      </c>
      <c r="R99" s="374">
        <f t="shared" si="74"/>
        <v>-2.1195591078245535E-2</v>
      </c>
    </row>
    <row r="100" spans="1:18" ht="20.100000000000001" customHeight="1" thickBot="1">
      <c r="A100" s="47"/>
      <c r="D100" s="24" t="s">
        <v>98</v>
      </c>
      <c r="E100" s="24"/>
      <c r="F100" s="227">
        <f t="shared" ref="F100:Q110" si="95">(F64/F28)*10</f>
        <v>0.56350878233933954</v>
      </c>
      <c r="G100" s="228">
        <f t="shared" si="95"/>
        <v>0.55315840533850724</v>
      </c>
      <c r="H100" s="228">
        <f t="shared" si="95"/>
        <v>0.61152260354639298</v>
      </c>
      <c r="I100" s="228">
        <f t="shared" si="95"/>
        <v>0.7269666172914937</v>
      </c>
      <c r="J100" s="228">
        <f t="shared" si="95"/>
        <v>0.64996749669013121</v>
      </c>
      <c r="K100" s="228">
        <f t="shared" si="95"/>
        <v>0.61672170156490058</v>
      </c>
      <c r="L100" s="228">
        <f t="shared" si="95"/>
        <v>0.65482480953940292</v>
      </c>
      <c r="M100" s="228">
        <f t="shared" si="95"/>
        <v>0.63520759424935958</v>
      </c>
      <c r="N100" s="228">
        <f t="shared" si="95"/>
        <v>0.75455071217811309</v>
      </c>
      <c r="O100" s="228">
        <f t="shared" ref="O100:P100" si="96">(O64/O28)*10</f>
        <v>0.73673305773515119</v>
      </c>
      <c r="P100" s="228">
        <f t="shared" si="96"/>
        <v>0.74002362316140557</v>
      </c>
      <c r="Q100" s="229">
        <f t="shared" si="95"/>
        <v>0.77401761355756782</v>
      </c>
      <c r="R100" s="383">
        <f t="shared" si="74"/>
        <v>4.5936358424530803E-2</v>
      </c>
    </row>
    <row r="101" spans="1:18" ht="20.100000000000001" customHeight="1" thickBot="1">
      <c r="A101" s="56" t="s">
        <v>30</v>
      </c>
      <c r="B101" s="212"/>
      <c r="C101" s="212"/>
      <c r="D101" s="212"/>
      <c r="E101" s="212"/>
      <c r="F101" s="404">
        <f t="shared" si="95"/>
        <v>1.0638880929300782</v>
      </c>
      <c r="G101" s="238">
        <f t="shared" si="95"/>
        <v>0.75878982064921474</v>
      </c>
      <c r="H101" s="238">
        <f t="shared" si="95"/>
        <v>0.81859258578258953</v>
      </c>
      <c r="I101" s="238">
        <f t="shared" si="95"/>
        <v>0.99867799790572087</v>
      </c>
      <c r="J101" s="238">
        <f t="shared" si="95"/>
        <v>1.0969154068964739</v>
      </c>
      <c r="K101" s="238">
        <f t="shared" si="95"/>
        <v>1.0930032684581756</v>
      </c>
      <c r="L101" s="238">
        <f t="shared" si="95"/>
        <v>1.0271695194653698</v>
      </c>
      <c r="M101" s="238">
        <f t="shared" si="95"/>
        <v>1.0338904107902047</v>
      </c>
      <c r="N101" s="238">
        <f t="shared" si="95"/>
        <v>1.1887259216882187</v>
      </c>
      <c r="O101" s="238">
        <f t="shared" ref="O101:P101" si="97">(O65/O29)*10</f>
        <v>1.2696255516570079</v>
      </c>
      <c r="P101" s="238">
        <f t="shared" si="97"/>
        <v>1.3642365027754357</v>
      </c>
      <c r="Q101" s="282">
        <f t="shared" si="95"/>
        <v>1.3102201673537974</v>
      </c>
      <c r="R101" s="335">
        <f t="shared" si="74"/>
        <v>-3.9594553665545651E-2</v>
      </c>
    </row>
    <row r="102" spans="1:18" ht="20.100000000000001" customHeight="1" thickBot="1">
      <c r="A102" s="385"/>
      <c r="B102" s="115" t="s">
        <v>113</v>
      </c>
      <c r="C102" s="115"/>
      <c r="D102" s="115"/>
      <c r="E102" s="398"/>
      <c r="F102" s="120">
        <f t="shared" si="95"/>
        <v>1.7425755889774266</v>
      </c>
      <c r="G102" s="119">
        <f t="shared" si="95"/>
        <v>1.2369819560367521</v>
      </c>
      <c r="H102" s="119">
        <f t="shared" si="95"/>
        <v>1.3152432239631251</v>
      </c>
      <c r="I102" s="119">
        <f t="shared" si="95"/>
        <v>1.423028712283547</v>
      </c>
      <c r="J102" s="119">
        <f t="shared" si="95"/>
        <v>1.433679155445764</v>
      </c>
      <c r="K102" s="119">
        <f t="shared" si="95"/>
        <v>1.4616535950243037</v>
      </c>
      <c r="L102" s="119">
        <f t="shared" si="95"/>
        <v>1.5575984233462068</v>
      </c>
      <c r="M102" s="119">
        <f t="shared" si="95"/>
        <v>1.5111809229296833</v>
      </c>
      <c r="N102" s="119">
        <f t="shared" si="95"/>
        <v>1.6664097027151921</v>
      </c>
      <c r="O102" s="119">
        <f t="shared" ref="O102:P102" si="98">(O66/O30)*10</f>
        <v>1.6609167897355095</v>
      </c>
      <c r="P102" s="119">
        <f t="shared" si="98"/>
        <v>1.7274720880353391</v>
      </c>
      <c r="Q102" s="225">
        <f t="shared" si="95"/>
        <v>1.7120961618675758</v>
      </c>
      <c r="R102" s="326">
        <f t="shared" si="74"/>
        <v>-8.9008246641196897E-3</v>
      </c>
    </row>
    <row r="103" spans="1:18" ht="20.100000000000001" customHeight="1">
      <c r="A103" s="198"/>
      <c r="B103" s="1"/>
      <c r="C103" s="1" t="s">
        <v>37</v>
      </c>
      <c r="D103" s="1"/>
      <c r="E103" s="330"/>
      <c r="F103" s="19">
        <f t="shared" si="95"/>
        <v>3.4344539819804476</v>
      </c>
      <c r="G103" s="122">
        <f t="shared" si="95"/>
        <v>1.2417203400961205</v>
      </c>
      <c r="H103" s="122">
        <f t="shared" si="95"/>
        <v>1.3253944577738577</v>
      </c>
      <c r="I103" s="122">
        <f t="shared" si="95"/>
        <v>1.4522892271112791</v>
      </c>
      <c r="J103" s="122">
        <f t="shared" si="95"/>
        <v>1.4380343115959573</v>
      </c>
      <c r="K103" s="122">
        <f t="shared" si="95"/>
        <v>1.2818673484663756</v>
      </c>
      <c r="L103" s="122">
        <f t="shared" si="95"/>
        <v>1.3343470836371689</v>
      </c>
      <c r="M103" s="122">
        <f t="shared" si="95"/>
        <v>1.2647942428367707</v>
      </c>
      <c r="N103" s="122">
        <f t="shared" si="95"/>
        <v>1.4961401816903532</v>
      </c>
      <c r="O103" s="122">
        <f t="shared" ref="O103:P103" si="99">(O67/O31)*10</f>
        <v>1.5298698552351255</v>
      </c>
      <c r="P103" s="122">
        <f t="shared" si="99"/>
        <v>1.7571294069887484</v>
      </c>
      <c r="Q103" s="19">
        <f t="shared" si="95"/>
        <v>1.6930191674738344</v>
      </c>
      <c r="R103" s="384">
        <f t="shared" si="74"/>
        <v>-3.6485781445535014E-2</v>
      </c>
    </row>
    <row r="104" spans="1:18" ht="20.100000000000001" customHeight="1" thickBot="1">
      <c r="A104" s="198"/>
      <c r="B104" s="1"/>
      <c r="C104" s="1" t="s">
        <v>38</v>
      </c>
      <c r="D104" s="1"/>
      <c r="E104" s="330"/>
      <c r="F104" s="19">
        <f t="shared" si="95"/>
        <v>1.2936909509462302</v>
      </c>
      <c r="G104" s="122">
        <f t="shared" si="95"/>
        <v>1.2365738458590179</v>
      </c>
      <c r="H104" s="122">
        <f t="shared" si="95"/>
        <v>1.3143946881911286</v>
      </c>
      <c r="I104" s="122">
        <f t="shared" si="95"/>
        <v>1.4205091747371483</v>
      </c>
      <c r="J104" s="122">
        <f t="shared" si="95"/>
        <v>1.4332695235214499</v>
      </c>
      <c r="K104" s="122">
        <f t="shared" si="95"/>
        <v>1.4821594826562574</v>
      </c>
      <c r="L104" s="122">
        <f t="shared" si="95"/>
        <v>1.5853500362385433</v>
      </c>
      <c r="M104" s="122">
        <f t="shared" si="95"/>
        <v>1.542821186419328</v>
      </c>
      <c r="N104" s="122">
        <f t="shared" si="95"/>
        <v>1.6927499545107414</v>
      </c>
      <c r="O104" s="122">
        <f t="shared" ref="O104:P104" si="100">(O68/O32)*10</f>
        <v>1.6785299310543136</v>
      </c>
      <c r="P104" s="122">
        <f t="shared" si="100"/>
        <v>1.7236829969336571</v>
      </c>
      <c r="Q104" s="19">
        <f t="shared" si="95"/>
        <v>1.7151633352654161</v>
      </c>
      <c r="R104" s="374">
        <f t="shared" si="74"/>
        <v>-4.9427079592924382E-3</v>
      </c>
    </row>
    <row r="105" spans="1:18" ht="20.100000000000001" customHeight="1" thickBot="1">
      <c r="A105" s="47"/>
      <c r="B105" s="115" t="s">
        <v>97</v>
      </c>
      <c r="C105" s="115"/>
      <c r="D105" s="115"/>
      <c r="E105" s="398"/>
      <c r="F105" s="120"/>
      <c r="G105" s="119"/>
      <c r="H105" s="119"/>
      <c r="I105" s="119"/>
      <c r="J105" s="119"/>
      <c r="K105" s="119"/>
      <c r="L105" s="119"/>
      <c r="M105" s="119">
        <f t="shared" si="95"/>
        <v>0.83900131752377416</v>
      </c>
      <c r="N105" s="119">
        <f t="shared" si="95"/>
        <v>0.87178557683887259</v>
      </c>
      <c r="O105" s="119">
        <f t="shared" ref="O105:P105" si="101">(O69/O33)*10</f>
        <v>0.83691756147717133</v>
      </c>
      <c r="P105" s="119">
        <f t="shared" si="101"/>
        <v>0.91627657306692867</v>
      </c>
      <c r="Q105" s="120">
        <f t="shared" si="95"/>
        <v>0.94302000265580044</v>
      </c>
      <c r="R105" s="326">
        <f t="shared" si="74"/>
        <v>2.9187071212960412E-2</v>
      </c>
    </row>
    <row r="106" spans="1:18" ht="20.100000000000001" customHeight="1">
      <c r="A106" s="47"/>
      <c r="B106" s="1"/>
      <c r="C106" s="1" t="s">
        <v>37</v>
      </c>
      <c r="D106" s="1"/>
      <c r="E106" s="330"/>
      <c r="F106" s="19"/>
      <c r="G106" s="122"/>
      <c r="H106" s="122"/>
      <c r="I106" s="122"/>
      <c r="J106" s="122"/>
      <c r="K106" s="122"/>
      <c r="L106" s="122"/>
      <c r="M106" s="122">
        <f t="shared" si="95"/>
        <v>0.85988685631727446</v>
      </c>
      <c r="N106" s="122">
        <f t="shared" si="95"/>
        <v>0.85530413093915492</v>
      </c>
      <c r="O106" s="122">
        <f t="shared" ref="O106:P106" si="102">(O70/O34)*10</f>
        <v>0.7977431710424352</v>
      </c>
      <c r="P106" s="122">
        <f t="shared" si="102"/>
        <v>1.0449741608351921</v>
      </c>
      <c r="Q106" s="19">
        <f t="shared" si="95"/>
        <v>1.037046198251806</v>
      </c>
      <c r="R106" s="384">
        <f t="shared" si="74"/>
        <v>-7.5867546591293035E-3</v>
      </c>
    </row>
    <row r="107" spans="1:18" ht="20.100000000000001" customHeight="1" thickBot="1">
      <c r="A107" s="203"/>
      <c r="B107" s="1"/>
      <c r="C107" s="1" t="s">
        <v>38</v>
      </c>
      <c r="D107" s="1"/>
      <c r="E107" s="330"/>
      <c r="F107" s="19"/>
      <c r="G107" s="122"/>
      <c r="H107" s="122"/>
      <c r="I107" s="122"/>
      <c r="J107" s="122"/>
      <c r="K107" s="122"/>
      <c r="L107" s="122"/>
      <c r="M107" s="122">
        <f t="shared" si="95"/>
        <v>0.83706413744403629</v>
      </c>
      <c r="N107" s="122">
        <f t="shared" si="95"/>
        <v>0.87325969309584572</v>
      </c>
      <c r="O107" s="122">
        <f t="shared" ref="O107:P107" si="103">(O71/O35)*10</f>
        <v>0.84107761665763159</v>
      </c>
      <c r="P107" s="122">
        <f t="shared" si="103"/>
        <v>0.90531492736565811</v>
      </c>
      <c r="Q107" s="19">
        <f t="shared" si="95"/>
        <v>0.9347947843316331</v>
      </c>
      <c r="R107" s="321">
        <f t="shared" si="74"/>
        <v>3.256309608387583E-2</v>
      </c>
    </row>
    <row r="108" spans="1:18" ht="20.100000000000001" customHeight="1" thickBot="1">
      <c r="A108" s="203"/>
      <c r="B108" s="115" t="s">
        <v>98</v>
      </c>
      <c r="C108" s="115"/>
      <c r="D108" s="115"/>
      <c r="E108" s="398"/>
      <c r="F108" s="120">
        <f t="shared" si="95"/>
        <v>0.45422014812449679</v>
      </c>
      <c r="G108" s="119">
        <f t="shared" si="95"/>
        <v>0.45577201330199374</v>
      </c>
      <c r="H108" s="119">
        <f t="shared" si="95"/>
        <v>0.53567076719232509</v>
      </c>
      <c r="I108" s="119">
        <f t="shared" si="95"/>
        <v>0.70576331537921444</v>
      </c>
      <c r="J108" s="119">
        <f t="shared" si="95"/>
        <v>0.70094182928307147</v>
      </c>
      <c r="K108" s="119">
        <f t="shared" si="95"/>
        <v>0.67777942388416523</v>
      </c>
      <c r="L108" s="119">
        <f t="shared" si="95"/>
        <v>0.57956334039065383</v>
      </c>
      <c r="M108" s="119">
        <f t="shared" si="95"/>
        <v>0.51852842923319176</v>
      </c>
      <c r="N108" s="119">
        <f t="shared" si="95"/>
        <v>0.67021716562256684</v>
      </c>
      <c r="O108" s="119">
        <f t="shared" ref="O108:P108" si="104">(O72/O36)*10</f>
        <v>0.68804738367720186</v>
      </c>
      <c r="P108" s="119">
        <f t="shared" si="104"/>
        <v>0.72202920167184992</v>
      </c>
      <c r="Q108" s="225">
        <f t="shared" si="95"/>
        <v>0.71652103800474842</v>
      </c>
      <c r="R108" s="326">
        <f t="shared" si="74"/>
        <v>-7.6287270021038051E-3</v>
      </c>
    </row>
    <row r="109" spans="1:18" ht="20.100000000000001" customHeight="1">
      <c r="A109" s="47"/>
      <c r="B109" s="9"/>
      <c r="C109" s="1" t="s">
        <v>37</v>
      </c>
      <c r="D109" s="1"/>
      <c r="E109" s="330"/>
      <c r="F109" s="19">
        <f t="shared" si="95"/>
        <v>0.41906914819509861</v>
      </c>
      <c r="G109" s="122">
        <f t="shared" si="95"/>
        <v>0.44694912941487025</v>
      </c>
      <c r="H109" s="122">
        <f t="shared" si="95"/>
        <v>0.49734793625801876</v>
      </c>
      <c r="I109" s="122">
        <f t="shared" si="95"/>
        <v>0.66253906018371023</v>
      </c>
      <c r="J109" s="122">
        <f t="shared" si="95"/>
        <v>0.65240317868398368</v>
      </c>
      <c r="K109" s="122">
        <f t="shared" si="95"/>
        <v>0.65102457517179602</v>
      </c>
      <c r="L109" s="122">
        <f t="shared" si="95"/>
        <v>0.65214573697546141</v>
      </c>
      <c r="M109" s="122">
        <f t="shared" si="95"/>
        <v>0.66067400851529445</v>
      </c>
      <c r="N109" s="122">
        <f t="shared" si="95"/>
        <v>0.82056939823402952</v>
      </c>
      <c r="O109" s="122">
        <f t="shared" ref="O109:P109" si="105">(O73/O37)*10</f>
        <v>0.87072626114240426</v>
      </c>
      <c r="P109" s="122">
        <f t="shared" si="105"/>
        <v>0.90533838043952897</v>
      </c>
      <c r="Q109" s="19">
        <f t="shared" si="95"/>
        <v>0.97395376886592033</v>
      </c>
      <c r="R109" s="384">
        <f t="shared" si="74"/>
        <v>7.5789770884428384E-2</v>
      </c>
    </row>
    <row r="110" spans="1:18" ht="20.100000000000001" customHeight="1" thickBot="1">
      <c r="A110" s="48"/>
      <c r="B110" s="114"/>
      <c r="C110" s="114" t="s">
        <v>38</v>
      </c>
      <c r="D110" s="114"/>
      <c r="E110" s="331"/>
      <c r="F110" s="322">
        <f t="shared" si="95"/>
        <v>0.46016029520807472</v>
      </c>
      <c r="G110" s="126">
        <f t="shared" si="95"/>
        <v>0.45707654210635096</v>
      </c>
      <c r="H110" s="126">
        <f t="shared" si="95"/>
        <v>0.54366843595448366</v>
      </c>
      <c r="I110" s="126">
        <f t="shared" si="95"/>
        <v>0.71272441543149956</v>
      </c>
      <c r="J110" s="126">
        <f t="shared" si="95"/>
        <v>0.70604705170246074</v>
      </c>
      <c r="K110" s="126">
        <f t="shared" si="95"/>
        <v>0.68024860628825623</v>
      </c>
      <c r="L110" s="126">
        <f t="shared" si="95"/>
        <v>0.57192623466903381</v>
      </c>
      <c r="M110" s="126">
        <f t="shared" si="95"/>
        <v>0.50529249568833412</v>
      </c>
      <c r="N110" s="126">
        <f t="shared" si="95"/>
        <v>0.6517601295673271</v>
      </c>
      <c r="O110" s="126">
        <f t="shared" ref="O110:P110" si="106">(O74/O38)*10</f>
        <v>0.65933736712096791</v>
      </c>
      <c r="P110" s="126">
        <f t="shared" si="106"/>
        <v>0.68714116273318815</v>
      </c>
      <c r="Q110" s="322">
        <f t="shared" si="95"/>
        <v>0.67320600377378359</v>
      </c>
      <c r="R110" s="383">
        <f t="shared" si="74"/>
        <v>-2.0279907121232205E-2</v>
      </c>
    </row>
    <row r="111" spans="1:18" ht="20.100000000000001" customHeight="1"/>
  </sheetData>
  <mergeCells count="14">
    <mergeCell ref="A76:E78"/>
    <mergeCell ref="F76:Q76"/>
    <mergeCell ref="R76:R78"/>
    <mergeCell ref="F77:Q77"/>
    <mergeCell ref="A4:E6"/>
    <mergeCell ref="F4:Q4"/>
    <mergeCell ref="R4:R6"/>
    <mergeCell ref="T4:X5"/>
    <mergeCell ref="F5:Q5"/>
    <mergeCell ref="A40:E42"/>
    <mergeCell ref="F40:Q40"/>
    <mergeCell ref="R40:R42"/>
    <mergeCell ref="T40:X41"/>
    <mergeCell ref="F41:Q41"/>
  </mergeCells>
  <printOptions horizontalCentered="1"/>
  <pageMargins left="0.31496062992125984" right="0.31496062992125984" top="0.35433070866141736" bottom="0.35433070866141736" header="0.31496062992125984" footer="0.31496062992125984"/>
  <pageSetup paperSize="9" scale="57" orientation="portrait" r:id="rId1"/>
  <ignoredErrors>
    <ignoredError sqref="P66:Q66 F66:N66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3" id="{31A984B3-3565-4AF1-ADAE-7128D4B890C5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R43:R74</xm:sqref>
        </x14:conditionalFormatting>
        <x14:conditionalFormatting xmlns:xm="http://schemas.microsoft.com/office/excel/2006/main">
          <x14:cfRule type="iconSet" priority="2" id="{ED360141-20CB-48D2-98A1-3BB4B139EF4A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R7:R38</xm:sqref>
        </x14:conditionalFormatting>
        <x14:conditionalFormatting xmlns:xm="http://schemas.microsoft.com/office/excel/2006/main">
          <x14:cfRule type="iconSet" priority="1" id="{03737C3C-0B7F-452F-87FD-7409B5CA8219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R79:R110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F2DE5A-9361-4C79-A448-9E6188B4CEC4}">
  <sheetPr>
    <pageSetUpPr fitToPage="1"/>
  </sheetPr>
  <dimension ref="A1:BC100"/>
  <sheetViews>
    <sheetView showGridLines="0" topLeftCell="A79" workbookViewId="0">
      <pane xSplit="1" topLeftCell="B1" activePane="topRight" state="frozen"/>
      <selection pane="topRight" activeCell="AR98" sqref="AR98:AU98"/>
    </sheetView>
  </sheetViews>
  <sheetFormatPr defaultRowHeight="15"/>
  <cols>
    <col min="1" max="1" width="32.140625" customWidth="1"/>
    <col min="2" max="2" width="9.140625" customWidth="1"/>
    <col min="14" max="14" width="10.42578125" customWidth="1"/>
    <col min="15" max="15" width="1.140625" customWidth="1"/>
    <col min="16" max="20" width="9.140625" customWidth="1"/>
    <col min="21" max="21" width="1.85546875" customWidth="1"/>
    <col min="22" max="22" width="9.140625" customWidth="1"/>
    <col min="34" max="34" width="10.42578125" customWidth="1"/>
    <col min="35" max="35" width="1.140625" customWidth="1"/>
    <col min="36" max="40" width="9.140625" customWidth="1"/>
    <col min="41" max="41" width="1.85546875" customWidth="1"/>
    <col min="42" max="42" width="9.140625" customWidth="1"/>
    <col min="54" max="54" width="10.7109375" customWidth="1"/>
  </cols>
  <sheetData>
    <row r="1" spans="1:55" ht="15.75">
      <c r="A1" s="18" t="s">
        <v>115</v>
      </c>
      <c r="B1" s="18"/>
    </row>
    <row r="3" spans="1:55" ht="8.25" customHeight="1" thickBot="1"/>
    <row r="4" spans="1:55" ht="15" customHeight="1">
      <c r="A4" s="507" t="s">
        <v>21</v>
      </c>
      <c r="B4" s="533" t="s">
        <v>19</v>
      </c>
      <c r="C4" s="530"/>
      <c r="D4" s="530"/>
      <c r="E4" s="530"/>
      <c r="F4" s="530"/>
      <c r="G4" s="530"/>
      <c r="H4" s="530"/>
      <c r="I4" s="530"/>
      <c r="J4" s="530"/>
      <c r="K4" s="530"/>
      <c r="L4" s="530"/>
      <c r="M4" s="531"/>
      <c r="N4" s="519" t="s">
        <v>196</v>
      </c>
      <c r="P4" s="489" t="s">
        <v>112</v>
      </c>
      <c r="Q4" s="495"/>
      <c r="R4" s="495"/>
      <c r="S4" s="495"/>
      <c r="T4" s="522"/>
      <c r="V4" s="529" t="s">
        <v>35</v>
      </c>
      <c r="W4" s="530"/>
      <c r="X4" s="530"/>
      <c r="Y4" s="530"/>
      <c r="Z4" s="530"/>
      <c r="AA4" s="530"/>
      <c r="AB4" s="530"/>
      <c r="AC4" s="530"/>
      <c r="AD4" s="530"/>
      <c r="AE4" s="530"/>
      <c r="AF4" s="530"/>
      <c r="AG4" s="531"/>
      <c r="AH4" s="519" t="s">
        <v>196</v>
      </c>
      <c r="AJ4" s="489" t="s">
        <v>112</v>
      </c>
      <c r="AK4" s="495"/>
      <c r="AL4" s="495"/>
      <c r="AM4" s="495"/>
      <c r="AN4" s="522"/>
      <c r="AP4" s="529" t="s">
        <v>41</v>
      </c>
      <c r="AQ4" s="530"/>
      <c r="AR4" s="530"/>
      <c r="AS4" s="530"/>
      <c r="AT4" s="530"/>
      <c r="AU4" s="530"/>
      <c r="AV4" s="530"/>
      <c r="AW4" s="530"/>
      <c r="AX4" s="530"/>
      <c r="AY4" s="530"/>
      <c r="AZ4" s="530"/>
      <c r="BA4" s="530"/>
      <c r="BB4" s="519" t="s">
        <v>196</v>
      </c>
    </row>
    <row r="5" spans="1:55" ht="15" customHeight="1" thickBot="1">
      <c r="A5" s="517"/>
      <c r="B5" s="526" t="s">
        <v>69</v>
      </c>
      <c r="C5" s="527"/>
      <c r="D5" s="527"/>
      <c r="E5" s="527"/>
      <c r="F5" s="527"/>
      <c r="G5" s="527"/>
      <c r="H5" s="527"/>
      <c r="I5" s="527"/>
      <c r="J5" s="527"/>
      <c r="K5" s="527"/>
      <c r="L5" s="527"/>
      <c r="M5" s="528"/>
      <c r="N5" s="520"/>
      <c r="P5" s="523"/>
      <c r="Q5" s="524"/>
      <c r="R5" s="524"/>
      <c r="S5" s="524"/>
      <c r="T5" s="525"/>
      <c r="V5" s="532" t="str">
        <f>B5</f>
        <v>jan-dez</v>
      </c>
      <c r="W5" s="527"/>
      <c r="X5" s="527"/>
      <c r="Y5" s="527"/>
      <c r="Z5" s="527"/>
      <c r="AA5" s="527"/>
      <c r="AB5" s="527"/>
      <c r="AC5" s="527"/>
      <c r="AD5" s="527"/>
      <c r="AE5" s="527"/>
      <c r="AF5" s="527"/>
      <c r="AG5" s="528"/>
      <c r="AH5" s="520"/>
      <c r="AJ5" s="523"/>
      <c r="AK5" s="524"/>
      <c r="AL5" s="524"/>
      <c r="AM5" s="524"/>
      <c r="AN5" s="525"/>
      <c r="AP5" s="532" t="str">
        <f>B5</f>
        <v>jan-dez</v>
      </c>
      <c r="AQ5" s="527"/>
      <c r="AR5" s="527"/>
      <c r="AS5" s="527"/>
      <c r="AT5" s="527"/>
      <c r="AU5" s="527"/>
      <c r="AV5" s="527"/>
      <c r="AW5" s="527"/>
      <c r="AX5" s="527"/>
      <c r="AY5" s="527"/>
      <c r="AZ5" s="527"/>
      <c r="BA5" s="528"/>
      <c r="BB5" s="520"/>
    </row>
    <row r="6" spans="1:55" s="190" customFormat="1" ht="24.75" customHeight="1" thickBot="1">
      <c r="A6" s="508"/>
      <c r="B6" s="28">
        <v>2010</v>
      </c>
      <c r="C6" s="196">
        <v>2011</v>
      </c>
      <c r="D6" s="196">
        <v>2012</v>
      </c>
      <c r="E6" s="196">
        <v>2013</v>
      </c>
      <c r="F6" s="196">
        <v>2014</v>
      </c>
      <c r="G6" s="196">
        <v>2015</v>
      </c>
      <c r="H6" s="196">
        <v>2016</v>
      </c>
      <c r="I6" s="196">
        <v>2017</v>
      </c>
      <c r="J6" s="196">
        <v>2018</v>
      </c>
      <c r="K6" s="196">
        <v>2019</v>
      </c>
      <c r="L6" s="196">
        <v>2020</v>
      </c>
      <c r="M6" s="287">
        <v>2021</v>
      </c>
      <c r="N6" s="521"/>
      <c r="O6"/>
      <c r="P6" s="284">
        <v>2010</v>
      </c>
      <c r="Q6" s="339">
        <v>2015</v>
      </c>
      <c r="R6" s="386">
        <v>2019</v>
      </c>
      <c r="S6" s="386">
        <v>2020</v>
      </c>
      <c r="T6" s="288">
        <v>2021</v>
      </c>
      <c r="V6" s="283">
        <v>2010</v>
      </c>
      <c r="W6" s="196">
        <v>2011</v>
      </c>
      <c r="X6" s="196">
        <v>2012</v>
      </c>
      <c r="Y6" s="196">
        <v>2013</v>
      </c>
      <c r="Z6" s="196">
        <v>2014</v>
      </c>
      <c r="AA6" s="196">
        <v>2015</v>
      </c>
      <c r="AB6" s="196">
        <v>2016</v>
      </c>
      <c r="AC6" s="196">
        <v>2017</v>
      </c>
      <c r="AD6" s="196">
        <v>2018</v>
      </c>
      <c r="AE6" s="196">
        <v>2019</v>
      </c>
      <c r="AF6" s="196">
        <v>2020</v>
      </c>
      <c r="AG6" s="287">
        <v>2021</v>
      </c>
      <c r="AH6" s="521"/>
      <c r="AI6"/>
      <c r="AJ6" s="284">
        <v>2010</v>
      </c>
      <c r="AK6" s="339">
        <v>2015</v>
      </c>
      <c r="AL6" s="386">
        <v>2019</v>
      </c>
      <c r="AM6" s="444">
        <v>2020</v>
      </c>
      <c r="AN6" s="288">
        <v>2021</v>
      </c>
      <c r="AP6" s="283">
        <v>2010</v>
      </c>
      <c r="AQ6" s="197">
        <v>2011</v>
      </c>
      <c r="AR6" s="197">
        <v>2012</v>
      </c>
      <c r="AS6" s="197">
        <v>2013</v>
      </c>
      <c r="AT6" s="197">
        <v>2014</v>
      </c>
      <c r="AU6" s="197">
        <v>2015</v>
      </c>
      <c r="AV6" s="197">
        <v>2016</v>
      </c>
      <c r="AW6" s="197">
        <v>2017</v>
      </c>
      <c r="AX6" s="197">
        <v>2018</v>
      </c>
      <c r="AY6" s="197">
        <v>2019</v>
      </c>
      <c r="AZ6" s="197">
        <v>2020</v>
      </c>
      <c r="BA6" s="286">
        <v>2021</v>
      </c>
      <c r="BB6" s="521"/>
    </row>
    <row r="7" spans="1:55" ht="20.100000000000001" customHeight="1">
      <c r="A7" s="47" t="s">
        <v>127</v>
      </c>
      <c r="B7" s="79">
        <v>385850.79</v>
      </c>
      <c r="C7" s="60">
        <v>476108.68</v>
      </c>
      <c r="D7" s="60">
        <v>535825.98</v>
      </c>
      <c r="E7" s="60">
        <v>484440.03999999969</v>
      </c>
      <c r="F7" s="60">
        <v>477519.94</v>
      </c>
      <c r="G7" s="60">
        <v>405841.81</v>
      </c>
      <c r="H7" s="60">
        <v>104478.43999999999</v>
      </c>
      <c r="I7" s="60">
        <v>187939.34</v>
      </c>
      <c r="J7" s="60">
        <v>172406.18000000002</v>
      </c>
      <c r="K7" s="60">
        <v>227098.93000000002</v>
      </c>
      <c r="L7" s="60">
        <v>196842.77999999997</v>
      </c>
      <c r="M7" s="80">
        <v>176013.6</v>
      </c>
      <c r="N7" s="42">
        <f t="shared" ref="N7:N33" si="0">(M7-L7)/L7</f>
        <v>-0.10581632712157371</v>
      </c>
      <c r="P7" s="340">
        <f>B7/$B$33</f>
        <v>0.32619466278654902</v>
      </c>
      <c r="Q7" s="341">
        <f>G7/$G$33</f>
        <v>0.35970598828651029</v>
      </c>
      <c r="R7" s="341">
        <f>K7/$K$33</f>
        <v>0.20600213963846895</v>
      </c>
      <c r="S7" s="341">
        <f>L7/$L$33</f>
        <v>0.18072679681664572</v>
      </c>
      <c r="T7" s="342">
        <f>M7/$M$33</f>
        <v>0.15886904091942683</v>
      </c>
      <c r="V7" s="79">
        <v>25363.847999999998</v>
      </c>
      <c r="W7" s="60">
        <v>32027.864000000001</v>
      </c>
      <c r="X7" s="60">
        <v>38559.796999999999</v>
      </c>
      <c r="Y7" s="60">
        <v>41139.948000000019</v>
      </c>
      <c r="Z7" s="60">
        <v>40556.967999999993</v>
      </c>
      <c r="AA7" s="60">
        <v>33485.839</v>
      </c>
      <c r="AB7" s="60">
        <v>10411.598000000002</v>
      </c>
      <c r="AC7" s="60">
        <v>18535.882999999998</v>
      </c>
      <c r="AD7" s="60">
        <v>18482.623</v>
      </c>
      <c r="AE7" s="60">
        <v>22756.185999999998</v>
      </c>
      <c r="AF7" s="60">
        <v>18015.397000000001</v>
      </c>
      <c r="AG7" s="80">
        <v>15533.250999999998</v>
      </c>
      <c r="AH7" s="42">
        <f t="shared" ref="AH7:AH33" si="1">(AG7-AF7)/AF7</f>
        <v>-0.13777914525003265</v>
      </c>
      <c r="AJ7" s="340">
        <f>V7/$V$33</f>
        <v>0.20154714503945192</v>
      </c>
      <c r="AK7" s="341">
        <f>AA7/$AA$33</f>
        <v>0.27153799434550191</v>
      </c>
      <c r="AL7" s="341">
        <f>AE7/$AE$33</f>
        <v>0.16258499570953017</v>
      </c>
      <c r="AM7" s="341">
        <f>AF7/$AF$33</f>
        <v>0.12124315597803306</v>
      </c>
      <c r="AN7" s="342">
        <f>AG7/$AG$33</f>
        <v>0.10700673873227529</v>
      </c>
      <c r="AP7" s="52">
        <f t="shared" ref="AP7:AP33" si="2">(V7/B7)*10</f>
        <v>0.65734860877180012</v>
      </c>
      <c r="AQ7" s="73">
        <f t="shared" ref="AQ7:AQ33" si="3">(W7/C7)*10</f>
        <v>0.67270069514380626</v>
      </c>
      <c r="AR7" s="73">
        <f t="shared" ref="AR7:AR33" si="4">(X7/D7)*10</f>
        <v>0.71963283676539913</v>
      </c>
      <c r="AS7" s="73">
        <f t="shared" ref="AS7:AS33" si="5">(Y7/E7)*10</f>
        <v>0.84922683104394192</v>
      </c>
      <c r="AT7" s="73">
        <f t="shared" ref="AT7:AT33" si="6">(Z7/F7)*10</f>
        <v>0.84932511928192966</v>
      </c>
      <c r="AU7" s="73">
        <f t="shared" ref="AU7:AU33" si="7">(AA7/G7)*10</f>
        <v>0.82509584214598297</v>
      </c>
      <c r="AV7" s="73">
        <f t="shared" ref="AV7:AV33" si="8">(AB7/H7)*10</f>
        <v>0.99653076749614589</v>
      </c>
      <c r="AW7" s="73">
        <f t="shared" ref="AW7:AW33" si="9">(AC7/I7)*10</f>
        <v>0.98626945268616983</v>
      </c>
      <c r="AX7" s="73">
        <f t="shared" ref="AX7:AY33" si="10">(AD7/J7)*10</f>
        <v>1.0720394709748802</v>
      </c>
      <c r="AY7" s="73">
        <f t="shared" si="10"/>
        <v>1.0020384508196492</v>
      </c>
      <c r="AZ7" s="73">
        <f t="shared" ref="AZ7:AZ33" si="11">(AF7/L7)*10</f>
        <v>0.91521756601893167</v>
      </c>
      <c r="BA7" s="17">
        <f t="shared" ref="BA7:BA33" si="12">(AG7/M7)*10</f>
        <v>0.88250288614061634</v>
      </c>
      <c r="BB7" s="42">
        <f>(BA7-AZ7)/AZ7</f>
        <v>-3.5745249100298207E-2</v>
      </c>
      <c r="BC7" s="8"/>
    </row>
    <row r="8" spans="1:55" ht="20.100000000000001" customHeight="1">
      <c r="A8" s="47" t="s">
        <v>117</v>
      </c>
      <c r="B8" s="81">
        <v>207711.51000000004</v>
      </c>
      <c r="C8" s="61">
        <v>269327.83</v>
      </c>
      <c r="D8" s="61">
        <v>290421.56</v>
      </c>
      <c r="E8" s="61">
        <v>210375.03000000003</v>
      </c>
      <c r="F8" s="61">
        <v>63596.92</v>
      </c>
      <c r="G8" s="61">
        <v>66194.59</v>
      </c>
      <c r="H8" s="61">
        <v>78084.880000000019</v>
      </c>
      <c r="I8" s="61">
        <v>88298.82</v>
      </c>
      <c r="J8" s="61">
        <v>133262.12</v>
      </c>
      <c r="K8" s="61">
        <v>118083.52</v>
      </c>
      <c r="L8" s="61">
        <v>100760.97</v>
      </c>
      <c r="M8" s="82">
        <v>121206.36</v>
      </c>
      <c r="N8" s="42">
        <f t="shared" si="0"/>
        <v>0.20290981716432463</v>
      </c>
      <c r="P8" s="340">
        <f t="shared" ref="P8:P32" si="13">B8/$B$33</f>
        <v>0.17559737524791624</v>
      </c>
      <c r="Q8" s="341">
        <f t="shared" ref="Q8:Q32" si="14">G8/$G$33</f>
        <v>5.8669633902850842E-2</v>
      </c>
      <c r="R8" s="341">
        <f t="shared" ref="R8:R32" si="15">K8/$K$33</f>
        <v>0.10711392509001227</v>
      </c>
      <c r="S8" s="341">
        <f t="shared" ref="S8:S32" si="16">L8/$L$33</f>
        <v>9.2511431469511546E-2</v>
      </c>
      <c r="T8" s="342">
        <f t="shared" ref="T8:T32" si="17">M8/$M$33</f>
        <v>0.10940028592412619</v>
      </c>
      <c r="V8" s="81">
        <v>13333.21</v>
      </c>
      <c r="W8" s="61">
        <v>10161.732</v>
      </c>
      <c r="X8" s="61">
        <v>14355.918</v>
      </c>
      <c r="Y8" s="61">
        <v>15452.145999999995</v>
      </c>
      <c r="Z8" s="61">
        <v>7734.0769999999993</v>
      </c>
      <c r="AA8" s="61">
        <v>7903.665</v>
      </c>
      <c r="AB8" s="61">
        <v>9108.625</v>
      </c>
      <c r="AC8" s="61">
        <v>9509.3680000000022</v>
      </c>
      <c r="AD8" s="61">
        <v>14330.794000000004</v>
      </c>
      <c r="AE8" s="61">
        <v>14298.871000000001</v>
      </c>
      <c r="AF8" s="61">
        <v>12909.120000000003</v>
      </c>
      <c r="AG8" s="82">
        <v>14266.284</v>
      </c>
      <c r="AH8" s="42">
        <f t="shared" si="1"/>
        <v>0.10513218561760962</v>
      </c>
      <c r="AJ8" s="340">
        <f t="shared" ref="AJ8:AJ32" si="18">V8/$V$33</f>
        <v>0.10594884536886796</v>
      </c>
      <c r="AK8" s="341">
        <f t="shared" ref="AK8:AK32" si="19">AA8/$AA$33</f>
        <v>6.409113243597514E-2</v>
      </c>
      <c r="AL8" s="341">
        <f t="shared" ref="AL8:AL32" si="20">AE8/$AE$33</f>
        <v>0.10216043585626017</v>
      </c>
      <c r="AM8" s="341">
        <f t="shared" ref="AM8:AM32" si="21">AF8/$AF$33</f>
        <v>8.6878043803261529E-2</v>
      </c>
      <c r="AN8" s="342">
        <f t="shared" ref="AN8:AN32" si="22">AG8/$AG$33</f>
        <v>9.827875212139682E-2</v>
      </c>
      <c r="AP8" s="52">
        <f t="shared" si="2"/>
        <v>0.64191002222264903</v>
      </c>
      <c r="AQ8" s="74">
        <f t="shared" si="3"/>
        <v>0.3772997391320459</v>
      </c>
      <c r="AR8" s="74">
        <f t="shared" si="4"/>
        <v>0.49431309438596777</v>
      </c>
      <c r="AS8" s="74">
        <f t="shared" si="5"/>
        <v>0.73450475562617834</v>
      </c>
      <c r="AT8" s="74">
        <f t="shared" si="6"/>
        <v>1.2161087360834455</v>
      </c>
      <c r="AU8" s="74">
        <f t="shared" si="7"/>
        <v>1.1940046762129655</v>
      </c>
      <c r="AV8" s="74">
        <f t="shared" si="8"/>
        <v>1.1665030413058197</v>
      </c>
      <c r="AW8" s="74">
        <f t="shared" si="9"/>
        <v>1.0769530102440781</v>
      </c>
      <c r="AX8" s="74">
        <f t="shared" si="10"/>
        <v>1.0753839125476921</v>
      </c>
      <c r="AY8" s="74">
        <f t="shared" si="10"/>
        <v>1.2109116496527204</v>
      </c>
      <c r="AZ8" s="74">
        <f t="shared" si="11"/>
        <v>1.2811627359284059</v>
      </c>
      <c r="BA8" s="17">
        <f t="shared" si="12"/>
        <v>1.1770243739684947</v>
      </c>
      <c r="BB8" s="42">
        <f t="shared" ref="BB8:BB33" si="23">(BA8-AZ8)/AZ8</f>
        <v>-8.1284257682101901E-2</v>
      </c>
      <c r="BC8" s="8"/>
    </row>
    <row r="9" spans="1:55" ht="20.100000000000001" customHeight="1">
      <c r="A9" s="47" t="s">
        <v>120</v>
      </c>
      <c r="B9" s="81">
        <v>11906.2</v>
      </c>
      <c r="C9" s="61">
        <v>10737.300000000001</v>
      </c>
      <c r="D9" s="61">
        <v>12661.96</v>
      </c>
      <c r="E9" s="61">
        <v>15695.560000000003</v>
      </c>
      <c r="F9" s="61">
        <v>13337.19</v>
      </c>
      <c r="G9" s="61">
        <v>13660.27</v>
      </c>
      <c r="H9" s="61">
        <v>23611.310000000005</v>
      </c>
      <c r="I9" s="61">
        <v>33630.01</v>
      </c>
      <c r="J9" s="61">
        <v>32689.870000000003</v>
      </c>
      <c r="K9" s="61">
        <v>39964.120000000003</v>
      </c>
      <c r="L9" s="61">
        <v>58766.77</v>
      </c>
      <c r="M9" s="82">
        <v>65690.97</v>
      </c>
      <c r="N9" s="42">
        <f t="shared" si="0"/>
        <v>0.11782509060817882</v>
      </c>
      <c r="P9" s="340">
        <f t="shared" si="13"/>
        <v>1.0065390546613137E-2</v>
      </c>
      <c r="Q9" s="341">
        <f t="shared" si="14"/>
        <v>1.2107379770976697E-2</v>
      </c>
      <c r="R9" s="341">
        <f t="shared" si="15"/>
        <v>3.62515764771262E-2</v>
      </c>
      <c r="S9" s="341">
        <f t="shared" si="16"/>
        <v>5.3955395780127431E-2</v>
      </c>
      <c r="T9" s="342">
        <f t="shared" si="17"/>
        <v>5.9292358096004173E-2</v>
      </c>
      <c r="V9" s="81">
        <v>2049.8379999999997</v>
      </c>
      <c r="W9" s="61">
        <v>1587.8910000000001</v>
      </c>
      <c r="X9" s="61">
        <v>1949.3980000000001</v>
      </c>
      <c r="Y9" s="61">
        <v>2571.8449999999998</v>
      </c>
      <c r="Z9" s="61">
        <v>2106.7300000000005</v>
      </c>
      <c r="AA9" s="61">
        <v>2061.5590000000002</v>
      </c>
      <c r="AB9" s="61">
        <v>3227.2850000000008</v>
      </c>
      <c r="AC9" s="61">
        <v>5050.009</v>
      </c>
      <c r="AD9" s="61">
        <v>5045.72</v>
      </c>
      <c r="AE9" s="61">
        <v>6383.3939999999993</v>
      </c>
      <c r="AF9" s="61">
        <v>9354.4110000000001</v>
      </c>
      <c r="AG9" s="82">
        <v>10206.704</v>
      </c>
      <c r="AH9" s="42">
        <f t="shared" si="1"/>
        <v>9.1111348432306394E-2</v>
      </c>
      <c r="AJ9" s="340">
        <f t="shared" si="18"/>
        <v>1.6288498365602099E-2</v>
      </c>
      <c r="AK9" s="341">
        <f t="shared" si="19"/>
        <v>1.6717263559826549E-2</v>
      </c>
      <c r="AL9" s="341">
        <f t="shared" si="20"/>
        <v>4.5607119141241007E-2</v>
      </c>
      <c r="AM9" s="341">
        <f t="shared" si="21"/>
        <v>6.2954944148920403E-2</v>
      </c>
      <c r="AN9" s="342">
        <f t="shared" si="22"/>
        <v>7.031278309000924E-2</v>
      </c>
      <c r="AP9" s="52">
        <f t="shared" si="2"/>
        <v>1.7216559439619692</v>
      </c>
      <c r="AQ9" s="74">
        <f t="shared" si="3"/>
        <v>1.4788550194182895</v>
      </c>
      <c r="AR9" s="74">
        <f t="shared" si="4"/>
        <v>1.5395704930358336</v>
      </c>
      <c r="AS9" s="74">
        <f t="shared" si="5"/>
        <v>1.6385812293412911</v>
      </c>
      <c r="AT9" s="74">
        <f t="shared" si="6"/>
        <v>1.5795906034179616</v>
      </c>
      <c r="AU9" s="74">
        <f t="shared" si="7"/>
        <v>1.5091641673261216</v>
      </c>
      <c r="AV9" s="74">
        <f t="shared" si="8"/>
        <v>1.3668386040418765</v>
      </c>
      <c r="AW9" s="74">
        <f t="shared" si="9"/>
        <v>1.5016376742082445</v>
      </c>
      <c r="AX9" s="74">
        <f t="shared" si="10"/>
        <v>1.5435117973855508</v>
      </c>
      <c r="AY9" s="74">
        <f t="shared" si="10"/>
        <v>1.597281261291378</v>
      </c>
      <c r="AZ9" s="74">
        <f t="shared" si="11"/>
        <v>1.591785800036313</v>
      </c>
      <c r="BA9" s="17">
        <f t="shared" si="12"/>
        <v>1.5537453625665747</v>
      </c>
      <c r="BB9" s="42">
        <f t="shared" si="23"/>
        <v>-2.3897962570636377E-2</v>
      </c>
      <c r="BC9" s="8"/>
    </row>
    <row r="10" spans="1:55" ht="20.100000000000001" customHeight="1">
      <c r="A10" s="47" t="s">
        <v>119</v>
      </c>
      <c r="B10" s="81">
        <v>14538.27</v>
      </c>
      <c r="C10" s="61">
        <v>14331.66</v>
      </c>
      <c r="D10" s="61">
        <v>16325.749999999998</v>
      </c>
      <c r="E10" s="61">
        <v>16969.599999999999</v>
      </c>
      <c r="F10" s="61">
        <v>19639.71</v>
      </c>
      <c r="G10" s="61">
        <v>20272.43</v>
      </c>
      <c r="H10" s="61">
        <v>23163.780000000002</v>
      </c>
      <c r="I10" s="61">
        <v>25969.899999999998</v>
      </c>
      <c r="J10" s="61">
        <v>25339.53</v>
      </c>
      <c r="K10" s="61">
        <v>27358.790000000005</v>
      </c>
      <c r="L10" s="61">
        <v>29372.46</v>
      </c>
      <c r="M10" s="82">
        <v>42843.199999999997</v>
      </c>
      <c r="N10" s="42">
        <f t="shared" si="0"/>
        <v>0.45861803880233382</v>
      </c>
      <c r="P10" s="340">
        <f t="shared" si="13"/>
        <v>1.229051800088268E-2</v>
      </c>
      <c r="Q10" s="341">
        <f t="shared" si="14"/>
        <v>1.7967873906631501E-2</v>
      </c>
      <c r="R10" s="341">
        <f t="shared" si="15"/>
        <v>2.4817242766927827E-2</v>
      </c>
      <c r="S10" s="341">
        <f t="shared" si="16"/>
        <v>2.6967667345609802E-2</v>
      </c>
      <c r="T10" s="342">
        <f t="shared" si="17"/>
        <v>3.8670069210101868E-2</v>
      </c>
      <c r="V10" s="81">
        <v>3006.864</v>
      </c>
      <c r="W10" s="61">
        <v>2071.0580000000004</v>
      </c>
      <c r="X10" s="61">
        <v>2488.8539999999998</v>
      </c>
      <c r="Y10" s="61">
        <v>2516.4299999999989</v>
      </c>
      <c r="Z10" s="61">
        <v>2893.6619999999998</v>
      </c>
      <c r="AA10" s="61">
        <v>3245.8439999999996</v>
      </c>
      <c r="AB10" s="61">
        <v>3795.2050000000004</v>
      </c>
      <c r="AC10" s="61">
        <v>4569.4810000000007</v>
      </c>
      <c r="AD10" s="61">
        <v>4674.5890000000009</v>
      </c>
      <c r="AE10" s="61">
        <v>5548.4610000000011</v>
      </c>
      <c r="AF10" s="61">
        <v>6685.6890000000003</v>
      </c>
      <c r="AG10" s="82">
        <v>9319.1730000000007</v>
      </c>
      <c r="AH10" s="42">
        <f t="shared" si="1"/>
        <v>0.3938986692321465</v>
      </c>
      <c r="AJ10" s="340">
        <f t="shared" si="18"/>
        <v>2.3893253686187783E-2</v>
      </c>
      <c r="AK10" s="341">
        <f t="shared" si="19"/>
        <v>2.632067751739418E-2</v>
      </c>
      <c r="AL10" s="341">
        <f t="shared" si="20"/>
        <v>3.9641814664350856E-2</v>
      </c>
      <c r="AM10" s="341">
        <f t="shared" si="21"/>
        <v>4.4994514095227534E-2</v>
      </c>
      <c r="AN10" s="342">
        <f t="shared" si="22"/>
        <v>6.4198686444445804E-2</v>
      </c>
      <c r="AP10" s="52">
        <f t="shared" si="2"/>
        <v>2.0682405815822653</v>
      </c>
      <c r="AQ10" s="74">
        <f t="shared" si="3"/>
        <v>1.4450928922399782</v>
      </c>
      <c r="AR10" s="74">
        <f t="shared" si="4"/>
        <v>1.524495964963325</v>
      </c>
      <c r="AS10" s="74">
        <f t="shared" si="5"/>
        <v>1.482904723741278</v>
      </c>
      <c r="AT10" s="74">
        <f t="shared" si="6"/>
        <v>1.4733730793377295</v>
      </c>
      <c r="AU10" s="74">
        <f t="shared" si="7"/>
        <v>1.6011124468058342</v>
      </c>
      <c r="AV10" s="74">
        <f t="shared" si="8"/>
        <v>1.6384221400824908</v>
      </c>
      <c r="AW10" s="74">
        <f t="shared" si="9"/>
        <v>1.7595296862906675</v>
      </c>
      <c r="AX10" s="74">
        <f t="shared" si="10"/>
        <v>1.8447812567952133</v>
      </c>
      <c r="AY10" s="74">
        <f t="shared" si="10"/>
        <v>2.0280359621167459</v>
      </c>
      <c r="AZ10" s="74">
        <f t="shared" si="11"/>
        <v>2.2761760506270163</v>
      </c>
      <c r="BA10" s="17">
        <f t="shared" si="12"/>
        <v>2.1751813590021292</v>
      </c>
      <c r="BB10" s="42">
        <f t="shared" si="23"/>
        <v>-4.4370334006926332E-2</v>
      </c>
      <c r="BC10" s="8"/>
    </row>
    <row r="11" spans="1:55" ht="20.100000000000001" customHeight="1">
      <c r="A11" s="47" t="s">
        <v>118</v>
      </c>
      <c r="B11" s="81">
        <v>92609.630000000019</v>
      </c>
      <c r="C11" s="61">
        <v>66141.239999999991</v>
      </c>
      <c r="D11" s="61">
        <v>68452.930000000008</v>
      </c>
      <c r="E11" s="61">
        <v>57284.109999999993</v>
      </c>
      <c r="F11" s="61">
        <v>58114.13</v>
      </c>
      <c r="G11" s="61">
        <v>49607.229999999996</v>
      </c>
      <c r="H11" s="61">
        <v>52397.599999999999</v>
      </c>
      <c r="I11" s="61">
        <v>50799.159999999996</v>
      </c>
      <c r="J11" s="61">
        <v>57713.590000000004</v>
      </c>
      <c r="K11" s="61">
        <v>61198.38</v>
      </c>
      <c r="L11" s="61">
        <v>82426.250000000015</v>
      </c>
      <c r="M11" s="82">
        <v>47245.45</v>
      </c>
      <c r="N11" s="42">
        <f t="shared" si="0"/>
        <v>-0.42681548657132906</v>
      </c>
      <c r="P11" s="340">
        <f t="shared" si="13"/>
        <v>7.8291318332242066E-2</v>
      </c>
      <c r="Q11" s="341">
        <f t="shared" si="14"/>
        <v>4.3967913737882794E-2</v>
      </c>
      <c r="R11" s="341">
        <f t="shared" si="15"/>
        <v>5.5513239196715213E-2</v>
      </c>
      <c r="S11" s="341">
        <f t="shared" si="16"/>
        <v>7.5677818287813503E-2</v>
      </c>
      <c r="T11" s="342">
        <f t="shared" si="17"/>
        <v>4.2643519190032661E-2</v>
      </c>
      <c r="V11" s="81">
        <v>26749.484</v>
      </c>
      <c r="W11" s="61">
        <v>10277.850999999999</v>
      </c>
      <c r="X11" s="61">
        <v>10940.157999999998</v>
      </c>
      <c r="Y11" s="61">
        <v>8924.8359999999975</v>
      </c>
      <c r="Z11" s="61">
        <v>10420.681</v>
      </c>
      <c r="AA11" s="61">
        <v>9330.2560000000012</v>
      </c>
      <c r="AB11" s="61">
        <v>9629.9060000000009</v>
      </c>
      <c r="AC11" s="61">
        <v>9300.2949999999983</v>
      </c>
      <c r="AD11" s="61">
        <v>10320.871999999999</v>
      </c>
      <c r="AE11" s="61">
        <v>11601.316999999999</v>
      </c>
      <c r="AF11" s="61">
        <v>15496.691000000001</v>
      </c>
      <c r="AG11" s="82">
        <v>8015.9629999999997</v>
      </c>
      <c r="AH11" s="42">
        <f t="shared" si="1"/>
        <v>-0.48273066811488985</v>
      </c>
      <c r="AJ11" s="340">
        <f t="shared" si="18"/>
        <v>0.21255773696004246</v>
      </c>
      <c r="AK11" s="341">
        <f t="shared" si="19"/>
        <v>7.5659415341813169E-2</v>
      </c>
      <c r="AL11" s="341">
        <f t="shared" si="20"/>
        <v>8.2887355318237391E-2</v>
      </c>
      <c r="AM11" s="341">
        <f t="shared" si="21"/>
        <v>0.10429232972531113</v>
      </c>
      <c r="AN11" s="342">
        <f t="shared" si="22"/>
        <v>5.5221026070369023E-2</v>
      </c>
      <c r="AP11" s="52">
        <f t="shared" si="2"/>
        <v>2.8884127924925296</v>
      </c>
      <c r="AQ11" s="74">
        <f t="shared" si="3"/>
        <v>1.553924752544706</v>
      </c>
      <c r="AR11" s="74">
        <f t="shared" si="4"/>
        <v>1.5982015671206473</v>
      </c>
      <c r="AS11" s="74">
        <f t="shared" si="5"/>
        <v>1.557995053078419</v>
      </c>
      <c r="AT11" s="74">
        <f t="shared" si="6"/>
        <v>1.7931406699196908</v>
      </c>
      <c r="AU11" s="74">
        <f t="shared" si="7"/>
        <v>1.8808258392980219</v>
      </c>
      <c r="AV11" s="74">
        <f t="shared" si="8"/>
        <v>1.8378524970609342</v>
      </c>
      <c r="AW11" s="74">
        <f t="shared" si="9"/>
        <v>1.8307970053048119</v>
      </c>
      <c r="AX11" s="74">
        <f t="shared" si="10"/>
        <v>1.7882914578698015</v>
      </c>
      <c r="AY11" s="74">
        <f t="shared" si="10"/>
        <v>1.895690212714781</v>
      </c>
      <c r="AZ11" s="74">
        <f t="shared" si="11"/>
        <v>1.8800674542393956</v>
      </c>
      <c r="BA11" s="17">
        <f t="shared" si="12"/>
        <v>1.6966634882300835</v>
      </c>
      <c r="BB11" s="42">
        <f t="shared" si="23"/>
        <v>-9.7551800918499715E-2</v>
      </c>
      <c r="BC11" s="8"/>
    </row>
    <row r="12" spans="1:55" ht="20.100000000000001" customHeight="1">
      <c r="A12" s="47" t="s">
        <v>126</v>
      </c>
      <c r="B12" s="81">
        <v>7092.91</v>
      </c>
      <c r="C12" s="61">
        <v>5854.0900000000011</v>
      </c>
      <c r="D12" s="61">
        <v>8643.5099999999984</v>
      </c>
      <c r="E12" s="61">
        <v>26597.37</v>
      </c>
      <c r="F12" s="61">
        <v>30787.820000000003</v>
      </c>
      <c r="G12" s="61">
        <v>43746.85</v>
      </c>
      <c r="H12" s="61">
        <v>44323.340000000004</v>
      </c>
      <c r="I12" s="61">
        <v>25529.379999999997</v>
      </c>
      <c r="J12" s="61">
        <v>34336.370000000003</v>
      </c>
      <c r="K12" s="61">
        <v>41195.560000000005</v>
      </c>
      <c r="L12" s="61">
        <v>51696.93</v>
      </c>
      <c r="M12" s="82">
        <v>41102</v>
      </c>
      <c r="N12" s="42">
        <f t="shared" si="0"/>
        <v>-0.204943117512007</v>
      </c>
      <c r="P12" s="340">
        <f t="shared" si="13"/>
        <v>5.9962800273788254E-3</v>
      </c>
      <c r="Q12" s="341">
        <f t="shared" si="14"/>
        <v>3.8773737761695182E-2</v>
      </c>
      <c r="R12" s="341">
        <f t="shared" si="15"/>
        <v>3.7368619498140861E-2</v>
      </c>
      <c r="S12" s="341">
        <f t="shared" si="16"/>
        <v>4.7464380274218634E-2</v>
      </c>
      <c r="T12" s="342">
        <f t="shared" si="17"/>
        <v>3.7098470344736324E-2</v>
      </c>
      <c r="V12" s="81">
        <v>1422.568</v>
      </c>
      <c r="W12" s="61">
        <v>1164.4179999999999</v>
      </c>
      <c r="X12" s="61">
        <v>1890.5040000000001</v>
      </c>
      <c r="Y12" s="61">
        <v>6200.8909999999996</v>
      </c>
      <c r="Z12" s="61">
        <v>6927.5360000000001</v>
      </c>
      <c r="AA12" s="61">
        <v>8886.6450000000004</v>
      </c>
      <c r="AB12" s="61">
        <v>9000.6039999999994</v>
      </c>
      <c r="AC12" s="61">
        <v>5021.1719999999996</v>
      </c>
      <c r="AD12" s="61">
        <v>6522.1010000000006</v>
      </c>
      <c r="AE12" s="61">
        <v>7367.7020000000002</v>
      </c>
      <c r="AF12" s="61">
        <v>9801.741</v>
      </c>
      <c r="AG12" s="82">
        <v>7525.6440000000002</v>
      </c>
      <c r="AH12" s="42">
        <f t="shared" si="1"/>
        <v>-0.23221354247168943</v>
      </c>
      <c r="AJ12" s="340">
        <f t="shared" si="18"/>
        <v>1.1304062341979147E-2</v>
      </c>
      <c r="AK12" s="341">
        <f t="shared" si="19"/>
        <v>7.2062156177734801E-2</v>
      </c>
      <c r="AL12" s="341">
        <f t="shared" si="20"/>
        <v>5.2639655786742866E-2</v>
      </c>
      <c r="AM12" s="341">
        <f t="shared" si="21"/>
        <v>6.5965463482113754E-2</v>
      </c>
      <c r="AN12" s="342">
        <f t="shared" si="22"/>
        <v>5.1843276162866048E-2</v>
      </c>
      <c r="AP12" s="52">
        <f t="shared" si="2"/>
        <v>2.0056196962882651</v>
      </c>
      <c r="AQ12" s="74">
        <f t="shared" si="3"/>
        <v>1.9890674724850486</v>
      </c>
      <c r="AR12" s="74">
        <f t="shared" si="4"/>
        <v>2.187194785451744</v>
      </c>
      <c r="AS12" s="74">
        <f t="shared" si="5"/>
        <v>2.3313925399390993</v>
      </c>
      <c r="AT12" s="74">
        <f t="shared" si="6"/>
        <v>2.2500898082423499</v>
      </c>
      <c r="AU12" s="74">
        <f t="shared" si="7"/>
        <v>2.0313794021740996</v>
      </c>
      <c r="AV12" s="74">
        <f t="shared" si="8"/>
        <v>2.0306691688848355</v>
      </c>
      <c r="AW12" s="74">
        <f t="shared" si="9"/>
        <v>1.9668209725422239</v>
      </c>
      <c r="AX12" s="74">
        <f t="shared" si="10"/>
        <v>1.8994730660229955</v>
      </c>
      <c r="AY12" s="74">
        <f t="shared" si="10"/>
        <v>1.7884699224867919</v>
      </c>
      <c r="AZ12" s="74">
        <f t="shared" si="11"/>
        <v>1.8960005942325784</v>
      </c>
      <c r="BA12" s="17">
        <f t="shared" si="12"/>
        <v>1.8309678361150308</v>
      </c>
      <c r="BB12" s="42">
        <f t="shared" si="23"/>
        <v>-3.4299967160015654E-2</v>
      </c>
      <c r="BC12" s="8"/>
    </row>
    <row r="13" spans="1:55" ht="20.100000000000001" customHeight="1">
      <c r="A13" s="47" t="s">
        <v>125</v>
      </c>
      <c r="B13" s="81">
        <v>26907.219999999998</v>
      </c>
      <c r="C13" s="61">
        <v>27835.52</v>
      </c>
      <c r="D13" s="61">
        <v>29494.32</v>
      </c>
      <c r="E13" s="61">
        <v>29771.649999999998</v>
      </c>
      <c r="F13" s="61">
        <v>34322.82</v>
      </c>
      <c r="G13" s="61">
        <v>34083.4</v>
      </c>
      <c r="H13" s="61">
        <v>29324.640000000003</v>
      </c>
      <c r="I13" s="61">
        <v>27684.710000000006</v>
      </c>
      <c r="J13" s="61">
        <v>23939.49</v>
      </c>
      <c r="K13" s="61">
        <v>24614.829999999998</v>
      </c>
      <c r="L13" s="61">
        <v>34146.830000000009</v>
      </c>
      <c r="M13" s="82">
        <v>35984.589999999997</v>
      </c>
      <c r="N13" s="42">
        <f t="shared" si="0"/>
        <v>5.3819344284666747E-2</v>
      </c>
      <c r="P13" s="340">
        <f t="shared" si="13"/>
        <v>2.2747113085924971E-2</v>
      </c>
      <c r="Q13" s="341">
        <f t="shared" si="14"/>
        <v>3.0208822203814944E-2</v>
      </c>
      <c r="R13" s="341">
        <f t="shared" si="15"/>
        <v>2.2328188190218132E-2</v>
      </c>
      <c r="S13" s="341">
        <f t="shared" si="16"/>
        <v>3.1351148400477501E-2</v>
      </c>
      <c r="T13" s="342">
        <f t="shared" si="17"/>
        <v>3.2479520339216951E-2</v>
      </c>
      <c r="V13" s="81">
        <v>3923.3020000000001</v>
      </c>
      <c r="W13" s="61">
        <v>4233.6289999999999</v>
      </c>
      <c r="X13" s="61">
        <v>4698.1909999999998</v>
      </c>
      <c r="Y13" s="61">
        <v>4861.0020000000022</v>
      </c>
      <c r="Z13" s="61">
        <v>5104.8470000000007</v>
      </c>
      <c r="AA13" s="61">
        <v>4971.1750000000002</v>
      </c>
      <c r="AB13" s="61">
        <v>3977.5449999999996</v>
      </c>
      <c r="AC13" s="61">
        <v>3788.9929999999999</v>
      </c>
      <c r="AD13" s="61">
        <v>3328.5320000000002</v>
      </c>
      <c r="AE13" s="61">
        <v>3357.3580000000002</v>
      </c>
      <c r="AF13" s="61">
        <v>5583.9170000000004</v>
      </c>
      <c r="AG13" s="82">
        <v>6346.9829999999993</v>
      </c>
      <c r="AH13" s="42">
        <f t="shared" si="1"/>
        <v>0.13665425184507557</v>
      </c>
      <c r="AJ13" s="340">
        <f t="shared" si="18"/>
        <v>3.1175487143258858E-2</v>
      </c>
      <c r="AK13" s="341">
        <f t="shared" si="19"/>
        <v>4.0311454912045075E-2</v>
      </c>
      <c r="AL13" s="341">
        <f t="shared" si="20"/>
        <v>2.3987149517294193E-2</v>
      </c>
      <c r="AM13" s="341">
        <f t="shared" si="21"/>
        <v>3.7579617024226027E-2</v>
      </c>
      <c r="AN13" s="342">
        <f t="shared" si="22"/>
        <v>4.3723619197242922E-2</v>
      </c>
      <c r="AP13" s="52">
        <f t="shared" si="2"/>
        <v>1.4580852276823844</v>
      </c>
      <c r="AQ13" s="74">
        <f t="shared" si="3"/>
        <v>1.5209448215804842</v>
      </c>
      <c r="AR13" s="74">
        <f t="shared" si="4"/>
        <v>1.5929138220511609</v>
      </c>
      <c r="AS13" s="74">
        <f t="shared" si="5"/>
        <v>1.6327620403974932</v>
      </c>
      <c r="AT13" s="74">
        <f t="shared" si="6"/>
        <v>1.4873040734997884</v>
      </c>
      <c r="AU13" s="74">
        <f t="shared" si="7"/>
        <v>1.458532599447238</v>
      </c>
      <c r="AV13" s="74">
        <f t="shared" si="8"/>
        <v>1.3563832326671357</v>
      </c>
      <c r="AW13" s="74">
        <f t="shared" si="9"/>
        <v>1.3686229691407275</v>
      </c>
      <c r="AX13" s="74">
        <f t="shared" si="10"/>
        <v>1.3903938638625968</v>
      </c>
      <c r="AY13" s="74">
        <f t="shared" si="10"/>
        <v>1.3639574191656005</v>
      </c>
      <c r="AZ13" s="74">
        <f t="shared" si="11"/>
        <v>1.6352665825788217</v>
      </c>
      <c r="BA13" s="17">
        <f t="shared" si="12"/>
        <v>1.7638058402221617</v>
      </c>
      <c r="BB13" s="42">
        <f t="shared" si="23"/>
        <v>7.8604466704525353E-2</v>
      </c>
      <c r="BC13" s="8"/>
    </row>
    <row r="14" spans="1:55" ht="20.100000000000001" customHeight="1">
      <c r="A14" s="47" t="s">
        <v>122</v>
      </c>
      <c r="B14" s="81">
        <v>108889.85999999999</v>
      </c>
      <c r="C14" s="61">
        <v>109808.1</v>
      </c>
      <c r="D14" s="61">
        <v>125202.01</v>
      </c>
      <c r="E14" s="61">
        <v>89576.380000000019</v>
      </c>
      <c r="F14" s="61">
        <v>104697.39</v>
      </c>
      <c r="G14" s="61">
        <v>87203.870000000024</v>
      </c>
      <c r="H14" s="61">
        <v>91707.459999999992</v>
      </c>
      <c r="I14" s="61">
        <v>115702.87</v>
      </c>
      <c r="J14" s="61">
        <v>127769.23</v>
      </c>
      <c r="K14" s="61">
        <v>99113.590000000011</v>
      </c>
      <c r="L14" s="61">
        <v>52468.75</v>
      </c>
      <c r="M14" s="82">
        <v>67046.239999999991</v>
      </c>
      <c r="N14" s="42">
        <f t="shared" si="0"/>
        <v>0.27783185229303137</v>
      </c>
      <c r="P14" s="340">
        <f t="shared" si="13"/>
        <v>9.2054473086797442E-2</v>
      </c>
      <c r="Q14" s="341">
        <f t="shared" si="14"/>
        <v>7.7290593201223834E-2</v>
      </c>
      <c r="R14" s="341">
        <f t="shared" si="15"/>
        <v>8.9906243095244712E-2</v>
      </c>
      <c r="S14" s="341">
        <f t="shared" si="16"/>
        <v>4.8173009548398885E-2</v>
      </c>
      <c r="T14" s="342">
        <f t="shared" si="17"/>
        <v>6.0515618372976344E-2</v>
      </c>
      <c r="V14" s="81">
        <v>7838.4979999999996</v>
      </c>
      <c r="W14" s="61">
        <v>6247.3089999999993</v>
      </c>
      <c r="X14" s="61">
        <v>9426.0819999999985</v>
      </c>
      <c r="Y14" s="61">
        <v>8273.2879999999968</v>
      </c>
      <c r="Z14" s="61">
        <v>8586.44</v>
      </c>
      <c r="AA14" s="61">
        <v>6289.7569999999987</v>
      </c>
      <c r="AB14" s="61">
        <v>6195.8130000000001</v>
      </c>
      <c r="AC14" s="61">
        <v>7407.3810000000003</v>
      </c>
      <c r="AD14" s="61">
        <v>10477.528</v>
      </c>
      <c r="AE14" s="61">
        <v>8024.9269999999988</v>
      </c>
      <c r="AF14" s="61">
        <v>5799.5370000000003</v>
      </c>
      <c r="AG14" s="82">
        <v>6011.8819999999996</v>
      </c>
      <c r="AH14" s="42">
        <f t="shared" si="1"/>
        <v>3.6614129714147757E-2</v>
      </c>
      <c r="AJ14" s="340">
        <f t="shared" si="18"/>
        <v>6.2286562090162895E-2</v>
      </c>
      <c r="AK14" s="341">
        <f t="shared" si="19"/>
        <v>5.1003888560193479E-2</v>
      </c>
      <c r="AL14" s="341">
        <f t="shared" si="20"/>
        <v>5.7335298712371779E-2</v>
      </c>
      <c r="AM14" s="341">
        <f t="shared" si="21"/>
        <v>3.9030734048845765E-2</v>
      </c>
      <c r="AN14" s="342">
        <f t="shared" si="22"/>
        <v>4.1415147831144208E-2</v>
      </c>
      <c r="AP14" s="52">
        <f t="shared" si="2"/>
        <v>0.71985564128744406</v>
      </c>
      <c r="AQ14" s="74">
        <f t="shared" si="3"/>
        <v>0.56892970554995481</v>
      </c>
      <c r="AR14" s="74">
        <f t="shared" si="4"/>
        <v>0.75286986207330053</v>
      </c>
      <c r="AS14" s="74">
        <f t="shared" si="5"/>
        <v>0.92360151191642204</v>
      </c>
      <c r="AT14" s="74">
        <f t="shared" si="6"/>
        <v>0.82011977566967054</v>
      </c>
      <c r="AU14" s="74">
        <f t="shared" si="7"/>
        <v>0.72127039774725565</v>
      </c>
      <c r="AV14" s="74">
        <f t="shared" si="8"/>
        <v>0.67560621567754686</v>
      </c>
      <c r="AW14" s="74">
        <f t="shared" si="9"/>
        <v>0.64020719624327382</v>
      </c>
      <c r="AX14" s="74">
        <f t="shared" si="10"/>
        <v>0.82003530897071231</v>
      </c>
      <c r="AY14" s="74">
        <f t="shared" si="10"/>
        <v>0.80966969312684545</v>
      </c>
      <c r="AZ14" s="74">
        <f t="shared" si="11"/>
        <v>1.1053316497915426</v>
      </c>
      <c r="BA14" s="17">
        <f t="shared" si="12"/>
        <v>0.89667697994697404</v>
      </c>
      <c r="BB14" s="42">
        <f t="shared" si="23"/>
        <v>-0.18877109859644328</v>
      </c>
      <c r="BC14" s="8"/>
    </row>
    <row r="15" spans="1:55" ht="20.100000000000001" customHeight="1">
      <c r="A15" s="47" t="s">
        <v>139</v>
      </c>
      <c r="B15" s="81">
        <v>22212.97</v>
      </c>
      <c r="C15" s="61">
        <v>55586.239999999998</v>
      </c>
      <c r="D15" s="61">
        <v>65209.929999999993</v>
      </c>
      <c r="E15" s="61">
        <v>61358.299999999996</v>
      </c>
      <c r="F15" s="61">
        <v>66803.549999999988</v>
      </c>
      <c r="G15" s="61">
        <v>71203.75</v>
      </c>
      <c r="H15" s="61">
        <v>69056.580000000016</v>
      </c>
      <c r="I15" s="61">
        <v>80369.819999999992</v>
      </c>
      <c r="J15" s="61">
        <v>71340.349999999991</v>
      </c>
      <c r="K15" s="61">
        <v>86633.97</v>
      </c>
      <c r="L15" s="61">
        <v>75067.86</v>
      </c>
      <c r="M15" s="82">
        <v>97925.430000000008</v>
      </c>
      <c r="N15" s="42">
        <f t="shared" si="0"/>
        <v>0.30449209555194467</v>
      </c>
      <c r="P15" s="340">
        <f t="shared" si="13"/>
        <v>1.8778637873561776E-2</v>
      </c>
      <c r="Q15" s="341">
        <f t="shared" si="14"/>
        <v>6.3109355991329746E-2</v>
      </c>
      <c r="R15" s="341">
        <f t="shared" si="15"/>
        <v>7.8585941313659771E-2</v>
      </c>
      <c r="S15" s="341">
        <f t="shared" si="16"/>
        <v>6.8921877051728336E-2</v>
      </c>
      <c r="T15" s="342">
        <f t="shared" si="17"/>
        <v>8.8387028875737253E-2</v>
      </c>
      <c r="V15" s="81">
        <v>1283.0550000000001</v>
      </c>
      <c r="W15" s="61">
        <v>3281.8989999999994</v>
      </c>
      <c r="X15" s="61">
        <v>3605.2170000000001</v>
      </c>
      <c r="Y15" s="61">
        <v>3782.4320000000002</v>
      </c>
      <c r="Z15" s="61">
        <v>4235.8350000000009</v>
      </c>
      <c r="AA15" s="61">
        <v>3706.1540000000005</v>
      </c>
      <c r="AB15" s="61">
        <v>3567.2640000000001</v>
      </c>
      <c r="AC15" s="61">
        <v>3786.5940000000001</v>
      </c>
      <c r="AD15" s="61">
        <v>4313.8709999999992</v>
      </c>
      <c r="AE15" s="61">
        <v>4866.9790000000003</v>
      </c>
      <c r="AF15" s="61">
        <v>3819.2139999999999</v>
      </c>
      <c r="AG15" s="82">
        <v>5510.4750000000004</v>
      </c>
      <c r="AH15" s="42">
        <f t="shared" si="1"/>
        <v>0.44282959792250459</v>
      </c>
      <c r="AJ15" s="340">
        <f t="shared" si="18"/>
        <v>1.0195458992602149E-2</v>
      </c>
      <c r="AK15" s="341">
        <f t="shared" si="19"/>
        <v>3.0053349533680773E-2</v>
      </c>
      <c r="AL15" s="341">
        <f t="shared" si="20"/>
        <v>3.4772863951515139E-2</v>
      </c>
      <c r="AM15" s="341">
        <f t="shared" si="21"/>
        <v>2.570321146492012E-2</v>
      </c>
      <c r="AN15" s="342">
        <f t="shared" si="22"/>
        <v>3.7961013996087152E-2</v>
      </c>
      <c r="AP15" s="52">
        <f t="shared" si="2"/>
        <v>0.57761524010521781</v>
      </c>
      <c r="AQ15" s="74">
        <f t="shared" si="3"/>
        <v>0.59041572158865208</v>
      </c>
      <c r="AR15" s="74">
        <f t="shared" si="4"/>
        <v>0.55286319123483196</v>
      </c>
      <c r="AS15" s="74">
        <f t="shared" si="5"/>
        <v>0.61644993423872574</v>
      </c>
      <c r="AT15" s="74">
        <f t="shared" si="6"/>
        <v>0.63407333891686912</v>
      </c>
      <c r="AU15" s="74">
        <f t="shared" si="7"/>
        <v>0.52049983322507598</v>
      </c>
      <c r="AV15" s="74">
        <f t="shared" si="8"/>
        <v>0.51657119422942743</v>
      </c>
      <c r="AW15" s="74">
        <f t="shared" si="9"/>
        <v>0.47114625863290482</v>
      </c>
      <c r="AX15" s="74">
        <f t="shared" si="10"/>
        <v>0.60468879112591956</v>
      </c>
      <c r="AY15" s="74">
        <f t="shared" si="10"/>
        <v>0.56178644473986361</v>
      </c>
      <c r="AZ15" s="74">
        <f t="shared" si="11"/>
        <v>0.50876819986609445</v>
      </c>
      <c r="BA15" s="17">
        <f t="shared" si="12"/>
        <v>0.56272155251194711</v>
      </c>
      <c r="BB15" s="42">
        <f t="shared" si="23"/>
        <v>0.10604702231792974</v>
      </c>
      <c r="BC15" s="8"/>
    </row>
    <row r="16" spans="1:55" ht="20.100000000000001" customHeight="1">
      <c r="A16" s="47" t="s">
        <v>130</v>
      </c>
      <c r="B16" s="81">
        <v>16890.02</v>
      </c>
      <c r="C16" s="61">
        <v>70451.320000000007</v>
      </c>
      <c r="D16" s="61">
        <v>195644.22999999998</v>
      </c>
      <c r="E16" s="61">
        <v>148221.33000000002</v>
      </c>
      <c r="F16" s="61">
        <v>17386.02</v>
      </c>
      <c r="G16" s="61">
        <v>15583.88</v>
      </c>
      <c r="H16" s="61">
        <v>202913.42</v>
      </c>
      <c r="I16" s="61">
        <v>188875.05</v>
      </c>
      <c r="J16" s="61">
        <v>123561.96000000002</v>
      </c>
      <c r="K16" s="61">
        <v>23372.040000000005</v>
      </c>
      <c r="L16" s="61">
        <v>39737.46</v>
      </c>
      <c r="M16" s="82">
        <v>45461.89</v>
      </c>
      <c r="N16" s="42">
        <f t="shared" si="0"/>
        <v>0.14405626328406498</v>
      </c>
      <c r="P16" s="340">
        <f t="shared" si="13"/>
        <v>1.4278665538971863E-2</v>
      </c>
      <c r="Q16" s="341">
        <f t="shared" si="14"/>
        <v>1.3812315090794567E-2</v>
      </c>
      <c r="R16" s="341">
        <f t="shared" si="15"/>
        <v>2.1200849549206958E-2</v>
      </c>
      <c r="S16" s="341">
        <f t="shared" si="16"/>
        <v>3.6484060321793806E-2</v>
      </c>
      <c r="T16" s="342">
        <f t="shared" si="17"/>
        <v>4.1033686389486269E-2</v>
      </c>
      <c r="V16" s="81">
        <v>4695.8810000000003</v>
      </c>
      <c r="W16" s="61">
        <v>5663.7420000000002</v>
      </c>
      <c r="X16" s="61">
        <v>11939.242</v>
      </c>
      <c r="Y16" s="61">
        <v>11291.868</v>
      </c>
      <c r="Z16" s="61">
        <v>4000.6610000000001</v>
      </c>
      <c r="AA16" s="61">
        <v>3604.3330000000005</v>
      </c>
      <c r="AB16" s="61">
        <v>9760.8310000000001</v>
      </c>
      <c r="AC16" s="61">
        <v>11452.36</v>
      </c>
      <c r="AD16" s="61">
        <v>10062.464999999998</v>
      </c>
      <c r="AE16" s="61">
        <v>3808.6749999999997</v>
      </c>
      <c r="AF16" s="61">
        <v>4537.3450000000003</v>
      </c>
      <c r="AG16" s="82">
        <v>4901.1080000000002</v>
      </c>
      <c r="AH16" s="42">
        <f t="shared" si="1"/>
        <v>8.0170892890005035E-2</v>
      </c>
      <c r="AJ16" s="340">
        <f t="shared" si="18"/>
        <v>3.7314582905362256E-2</v>
      </c>
      <c r="AK16" s="341">
        <f t="shared" si="19"/>
        <v>2.9227679013009236E-2</v>
      </c>
      <c r="AL16" s="341">
        <f t="shared" si="20"/>
        <v>2.7211651747528993E-2</v>
      </c>
      <c r="AM16" s="341">
        <f t="shared" si="21"/>
        <v>3.0536214525894067E-2</v>
      </c>
      <c r="AN16" s="342">
        <f t="shared" si="22"/>
        <v>3.3763156421966291E-2</v>
      </c>
      <c r="AP16" s="52">
        <f t="shared" si="2"/>
        <v>2.7802696503615749</v>
      </c>
      <c r="AQ16" s="74">
        <f t="shared" si="3"/>
        <v>0.80392276539318219</v>
      </c>
      <c r="AR16" s="74">
        <f t="shared" si="4"/>
        <v>0.61025270206026527</v>
      </c>
      <c r="AS16" s="74">
        <f t="shared" si="5"/>
        <v>0.76182476570679802</v>
      </c>
      <c r="AT16" s="74">
        <f t="shared" si="6"/>
        <v>2.301079257932523</v>
      </c>
      <c r="AU16" s="74">
        <f t="shared" si="7"/>
        <v>2.3128598269493867</v>
      </c>
      <c r="AV16" s="74">
        <f t="shared" si="8"/>
        <v>0.48103427560385109</v>
      </c>
      <c r="AW16" s="74">
        <f t="shared" si="9"/>
        <v>0.60634583551400789</v>
      </c>
      <c r="AX16" s="74">
        <f t="shared" si="10"/>
        <v>0.81436592621224169</v>
      </c>
      <c r="AY16" s="74">
        <f t="shared" si="10"/>
        <v>1.6295860352797611</v>
      </c>
      <c r="AZ16" s="74">
        <f t="shared" si="11"/>
        <v>1.1418306555074229</v>
      </c>
      <c r="BA16" s="17">
        <f t="shared" si="12"/>
        <v>1.0780695655196033</v>
      </c>
      <c r="BB16" s="42">
        <f t="shared" si="23"/>
        <v>-5.5841108907243815E-2</v>
      </c>
      <c r="BC16" s="8"/>
    </row>
    <row r="17" spans="1:55" ht="20.100000000000001" customHeight="1">
      <c r="A17" s="47" t="s">
        <v>136</v>
      </c>
      <c r="B17" s="81">
        <v>8285.4700000000012</v>
      </c>
      <c r="C17" s="61">
        <v>7757.61</v>
      </c>
      <c r="D17" s="61">
        <v>7953.8700000000008</v>
      </c>
      <c r="E17" s="61">
        <v>6533.4699999999993</v>
      </c>
      <c r="F17" s="61">
        <v>6730.7000000000007</v>
      </c>
      <c r="G17" s="61">
        <v>6254.7499999999991</v>
      </c>
      <c r="H17" s="61">
        <v>7500.1</v>
      </c>
      <c r="I17" s="61">
        <v>7113.2000000000007</v>
      </c>
      <c r="J17" s="61">
        <v>13593.86</v>
      </c>
      <c r="K17" s="61">
        <v>12804.36</v>
      </c>
      <c r="L17" s="61">
        <v>15651.27</v>
      </c>
      <c r="M17" s="82">
        <v>16911.170000000002</v>
      </c>
      <c r="N17" s="42">
        <f t="shared" si="0"/>
        <v>8.0498259885619594E-2</v>
      </c>
      <c r="P17" s="340">
        <f t="shared" si="13"/>
        <v>7.0044591399646191E-3</v>
      </c>
      <c r="Q17" s="341">
        <f t="shared" si="14"/>
        <v>5.5437142620545915E-3</v>
      </c>
      <c r="R17" s="341">
        <f t="shared" si="15"/>
        <v>1.1614874436886278E-2</v>
      </c>
      <c r="S17" s="341">
        <f t="shared" si="16"/>
        <v>1.4369863569354503E-2</v>
      </c>
      <c r="T17" s="342">
        <f t="shared" si="17"/>
        <v>1.5263941869976998E-2</v>
      </c>
      <c r="V17" s="81">
        <v>2015.2579999999998</v>
      </c>
      <c r="W17" s="61">
        <v>1816.4749999999999</v>
      </c>
      <c r="X17" s="61">
        <v>1896.913</v>
      </c>
      <c r="Y17" s="61">
        <v>1546.0120000000002</v>
      </c>
      <c r="Z17" s="61">
        <v>1722.7349999999999</v>
      </c>
      <c r="AA17" s="61">
        <v>1642.627</v>
      </c>
      <c r="AB17" s="61">
        <v>1927.982</v>
      </c>
      <c r="AC17" s="61">
        <v>1841.962</v>
      </c>
      <c r="AD17" s="61">
        <v>3697.0260000000003</v>
      </c>
      <c r="AE17" s="61">
        <v>3566.643</v>
      </c>
      <c r="AF17" s="61">
        <v>4135.0039999999999</v>
      </c>
      <c r="AG17" s="82">
        <v>4748.143</v>
      </c>
      <c r="AH17" s="42">
        <f t="shared" si="1"/>
        <v>0.14828014676648441</v>
      </c>
      <c r="AJ17" s="340">
        <f t="shared" si="18"/>
        <v>1.6013717493414872E-2</v>
      </c>
      <c r="AK17" s="341">
        <f t="shared" si="19"/>
        <v>1.3320127383929929E-2</v>
      </c>
      <c r="AL17" s="341">
        <f t="shared" si="20"/>
        <v>2.5482417697430749E-2</v>
      </c>
      <c r="AM17" s="341">
        <f t="shared" si="21"/>
        <v>2.7828469999400543E-2</v>
      </c>
      <c r="AN17" s="342">
        <f t="shared" si="22"/>
        <v>3.2709398532508219E-2</v>
      </c>
      <c r="AP17" s="52">
        <f t="shared" si="2"/>
        <v>2.4322796413480461</v>
      </c>
      <c r="AQ17" s="74">
        <f t="shared" si="3"/>
        <v>2.3415394689859377</v>
      </c>
      <c r="AR17" s="74">
        <f t="shared" si="4"/>
        <v>2.3848931400689222</v>
      </c>
      <c r="AS17" s="74">
        <f t="shared" si="5"/>
        <v>2.366295398922778</v>
      </c>
      <c r="AT17" s="74">
        <f t="shared" si="6"/>
        <v>2.559518326474215</v>
      </c>
      <c r="AU17" s="74">
        <f t="shared" si="7"/>
        <v>2.6262072824653266</v>
      </c>
      <c r="AV17" s="74">
        <f t="shared" si="8"/>
        <v>2.5706083918881077</v>
      </c>
      <c r="AW17" s="74">
        <f t="shared" si="9"/>
        <v>2.5894983973457792</v>
      </c>
      <c r="AX17" s="74">
        <f t="shared" si="10"/>
        <v>2.7196293032295467</v>
      </c>
      <c r="AY17" s="74">
        <f t="shared" si="10"/>
        <v>2.785491035865908</v>
      </c>
      <c r="AZ17" s="74">
        <f t="shared" si="11"/>
        <v>2.6419606843406318</v>
      </c>
      <c r="BA17" s="17">
        <f t="shared" si="12"/>
        <v>2.8076963332519274</v>
      </c>
      <c r="BB17" s="42">
        <f t="shared" si="23"/>
        <v>6.2732064823538089E-2</v>
      </c>
      <c r="BC17" s="8"/>
    </row>
    <row r="18" spans="1:55" ht="20.100000000000001" customHeight="1">
      <c r="A18" s="47" t="s">
        <v>124</v>
      </c>
      <c r="B18" s="81">
        <v>19823.13</v>
      </c>
      <c r="C18" s="61">
        <v>14179.14</v>
      </c>
      <c r="D18" s="61">
        <v>26964.189999999995</v>
      </c>
      <c r="E18" s="61">
        <v>24901.959999999995</v>
      </c>
      <c r="F18" s="61">
        <v>28201.840000000004</v>
      </c>
      <c r="G18" s="61">
        <v>29171.43</v>
      </c>
      <c r="H18" s="61">
        <v>27589.8</v>
      </c>
      <c r="I18" s="61">
        <v>27634.76</v>
      </c>
      <c r="J18" s="61">
        <v>29578.440000000002</v>
      </c>
      <c r="K18" s="61">
        <v>27940.099999999995</v>
      </c>
      <c r="L18" s="61">
        <v>30635.74</v>
      </c>
      <c r="M18" s="82">
        <v>22654.020000000004</v>
      </c>
      <c r="N18" s="42">
        <f t="shared" si="0"/>
        <v>-0.26053622337831556</v>
      </c>
      <c r="P18" s="340">
        <f t="shared" si="13"/>
        <v>1.6758289404367747E-2</v>
      </c>
      <c r="Q18" s="341">
        <f t="shared" si="14"/>
        <v>2.5855241622051595E-2</v>
      </c>
      <c r="R18" s="341">
        <f t="shared" si="15"/>
        <v>2.534455086033556E-2</v>
      </c>
      <c r="S18" s="341">
        <f t="shared" si="16"/>
        <v>2.8127519629155752E-2</v>
      </c>
      <c r="T18" s="342">
        <f t="shared" si="17"/>
        <v>2.0447411054427125E-2</v>
      </c>
      <c r="V18" s="81">
        <v>5262.2959999999994</v>
      </c>
      <c r="W18" s="61">
        <v>2507.62</v>
      </c>
      <c r="X18" s="61">
        <v>4617.3590000000004</v>
      </c>
      <c r="Y18" s="61">
        <v>4387.2880000000005</v>
      </c>
      <c r="Z18" s="61">
        <v>5133.1900000000005</v>
      </c>
      <c r="AA18" s="61">
        <v>4976.0409999999983</v>
      </c>
      <c r="AB18" s="61">
        <v>4838.4189999999999</v>
      </c>
      <c r="AC18" s="61">
        <v>4740.1349999999993</v>
      </c>
      <c r="AD18" s="61">
        <v>5119.7519999999995</v>
      </c>
      <c r="AE18" s="61">
        <v>5387.0660000000007</v>
      </c>
      <c r="AF18" s="61">
        <v>5919.0940000000001</v>
      </c>
      <c r="AG18" s="82">
        <v>4700.6559999999999</v>
      </c>
      <c r="AH18" s="42">
        <f t="shared" si="1"/>
        <v>-0.2058487329310871</v>
      </c>
      <c r="AJ18" s="340">
        <f t="shared" si="18"/>
        <v>4.1815450682109741E-2</v>
      </c>
      <c r="AK18" s="341">
        <f t="shared" si="19"/>
        <v>4.0350913498717632E-2</v>
      </c>
      <c r="AL18" s="341">
        <f t="shared" si="20"/>
        <v>3.8488703796715144E-2</v>
      </c>
      <c r="AM18" s="341">
        <f t="shared" si="21"/>
        <v>3.9835349567408342E-2</v>
      </c>
      <c r="AN18" s="342">
        <f t="shared" si="22"/>
        <v>3.2382266176108419E-2</v>
      </c>
      <c r="AP18" s="52">
        <f t="shared" si="2"/>
        <v>2.6546241688371102</v>
      </c>
      <c r="AQ18" s="74">
        <f t="shared" si="3"/>
        <v>1.7685275693730369</v>
      </c>
      <c r="AR18" s="74">
        <f t="shared" si="4"/>
        <v>1.7124041182026981</v>
      </c>
      <c r="AS18" s="74">
        <f t="shared" si="5"/>
        <v>1.7618243704511618</v>
      </c>
      <c r="AT18" s="74">
        <f t="shared" si="6"/>
        <v>1.8201613795411931</v>
      </c>
      <c r="AU18" s="74">
        <f t="shared" si="7"/>
        <v>1.7057926196967368</v>
      </c>
      <c r="AV18" s="74">
        <f t="shared" si="8"/>
        <v>1.7536984682745071</v>
      </c>
      <c r="AW18" s="74">
        <f t="shared" si="9"/>
        <v>1.7152799590081473</v>
      </c>
      <c r="AX18" s="74">
        <f t="shared" si="10"/>
        <v>1.7309067009619166</v>
      </c>
      <c r="AY18" s="74">
        <f t="shared" si="10"/>
        <v>1.9280768501186474</v>
      </c>
      <c r="AZ18" s="74">
        <f t="shared" si="11"/>
        <v>1.9320878163870043</v>
      </c>
      <c r="BA18" s="17">
        <f t="shared" si="12"/>
        <v>2.0749765383803842</v>
      </c>
      <c r="BB18" s="42">
        <f t="shared" si="23"/>
        <v>7.3955604285410356E-2</v>
      </c>
      <c r="BC18" s="8"/>
    </row>
    <row r="19" spans="1:55" ht="20.100000000000001" customHeight="1">
      <c r="A19" s="47" t="s">
        <v>135</v>
      </c>
      <c r="B19" s="81">
        <v>54</v>
      </c>
      <c r="C19" s="61">
        <v>40.569999999999993</v>
      </c>
      <c r="D19" s="61">
        <v>106.34</v>
      </c>
      <c r="E19" s="61">
        <v>169.68</v>
      </c>
      <c r="F19" s="61">
        <v>682.83</v>
      </c>
      <c r="G19" s="61">
        <v>202.28</v>
      </c>
      <c r="H19" s="61">
        <v>36296.610000000008</v>
      </c>
      <c r="I19" s="61">
        <v>7019.55</v>
      </c>
      <c r="J19" s="61">
        <v>8605.4499999999989</v>
      </c>
      <c r="K19" s="61">
        <v>8440.2099999999991</v>
      </c>
      <c r="L19" s="61">
        <v>18057.189999999999</v>
      </c>
      <c r="M19" s="82">
        <v>23665.78</v>
      </c>
      <c r="N19" s="42">
        <f t="shared" si="0"/>
        <v>0.31060148339802596</v>
      </c>
      <c r="P19" s="340">
        <f t="shared" si="13"/>
        <v>4.5651096866935656E-5</v>
      </c>
      <c r="Q19" s="341">
        <f t="shared" si="14"/>
        <v>1.7928494678898485E-4</v>
      </c>
      <c r="R19" s="341">
        <f t="shared" si="15"/>
        <v>7.6561405154925285E-3</v>
      </c>
      <c r="S19" s="341">
        <f t="shared" si="16"/>
        <v>1.6578805218101306E-2</v>
      </c>
      <c r="T19" s="342">
        <f t="shared" si="17"/>
        <v>2.1360620833902336E-2</v>
      </c>
      <c r="V19" s="81">
        <v>4.7519999999999998</v>
      </c>
      <c r="W19" s="61">
        <v>5.0229999999999997</v>
      </c>
      <c r="X19" s="61">
        <v>25.184000000000001</v>
      </c>
      <c r="Y19" s="61">
        <v>35.849000000000004</v>
      </c>
      <c r="Z19" s="61">
        <v>100.64699999999999</v>
      </c>
      <c r="AA19" s="61">
        <v>14.562000000000001</v>
      </c>
      <c r="AB19" s="61">
        <v>1370.9099999999999</v>
      </c>
      <c r="AC19" s="61">
        <v>631.57100000000003</v>
      </c>
      <c r="AD19" s="61">
        <v>864.87399999999991</v>
      </c>
      <c r="AE19" s="61">
        <v>780.92700000000002</v>
      </c>
      <c r="AF19" s="61">
        <v>3320.0129999999995</v>
      </c>
      <c r="AG19" s="82">
        <v>4491.9620000000004</v>
      </c>
      <c r="AH19" s="42">
        <f t="shared" si="1"/>
        <v>0.3529953045364585</v>
      </c>
      <c r="AJ19" s="340">
        <f t="shared" si="18"/>
        <v>3.7760517774253957E-5</v>
      </c>
      <c r="AK19" s="341">
        <f t="shared" si="19"/>
        <v>1.1808383459226449E-4</v>
      </c>
      <c r="AL19" s="341">
        <f t="shared" si="20"/>
        <v>5.5794504819241799E-3</v>
      </c>
      <c r="AM19" s="341">
        <f t="shared" si="21"/>
        <v>2.2343601642977804E-2</v>
      </c>
      <c r="AN19" s="342">
        <f t="shared" si="22"/>
        <v>3.0944597761879265E-2</v>
      </c>
      <c r="AP19" s="52">
        <f t="shared" si="2"/>
        <v>0.87999999999999989</v>
      </c>
      <c r="AQ19" s="74">
        <f t="shared" si="3"/>
        <v>1.2381069755977323</v>
      </c>
      <c r="AR19" s="74">
        <f t="shared" si="4"/>
        <v>2.3682527741207449</v>
      </c>
      <c r="AS19" s="74">
        <f t="shared" si="5"/>
        <v>2.1127416313059881</v>
      </c>
      <c r="AT19" s="74">
        <f t="shared" si="6"/>
        <v>1.4739686305522604</v>
      </c>
      <c r="AU19" s="74">
        <f t="shared" si="7"/>
        <v>0.7198932173225232</v>
      </c>
      <c r="AV19" s="74">
        <f t="shared" si="8"/>
        <v>0.37769642950126736</v>
      </c>
      <c r="AW19" s="74">
        <f t="shared" si="9"/>
        <v>0.89973146426765249</v>
      </c>
      <c r="AX19" s="74">
        <f t="shared" si="10"/>
        <v>1.0050305329761953</v>
      </c>
      <c r="AY19" s="74">
        <f t="shared" si="10"/>
        <v>0.92524593582387182</v>
      </c>
      <c r="AZ19" s="74">
        <f t="shared" si="11"/>
        <v>1.8386099941352998</v>
      </c>
      <c r="BA19" s="17">
        <f t="shared" si="12"/>
        <v>1.8980832239630387</v>
      </c>
      <c r="BB19" s="42">
        <f t="shared" si="23"/>
        <v>3.2346843548900252E-2</v>
      </c>
      <c r="BC19" s="8"/>
    </row>
    <row r="20" spans="1:55" ht="20.100000000000001" customHeight="1">
      <c r="A20" s="47" t="s">
        <v>128</v>
      </c>
      <c r="B20" s="81">
        <v>12775.41</v>
      </c>
      <c r="C20" s="61">
        <v>23607.280000000002</v>
      </c>
      <c r="D20" s="61">
        <v>25359.630000000005</v>
      </c>
      <c r="E20" s="61">
        <v>29511.39</v>
      </c>
      <c r="F20" s="61">
        <v>30032.649999999998</v>
      </c>
      <c r="G20" s="61">
        <v>33735.920000000006</v>
      </c>
      <c r="H20" s="61">
        <v>36849.509999999995</v>
      </c>
      <c r="I20" s="61">
        <v>33920.160000000003</v>
      </c>
      <c r="J20" s="61">
        <v>37308.379999999997</v>
      </c>
      <c r="K20" s="61">
        <v>28198.71</v>
      </c>
      <c r="L20" s="61">
        <v>26150.87</v>
      </c>
      <c r="M20" s="82">
        <v>26306.489999999998</v>
      </c>
      <c r="N20" s="42">
        <f t="shared" si="0"/>
        <v>5.9508536427277173E-3</v>
      </c>
      <c r="P20" s="340">
        <f t="shared" si="13"/>
        <v>1.0800212581941082E-2</v>
      </c>
      <c r="Q20" s="341">
        <f t="shared" si="14"/>
        <v>2.9900843494549391E-2</v>
      </c>
      <c r="R20" s="341">
        <f t="shared" si="15"/>
        <v>2.5579136788732075E-2</v>
      </c>
      <c r="S20" s="341">
        <f t="shared" si="16"/>
        <v>2.4009836525721272E-2</v>
      </c>
      <c r="T20" s="342">
        <f t="shared" si="17"/>
        <v>2.3744113160894909E-2</v>
      </c>
      <c r="V20" s="81">
        <v>1498.5409999999999</v>
      </c>
      <c r="W20" s="61">
        <v>3307.3589999999999</v>
      </c>
      <c r="X20" s="61">
        <v>3373.4139999999998</v>
      </c>
      <c r="Y20" s="61">
        <v>4262.3410000000003</v>
      </c>
      <c r="Z20" s="61">
        <v>4469.1059999999998</v>
      </c>
      <c r="AA20" s="61">
        <v>4897.9009999999989</v>
      </c>
      <c r="AB20" s="61">
        <v>5323.5039999999999</v>
      </c>
      <c r="AC20" s="61">
        <v>4561.3130000000001</v>
      </c>
      <c r="AD20" s="61">
        <v>5130.0869999999995</v>
      </c>
      <c r="AE20" s="61">
        <v>3865.3810000000003</v>
      </c>
      <c r="AF20" s="61">
        <v>3891.922</v>
      </c>
      <c r="AG20" s="82">
        <v>3807.0460000000003</v>
      </c>
      <c r="AH20" s="42">
        <f t="shared" si="1"/>
        <v>-2.1808247955637277E-2</v>
      </c>
      <c r="AJ20" s="340">
        <f t="shared" si="18"/>
        <v>1.1907761798389793E-2</v>
      </c>
      <c r="AK20" s="341">
        <f t="shared" si="19"/>
        <v>3.9717273144711351E-2</v>
      </c>
      <c r="AL20" s="341">
        <f t="shared" si="20"/>
        <v>2.7616796298848126E-2</v>
      </c>
      <c r="AM20" s="341">
        <f t="shared" si="21"/>
        <v>2.6192534424877695E-2</v>
      </c>
      <c r="AN20" s="342">
        <f t="shared" si="22"/>
        <v>2.6226292014707917E-2</v>
      </c>
      <c r="AP20" s="52">
        <f t="shared" si="2"/>
        <v>1.1729885772746236</v>
      </c>
      <c r="AQ20" s="74">
        <f t="shared" si="3"/>
        <v>1.4009911349380357</v>
      </c>
      <c r="AR20" s="74">
        <f t="shared" si="4"/>
        <v>1.3302299757528004</v>
      </c>
      <c r="AS20" s="74">
        <f t="shared" si="5"/>
        <v>1.4443037078226408</v>
      </c>
      <c r="AT20" s="74">
        <f t="shared" si="6"/>
        <v>1.4880824702448836</v>
      </c>
      <c r="AU20" s="74">
        <f t="shared" si="7"/>
        <v>1.4518356102338392</v>
      </c>
      <c r="AV20" s="74">
        <f t="shared" si="8"/>
        <v>1.4446607295456575</v>
      </c>
      <c r="AW20" s="74">
        <f t="shared" si="9"/>
        <v>1.3447203668850618</v>
      </c>
      <c r="AX20" s="74">
        <f t="shared" si="10"/>
        <v>1.3750495197057604</v>
      </c>
      <c r="AY20" s="74">
        <f t="shared" si="10"/>
        <v>1.3707651874855271</v>
      </c>
      <c r="AZ20" s="74">
        <f t="shared" si="11"/>
        <v>1.4882571784418643</v>
      </c>
      <c r="BA20" s="17">
        <f t="shared" si="12"/>
        <v>1.4471888876091035</v>
      </c>
      <c r="BB20" s="42">
        <f t="shared" si="23"/>
        <v>-2.7594888455876588E-2</v>
      </c>
      <c r="BC20" s="8"/>
    </row>
    <row r="21" spans="1:55" ht="20.100000000000001" customHeight="1">
      <c r="A21" s="47" t="s">
        <v>121</v>
      </c>
      <c r="B21" s="81">
        <v>7900.93</v>
      </c>
      <c r="C21" s="61">
        <v>8997.52</v>
      </c>
      <c r="D21" s="61">
        <v>10335.34</v>
      </c>
      <c r="E21" s="61">
        <v>8566.68</v>
      </c>
      <c r="F21" s="61">
        <v>10470.099999999999</v>
      </c>
      <c r="G21" s="61">
        <v>9515.0499999999993</v>
      </c>
      <c r="H21" s="61">
        <v>9583.1699999999983</v>
      </c>
      <c r="I21" s="61">
        <v>9495.4399999999987</v>
      </c>
      <c r="J21" s="61">
        <v>14262.16</v>
      </c>
      <c r="K21" s="61">
        <v>15775.81</v>
      </c>
      <c r="L21" s="61">
        <v>15363.830000000002</v>
      </c>
      <c r="M21" s="82">
        <v>16762.829999999998</v>
      </c>
      <c r="N21" s="42">
        <f t="shared" si="0"/>
        <v>9.1058023943248273E-2</v>
      </c>
      <c r="P21" s="340">
        <f t="shared" si="13"/>
        <v>6.6793726068310735E-3</v>
      </c>
      <c r="Q21" s="341">
        <f t="shared" si="14"/>
        <v>8.4333855692333894E-3</v>
      </c>
      <c r="R21" s="341">
        <f t="shared" si="15"/>
        <v>1.4310285894037258E-2</v>
      </c>
      <c r="S21" s="341">
        <f t="shared" si="16"/>
        <v>1.4105956960857221E-2</v>
      </c>
      <c r="T21" s="342">
        <f t="shared" si="17"/>
        <v>1.5130050889223305E-2</v>
      </c>
      <c r="V21" s="81">
        <v>1949</v>
      </c>
      <c r="W21" s="61">
        <v>1649.597</v>
      </c>
      <c r="X21" s="61">
        <v>1920.9759999999997</v>
      </c>
      <c r="Y21" s="61">
        <v>1697.1549999999997</v>
      </c>
      <c r="Z21" s="61">
        <v>1659.4849999999997</v>
      </c>
      <c r="AA21" s="61">
        <v>1550.749</v>
      </c>
      <c r="AB21" s="61">
        <v>1408.8469999999998</v>
      </c>
      <c r="AC21" s="61">
        <v>1568.7359999999999</v>
      </c>
      <c r="AD21" s="61">
        <v>2650.8570000000004</v>
      </c>
      <c r="AE21" s="61">
        <v>2939.3</v>
      </c>
      <c r="AF21" s="61">
        <v>3099.7719999999999</v>
      </c>
      <c r="AG21" s="82">
        <v>3317.491</v>
      </c>
      <c r="AH21" s="42">
        <f t="shared" si="1"/>
        <v>7.0237101309386638E-2</v>
      </c>
      <c r="AJ21" s="340">
        <f t="shared" si="18"/>
        <v>1.5487215728539764E-2</v>
      </c>
      <c r="AK21" s="341">
        <f t="shared" si="19"/>
        <v>1.2575085043958217E-2</v>
      </c>
      <c r="AL21" s="341">
        <f t="shared" si="20"/>
        <v>2.1000271218077671E-2</v>
      </c>
      <c r="AM21" s="341">
        <f t="shared" si="21"/>
        <v>2.0861385407845271E-2</v>
      </c>
      <c r="AN21" s="342">
        <f t="shared" si="22"/>
        <v>2.2853805213324287E-2</v>
      </c>
      <c r="AP21" s="52">
        <f t="shared" si="2"/>
        <v>2.4667982123623422</v>
      </c>
      <c r="AQ21" s="74">
        <f t="shared" si="3"/>
        <v>1.8333907565640308</v>
      </c>
      <c r="AR21" s="74">
        <f t="shared" si="4"/>
        <v>1.8586480947893342</v>
      </c>
      <c r="AS21" s="74">
        <f t="shared" si="5"/>
        <v>1.981111702549879</v>
      </c>
      <c r="AT21" s="74">
        <f t="shared" si="6"/>
        <v>1.5849753106465077</v>
      </c>
      <c r="AU21" s="74">
        <f t="shared" si="7"/>
        <v>1.629785445163189</v>
      </c>
      <c r="AV21" s="74">
        <f t="shared" si="8"/>
        <v>1.4701262734564868</v>
      </c>
      <c r="AW21" s="74">
        <f t="shared" si="9"/>
        <v>1.6520940577793131</v>
      </c>
      <c r="AX21" s="74">
        <f t="shared" si="10"/>
        <v>1.8586644659714939</v>
      </c>
      <c r="AY21" s="74">
        <f t="shared" si="10"/>
        <v>1.8631689910058502</v>
      </c>
      <c r="AZ21" s="74">
        <f t="shared" si="11"/>
        <v>2.0175776482817107</v>
      </c>
      <c r="BA21" s="17">
        <f t="shared" si="12"/>
        <v>1.9790757288596259</v>
      </c>
      <c r="BB21" s="42">
        <f t="shared" si="23"/>
        <v>-1.9083240466544291E-2</v>
      </c>
      <c r="BC21" s="8"/>
    </row>
    <row r="22" spans="1:55" ht="20.100000000000001" customHeight="1">
      <c r="A22" s="47" t="s">
        <v>134</v>
      </c>
      <c r="B22" s="81">
        <v>773.89</v>
      </c>
      <c r="C22" s="61">
        <v>414.09999999999997</v>
      </c>
      <c r="D22" s="61">
        <v>4778.75</v>
      </c>
      <c r="E22" s="61">
        <v>3143.53</v>
      </c>
      <c r="F22" s="61">
        <v>2707.9900000000002</v>
      </c>
      <c r="G22" s="61">
        <v>5696.9</v>
      </c>
      <c r="H22" s="61">
        <v>7513.3600000000006</v>
      </c>
      <c r="I22" s="61">
        <v>9251.58</v>
      </c>
      <c r="J22" s="61">
        <v>9417.0700000000015</v>
      </c>
      <c r="K22" s="61">
        <v>21358.98</v>
      </c>
      <c r="L22" s="61">
        <v>17205.939999999995</v>
      </c>
      <c r="M22" s="82">
        <v>14518.810000000001</v>
      </c>
      <c r="N22" s="42">
        <f t="shared" si="0"/>
        <v>-0.15617455367158053</v>
      </c>
      <c r="P22" s="340">
        <f t="shared" si="13"/>
        <v>6.5423939545097842E-4</v>
      </c>
      <c r="Q22" s="341">
        <f t="shared" si="14"/>
        <v>5.049280271713307E-3</v>
      </c>
      <c r="R22" s="341">
        <f t="shared" si="15"/>
        <v>1.9374796616149909E-2</v>
      </c>
      <c r="S22" s="341">
        <f t="shared" si="16"/>
        <v>1.5797249065570996E-2</v>
      </c>
      <c r="T22" s="342">
        <f t="shared" si="17"/>
        <v>1.3104609075613382E-2</v>
      </c>
      <c r="V22" s="81">
        <v>257.94</v>
      </c>
      <c r="W22" s="61">
        <v>81.292000000000002</v>
      </c>
      <c r="X22" s="61">
        <v>707.98199999999997</v>
      </c>
      <c r="Y22" s="61">
        <v>528.25099999999998</v>
      </c>
      <c r="Z22" s="61">
        <v>507.95499999999993</v>
      </c>
      <c r="AA22" s="61">
        <v>1267.5329999999999</v>
      </c>
      <c r="AB22" s="61">
        <v>1664.5609999999999</v>
      </c>
      <c r="AC22" s="61">
        <v>2038.0070000000001</v>
      </c>
      <c r="AD22" s="61">
        <v>2135.1379999999999</v>
      </c>
      <c r="AE22" s="61">
        <v>4336.6909999999998</v>
      </c>
      <c r="AF22" s="61">
        <v>4114.7240000000002</v>
      </c>
      <c r="AG22" s="82">
        <v>3167.2950000000001</v>
      </c>
      <c r="AH22" s="42">
        <f t="shared" si="1"/>
        <v>-0.23025335356636314</v>
      </c>
      <c r="AJ22" s="340">
        <f t="shared" si="18"/>
        <v>2.0496523473676484E-3</v>
      </c>
      <c r="AK22" s="341">
        <f t="shared" si="19"/>
        <v>1.0278475285828648E-2</v>
      </c>
      <c r="AL22" s="341">
        <f t="shared" si="20"/>
        <v>3.0984141526552739E-2</v>
      </c>
      <c r="AM22" s="341">
        <f t="shared" si="21"/>
        <v>2.7691986123789338E-2</v>
      </c>
      <c r="AN22" s="342">
        <f t="shared" si="22"/>
        <v>2.1819122639107673E-2</v>
      </c>
      <c r="AP22" s="52">
        <f t="shared" si="2"/>
        <v>3.3330318262285337</v>
      </c>
      <c r="AQ22" s="74">
        <f t="shared" si="3"/>
        <v>1.9631007003139338</v>
      </c>
      <c r="AR22" s="74">
        <f t="shared" si="4"/>
        <v>1.4815213183363849</v>
      </c>
      <c r="AS22" s="74">
        <f t="shared" si="5"/>
        <v>1.6804388696783552</v>
      </c>
      <c r="AT22" s="74">
        <f t="shared" si="6"/>
        <v>1.875763942998312</v>
      </c>
      <c r="AU22" s="74">
        <f t="shared" si="7"/>
        <v>2.2249521669679999</v>
      </c>
      <c r="AV22" s="74">
        <f t="shared" si="8"/>
        <v>2.2154681793498514</v>
      </c>
      <c r="AW22" s="74">
        <f t="shared" si="9"/>
        <v>2.202874536025198</v>
      </c>
      <c r="AX22" s="74">
        <f t="shared" si="10"/>
        <v>2.2673060729080272</v>
      </c>
      <c r="AY22" s="74">
        <f t="shared" si="10"/>
        <v>2.0303830051809593</v>
      </c>
      <c r="AZ22" s="74">
        <f t="shared" si="11"/>
        <v>2.3914555089695777</v>
      </c>
      <c r="BA22" s="17">
        <f t="shared" si="12"/>
        <v>2.1815114324107827</v>
      </c>
      <c r="BB22" s="42">
        <f t="shared" si="23"/>
        <v>-8.7789246244123098E-2</v>
      </c>
      <c r="BC22" s="8"/>
    </row>
    <row r="23" spans="1:55" ht="20.100000000000001" customHeight="1">
      <c r="A23" s="47" t="s">
        <v>133</v>
      </c>
      <c r="B23" s="81">
        <v>18855.600000000002</v>
      </c>
      <c r="C23" s="61">
        <v>16513.79</v>
      </c>
      <c r="D23" s="61">
        <v>19354.11</v>
      </c>
      <c r="E23" s="61">
        <v>22882.680000000018</v>
      </c>
      <c r="F23" s="61">
        <v>24046.91</v>
      </c>
      <c r="G23" s="61">
        <v>24904.879999999997</v>
      </c>
      <c r="H23" s="61">
        <v>23567.91</v>
      </c>
      <c r="I23" s="61">
        <v>22092.120000000006</v>
      </c>
      <c r="J23" s="61">
        <v>25938.319999999996</v>
      </c>
      <c r="K23" s="61">
        <v>22911.910000000003</v>
      </c>
      <c r="L23" s="61">
        <v>27230.98</v>
      </c>
      <c r="M23" s="82">
        <v>25370.070000000003</v>
      </c>
      <c r="N23" s="42">
        <f t="shared" si="0"/>
        <v>-6.8337973881218969E-2</v>
      </c>
      <c r="P23" s="340">
        <f t="shared" si="13"/>
        <v>1.5940348557114667E-2</v>
      </c>
      <c r="Q23" s="341">
        <f t="shared" si="14"/>
        <v>2.2073710132420668E-2</v>
      </c>
      <c r="R23" s="341">
        <f t="shared" si="15"/>
        <v>2.0783464207444893E-2</v>
      </c>
      <c r="S23" s="341">
        <f t="shared" si="16"/>
        <v>2.5001515369667833E-2</v>
      </c>
      <c r="T23" s="342">
        <f t="shared" si="17"/>
        <v>2.2898904908249834E-2</v>
      </c>
      <c r="V23" s="81">
        <v>2622.9900000000002</v>
      </c>
      <c r="W23" s="61">
        <v>2042.1420000000001</v>
      </c>
      <c r="X23" s="61">
        <v>2192.9659999999999</v>
      </c>
      <c r="Y23" s="61">
        <v>2662.3350000000005</v>
      </c>
      <c r="Z23" s="61">
        <v>2835.7190000000001</v>
      </c>
      <c r="AA23" s="61">
        <v>2815.6869999999999</v>
      </c>
      <c r="AB23" s="61">
        <v>2576.0810000000001</v>
      </c>
      <c r="AC23" s="61">
        <v>2514.3630000000003</v>
      </c>
      <c r="AD23" s="61">
        <v>3384.4070000000006</v>
      </c>
      <c r="AE23" s="61">
        <v>2818.9969999999998</v>
      </c>
      <c r="AF23" s="61">
        <v>3505.4640000000004</v>
      </c>
      <c r="AG23" s="82">
        <v>3164.3710000000001</v>
      </c>
      <c r="AH23" s="42">
        <f t="shared" si="1"/>
        <v>-9.7303238601223765E-2</v>
      </c>
      <c r="AJ23" s="340">
        <f t="shared" si="18"/>
        <v>2.0842899940380976E-2</v>
      </c>
      <c r="AK23" s="341">
        <f t="shared" si="19"/>
        <v>2.2832517372036079E-2</v>
      </c>
      <c r="AL23" s="341">
        <f t="shared" si="20"/>
        <v>2.0140748328835879E-2</v>
      </c>
      <c r="AM23" s="341">
        <f t="shared" si="21"/>
        <v>2.3591682077690527E-2</v>
      </c>
      <c r="AN23" s="342">
        <f t="shared" si="22"/>
        <v>2.1798979547101166E-2</v>
      </c>
      <c r="AP23" s="52">
        <f t="shared" si="2"/>
        <v>1.3910933621841788</v>
      </c>
      <c r="AQ23" s="74">
        <f t="shared" si="3"/>
        <v>1.2366282967144429</v>
      </c>
      <c r="AR23" s="74">
        <f t="shared" si="4"/>
        <v>1.1330750936106075</v>
      </c>
      <c r="AS23" s="74">
        <f t="shared" si="5"/>
        <v>1.1634716737724768</v>
      </c>
      <c r="AT23" s="74">
        <f t="shared" si="6"/>
        <v>1.1792446513918005</v>
      </c>
      <c r="AU23" s="74">
        <f t="shared" si="7"/>
        <v>1.1305764171519801</v>
      </c>
      <c r="AV23" s="74">
        <f t="shared" si="8"/>
        <v>1.093046010443862</v>
      </c>
      <c r="AW23" s="74">
        <f t="shared" si="9"/>
        <v>1.1381266261454308</v>
      </c>
      <c r="AX23" s="74">
        <f t="shared" si="10"/>
        <v>1.3047903642178835</v>
      </c>
      <c r="AY23" s="74">
        <f t="shared" si="10"/>
        <v>1.2303631604698164</v>
      </c>
      <c r="AZ23" s="74">
        <f t="shared" si="11"/>
        <v>1.2873073242314454</v>
      </c>
      <c r="BA23" s="17">
        <f t="shared" si="12"/>
        <v>1.2472850882949869</v>
      </c>
      <c r="BB23" s="42">
        <f t="shared" si="23"/>
        <v>-3.1089884430163455E-2</v>
      </c>
      <c r="BC23" s="8"/>
    </row>
    <row r="24" spans="1:55" ht="20.100000000000001" customHeight="1">
      <c r="A24" s="47" t="s">
        <v>152</v>
      </c>
      <c r="B24" s="81">
        <v>33758.869999999995</v>
      </c>
      <c r="C24" s="61">
        <v>36745.879999999997</v>
      </c>
      <c r="D24" s="61">
        <v>33658.069999999992</v>
      </c>
      <c r="E24" s="61">
        <v>29058.399999999998</v>
      </c>
      <c r="F24" s="61">
        <v>35353.82</v>
      </c>
      <c r="G24" s="61">
        <v>31100.19</v>
      </c>
      <c r="H24" s="61">
        <v>31547.43</v>
      </c>
      <c r="I24" s="61">
        <v>23919.87</v>
      </c>
      <c r="J24" s="61">
        <v>27815.86</v>
      </c>
      <c r="K24" s="61">
        <v>27796.46</v>
      </c>
      <c r="L24" s="61">
        <v>30583.850000000002</v>
      </c>
      <c r="M24" s="82">
        <v>31210.389999999992</v>
      </c>
      <c r="N24" s="42">
        <f t="shared" si="0"/>
        <v>2.0485975441286493E-2</v>
      </c>
      <c r="P24" s="340">
        <f t="shared" si="13"/>
        <v>2.8539434157190516E-2</v>
      </c>
      <c r="Q24" s="341">
        <f t="shared" si="14"/>
        <v>2.7564741493362261E-2</v>
      </c>
      <c r="R24" s="341">
        <f t="shared" si="15"/>
        <v>2.5214254573436855E-2</v>
      </c>
      <c r="S24" s="341">
        <f t="shared" si="16"/>
        <v>2.8079877985978309E-2</v>
      </c>
      <c r="T24" s="342">
        <f t="shared" si="17"/>
        <v>2.8170350052616776E-2</v>
      </c>
      <c r="V24" s="81">
        <v>2089.4959999999996</v>
      </c>
      <c r="W24" s="61">
        <v>2414.0510000000004</v>
      </c>
      <c r="X24" s="61">
        <v>2475.5500000000002</v>
      </c>
      <c r="Y24" s="61">
        <v>2581.3870000000002</v>
      </c>
      <c r="Z24" s="61">
        <v>3021.567</v>
      </c>
      <c r="AA24" s="61">
        <v>2502.0940000000005</v>
      </c>
      <c r="AB24" s="61">
        <v>2550.2309999999993</v>
      </c>
      <c r="AC24" s="61">
        <v>1897.9119999999998</v>
      </c>
      <c r="AD24" s="61">
        <v>2322.8649999999993</v>
      </c>
      <c r="AE24" s="61">
        <v>2285.893</v>
      </c>
      <c r="AF24" s="61">
        <v>2558.9179999999997</v>
      </c>
      <c r="AG24" s="82">
        <v>2568.1600000000003</v>
      </c>
      <c r="AH24" s="42">
        <f t="shared" si="1"/>
        <v>3.6116827502876781E-3</v>
      </c>
      <c r="AJ24" s="340">
        <f t="shared" si="18"/>
        <v>1.6603630228794724E-2</v>
      </c>
      <c r="AK24" s="341">
        <f t="shared" si="19"/>
        <v>2.0289579318108601E-2</v>
      </c>
      <c r="AL24" s="341">
        <f t="shared" si="20"/>
        <v>1.6331906568062198E-2</v>
      </c>
      <c r="AM24" s="341">
        <f t="shared" si="21"/>
        <v>1.7221451972942718E-2</v>
      </c>
      <c r="AN24" s="342">
        <f t="shared" si="22"/>
        <v>1.7691752109244882E-2</v>
      </c>
      <c r="AP24" s="52">
        <f t="shared" si="2"/>
        <v>0.61894725741708767</v>
      </c>
      <c r="AQ24" s="74">
        <f t="shared" si="3"/>
        <v>0.65695827668299156</v>
      </c>
      <c r="AR24" s="74">
        <f t="shared" si="4"/>
        <v>0.7354996884848124</v>
      </c>
      <c r="AS24" s="74">
        <f t="shared" si="5"/>
        <v>0.88834450623571859</v>
      </c>
      <c r="AT24" s="74">
        <f t="shared" si="6"/>
        <v>0.85466492729781396</v>
      </c>
      <c r="AU24" s="74">
        <f t="shared" si="7"/>
        <v>0.80452691768121043</v>
      </c>
      <c r="AV24" s="74">
        <f t="shared" si="8"/>
        <v>0.80837995361270287</v>
      </c>
      <c r="AW24" s="74">
        <f t="shared" si="9"/>
        <v>0.79344578377725294</v>
      </c>
      <c r="AX24" s="74">
        <f t="shared" si="10"/>
        <v>0.83508652977114473</v>
      </c>
      <c r="AY24" s="74">
        <f t="shared" si="10"/>
        <v>0.82236838791702249</v>
      </c>
      <c r="AZ24" s="74">
        <f t="shared" si="11"/>
        <v>0.83668929843691997</v>
      </c>
      <c r="BA24" s="17">
        <f t="shared" si="12"/>
        <v>0.82285418413547573</v>
      </c>
      <c r="BB24" s="42">
        <f t="shared" si="23"/>
        <v>-1.6535545903707174E-2</v>
      </c>
      <c r="BC24" s="8"/>
    </row>
    <row r="25" spans="1:55" ht="20.100000000000001" customHeight="1">
      <c r="A25" s="47" t="s">
        <v>132</v>
      </c>
      <c r="B25" s="81">
        <v>17570.46</v>
      </c>
      <c r="C25" s="61">
        <v>44985.440000000002</v>
      </c>
      <c r="D25" s="61">
        <v>39718.18</v>
      </c>
      <c r="E25" s="61">
        <v>21425.559999999994</v>
      </c>
      <c r="F25" s="61">
        <v>18821.150000000001</v>
      </c>
      <c r="G25" s="61">
        <v>30132.399999999998</v>
      </c>
      <c r="H25" s="61">
        <v>29388.560000000001</v>
      </c>
      <c r="I25" s="61">
        <v>47833.32</v>
      </c>
      <c r="J25" s="61">
        <v>30781.5</v>
      </c>
      <c r="K25" s="61">
        <v>23341.579999999998</v>
      </c>
      <c r="L25" s="61">
        <v>15562.420000000002</v>
      </c>
      <c r="M25" s="82">
        <v>17219.280000000002</v>
      </c>
      <c r="N25" s="42">
        <f t="shared" si="0"/>
        <v>0.10646544689065071</v>
      </c>
      <c r="P25" s="340">
        <f t="shared" si="13"/>
        <v>1.485390317512256E-2</v>
      </c>
      <c r="Q25" s="341">
        <f t="shared" si="14"/>
        <v>2.6706969204194221E-2</v>
      </c>
      <c r="R25" s="341">
        <f t="shared" si="15"/>
        <v>2.117321918928677E-2</v>
      </c>
      <c r="S25" s="341">
        <f t="shared" si="16"/>
        <v>1.4288287928646936E-2</v>
      </c>
      <c r="T25" s="342">
        <f t="shared" si="17"/>
        <v>1.5542040495297341E-2</v>
      </c>
      <c r="V25" s="81">
        <v>1490.1220000000001</v>
      </c>
      <c r="W25" s="61">
        <v>3180.2779999999998</v>
      </c>
      <c r="X25" s="61">
        <v>3606.72</v>
      </c>
      <c r="Y25" s="61">
        <v>2872.1620000000003</v>
      </c>
      <c r="Z25" s="61">
        <v>2399.0800000000008</v>
      </c>
      <c r="AA25" s="61">
        <v>3500.1219999999998</v>
      </c>
      <c r="AB25" s="61">
        <v>4272.6249999999991</v>
      </c>
      <c r="AC25" s="61">
        <v>5218.8879999999999</v>
      </c>
      <c r="AD25" s="61">
        <v>4507.9299999999994</v>
      </c>
      <c r="AE25" s="61">
        <v>3791.4589999999998</v>
      </c>
      <c r="AF25" s="61">
        <v>2556.3620000000005</v>
      </c>
      <c r="AG25" s="82">
        <v>2233.4960000000001</v>
      </c>
      <c r="AH25" s="42">
        <f t="shared" si="1"/>
        <v>-0.12629901398941165</v>
      </c>
      <c r="AJ25" s="340">
        <f t="shared" si="18"/>
        <v>1.1840862429883598E-2</v>
      </c>
      <c r="AK25" s="341">
        <f t="shared" si="19"/>
        <v>2.8382627887704018E-2</v>
      </c>
      <c r="AL25" s="341">
        <f t="shared" si="20"/>
        <v>2.7088649444500918E-2</v>
      </c>
      <c r="AM25" s="341">
        <f t="shared" si="21"/>
        <v>1.7204250159034332E-2</v>
      </c>
      <c r="AN25" s="342">
        <f t="shared" si="22"/>
        <v>1.5386291184735376E-2</v>
      </c>
      <c r="AP25" s="52">
        <f t="shared" si="2"/>
        <v>0.84808365859516499</v>
      </c>
      <c r="AQ25" s="74">
        <f t="shared" si="3"/>
        <v>0.70695718436898691</v>
      </c>
      <c r="AR25" s="74">
        <f t="shared" si="4"/>
        <v>0.90807786258081302</v>
      </c>
      <c r="AS25" s="74">
        <f t="shared" si="5"/>
        <v>1.3405306559081775</v>
      </c>
      <c r="AT25" s="74">
        <f t="shared" si="6"/>
        <v>1.2746723765550994</v>
      </c>
      <c r="AU25" s="74">
        <f t="shared" si="7"/>
        <v>1.161580889673574</v>
      </c>
      <c r="AV25" s="74">
        <f t="shared" si="8"/>
        <v>1.4538395212286681</v>
      </c>
      <c r="AW25" s="74">
        <f t="shared" si="9"/>
        <v>1.0910570288660708</v>
      </c>
      <c r="AX25" s="74">
        <f t="shared" si="10"/>
        <v>1.4644932833032827</v>
      </c>
      <c r="AY25" s="74">
        <f t="shared" si="10"/>
        <v>1.6243369129253462</v>
      </c>
      <c r="AZ25" s="74">
        <f t="shared" si="11"/>
        <v>1.6426506931441256</v>
      </c>
      <c r="BA25" s="17">
        <f t="shared" si="12"/>
        <v>1.2970902383839509</v>
      </c>
      <c r="BB25" s="42">
        <f t="shared" si="23"/>
        <v>-0.21036758222696306</v>
      </c>
      <c r="BC25" s="8"/>
    </row>
    <row r="26" spans="1:55" ht="20.100000000000001" customHeight="1">
      <c r="A26" s="47" t="s">
        <v>123</v>
      </c>
      <c r="B26" s="81">
        <v>28570.339999999997</v>
      </c>
      <c r="C26" s="61">
        <v>21593.08</v>
      </c>
      <c r="D26" s="61">
        <v>21660.32</v>
      </c>
      <c r="E26" s="61">
        <v>12603.359999999999</v>
      </c>
      <c r="F26" s="61">
        <v>11593.62</v>
      </c>
      <c r="G26" s="61">
        <v>14275.529999999999</v>
      </c>
      <c r="H26" s="61">
        <v>11178.19</v>
      </c>
      <c r="I26" s="61">
        <v>13637.630000000001</v>
      </c>
      <c r="J26" s="61">
        <v>12608.880000000001</v>
      </c>
      <c r="K26" s="61">
        <v>12278.68</v>
      </c>
      <c r="L26" s="61">
        <v>17453.469999999998</v>
      </c>
      <c r="M26" s="82">
        <v>11909.9</v>
      </c>
      <c r="N26" s="42">
        <f t="shared" si="0"/>
        <v>-0.31761993460326221</v>
      </c>
      <c r="P26" s="340">
        <f t="shared" si="13"/>
        <v>2.4153099238171969E-2</v>
      </c>
      <c r="Q26" s="341">
        <f t="shared" si="14"/>
        <v>1.2652697431454205E-2</v>
      </c>
      <c r="R26" s="341">
        <f t="shared" si="15"/>
        <v>1.1138028488007741E-2</v>
      </c>
      <c r="S26" s="341">
        <f t="shared" si="16"/>
        <v>1.6024513200003688E-2</v>
      </c>
      <c r="T26" s="342">
        <f t="shared" si="17"/>
        <v>1.0749819277864218E-2</v>
      </c>
      <c r="V26" s="81">
        <v>4996.1740000000009</v>
      </c>
      <c r="W26" s="61">
        <v>1766.4860000000006</v>
      </c>
      <c r="X26" s="61">
        <v>2218.4670000000001</v>
      </c>
      <c r="Y26" s="61">
        <v>1785.7649999999996</v>
      </c>
      <c r="Z26" s="61">
        <v>1437.3849999999998</v>
      </c>
      <c r="AA26" s="61">
        <v>1600.1309999999999</v>
      </c>
      <c r="AB26" s="61">
        <v>1250.299</v>
      </c>
      <c r="AC26" s="61">
        <v>1493.0589999999997</v>
      </c>
      <c r="AD26" s="61">
        <v>1494.7860000000001</v>
      </c>
      <c r="AE26" s="61">
        <v>1846.6339999999998</v>
      </c>
      <c r="AF26" s="61">
        <v>2699.3680000000004</v>
      </c>
      <c r="AG26" s="82">
        <v>1999.702</v>
      </c>
      <c r="AH26" s="42">
        <f t="shared" si="1"/>
        <v>-0.25919622667231745</v>
      </c>
      <c r="AJ26" s="340">
        <f t="shared" si="18"/>
        <v>3.9700782224382475E-2</v>
      </c>
      <c r="AK26" s="341">
        <f t="shared" si="19"/>
        <v>1.297552563727199E-2</v>
      </c>
      <c r="AL26" s="341">
        <f t="shared" si="20"/>
        <v>1.3193554533570455E-2</v>
      </c>
      <c r="AM26" s="341">
        <f t="shared" si="21"/>
        <v>1.81666768412659E-2</v>
      </c>
      <c r="AN26" s="342">
        <f t="shared" si="22"/>
        <v>1.3775711823391535E-2</v>
      </c>
      <c r="AP26" s="52">
        <f t="shared" si="2"/>
        <v>1.748727526518761</v>
      </c>
      <c r="AQ26" s="74">
        <f t="shared" si="3"/>
        <v>0.81807968108301377</v>
      </c>
      <c r="AR26" s="74">
        <f t="shared" si="4"/>
        <v>1.0242078602716858</v>
      </c>
      <c r="AS26" s="74">
        <f t="shared" si="5"/>
        <v>1.4168959705983164</v>
      </c>
      <c r="AT26" s="74">
        <f t="shared" si="6"/>
        <v>1.2398068937915852</v>
      </c>
      <c r="AU26" s="74">
        <f t="shared" si="7"/>
        <v>1.1208907830392287</v>
      </c>
      <c r="AV26" s="74">
        <f t="shared" si="8"/>
        <v>1.1185165040136194</v>
      </c>
      <c r="AW26" s="74">
        <f t="shared" si="9"/>
        <v>1.0948082621393891</v>
      </c>
      <c r="AX26" s="74">
        <f t="shared" si="10"/>
        <v>1.1855025981689096</v>
      </c>
      <c r="AY26" s="74">
        <f t="shared" si="10"/>
        <v>1.5039352764303655</v>
      </c>
      <c r="AZ26" s="74">
        <f t="shared" si="11"/>
        <v>1.5466082102871239</v>
      </c>
      <c r="BA26" s="17">
        <f t="shared" si="12"/>
        <v>1.6790250128044737</v>
      </c>
      <c r="BB26" s="42">
        <f t="shared" si="23"/>
        <v>8.561754789389546E-2</v>
      </c>
      <c r="BC26" s="8"/>
    </row>
    <row r="27" spans="1:55" ht="20.100000000000001" customHeight="1">
      <c r="A27" s="47" t="s">
        <v>131</v>
      </c>
      <c r="B27" s="81">
        <v>5128.1900000000005</v>
      </c>
      <c r="C27" s="61">
        <v>2340.5500000000002</v>
      </c>
      <c r="D27" s="61">
        <v>1202.57</v>
      </c>
      <c r="E27" s="61">
        <v>1151.6599999999999</v>
      </c>
      <c r="F27" s="61">
        <v>972.25</v>
      </c>
      <c r="G27" s="61">
        <v>496.81</v>
      </c>
      <c r="H27" s="61">
        <v>769.93000000000006</v>
      </c>
      <c r="I27" s="61">
        <v>560.33000000000004</v>
      </c>
      <c r="J27" s="61">
        <v>3596.4700000000003</v>
      </c>
      <c r="K27" s="61">
        <v>4092.6099999999992</v>
      </c>
      <c r="L27" s="61">
        <v>7337.71</v>
      </c>
      <c r="M27" s="82">
        <v>8321.4900000000016</v>
      </c>
      <c r="N27" s="42">
        <f t="shared" si="0"/>
        <v>0.13407180169289895</v>
      </c>
      <c r="P27" s="340">
        <f t="shared" si="13"/>
        <v>4.3353240452231627E-3</v>
      </c>
      <c r="Q27" s="341">
        <f t="shared" si="14"/>
        <v>4.4033297614314595E-4</v>
      </c>
      <c r="R27" s="341">
        <f t="shared" si="15"/>
        <v>3.7124191501289512E-3</v>
      </c>
      <c r="S27" s="341">
        <f t="shared" si="16"/>
        <v>6.7369543565147256E-3</v>
      </c>
      <c r="T27" s="342">
        <f t="shared" si="17"/>
        <v>7.5109374237024937E-3</v>
      </c>
      <c r="V27" s="81">
        <v>829.59199999999998</v>
      </c>
      <c r="W27" s="61">
        <v>411.125</v>
      </c>
      <c r="X27" s="61">
        <v>284.13199999999995</v>
      </c>
      <c r="Y27" s="61">
        <v>270.53500000000003</v>
      </c>
      <c r="Z27" s="61">
        <v>263.77199999999999</v>
      </c>
      <c r="AA27" s="61">
        <v>137.16699999999997</v>
      </c>
      <c r="AB27" s="61">
        <v>173.17799999999997</v>
      </c>
      <c r="AC27" s="61">
        <v>159.07200000000003</v>
      </c>
      <c r="AD27" s="61">
        <v>768.50000000000011</v>
      </c>
      <c r="AE27" s="61">
        <v>892.31100000000004</v>
      </c>
      <c r="AF27" s="61">
        <v>1543.6629999999998</v>
      </c>
      <c r="AG27" s="82">
        <v>1814.7020000000002</v>
      </c>
      <c r="AH27" s="42">
        <f t="shared" si="1"/>
        <v>0.17558171699392969</v>
      </c>
      <c r="AJ27" s="340">
        <f t="shared" si="18"/>
        <v>6.5921345667884863E-3</v>
      </c>
      <c r="AK27" s="341">
        <f t="shared" si="19"/>
        <v>1.1122926342203776E-3</v>
      </c>
      <c r="AL27" s="341">
        <f t="shared" si="20"/>
        <v>6.3752502333460706E-3</v>
      </c>
      <c r="AM27" s="341">
        <f t="shared" si="21"/>
        <v>1.0388812074833456E-2</v>
      </c>
      <c r="AN27" s="342">
        <f t="shared" si="22"/>
        <v>1.25012685876857E-2</v>
      </c>
      <c r="AP27" s="52">
        <f t="shared" si="2"/>
        <v>1.6177091722420578</v>
      </c>
      <c r="AQ27" s="74">
        <f t="shared" si="3"/>
        <v>1.7565315844566445</v>
      </c>
      <c r="AR27" s="74">
        <f t="shared" si="4"/>
        <v>2.3627065368336146</v>
      </c>
      <c r="AS27" s="74">
        <f t="shared" si="5"/>
        <v>2.3490874042686212</v>
      </c>
      <c r="AT27" s="74">
        <f t="shared" si="6"/>
        <v>2.7130059141167395</v>
      </c>
      <c r="AU27" s="74">
        <f t="shared" si="7"/>
        <v>2.7609548922123137</v>
      </c>
      <c r="AV27" s="74">
        <f t="shared" si="8"/>
        <v>2.2492694141025802</v>
      </c>
      <c r="AW27" s="74">
        <f t="shared" si="9"/>
        <v>2.8388985062373964</v>
      </c>
      <c r="AX27" s="74">
        <f t="shared" si="10"/>
        <v>2.1368174904837245</v>
      </c>
      <c r="AY27" s="74">
        <f t="shared" si="10"/>
        <v>2.1802981471481528</v>
      </c>
      <c r="AZ27" s="74">
        <f t="shared" si="11"/>
        <v>2.1037394500464037</v>
      </c>
      <c r="BA27" s="17">
        <f t="shared" si="12"/>
        <v>2.180741670061491</v>
      </c>
      <c r="BB27" s="42">
        <f t="shared" si="23"/>
        <v>3.6602546010813641E-2</v>
      </c>
      <c r="BC27" s="8"/>
    </row>
    <row r="28" spans="1:55" ht="20.100000000000001" customHeight="1">
      <c r="A28" s="47" t="s">
        <v>129</v>
      </c>
      <c r="B28" s="81">
        <v>5773.97</v>
      </c>
      <c r="C28" s="61">
        <v>3005.89</v>
      </c>
      <c r="D28" s="61">
        <v>4136.05</v>
      </c>
      <c r="E28" s="61">
        <v>6193.3300000000017</v>
      </c>
      <c r="F28" s="61">
        <v>6968.88</v>
      </c>
      <c r="G28" s="61">
        <v>8196.75</v>
      </c>
      <c r="H28" s="61">
        <v>10215.77</v>
      </c>
      <c r="I28" s="61">
        <v>6376.92</v>
      </c>
      <c r="J28" s="61">
        <v>7453.82</v>
      </c>
      <c r="K28" s="61">
        <v>10111.32</v>
      </c>
      <c r="L28" s="61">
        <v>8877.380000000001</v>
      </c>
      <c r="M28" s="82">
        <v>6835.1200000000008</v>
      </c>
      <c r="N28" s="42">
        <f t="shared" si="0"/>
        <v>-0.23005210996938286</v>
      </c>
      <c r="P28" s="340">
        <f t="shared" si="13"/>
        <v>4.8812604403107498E-3</v>
      </c>
      <c r="Q28" s="341">
        <f t="shared" si="14"/>
        <v>7.264949019144807E-3</v>
      </c>
      <c r="R28" s="341">
        <f t="shared" si="15"/>
        <v>9.1720095491830082E-3</v>
      </c>
      <c r="S28" s="341">
        <f t="shared" si="16"/>
        <v>8.1505679381491912E-3</v>
      </c>
      <c r="T28" s="342">
        <f t="shared" si="17"/>
        <v>6.1693469082456853E-3</v>
      </c>
      <c r="V28" s="81">
        <v>1928.7330000000002</v>
      </c>
      <c r="W28" s="61">
        <v>628.65500000000009</v>
      </c>
      <c r="X28" s="61">
        <v>807.87899999999991</v>
      </c>
      <c r="Y28" s="61">
        <v>1055.9479999999999</v>
      </c>
      <c r="Z28" s="61">
        <v>1281.1310000000001</v>
      </c>
      <c r="AA28" s="61">
        <v>1482.2010000000002</v>
      </c>
      <c r="AB28" s="61">
        <v>1924.731</v>
      </c>
      <c r="AC28" s="61">
        <v>1334.6490000000001</v>
      </c>
      <c r="AD28" s="61">
        <v>1974.7180000000001</v>
      </c>
      <c r="AE28" s="61">
        <v>2644.1929999999998</v>
      </c>
      <c r="AF28" s="61">
        <v>2502.1890000000003</v>
      </c>
      <c r="AG28" s="82">
        <v>1713.9690000000003</v>
      </c>
      <c r="AH28" s="42">
        <f t="shared" si="1"/>
        <v>-0.31501217533927289</v>
      </c>
      <c r="AJ28" s="340">
        <f t="shared" si="18"/>
        <v>1.5326169345178907E-2</v>
      </c>
      <c r="AK28" s="341">
        <f t="shared" si="19"/>
        <v>1.2019226597753676E-2</v>
      </c>
      <c r="AL28" s="341">
        <f t="shared" si="20"/>
        <v>1.8891834842630028E-2</v>
      </c>
      <c r="AM28" s="341">
        <f t="shared" si="21"/>
        <v>1.6839667269809185E-2</v>
      </c>
      <c r="AN28" s="342">
        <f t="shared" si="22"/>
        <v>1.1807330801402694E-2</v>
      </c>
      <c r="AP28" s="52">
        <f t="shared" si="2"/>
        <v>3.3403931783504248</v>
      </c>
      <c r="AQ28" s="74">
        <f t="shared" si="3"/>
        <v>2.0914105306581416</v>
      </c>
      <c r="AR28" s="74">
        <f t="shared" si="4"/>
        <v>1.9532621704283069</v>
      </c>
      <c r="AS28" s="74">
        <f t="shared" si="5"/>
        <v>1.7049761598364686</v>
      </c>
      <c r="AT28" s="74">
        <f t="shared" si="6"/>
        <v>1.8383599660203647</v>
      </c>
      <c r="AU28" s="74">
        <f t="shared" si="7"/>
        <v>1.8082788910238818</v>
      </c>
      <c r="AV28" s="74">
        <f t="shared" si="8"/>
        <v>1.8840782437349313</v>
      </c>
      <c r="AW28" s="74">
        <f t="shared" si="9"/>
        <v>2.0929367155303815</v>
      </c>
      <c r="AX28" s="74">
        <f t="shared" si="10"/>
        <v>2.6492697703996075</v>
      </c>
      <c r="AY28" s="74">
        <f t="shared" si="10"/>
        <v>2.6150819081979404</v>
      </c>
      <c r="AZ28" s="74">
        <f t="shared" si="11"/>
        <v>2.8186120229166711</v>
      </c>
      <c r="BA28" s="17">
        <f t="shared" si="12"/>
        <v>2.5075916735916852</v>
      </c>
      <c r="BB28" s="42">
        <f t="shared" si="23"/>
        <v>-0.11034521487747902</v>
      </c>
      <c r="BC28" s="8"/>
    </row>
    <row r="29" spans="1:55" ht="20.100000000000001" customHeight="1">
      <c r="A29" s="47" t="s">
        <v>153</v>
      </c>
      <c r="B29" s="81">
        <v>60422.350000000006</v>
      </c>
      <c r="C29" s="61">
        <v>62444.82</v>
      </c>
      <c r="D29" s="61">
        <v>67721.989999999991</v>
      </c>
      <c r="E29" s="61">
        <v>41273.770000000004</v>
      </c>
      <c r="F29" s="61">
        <v>44088.33</v>
      </c>
      <c r="G29" s="61">
        <v>30520.000000000004</v>
      </c>
      <c r="H29" s="61">
        <v>20302.29</v>
      </c>
      <c r="I29" s="61">
        <v>7819.3099999999995</v>
      </c>
      <c r="J29" s="61">
        <v>4286.63</v>
      </c>
      <c r="K29" s="61">
        <v>4260.97</v>
      </c>
      <c r="L29" s="61">
        <v>7202.4400000000005</v>
      </c>
      <c r="M29" s="82">
        <v>10613.41</v>
      </c>
      <c r="N29" s="42">
        <f t="shared" si="0"/>
        <v>0.47358534052348916</v>
      </c>
      <c r="P29" s="340">
        <f t="shared" si="13"/>
        <v>5.1080491718109078E-2</v>
      </c>
      <c r="Q29" s="341">
        <f t="shared" si="14"/>
        <v>2.7050507099069698E-2</v>
      </c>
      <c r="R29" s="341">
        <f t="shared" si="15"/>
        <v>3.8651390252491592E-3</v>
      </c>
      <c r="S29" s="341">
        <f t="shared" si="16"/>
        <v>6.6127592308139627E-3</v>
      </c>
      <c r="T29" s="342">
        <f t="shared" si="17"/>
        <v>9.5796135502293784E-3</v>
      </c>
      <c r="V29" s="81">
        <v>2498.049</v>
      </c>
      <c r="W29" s="61">
        <v>2859.1790000000001</v>
      </c>
      <c r="X29" s="61">
        <v>4643.5820000000003</v>
      </c>
      <c r="Y29" s="61">
        <v>3368.87</v>
      </c>
      <c r="Z29" s="61">
        <v>3356.0769999999998</v>
      </c>
      <c r="AA29" s="61">
        <v>2341.2300000000005</v>
      </c>
      <c r="AB29" s="61">
        <v>1695.423</v>
      </c>
      <c r="AC29" s="61">
        <v>693.1049999999999</v>
      </c>
      <c r="AD29" s="61">
        <v>668.20799999999997</v>
      </c>
      <c r="AE29" s="61">
        <v>657.99599999999998</v>
      </c>
      <c r="AF29" s="61">
        <v>1076.8529999999998</v>
      </c>
      <c r="AG29" s="82">
        <v>1520.473</v>
      </c>
      <c r="AH29" s="42">
        <f t="shared" si="1"/>
        <v>0.41195966394670414</v>
      </c>
      <c r="AJ29" s="340">
        <f t="shared" si="18"/>
        <v>1.9850089155188828E-2</v>
      </c>
      <c r="AK29" s="341">
        <f t="shared" si="19"/>
        <v>1.8985126772589438E-2</v>
      </c>
      <c r="AL29" s="341">
        <f t="shared" si="20"/>
        <v>4.7011514511653236E-3</v>
      </c>
      <c r="AM29" s="341">
        <f t="shared" si="21"/>
        <v>7.2471928453429479E-3</v>
      </c>
      <c r="AN29" s="342">
        <f t="shared" si="22"/>
        <v>1.0474359621207359E-2</v>
      </c>
      <c r="AP29" s="52">
        <f t="shared" si="2"/>
        <v>0.41343128825674597</v>
      </c>
      <c r="AQ29" s="74">
        <f t="shared" si="3"/>
        <v>0.45787288681431065</v>
      </c>
      <c r="AR29" s="74">
        <f t="shared" si="4"/>
        <v>0.6856830403241253</v>
      </c>
      <c r="AS29" s="74">
        <f t="shared" si="5"/>
        <v>0.81622541386454395</v>
      </c>
      <c r="AT29" s="74">
        <f t="shared" si="6"/>
        <v>0.76121663034186127</v>
      </c>
      <c r="AU29" s="74">
        <f t="shared" si="7"/>
        <v>0.76711336828309318</v>
      </c>
      <c r="AV29" s="74">
        <f t="shared" si="8"/>
        <v>0.83508953916036066</v>
      </c>
      <c r="AW29" s="74">
        <f t="shared" si="9"/>
        <v>0.88640174133011729</v>
      </c>
      <c r="AX29" s="74">
        <f t="shared" si="10"/>
        <v>1.5588189323547867</v>
      </c>
      <c r="AY29" s="74">
        <f t="shared" si="10"/>
        <v>1.5442399265894855</v>
      </c>
      <c r="AZ29" s="74">
        <f t="shared" si="11"/>
        <v>1.4951224862685419</v>
      </c>
      <c r="BA29" s="17">
        <f t="shared" si="12"/>
        <v>1.4325961213219878</v>
      </c>
      <c r="BB29" s="42">
        <f t="shared" si="23"/>
        <v>-4.182022912557793E-2</v>
      </c>
      <c r="BC29" s="8"/>
    </row>
    <row r="30" spans="1:55" ht="20.100000000000001" customHeight="1">
      <c r="A30" s="47" t="s">
        <v>147</v>
      </c>
      <c r="B30" s="81">
        <v>212.94</v>
      </c>
      <c r="C30" s="61">
        <v>352.64</v>
      </c>
      <c r="D30" s="61">
        <v>352.18</v>
      </c>
      <c r="E30" s="61">
        <v>475.00999999999993</v>
      </c>
      <c r="F30" s="61">
        <v>542.71</v>
      </c>
      <c r="G30" s="61">
        <v>560.91000000000008</v>
      </c>
      <c r="H30" s="61">
        <v>1131.54</v>
      </c>
      <c r="I30" s="61">
        <v>1695.34</v>
      </c>
      <c r="J30" s="61">
        <v>2157.5400000000004</v>
      </c>
      <c r="K30" s="61">
        <v>2680.42</v>
      </c>
      <c r="L30" s="61">
        <v>3575.06</v>
      </c>
      <c r="M30" s="82">
        <v>5226.05</v>
      </c>
      <c r="N30" s="42">
        <f t="shared" si="0"/>
        <v>0.46180763399775115</v>
      </c>
      <c r="P30" s="340">
        <f t="shared" si="13"/>
        <v>1.8001749197861627E-4</v>
      </c>
      <c r="Q30" s="341">
        <f t="shared" si="14"/>
        <v>4.9714613161661806E-4</v>
      </c>
      <c r="R30" s="341">
        <f t="shared" si="15"/>
        <v>2.4314172467908364E-3</v>
      </c>
      <c r="S30" s="341">
        <f t="shared" si="16"/>
        <v>3.2823613963759175E-3</v>
      </c>
      <c r="T30" s="342">
        <f t="shared" si="17"/>
        <v>4.7170079544817589E-3</v>
      </c>
      <c r="V30" s="81">
        <v>52.773000000000003</v>
      </c>
      <c r="W30" s="61">
        <v>87.595999999999989</v>
      </c>
      <c r="X30" s="61">
        <v>87.278999999999996</v>
      </c>
      <c r="Y30" s="61">
        <v>112.70099999999998</v>
      </c>
      <c r="Z30" s="61">
        <v>132.245</v>
      </c>
      <c r="AA30" s="61">
        <v>140.97200000000001</v>
      </c>
      <c r="AB30" s="61">
        <v>294.7</v>
      </c>
      <c r="AC30" s="61">
        <v>443.15299999999996</v>
      </c>
      <c r="AD30" s="61">
        <v>573.65099999999995</v>
      </c>
      <c r="AE30" s="61">
        <v>760.46899999999994</v>
      </c>
      <c r="AF30" s="61">
        <v>1012.843</v>
      </c>
      <c r="AG30" s="82">
        <v>1484.2460000000001</v>
      </c>
      <c r="AH30" s="42">
        <f t="shared" si="1"/>
        <v>0.46542553979244577</v>
      </c>
      <c r="AJ30" s="340">
        <f t="shared" si="18"/>
        <v>4.1934676020637714E-4</v>
      </c>
      <c r="AK30" s="341">
        <f t="shared" si="19"/>
        <v>1.143147529881933E-3</v>
      </c>
      <c r="AL30" s="341">
        <f t="shared" si="20"/>
        <v>5.4332852219713219E-3</v>
      </c>
      <c r="AM30" s="341">
        <f t="shared" si="21"/>
        <v>6.8164072004773986E-3</v>
      </c>
      <c r="AN30" s="342">
        <f t="shared" si="22"/>
        <v>1.0224796080126736E-2</v>
      </c>
      <c r="AP30" s="52">
        <f t="shared" si="2"/>
        <v>2.4783037475345169</v>
      </c>
      <c r="AQ30" s="74">
        <f t="shared" si="3"/>
        <v>2.4840063520871141</v>
      </c>
      <c r="AR30" s="74">
        <f t="shared" si="4"/>
        <v>2.4782497586461467</v>
      </c>
      <c r="AS30" s="74">
        <f t="shared" si="5"/>
        <v>2.3726026820487989</v>
      </c>
      <c r="AT30" s="74">
        <f t="shared" si="6"/>
        <v>2.4367525934661236</v>
      </c>
      <c r="AU30" s="74">
        <f t="shared" si="7"/>
        <v>2.5132730741117109</v>
      </c>
      <c r="AV30" s="74">
        <f t="shared" si="8"/>
        <v>2.6044152217332135</v>
      </c>
      <c r="AW30" s="74">
        <f t="shared" si="9"/>
        <v>2.6139476447202332</v>
      </c>
      <c r="AX30" s="74">
        <f t="shared" si="10"/>
        <v>2.6588197669568112</v>
      </c>
      <c r="AY30" s="74">
        <f t="shared" si="10"/>
        <v>2.8371262712559968</v>
      </c>
      <c r="AZ30" s="74">
        <f t="shared" si="11"/>
        <v>2.8330797245360917</v>
      </c>
      <c r="BA30" s="17">
        <f t="shared" si="12"/>
        <v>2.8400914648730877</v>
      </c>
      <c r="BB30" s="42">
        <f t="shared" si="23"/>
        <v>2.4749534142192845E-3</v>
      </c>
      <c r="BC30" s="8"/>
    </row>
    <row r="31" spans="1:55" ht="20.100000000000001" customHeight="1">
      <c r="A31" s="47" t="s">
        <v>156</v>
      </c>
      <c r="B31" s="81">
        <v>32518.01</v>
      </c>
      <c r="C31" s="61">
        <v>31997.069999999996</v>
      </c>
      <c r="D31" s="61">
        <v>29173.71</v>
      </c>
      <c r="E31" s="61">
        <v>19713.390000000007</v>
      </c>
      <c r="F31" s="61">
        <v>29655.359999999997</v>
      </c>
      <c r="G31" s="61">
        <v>38855.480000000003</v>
      </c>
      <c r="H31" s="61">
        <v>46128.390000000007</v>
      </c>
      <c r="I31" s="61">
        <v>47757.77</v>
      </c>
      <c r="J31" s="61">
        <v>40758.630000000005</v>
      </c>
      <c r="K31" s="61">
        <v>47790.520000000011</v>
      </c>
      <c r="L31" s="61">
        <v>54114.48</v>
      </c>
      <c r="M31" s="82">
        <v>48668.32</v>
      </c>
      <c r="N31" s="42">
        <f t="shared" si="0"/>
        <v>-0.1006414549303625</v>
      </c>
      <c r="P31" s="340">
        <f t="shared" si="13"/>
        <v>2.7490422674629304E-2</v>
      </c>
      <c r="Q31" s="341">
        <f t="shared" si="14"/>
        <v>3.4438415385903032E-2</v>
      </c>
      <c r="R31" s="341">
        <f t="shared" si="15"/>
        <v>4.3350928049000689E-2</v>
      </c>
      <c r="S31" s="341">
        <f t="shared" si="16"/>
        <v>4.9683999747404707E-2</v>
      </c>
      <c r="T31" s="342">
        <f t="shared" si="17"/>
        <v>4.3927794906528581E-2</v>
      </c>
      <c r="V31" s="81">
        <v>1996.7910000000002</v>
      </c>
      <c r="W31" s="61">
        <v>1843.8359999999998</v>
      </c>
      <c r="X31" s="61">
        <v>1829.1339999999998</v>
      </c>
      <c r="Y31" s="61">
        <v>1268.248</v>
      </c>
      <c r="Z31" s="61">
        <v>1309.443</v>
      </c>
      <c r="AA31" s="61">
        <v>1782.643</v>
      </c>
      <c r="AB31" s="61">
        <v>1971.768</v>
      </c>
      <c r="AC31" s="61">
        <v>1974.9939999999999</v>
      </c>
      <c r="AD31" s="61">
        <v>1705.202</v>
      </c>
      <c r="AE31" s="61">
        <v>1717.348</v>
      </c>
      <c r="AF31" s="61">
        <v>1717.0509999999999</v>
      </c>
      <c r="AG31" s="82">
        <v>1467.864</v>
      </c>
      <c r="AH31" s="42">
        <f t="shared" si="1"/>
        <v>-0.14512498463936127</v>
      </c>
      <c r="AJ31" s="340">
        <f t="shared" si="18"/>
        <v>1.5866974336483656E-2</v>
      </c>
      <c r="AK31" s="341">
        <f t="shared" si="19"/>
        <v>1.4455522671958394E-2</v>
      </c>
      <c r="AL31" s="341">
        <f t="shared" si="20"/>
        <v>1.2269851248876688E-2</v>
      </c>
      <c r="AM31" s="341">
        <f t="shared" si="21"/>
        <v>1.1555708831464419E-2</v>
      </c>
      <c r="AN31" s="342">
        <f t="shared" si="22"/>
        <v>1.0111942409384395E-2</v>
      </c>
      <c r="AP31" s="52">
        <f t="shared" si="2"/>
        <v>0.61405694874932393</v>
      </c>
      <c r="AQ31" s="74">
        <f t="shared" si="3"/>
        <v>0.57625151302916167</v>
      </c>
      <c r="AR31" s="74">
        <f t="shared" si="4"/>
        <v>0.62698025036925364</v>
      </c>
      <c r="AS31" s="74">
        <f t="shared" si="5"/>
        <v>0.64334343306757469</v>
      </c>
      <c r="AT31" s="74">
        <f t="shared" si="6"/>
        <v>0.4415535673820854</v>
      </c>
      <c r="AU31" s="74">
        <f t="shared" si="7"/>
        <v>0.45878805254754285</v>
      </c>
      <c r="AV31" s="74">
        <f t="shared" si="8"/>
        <v>0.42745216123953161</v>
      </c>
      <c r="AW31" s="74">
        <f t="shared" si="9"/>
        <v>0.41354401597897056</v>
      </c>
      <c r="AX31" s="74">
        <f t="shared" si="10"/>
        <v>0.41836587736143238</v>
      </c>
      <c r="AY31" s="74">
        <f t="shared" si="10"/>
        <v>0.35934909266523979</v>
      </c>
      <c r="AZ31" s="74">
        <f t="shared" si="11"/>
        <v>0.31729973197561906</v>
      </c>
      <c r="BA31" s="17">
        <f t="shared" si="12"/>
        <v>0.30160564408222845</v>
      </c>
      <c r="BB31" s="42">
        <f t="shared" si="23"/>
        <v>-4.9461396628587513E-2</v>
      </c>
      <c r="BC31" s="8"/>
    </row>
    <row r="32" spans="1:55" ht="20.100000000000001" customHeight="1" thickBot="1">
      <c r="A32" s="47" t="s">
        <v>33</v>
      </c>
      <c r="B32" s="81">
        <f t="shared" ref="B32:K32" si="24">B33-SUM(B7:B31)</f>
        <v>35852.109999999404</v>
      </c>
      <c r="C32" s="61">
        <f t="shared" si="24"/>
        <v>37194.39000000013</v>
      </c>
      <c r="D32" s="61">
        <f t="shared" si="24"/>
        <v>43113.789999999106</v>
      </c>
      <c r="E32" s="61">
        <f t="shared" si="24"/>
        <v>45977.439999999711</v>
      </c>
      <c r="F32" s="61">
        <f t="shared" si="24"/>
        <v>54035.469999999739</v>
      </c>
      <c r="G32" s="61">
        <f t="shared" si="24"/>
        <v>57242.449999998789</v>
      </c>
      <c r="H32" s="61">
        <f t="shared" si="24"/>
        <v>51898.419999999809</v>
      </c>
      <c r="I32" s="61">
        <f t="shared" si="24"/>
        <v>63758.669999999925</v>
      </c>
      <c r="J32" s="61">
        <f t="shared" si="24"/>
        <v>68423.909999999916</v>
      </c>
      <c r="K32" s="61">
        <f t="shared" si="24"/>
        <v>83994.170000000391</v>
      </c>
      <c r="L32" s="61">
        <f t="shared" ref="L32:M32" si="25">L33-SUM(L7:L31)</f>
        <v>72883.490000000689</v>
      </c>
      <c r="M32" s="82">
        <f t="shared" si="25"/>
        <v>81203.440000000061</v>
      </c>
      <c r="N32" s="42">
        <f t="shared" si="0"/>
        <v>0.11415411089671053</v>
      </c>
      <c r="P32" s="340">
        <f t="shared" si="13"/>
        <v>3.0309039749888987E-2</v>
      </c>
      <c r="Q32" s="349">
        <f t="shared" si="14"/>
        <v>5.0735167106589422E-2</v>
      </c>
      <c r="R32" s="341">
        <f t="shared" si="15"/>
        <v>7.619137059411675E-2</v>
      </c>
      <c r="S32" s="341">
        <f t="shared" si="16"/>
        <v>6.6916346581358768E-2</v>
      </c>
      <c r="T32" s="342">
        <f t="shared" si="17"/>
        <v>7.3293839976900824E-2</v>
      </c>
      <c r="V32" s="81">
        <f t="shared" ref="V32:AG32" si="26">V33-SUM(V7:V31)</f>
        <v>6686.6770000000251</v>
      </c>
      <c r="W32" s="61">
        <f t="shared" si="26"/>
        <v>6304.980000000025</v>
      </c>
      <c r="X32" s="61">
        <f t="shared" si="26"/>
        <v>7266.8119999999035</v>
      </c>
      <c r="Y32" s="61">
        <f t="shared" si="26"/>
        <v>7750.6210000000428</v>
      </c>
      <c r="Z32" s="61">
        <f t="shared" si="26"/>
        <v>8457.7280000000028</v>
      </c>
      <c r="AA32" s="61">
        <f t="shared" si="26"/>
        <v>9182.2789999999804</v>
      </c>
      <c r="AB32" s="61">
        <f t="shared" si="26"/>
        <v>8042.8660000000382</v>
      </c>
      <c r="AC32" s="61">
        <f t="shared" si="26"/>
        <v>9849.3229999999603</v>
      </c>
      <c r="AD32" s="61">
        <f t="shared" si="26"/>
        <v>10832.32100000004</v>
      </c>
      <c r="AE32" s="61">
        <f t="shared" si="26"/>
        <v>13659.680999999997</v>
      </c>
      <c r="AF32" s="61">
        <f t="shared" si="26"/>
        <v>12932.679000000062</v>
      </c>
      <c r="AG32" s="82">
        <f t="shared" si="26"/>
        <v>15324.385000000068</v>
      </c>
      <c r="AH32" s="42">
        <f t="shared" si="1"/>
        <v>0.18493507802984935</v>
      </c>
      <c r="AJ32" s="340">
        <f t="shared" si="18"/>
        <v>5.3133919551598498E-2</v>
      </c>
      <c r="AK32" s="349">
        <f t="shared" si="19"/>
        <v>7.4459463989563338E-2</v>
      </c>
      <c r="AL32" s="341">
        <f t="shared" si="20"/>
        <v>9.759364670241974E-2</v>
      </c>
      <c r="AM32" s="341">
        <f t="shared" si="21"/>
        <v>8.7036595264086608E-2</v>
      </c>
      <c r="AN32" s="342">
        <f t="shared" si="22"/>
        <v>0.10556788543028152</v>
      </c>
      <c r="AP32" s="52">
        <f t="shared" si="2"/>
        <v>1.8650720975697488</v>
      </c>
      <c r="AQ32" s="76">
        <f t="shared" si="3"/>
        <v>1.6951427352350725</v>
      </c>
      <c r="AR32" s="76">
        <f t="shared" si="4"/>
        <v>1.6854959863190069</v>
      </c>
      <c r="AS32" s="76">
        <f t="shared" si="5"/>
        <v>1.6857443563626187</v>
      </c>
      <c r="AT32" s="76">
        <f t="shared" si="6"/>
        <v>1.5652178097090752</v>
      </c>
      <c r="AU32" s="76">
        <f t="shared" si="7"/>
        <v>1.6041030738551851</v>
      </c>
      <c r="AV32" s="76">
        <f t="shared" si="8"/>
        <v>1.5497323425260476</v>
      </c>
      <c r="AW32" s="76">
        <f t="shared" si="9"/>
        <v>1.544781752818867</v>
      </c>
      <c r="AX32" s="76">
        <f t="shared" si="10"/>
        <v>1.5831192634270757</v>
      </c>
      <c r="AY32" s="76">
        <f t="shared" si="10"/>
        <v>1.6262653705608299</v>
      </c>
      <c r="AZ32" s="76">
        <f t="shared" si="11"/>
        <v>1.7744319049485611</v>
      </c>
      <c r="BA32" s="17">
        <f t="shared" si="12"/>
        <v>1.8871595833871146</v>
      </c>
      <c r="BB32" s="42">
        <f t="shared" si="23"/>
        <v>6.3528883877807321E-2</v>
      </c>
      <c r="BC32" s="8"/>
    </row>
    <row r="33" spans="1:55" s="6" customFormat="1" ht="26.25" customHeight="1" thickBot="1">
      <c r="A33" s="56" t="s">
        <v>34</v>
      </c>
      <c r="B33" s="84">
        <v>1182885.0499999993</v>
      </c>
      <c r="C33" s="69">
        <v>1418351.7500000002</v>
      </c>
      <c r="D33" s="69">
        <v>1683471.2699999993</v>
      </c>
      <c r="E33" s="69">
        <v>1413870.6799999992</v>
      </c>
      <c r="F33" s="69">
        <v>1191110.0999999994</v>
      </c>
      <c r="G33" s="69">
        <v>1128259.8099999991</v>
      </c>
      <c r="H33" s="69">
        <v>1070522.4300000002</v>
      </c>
      <c r="I33" s="69">
        <v>1154685.0299999998</v>
      </c>
      <c r="J33" s="69">
        <v>1138945.6100000001</v>
      </c>
      <c r="K33" s="69">
        <v>1102410.5400000003</v>
      </c>
      <c r="L33" s="69">
        <v>1089173.1800000004</v>
      </c>
      <c r="M33" s="85">
        <v>1107916.3000000003</v>
      </c>
      <c r="N33" s="86">
        <f t="shared" si="0"/>
        <v>1.7208576509384736E-2</v>
      </c>
      <c r="O33"/>
      <c r="P33" s="334">
        <f>SUM(P7:P32)</f>
        <v>1.0000000000000002</v>
      </c>
      <c r="Q33" s="338">
        <f t="shared" ref="Q33:T33" si="27">SUM(Q7:Q32)</f>
        <v>0.99999999999999956</v>
      </c>
      <c r="R33" s="338">
        <f t="shared" si="27"/>
        <v>1.0000000000000002</v>
      </c>
      <c r="S33" s="338">
        <f t="shared" si="27"/>
        <v>1.0000000000000004</v>
      </c>
      <c r="T33" s="335">
        <f t="shared" si="27"/>
        <v>0.99999999999999989</v>
      </c>
      <c r="V33" s="99">
        <v>125845.732</v>
      </c>
      <c r="W33" s="69">
        <v>107623.08700000006</v>
      </c>
      <c r="X33" s="69">
        <v>137807.7099999999</v>
      </c>
      <c r="Y33" s="69">
        <v>141200.1540000001</v>
      </c>
      <c r="Z33" s="69">
        <v>130654.70199999996</v>
      </c>
      <c r="AA33" s="69">
        <v>123319.16599999995</v>
      </c>
      <c r="AB33" s="69">
        <v>109960.80100000004</v>
      </c>
      <c r="AC33" s="69">
        <v>119381.77799999996</v>
      </c>
      <c r="AD33" s="69">
        <v>135389.41700000004</v>
      </c>
      <c r="AE33" s="69">
        <v>139964.85900000003</v>
      </c>
      <c r="AF33" s="69">
        <v>148588.98100000009</v>
      </c>
      <c r="AG33" s="85">
        <v>145161.42800000007</v>
      </c>
      <c r="AH33" s="86">
        <f t="shared" si="1"/>
        <v>-2.3067343062269284E-2</v>
      </c>
      <c r="AI33"/>
      <c r="AJ33" s="334">
        <f>SUM(AJ7:AJ32)</f>
        <v>1.0000000000000002</v>
      </c>
      <c r="AK33" s="338">
        <f t="shared" ref="AK33:AN33" si="28">SUM(AK7:AK32)</f>
        <v>1.0000000000000002</v>
      </c>
      <c r="AL33" s="338">
        <f t="shared" si="28"/>
        <v>0.99999999999999967</v>
      </c>
      <c r="AM33" s="338">
        <f t="shared" si="28"/>
        <v>0.99999999999999989</v>
      </c>
      <c r="AN33" s="335">
        <f t="shared" si="28"/>
        <v>1</v>
      </c>
      <c r="AP33" s="72">
        <f t="shared" si="2"/>
        <v>1.0638880929300787</v>
      </c>
      <c r="AQ33" s="77">
        <f t="shared" si="3"/>
        <v>0.75878982064921507</v>
      </c>
      <c r="AR33" s="77">
        <f t="shared" si="4"/>
        <v>0.81859258578258931</v>
      </c>
      <c r="AS33" s="77">
        <f t="shared" si="5"/>
        <v>0.99867799790572198</v>
      </c>
      <c r="AT33" s="77">
        <f t="shared" si="6"/>
        <v>1.0969154068964744</v>
      </c>
      <c r="AU33" s="77">
        <f t="shared" si="7"/>
        <v>1.0930032684581759</v>
      </c>
      <c r="AV33" s="77">
        <f t="shared" si="8"/>
        <v>1.0271695194653701</v>
      </c>
      <c r="AW33" s="77">
        <f t="shared" si="9"/>
        <v>1.0338904107902047</v>
      </c>
      <c r="AX33" s="77">
        <f t="shared" si="10"/>
        <v>1.1887259216882187</v>
      </c>
      <c r="AY33" s="77">
        <f t="shared" si="10"/>
        <v>1.2696255516570079</v>
      </c>
      <c r="AZ33" s="77">
        <f t="shared" si="11"/>
        <v>1.3642365027754357</v>
      </c>
      <c r="BA33" s="87">
        <f t="shared" si="12"/>
        <v>1.3102201673537976</v>
      </c>
      <c r="BB33" s="86">
        <f t="shared" si="23"/>
        <v>-3.9594553665545484E-2</v>
      </c>
      <c r="BC33" s="13"/>
    </row>
    <row r="35" spans="1:55" ht="15.75" thickBot="1"/>
    <row r="36" spans="1:55" ht="15" customHeight="1">
      <c r="A36" s="507" t="s">
        <v>20</v>
      </c>
      <c r="B36" s="533" t="s">
        <v>19</v>
      </c>
      <c r="C36" s="530"/>
      <c r="D36" s="530"/>
      <c r="E36" s="530"/>
      <c r="F36" s="530"/>
      <c r="G36" s="530"/>
      <c r="H36" s="530"/>
      <c r="I36" s="530"/>
      <c r="J36" s="530"/>
      <c r="K36" s="530"/>
      <c r="L36" s="530"/>
      <c r="M36" s="531"/>
      <c r="N36" s="519" t="s">
        <v>196</v>
      </c>
      <c r="P36" s="489" t="s">
        <v>112</v>
      </c>
      <c r="Q36" s="495"/>
      <c r="R36" s="495"/>
      <c r="S36" s="495"/>
      <c r="T36" s="522"/>
      <c r="V36" s="529" t="s">
        <v>35</v>
      </c>
      <c r="W36" s="530"/>
      <c r="X36" s="530"/>
      <c r="Y36" s="530"/>
      <c r="Z36" s="530"/>
      <c r="AA36" s="530"/>
      <c r="AB36" s="530"/>
      <c r="AC36" s="530"/>
      <c r="AD36" s="530"/>
      <c r="AE36" s="530"/>
      <c r="AF36" s="530"/>
      <c r="AG36" s="531"/>
      <c r="AH36" s="519" t="s">
        <v>196</v>
      </c>
      <c r="AJ36" s="489" t="s">
        <v>112</v>
      </c>
      <c r="AK36" s="495"/>
      <c r="AL36" s="495"/>
      <c r="AM36" s="495"/>
      <c r="AN36" s="522"/>
      <c r="AP36" s="529" t="s">
        <v>41</v>
      </c>
      <c r="AQ36" s="530"/>
      <c r="AR36" s="530"/>
      <c r="AS36" s="530"/>
      <c r="AT36" s="530"/>
      <c r="AU36" s="530"/>
      <c r="AV36" s="530"/>
      <c r="AW36" s="530"/>
      <c r="AX36" s="530"/>
      <c r="AY36" s="530"/>
      <c r="AZ36" s="530"/>
      <c r="BA36" s="530"/>
      <c r="BB36" s="519" t="s">
        <v>196</v>
      </c>
    </row>
    <row r="37" spans="1:55" ht="15.75" thickBot="1">
      <c r="A37" s="517"/>
      <c r="B37" s="526" t="s">
        <v>69</v>
      </c>
      <c r="C37" s="527"/>
      <c r="D37" s="527"/>
      <c r="E37" s="527"/>
      <c r="F37" s="527"/>
      <c r="G37" s="527"/>
      <c r="H37" s="527"/>
      <c r="I37" s="527"/>
      <c r="J37" s="527"/>
      <c r="K37" s="527"/>
      <c r="L37" s="527"/>
      <c r="M37" s="528"/>
      <c r="N37" s="520"/>
      <c r="P37" s="523"/>
      <c r="Q37" s="524"/>
      <c r="R37" s="524"/>
      <c r="S37" s="524"/>
      <c r="T37" s="525"/>
      <c r="V37" s="532" t="str">
        <f>B37</f>
        <v>jan-dez</v>
      </c>
      <c r="W37" s="527"/>
      <c r="X37" s="527"/>
      <c r="Y37" s="527"/>
      <c r="Z37" s="527"/>
      <c r="AA37" s="527"/>
      <c r="AB37" s="527"/>
      <c r="AC37" s="527"/>
      <c r="AD37" s="527"/>
      <c r="AE37" s="527"/>
      <c r="AF37" s="527"/>
      <c r="AG37" s="528"/>
      <c r="AH37" s="520"/>
      <c r="AJ37" s="523"/>
      <c r="AK37" s="524"/>
      <c r="AL37" s="524"/>
      <c r="AM37" s="524"/>
      <c r="AN37" s="525"/>
      <c r="AP37" s="532" t="str">
        <f>B37</f>
        <v>jan-dez</v>
      </c>
      <c r="AQ37" s="527"/>
      <c r="AR37" s="527"/>
      <c r="AS37" s="527"/>
      <c r="AT37" s="527"/>
      <c r="AU37" s="527"/>
      <c r="AV37" s="527"/>
      <c r="AW37" s="527"/>
      <c r="AX37" s="527"/>
      <c r="AY37" s="527"/>
      <c r="AZ37" s="527"/>
      <c r="BA37" s="528"/>
      <c r="BB37" s="520"/>
    </row>
    <row r="38" spans="1:55" ht="24.75" customHeight="1" thickBot="1">
      <c r="A38" s="508"/>
      <c r="B38" s="31">
        <v>2010</v>
      </c>
      <c r="C38" s="78">
        <v>2011</v>
      </c>
      <c r="D38" s="78">
        <v>2012</v>
      </c>
      <c r="E38" s="78">
        <v>2013</v>
      </c>
      <c r="F38" s="78">
        <v>2014</v>
      </c>
      <c r="G38" s="78">
        <v>2015</v>
      </c>
      <c r="H38" s="78">
        <v>2016</v>
      </c>
      <c r="I38" s="78">
        <v>2017</v>
      </c>
      <c r="J38" s="78">
        <v>2018</v>
      </c>
      <c r="K38" s="78">
        <v>2019</v>
      </c>
      <c r="L38" s="78">
        <v>2020</v>
      </c>
      <c r="M38" s="30">
        <v>2021</v>
      </c>
      <c r="N38" s="521"/>
      <c r="P38" s="284">
        <v>2010</v>
      </c>
      <c r="Q38" s="339">
        <v>2015</v>
      </c>
      <c r="R38" s="386">
        <v>2019</v>
      </c>
      <c r="S38" s="339">
        <v>2020</v>
      </c>
      <c r="T38" s="288">
        <v>2021</v>
      </c>
      <c r="V38" s="51">
        <v>2010</v>
      </c>
      <c r="W38" s="78">
        <v>2011</v>
      </c>
      <c r="X38" s="78">
        <v>2012</v>
      </c>
      <c r="Y38" s="78">
        <v>2013</v>
      </c>
      <c r="Z38" s="78">
        <v>2014</v>
      </c>
      <c r="AA38" s="78">
        <v>2015</v>
      </c>
      <c r="AB38" s="78">
        <v>2016</v>
      </c>
      <c r="AC38" s="78">
        <v>2017</v>
      </c>
      <c r="AD38" s="78">
        <v>2018</v>
      </c>
      <c r="AE38" s="78">
        <v>2019</v>
      </c>
      <c r="AF38" s="78">
        <v>2020</v>
      </c>
      <c r="AG38" s="30">
        <v>2021</v>
      </c>
      <c r="AH38" s="521"/>
      <c r="AJ38" s="284">
        <v>2010</v>
      </c>
      <c r="AK38" s="339">
        <v>2015</v>
      </c>
      <c r="AL38" s="386">
        <v>2019</v>
      </c>
      <c r="AM38" s="444">
        <v>2020</v>
      </c>
      <c r="AN38" s="288">
        <v>2021</v>
      </c>
      <c r="AP38" s="51">
        <v>2010</v>
      </c>
      <c r="AQ38" s="70">
        <v>2011</v>
      </c>
      <c r="AR38" s="70">
        <v>2012</v>
      </c>
      <c r="AS38" s="70">
        <v>2013</v>
      </c>
      <c r="AT38" s="70">
        <v>2014</v>
      </c>
      <c r="AU38" s="70">
        <v>2015</v>
      </c>
      <c r="AV38" s="70">
        <v>2016</v>
      </c>
      <c r="AW38" s="70">
        <v>2017</v>
      </c>
      <c r="AX38" s="70">
        <v>2018</v>
      </c>
      <c r="AY38" s="70">
        <v>2019</v>
      </c>
      <c r="AZ38" s="70">
        <v>2020</v>
      </c>
      <c r="BA38" s="29">
        <v>2021</v>
      </c>
      <c r="BB38" s="521"/>
    </row>
    <row r="39" spans="1:55" ht="20.100000000000001" customHeight="1">
      <c r="A39" s="88" t="s">
        <v>117</v>
      </c>
      <c r="B39" s="89">
        <v>207711.51000000004</v>
      </c>
      <c r="C39" s="60">
        <v>269327.83</v>
      </c>
      <c r="D39" s="60">
        <v>290421.56</v>
      </c>
      <c r="E39" s="60">
        <v>210375.03000000003</v>
      </c>
      <c r="F39" s="60">
        <v>63596.920000000006</v>
      </c>
      <c r="G39" s="60">
        <v>66194.59</v>
      </c>
      <c r="H39" s="60">
        <v>78084.880000000019</v>
      </c>
      <c r="I39" s="60">
        <v>88298.82</v>
      </c>
      <c r="J39" s="60">
        <v>133262.12</v>
      </c>
      <c r="K39" s="60">
        <v>118083.52</v>
      </c>
      <c r="L39" s="60">
        <v>100760.97</v>
      </c>
      <c r="M39" s="80">
        <v>121206.36</v>
      </c>
      <c r="N39" s="42">
        <f>(M39-L39)/L39</f>
        <v>0.20290981716432463</v>
      </c>
      <c r="P39" s="340">
        <f>B39/$B$66</f>
        <v>0.38777514827983739</v>
      </c>
      <c r="Q39" s="341">
        <f>G39/$G$66</f>
        <v>0.16579099990863222</v>
      </c>
      <c r="R39" s="341">
        <f>K39/$K$66</f>
        <v>0.23502858035902729</v>
      </c>
      <c r="S39" s="341">
        <f>L39/$L$66</f>
        <v>0.24570784160638909</v>
      </c>
      <c r="T39" s="342">
        <f>M39/$M$66</f>
        <v>0.28739762115545237</v>
      </c>
      <c r="V39" s="97">
        <v>13333.21</v>
      </c>
      <c r="W39" s="60">
        <v>10161.732</v>
      </c>
      <c r="X39" s="60">
        <v>14355.917999999998</v>
      </c>
      <c r="Y39" s="60">
        <v>15452.145999999995</v>
      </c>
      <c r="Z39" s="60">
        <v>7734.0770000000002</v>
      </c>
      <c r="AA39" s="60">
        <v>7903.6650000000018</v>
      </c>
      <c r="AB39" s="60">
        <v>9108.625</v>
      </c>
      <c r="AC39" s="60">
        <v>9509.3680000000022</v>
      </c>
      <c r="AD39" s="60">
        <v>14330.794000000004</v>
      </c>
      <c r="AE39" s="60">
        <v>14298.871000000001</v>
      </c>
      <c r="AF39" s="60">
        <v>12909.120000000003</v>
      </c>
      <c r="AG39" s="80">
        <v>14266.284</v>
      </c>
      <c r="AH39" s="42">
        <f t="shared" ref="AH39:AH66" si="29">(AG39-AF39)/AF39</f>
        <v>0.10513218561760962</v>
      </c>
      <c r="AJ39" s="340">
        <f>V39/$V$66</f>
        <v>0.1791676087050732</v>
      </c>
      <c r="AK39" s="341">
        <f>AA39/$AA$66</f>
        <v>0.13847103314263504</v>
      </c>
      <c r="AL39" s="341">
        <f>AE39/$AE$66</f>
        <v>0.19423048086611461</v>
      </c>
      <c r="AM39" s="341">
        <f>AF39/$AF$66</f>
        <v>0.19942834163226528</v>
      </c>
      <c r="AN39" s="342">
        <f>AG39/$AG$66</f>
        <v>0.2326165209717164</v>
      </c>
      <c r="AP39" s="100">
        <f t="shared" ref="AP39" si="30">(V39/B39)*10</f>
        <v>0.64191002222264903</v>
      </c>
      <c r="AQ39" s="73">
        <f t="shared" ref="AQ39" si="31">(W39/C39)*10</f>
        <v>0.3772997391320459</v>
      </c>
      <c r="AR39" s="73">
        <f t="shared" ref="AR39" si="32">(X39/D39)*10</f>
        <v>0.49431309438596771</v>
      </c>
      <c r="AS39" s="73">
        <f t="shared" ref="AS39" si="33">(Y39/E39)*10</f>
        <v>0.73450475562617834</v>
      </c>
      <c r="AT39" s="73">
        <f t="shared" ref="AT39" si="34">(Z39/F39)*10</f>
        <v>1.2161087360834455</v>
      </c>
      <c r="AU39" s="73">
        <f t="shared" ref="AU39" si="35">(AA39/G39)*10</f>
        <v>1.1940046762129657</v>
      </c>
      <c r="AV39" s="73">
        <f t="shared" ref="AV39" si="36">(AB39/H39)*10</f>
        <v>1.1665030413058197</v>
      </c>
      <c r="AW39" s="73">
        <f t="shared" ref="AW39" si="37">(AC39/I39)*10</f>
        <v>1.0769530102440781</v>
      </c>
      <c r="AX39" s="73">
        <f t="shared" ref="AX39" si="38">(AD39/J39)*10</f>
        <v>1.0753839125476921</v>
      </c>
      <c r="AY39" s="73">
        <f t="shared" ref="AY39" si="39">(AE39/K39)*10</f>
        <v>1.2109116496527204</v>
      </c>
      <c r="AZ39" s="73">
        <f t="shared" ref="AZ39" si="40">(AF39/L39)*10</f>
        <v>1.2811627359284059</v>
      </c>
      <c r="BA39" s="101">
        <f t="shared" ref="BA39:BA66" si="41">(AG39/M39)*10</f>
        <v>1.1770243739684947</v>
      </c>
      <c r="BB39" s="42">
        <f>(BA39-AZ39)/AZ39</f>
        <v>-8.1284257682101901E-2</v>
      </c>
    </row>
    <row r="40" spans="1:55" ht="20.100000000000001" customHeight="1">
      <c r="A40" s="88" t="s">
        <v>126</v>
      </c>
      <c r="B40" s="90">
        <v>7092.91</v>
      </c>
      <c r="C40" s="61">
        <v>5854.0900000000011</v>
      </c>
      <c r="D40" s="61">
        <v>8643.5099999999984</v>
      </c>
      <c r="E40" s="61">
        <v>26597.37</v>
      </c>
      <c r="F40" s="61">
        <v>30787.820000000003</v>
      </c>
      <c r="G40" s="61">
        <v>43746.85</v>
      </c>
      <c r="H40" s="61">
        <v>44323.340000000004</v>
      </c>
      <c r="I40" s="61">
        <v>25529.379999999997</v>
      </c>
      <c r="J40" s="61">
        <v>34336.370000000003</v>
      </c>
      <c r="K40" s="61">
        <v>41195.560000000005</v>
      </c>
      <c r="L40" s="61">
        <v>51696.93</v>
      </c>
      <c r="M40" s="82">
        <v>41102</v>
      </c>
      <c r="N40" s="42">
        <f t="shared" ref="N40:N66" si="42">(M40-L40)/L40</f>
        <v>-0.204943117512007</v>
      </c>
      <c r="P40" s="340">
        <f t="shared" ref="P40:P65" si="43">B40/$B$66</f>
        <v>1.3241703490507295E-2</v>
      </c>
      <c r="Q40" s="341">
        <f t="shared" ref="Q40:Q65" si="44">G40/$G$66</f>
        <v>0.10956838020075278</v>
      </c>
      <c r="R40" s="341">
        <f t="shared" ref="R40:R65" si="45">K40/$K$66</f>
        <v>8.1993947876004475E-2</v>
      </c>
      <c r="S40" s="341">
        <f t="shared" ref="S40:S65" si="46">L40/$L$66</f>
        <v>0.12606410089121398</v>
      </c>
      <c r="T40" s="342">
        <f t="shared" ref="T40:T65" si="47">M40/$M$66</f>
        <v>9.7458722667122438E-2</v>
      </c>
      <c r="V40" s="97">
        <v>1422.568</v>
      </c>
      <c r="W40" s="61">
        <v>1164.4179999999999</v>
      </c>
      <c r="X40" s="61">
        <v>1890.5040000000001</v>
      </c>
      <c r="Y40" s="61">
        <v>6200.8909999999996</v>
      </c>
      <c r="Z40" s="61">
        <v>6927.5360000000001</v>
      </c>
      <c r="AA40" s="61">
        <v>8886.6449999999986</v>
      </c>
      <c r="AB40" s="61">
        <v>9000.6039999999994</v>
      </c>
      <c r="AC40" s="61">
        <v>5021.1719999999996</v>
      </c>
      <c r="AD40" s="61">
        <v>6522.1010000000006</v>
      </c>
      <c r="AE40" s="61">
        <v>7367.7020000000002</v>
      </c>
      <c r="AF40" s="61">
        <v>9801.741</v>
      </c>
      <c r="AG40" s="82">
        <v>7525.6440000000002</v>
      </c>
      <c r="AH40" s="42">
        <f t="shared" si="29"/>
        <v>-0.23221354247168943</v>
      </c>
      <c r="AJ40" s="340">
        <f t="shared" ref="AJ40:AJ65" si="48">V40/$V$66</f>
        <v>1.911603483184909E-2</v>
      </c>
      <c r="AK40" s="341">
        <f t="shared" ref="AK40:AK65" si="49">AA40/$AA$66</f>
        <v>0.15569269627721208</v>
      </c>
      <c r="AL40" s="341">
        <f t="shared" ref="AL40:AL65" si="50">AE40/$AE$66</f>
        <v>0.10008009040281812</v>
      </c>
      <c r="AM40" s="341">
        <f t="shared" ref="AM40:AM65" si="51">AF40/$AF$66</f>
        <v>0.15142356355343983</v>
      </c>
      <c r="AN40" s="342">
        <f t="shared" ref="AN40:AN65" si="52">AG40/$AG$66</f>
        <v>0.12270813656532224</v>
      </c>
      <c r="AP40" s="102">
        <f t="shared" ref="AP40:AP65" si="53">(V40/B40)*10</f>
        <v>2.0056196962882651</v>
      </c>
      <c r="AQ40" s="74">
        <f t="shared" ref="AQ40:AQ65" si="54">(W40/C40)*10</f>
        <v>1.9890674724850486</v>
      </c>
      <c r="AR40" s="74">
        <f t="shared" ref="AR40:AR65" si="55">(X40/D40)*10</f>
        <v>2.187194785451744</v>
      </c>
      <c r="AS40" s="74">
        <f t="shared" ref="AS40:AS65" si="56">(Y40/E40)*10</f>
        <v>2.3313925399390993</v>
      </c>
      <c r="AT40" s="74">
        <f t="shared" ref="AT40:AT65" si="57">(Z40/F40)*10</f>
        <v>2.2500898082423499</v>
      </c>
      <c r="AU40" s="74">
        <f t="shared" ref="AU40:AU65" si="58">(AA40/G40)*10</f>
        <v>2.0313794021740992</v>
      </c>
      <c r="AV40" s="74">
        <f t="shared" ref="AV40:AV65" si="59">(AB40/H40)*10</f>
        <v>2.0306691688848355</v>
      </c>
      <c r="AW40" s="74">
        <f t="shared" ref="AW40:AW65" si="60">(AC40/I40)*10</f>
        <v>1.9668209725422239</v>
      </c>
      <c r="AX40" s="74">
        <f t="shared" ref="AX40:AX65" si="61">(AD40/J40)*10</f>
        <v>1.8994730660229955</v>
      </c>
      <c r="AY40" s="74">
        <f t="shared" ref="AY40:AY65" si="62">(AE40/K40)*10</f>
        <v>1.7884699224867919</v>
      </c>
      <c r="AZ40" s="74">
        <f t="shared" ref="AZ40:AZ65" si="63">(AF40/L40)*10</f>
        <v>1.8960005942325784</v>
      </c>
      <c r="BA40" s="103">
        <f t="shared" ref="BA40:BA65" si="64">(AG40/M40)*10</f>
        <v>1.8309678361150308</v>
      </c>
      <c r="BB40" s="42">
        <f t="shared" ref="BB40:BB66" si="65">(BA40-AZ40)/AZ40</f>
        <v>-3.4299967160015654E-2</v>
      </c>
    </row>
    <row r="41" spans="1:55" ht="20.100000000000001" customHeight="1">
      <c r="A41" s="88" t="s">
        <v>122</v>
      </c>
      <c r="B41" s="90">
        <v>108889.85999999999</v>
      </c>
      <c r="C41" s="61">
        <v>109808.1</v>
      </c>
      <c r="D41" s="61">
        <v>125202.00999999998</v>
      </c>
      <c r="E41" s="61">
        <v>89576.380000000019</v>
      </c>
      <c r="F41" s="61">
        <v>104697.39000000003</v>
      </c>
      <c r="G41" s="61">
        <v>87203.870000000024</v>
      </c>
      <c r="H41" s="61">
        <v>91707.459999999992</v>
      </c>
      <c r="I41" s="61">
        <v>115702.87</v>
      </c>
      <c r="J41" s="61">
        <v>127769.23</v>
      </c>
      <c r="K41" s="61">
        <v>99113.590000000011</v>
      </c>
      <c r="L41" s="61">
        <v>52468.75</v>
      </c>
      <c r="M41" s="82">
        <v>67046.239999999991</v>
      </c>
      <c r="N41" s="42">
        <f t="shared" si="42"/>
        <v>0.27783185229303137</v>
      </c>
      <c r="P41" s="340">
        <f t="shared" si="43"/>
        <v>0.20328570914375771</v>
      </c>
      <c r="Q41" s="341">
        <f t="shared" si="44"/>
        <v>0.21841085205305119</v>
      </c>
      <c r="R41" s="341">
        <f t="shared" si="45"/>
        <v>0.19727161209275168</v>
      </c>
      <c r="S41" s="341">
        <f t="shared" si="46"/>
        <v>0.12794620093757758</v>
      </c>
      <c r="T41" s="342">
        <f t="shared" si="47"/>
        <v>0.15897622767829619</v>
      </c>
      <c r="V41" s="97">
        <v>7838.4979999999996</v>
      </c>
      <c r="W41" s="61">
        <v>6247.3089999999993</v>
      </c>
      <c r="X41" s="61">
        <v>9426.0820000000022</v>
      </c>
      <c r="Y41" s="61">
        <v>8273.2879999999968</v>
      </c>
      <c r="Z41" s="61">
        <v>8586.44</v>
      </c>
      <c r="AA41" s="61">
        <v>6289.7569999999996</v>
      </c>
      <c r="AB41" s="61">
        <v>6195.8130000000001</v>
      </c>
      <c r="AC41" s="61">
        <v>7407.3810000000003</v>
      </c>
      <c r="AD41" s="61">
        <v>10477.528</v>
      </c>
      <c r="AE41" s="61">
        <v>8024.9269999999988</v>
      </c>
      <c r="AF41" s="61">
        <v>5799.5370000000003</v>
      </c>
      <c r="AG41" s="82">
        <v>6011.8819999999996</v>
      </c>
      <c r="AH41" s="42">
        <f t="shared" si="29"/>
        <v>3.6614129714147757E-2</v>
      </c>
      <c r="AJ41" s="340">
        <f t="shared" si="48"/>
        <v>0.1053313450024037</v>
      </c>
      <c r="AK41" s="341">
        <f t="shared" si="49"/>
        <v>0.11019560545723034</v>
      </c>
      <c r="AL41" s="341">
        <f t="shared" si="50"/>
        <v>0.10900758739102312</v>
      </c>
      <c r="AM41" s="341">
        <f t="shared" si="51"/>
        <v>8.95949566000597E-2</v>
      </c>
      <c r="AN41" s="342">
        <f t="shared" si="52"/>
        <v>9.8025742045544872E-2</v>
      </c>
      <c r="AP41" s="102">
        <f t="shared" si="53"/>
        <v>0.71985564128744406</v>
      </c>
      <c r="AQ41" s="74">
        <f t="shared" si="54"/>
        <v>0.56892970554995481</v>
      </c>
      <c r="AR41" s="74">
        <f t="shared" si="55"/>
        <v>0.75286986207330087</v>
      </c>
      <c r="AS41" s="74">
        <f t="shared" si="56"/>
        <v>0.92360151191642204</v>
      </c>
      <c r="AT41" s="74">
        <f t="shared" si="57"/>
        <v>0.82011977566967031</v>
      </c>
      <c r="AU41" s="74">
        <f t="shared" si="58"/>
        <v>0.72127039774725565</v>
      </c>
      <c r="AV41" s="74">
        <f t="shared" si="59"/>
        <v>0.67560621567754686</v>
      </c>
      <c r="AW41" s="74">
        <f t="shared" si="60"/>
        <v>0.64020719624327382</v>
      </c>
      <c r="AX41" s="74">
        <f t="shared" si="61"/>
        <v>0.82003530897071231</v>
      </c>
      <c r="AY41" s="74">
        <f t="shared" si="62"/>
        <v>0.80966969312684545</v>
      </c>
      <c r="AZ41" s="74">
        <f t="shared" si="63"/>
        <v>1.1053316497915426</v>
      </c>
      <c r="BA41" s="103">
        <f t="shared" si="64"/>
        <v>0.89667697994697404</v>
      </c>
      <c r="BB41" s="42">
        <f t="shared" si="65"/>
        <v>-0.18877109859644328</v>
      </c>
    </row>
    <row r="42" spans="1:55" ht="20.100000000000001" customHeight="1">
      <c r="A42" s="88" t="s">
        <v>130</v>
      </c>
      <c r="B42" s="90">
        <v>16890.02</v>
      </c>
      <c r="C42" s="61">
        <v>70451.319999999992</v>
      </c>
      <c r="D42" s="61">
        <v>195644.23000000004</v>
      </c>
      <c r="E42" s="61">
        <v>148221.33000000002</v>
      </c>
      <c r="F42" s="61">
        <v>17386.02</v>
      </c>
      <c r="G42" s="61">
        <v>15583.880000000001</v>
      </c>
      <c r="H42" s="61">
        <v>202913.42</v>
      </c>
      <c r="I42" s="61">
        <v>188875.05</v>
      </c>
      <c r="J42" s="61">
        <v>123561.96000000002</v>
      </c>
      <c r="K42" s="61">
        <v>23372.040000000005</v>
      </c>
      <c r="L42" s="61">
        <v>39737.46</v>
      </c>
      <c r="M42" s="82">
        <v>45461.89</v>
      </c>
      <c r="N42" s="42">
        <f t="shared" si="42"/>
        <v>0.14405626328406498</v>
      </c>
      <c r="P42" s="340">
        <f t="shared" si="43"/>
        <v>3.153185882645318E-2</v>
      </c>
      <c r="Q42" s="341">
        <f t="shared" si="44"/>
        <v>3.903139286240969E-2</v>
      </c>
      <c r="R42" s="341">
        <f t="shared" si="45"/>
        <v>4.6518746911460643E-2</v>
      </c>
      <c r="S42" s="341">
        <f t="shared" si="46"/>
        <v>9.6900670244840059E-2</v>
      </c>
      <c r="T42" s="342">
        <f t="shared" si="47"/>
        <v>0.10779664564822215</v>
      </c>
      <c r="V42" s="97">
        <v>4695.8810000000003</v>
      </c>
      <c r="W42" s="61">
        <v>5663.7420000000002</v>
      </c>
      <c r="X42" s="61">
        <v>11939.242</v>
      </c>
      <c r="Y42" s="61">
        <v>11291.868</v>
      </c>
      <c r="Z42" s="61">
        <v>4000.6609999999996</v>
      </c>
      <c r="AA42" s="61">
        <v>3604.3330000000001</v>
      </c>
      <c r="AB42" s="61">
        <v>9760.8310000000001</v>
      </c>
      <c r="AC42" s="61">
        <v>11452.36</v>
      </c>
      <c r="AD42" s="61">
        <v>10062.464999999998</v>
      </c>
      <c r="AE42" s="61">
        <v>3808.6749999999997</v>
      </c>
      <c r="AF42" s="61">
        <v>4537.3450000000003</v>
      </c>
      <c r="AG42" s="82">
        <v>4901.1080000000002</v>
      </c>
      <c r="AH42" s="42">
        <f t="shared" si="29"/>
        <v>8.0170892890005035E-2</v>
      </c>
      <c r="AJ42" s="340">
        <f t="shared" si="48"/>
        <v>6.310181640682086E-2</v>
      </c>
      <c r="AK42" s="341">
        <f t="shared" si="49"/>
        <v>6.3147377109238942E-2</v>
      </c>
      <c r="AL42" s="341">
        <f t="shared" si="50"/>
        <v>5.1735607427519904E-2</v>
      </c>
      <c r="AM42" s="341">
        <f t="shared" si="51"/>
        <v>7.0095807364363369E-2</v>
      </c>
      <c r="AN42" s="342">
        <f t="shared" si="52"/>
        <v>7.9914201334183935E-2</v>
      </c>
      <c r="AP42" s="102">
        <f t="shared" si="53"/>
        <v>2.7802696503615749</v>
      </c>
      <c r="AQ42" s="74">
        <f t="shared" si="54"/>
        <v>0.8039227653931823</v>
      </c>
      <c r="AR42" s="74">
        <f t="shared" si="55"/>
        <v>0.61025270206026505</v>
      </c>
      <c r="AS42" s="74">
        <f t="shared" si="56"/>
        <v>0.76182476570679802</v>
      </c>
      <c r="AT42" s="74">
        <f t="shared" si="57"/>
        <v>2.3010792579325225</v>
      </c>
      <c r="AU42" s="74">
        <f t="shared" si="58"/>
        <v>2.3128598269493859</v>
      </c>
      <c r="AV42" s="74">
        <f t="shared" si="59"/>
        <v>0.48103427560385109</v>
      </c>
      <c r="AW42" s="74">
        <f t="shared" si="60"/>
        <v>0.60634583551400789</v>
      </c>
      <c r="AX42" s="74">
        <f t="shared" si="61"/>
        <v>0.81436592621224169</v>
      </c>
      <c r="AY42" s="74">
        <f t="shared" si="62"/>
        <v>1.6295860352797611</v>
      </c>
      <c r="AZ42" s="74">
        <f t="shared" si="63"/>
        <v>1.1418306555074229</v>
      </c>
      <c r="BA42" s="103">
        <f t="shared" si="64"/>
        <v>1.0780695655196033</v>
      </c>
      <c r="BB42" s="42">
        <f t="shared" si="65"/>
        <v>-5.5841108907243815E-2</v>
      </c>
    </row>
    <row r="43" spans="1:55" ht="20.100000000000001" customHeight="1">
      <c r="A43" s="88" t="s">
        <v>136</v>
      </c>
      <c r="B43" s="90">
        <v>8285.4700000000012</v>
      </c>
      <c r="C43" s="61">
        <v>7757.61</v>
      </c>
      <c r="D43" s="61">
        <v>7953.8700000000008</v>
      </c>
      <c r="E43" s="61">
        <v>6533.4699999999993</v>
      </c>
      <c r="F43" s="61">
        <v>6730.7</v>
      </c>
      <c r="G43" s="61">
        <v>6254.7499999999991</v>
      </c>
      <c r="H43" s="61">
        <v>7500.1</v>
      </c>
      <c r="I43" s="61">
        <v>7113.2000000000007</v>
      </c>
      <c r="J43" s="61">
        <v>13593.86</v>
      </c>
      <c r="K43" s="61">
        <v>12804.36</v>
      </c>
      <c r="L43" s="61">
        <v>15651.27</v>
      </c>
      <c r="M43" s="82">
        <v>16911.170000000002</v>
      </c>
      <c r="N43" s="42">
        <f t="shared" si="42"/>
        <v>8.0498259885619594E-2</v>
      </c>
      <c r="P43" s="340">
        <f t="shared" si="43"/>
        <v>1.5468085316110523E-2</v>
      </c>
      <c r="Q43" s="341">
        <f t="shared" si="44"/>
        <v>1.5665649665305235E-2</v>
      </c>
      <c r="R43" s="341">
        <f t="shared" si="45"/>
        <v>2.5485271384236469E-2</v>
      </c>
      <c r="S43" s="341">
        <f t="shared" si="46"/>
        <v>3.8165966148388901E-2</v>
      </c>
      <c r="T43" s="342">
        <f t="shared" si="47"/>
        <v>4.0098803635019248E-2</v>
      </c>
      <c r="V43" s="97">
        <v>2015.2579999999998</v>
      </c>
      <c r="W43" s="61">
        <v>1816.4749999999999</v>
      </c>
      <c r="X43" s="61">
        <v>1896.913</v>
      </c>
      <c r="Y43" s="61">
        <v>1546.0120000000002</v>
      </c>
      <c r="Z43" s="61">
        <v>1722.7349999999999</v>
      </c>
      <c r="AA43" s="61">
        <v>1642.627</v>
      </c>
      <c r="AB43" s="61">
        <v>1927.982</v>
      </c>
      <c r="AC43" s="61">
        <v>1841.962</v>
      </c>
      <c r="AD43" s="61">
        <v>3697.0260000000003</v>
      </c>
      <c r="AE43" s="61">
        <v>3566.643</v>
      </c>
      <c r="AF43" s="61">
        <v>4135.0039999999999</v>
      </c>
      <c r="AG43" s="82">
        <v>4748.143</v>
      </c>
      <c r="AH43" s="42">
        <f t="shared" si="29"/>
        <v>0.14828014676648441</v>
      </c>
      <c r="AJ43" s="340">
        <f t="shared" si="48"/>
        <v>2.7080422252688467E-2</v>
      </c>
      <c r="AK43" s="341">
        <f t="shared" si="49"/>
        <v>2.8778580286232664E-2</v>
      </c>
      <c r="AL43" s="341">
        <f t="shared" si="50"/>
        <v>4.8447935852261453E-2</v>
      </c>
      <c r="AM43" s="341">
        <f t="shared" si="51"/>
        <v>6.3880186284021159E-2</v>
      </c>
      <c r="AN43" s="342">
        <f t="shared" si="52"/>
        <v>7.7420055968057858E-2</v>
      </c>
      <c r="AP43" s="102">
        <f t="shared" si="53"/>
        <v>2.4322796413480461</v>
      </c>
      <c r="AQ43" s="74">
        <f t="shared" si="54"/>
        <v>2.3415394689859377</v>
      </c>
      <c r="AR43" s="74">
        <f t="shared" si="55"/>
        <v>2.3848931400689222</v>
      </c>
      <c r="AS43" s="74">
        <f t="shared" si="56"/>
        <v>2.366295398922778</v>
      </c>
      <c r="AT43" s="74">
        <f t="shared" si="57"/>
        <v>2.559518326474215</v>
      </c>
      <c r="AU43" s="74">
        <f t="shared" si="58"/>
        <v>2.6262072824653266</v>
      </c>
      <c r="AV43" s="74">
        <f t="shared" si="59"/>
        <v>2.5706083918881077</v>
      </c>
      <c r="AW43" s="74">
        <f t="shared" si="60"/>
        <v>2.5894983973457792</v>
      </c>
      <c r="AX43" s="74">
        <f t="shared" si="61"/>
        <v>2.7196293032295467</v>
      </c>
      <c r="AY43" s="74">
        <f t="shared" si="62"/>
        <v>2.785491035865908</v>
      </c>
      <c r="AZ43" s="74">
        <f t="shared" si="63"/>
        <v>2.6419606843406318</v>
      </c>
      <c r="BA43" s="103">
        <f t="shared" si="64"/>
        <v>2.8076963332519274</v>
      </c>
      <c r="BB43" s="42">
        <f t="shared" si="65"/>
        <v>6.2732064823538089E-2</v>
      </c>
    </row>
    <row r="44" spans="1:55" ht="20.100000000000001" customHeight="1">
      <c r="A44" s="88" t="s">
        <v>124</v>
      </c>
      <c r="B44" s="90">
        <v>19823.13</v>
      </c>
      <c r="C44" s="61">
        <v>14179.14</v>
      </c>
      <c r="D44" s="61">
        <v>26964.19</v>
      </c>
      <c r="E44" s="61">
        <v>24901.959999999995</v>
      </c>
      <c r="F44" s="61">
        <v>28201.84</v>
      </c>
      <c r="G44" s="61">
        <v>29171.43</v>
      </c>
      <c r="H44" s="61">
        <v>27589.8</v>
      </c>
      <c r="I44" s="61">
        <v>27634.76</v>
      </c>
      <c r="J44" s="61">
        <v>29578.440000000002</v>
      </c>
      <c r="K44" s="61">
        <v>27940.099999999995</v>
      </c>
      <c r="L44" s="61">
        <v>30635.74</v>
      </c>
      <c r="M44" s="82">
        <v>22654.020000000004</v>
      </c>
      <c r="N44" s="42">
        <f t="shared" si="42"/>
        <v>-0.26053622337831556</v>
      </c>
      <c r="P44" s="340">
        <f t="shared" si="43"/>
        <v>3.7007661131154897E-2</v>
      </c>
      <c r="Q44" s="341">
        <f t="shared" si="44"/>
        <v>7.3062776708257754E-2</v>
      </c>
      <c r="R44" s="341">
        <f t="shared" si="45"/>
        <v>5.5610825609613071E-2</v>
      </c>
      <c r="S44" s="341">
        <f t="shared" si="46"/>
        <v>7.4705925830353945E-2</v>
      </c>
      <c r="T44" s="342">
        <f t="shared" si="47"/>
        <v>5.3715922643069569E-2</v>
      </c>
      <c r="V44" s="97">
        <v>5262.2959999999994</v>
      </c>
      <c r="W44" s="61">
        <v>2507.62</v>
      </c>
      <c r="X44" s="61">
        <v>4617.3590000000004</v>
      </c>
      <c r="Y44" s="61">
        <v>4387.2880000000005</v>
      </c>
      <c r="Z44" s="61">
        <v>5133.1900000000005</v>
      </c>
      <c r="AA44" s="61">
        <v>4976.0409999999993</v>
      </c>
      <c r="AB44" s="61">
        <v>4838.4189999999999</v>
      </c>
      <c r="AC44" s="61">
        <v>4740.1349999999993</v>
      </c>
      <c r="AD44" s="61">
        <v>5119.7519999999995</v>
      </c>
      <c r="AE44" s="61">
        <v>5387.0660000000007</v>
      </c>
      <c r="AF44" s="61">
        <v>5919.0940000000001</v>
      </c>
      <c r="AG44" s="82">
        <v>4700.6559999999999</v>
      </c>
      <c r="AH44" s="42">
        <f t="shared" si="29"/>
        <v>-0.2058487329310871</v>
      </c>
      <c r="AJ44" s="340">
        <f t="shared" si="48"/>
        <v>7.0713128392808022E-2</v>
      </c>
      <c r="AK44" s="341">
        <f t="shared" si="49"/>
        <v>8.7179496882789254E-2</v>
      </c>
      <c r="AL44" s="341">
        <f t="shared" si="50"/>
        <v>7.3175876587563915E-2</v>
      </c>
      <c r="AM44" s="341">
        <f t="shared" si="51"/>
        <v>9.1441949597299538E-2</v>
      </c>
      <c r="AN44" s="342">
        <f t="shared" si="52"/>
        <v>7.6645764587668697E-2</v>
      </c>
      <c r="AP44" s="102">
        <f t="shared" si="53"/>
        <v>2.6546241688371102</v>
      </c>
      <c r="AQ44" s="74">
        <f t="shared" si="54"/>
        <v>1.7685275693730369</v>
      </c>
      <c r="AR44" s="74">
        <f t="shared" si="55"/>
        <v>1.7124041182026981</v>
      </c>
      <c r="AS44" s="74">
        <f t="shared" si="56"/>
        <v>1.7618243704511618</v>
      </c>
      <c r="AT44" s="74">
        <f t="shared" si="57"/>
        <v>1.8201613795411933</v>
      </c>
      <c r="AU44" s="74">
        <f t="shared" si="58"/>
        <v>1.7057926196967372</v>
      </c>
      <c r="AV44" s="74">
        <f t="shared" si="59"/>
        <v>1.7536984682745071</v>
      </c>
      <c r="AW44" s="74">
        <f t="shared" si="60"/>
        <v>1.7152799590081473</v>
      </c>
      <c r="AX44" s="74">
        <f t="shared" si="61"/>
        <v>1.7309067009619166</v>
      </c>
      <c r="AY44" s="74">
        <f t="shared" si="62"/>
        <v>1.9280768501186474</v>
      </c>
      <c r="AZ44" s="74">
        <f t="shared" si="63"/>
        <v>1.9320878163870043</v>
      </c>
      <c r="BA44" s="103">
        <f t="shared" si="64"/>
        <v>2.0749765383803842</v>
      </c>
      <c r="BB44" s="42">
        <f t="shared" si="65"/>
        <v>7.3955604285410356E-2</v>
      </c>
    </row>
    <row r="45" spans="1:55" ht="20.100000000000001" customHeight="1">
      <c r="A45" s="88" t="s">
        <v>128</v>
      </c>
      <c r="B45" s="90">
        <v>12775.41</v>
      </c>
      <c r="C45" s="61">
        <v>23607.280000000002</v>
      </c>
      <c r="D45" s="61">
        <v>25359.630000000005</v>
      </c>
      <c r="E45" s="61">
        <v>29511.39</v>
      </c>
      <c r="F45" s="61">
        <v>30032.65</v>
      </c>
      <c r="G45" s="61">
        <v>33735.919999999998</v>
      </c>
      <c r="H45" s="61">
        <v>36849.509999999995</v>
      </c>
      <c r="I45" s="61">
        <v>33920.160000000003</v>
      </c>
      <c r="J45" s="61">
        <v>37308.379999999997</v>
      </c>
      <c r="K45" s="61">
        <v>28198.71</v>
      </c>
      <c r="L45" s="61">
        <v>26150.87</v>
      </c>
      <c r="M45" s="82">
        <v>26306.489999999998</v>
      </c>
      <c r="N45" s="42">
        <f t="shared" si="42"/>
        <v>5.9508536427277173E-3</v>
      </c>
      <c r="P45" s="340">
        <f t="shared" si="43"/>
        <v>2.3850322531889141E-2</v>
      </c>
      <c r="Q45" s="341">
        <f t="shared" si="44"/>
        <v>8.4495000416765539E-2</v>
      </c>
      <c r="R45" s="341">
        <f t="shared" si="45"/>
        <v>5.61255523146321E-2</v>
      </c>
      <c r="S45" s="341">
        <f t="shared" si="46"/>
        <v>6.3769471689576557E-2</v>
      </c>
      <c r="T45" s="342">
        <f t="shared" si="47"/>
        <v>6.2376451590079061E-2</v>
      </c>
      <c r="V45" s="97">
        <v>1498.5409999999999</v>
      </c>
      <c r="W45" s="61">
        <v>3307.3589999999999</v>
      </c>
      <c r="X45" s="61">
        <v>3373.4139999999998</v>
      </c>
      <c r="Y45" s="61">
        <v>4262.3410000000003</v>
      </c>
      <c r="Z45" s="61">
        <v>4469.1059999999998</v>
      </c>
      <c r="AA45" s="61">
        <v>4897.9009999999989</v>
      </c>
      <c r="AB45" s="61">
        <v>5323.5039999999999</v>
      </c>
      <c r="AC45" s="61">
        <v>4561.3130000000001</v>
      </c>
      <c r="AD45" s="61">
        <v>5130.0869999999995</v>
      </c>
      <c r="AE45" s="61">
        <v>3865.3810000000003</v>
      </c>
      <c r="AF45" s="61">
        <v>3891.922</v>
      </c>
      <c r="AG45" s="82">
        <v>3807.0460000000003</v>
      </c>
      <c r="AH45" s="42">
        <f t="shared" si="29"/>
        <v>-2.1808247955637277E-2</v>
      </c>
      <c r="AJ45" s="340">
        <f t="shared" si="48"/>
        <v>2.0136936830403865E-2</v>
      </c>
      <c r="AK45" s="341">
        <f t="shared" si="49"/>
        <v>8.5810495725760771E-2</v>
      </c>
      <c r="AL45" s="341">
        <f t="shared" si="50"/>
        <v>5.2505880384594208E-2</v>
      </c>
      <c r="AM45" s="341">
        <f t="shared" si="51"/>
        <v>6.0124900087854864E-2</v>
      </c>
      <c r="AN45" s="342">
        <f t="shared" si="52"/>
        <v>6.2075155359257464E-2</v>
      </c>
      <c r="AP45" s="102">
        <f t="shared" si="53"/>
        <v>1.1729885772746236</v>
      </c>
      <c r="AQ45" s="74">
        <f t="shared" si="54"/>
        <v>1.4009911349380357</v>
      </c>
      <c r="AR45" s="74">
        <f t="shared" si="55"/>
        <v>1.3302299757528004</v>
      </c>
      <c r="AS45" s="74">
        <f t="shared" si="56"/>
        <v>1.4443037078226408</v>
      </c>
      <c r="AT45" s="74">
        <f t="shared" si="57"/>
        <v>1.4880824702448834</v>
      </c>
      <c r="AU45" s="74">
        <f t="shared" si="58"/>
        <v>1.4518356102338394</v>
      </c>
      <c r="AV45" s="74">
        <f t="shared" si="59"/>
        <v>1.4446607295456575</v>
      </c>
      <c r="AW45" s="74">
        <f t="shared" si="60"/>
        <v>1.3447203668850618</v>
      </c>
      <c r="AX45" s="74">
        <f t="shared" si="61"/>
        <v>1.3750495197057604</v>
      </c>
      <c r="AY45" s="74">
        <f t="shared" si="62"/>
        <v>1.3707651874855271</v>
      </c>
      <c r="AZ45" s="74">
        <f t="shared" si="63"/>
        <v>1.4882571784418643</v>
      </c>
      <c r="BA45" s="103">
        <f t="shared" si="64"/>
        <v>1.4471888876091035</v>
      </c>
      <c r="BB45" s="42">
        <f t="shared" si="65"/>
        <v>-2.7594888455876588E-2</v>
      </c>
    </row>
    <row r="46" spans="1:55" ht="20.100000000000001" customHeight="1">
      <c r="A46" s="88" t="s">
        <v>134</v>
      </c>
      <c r="B46" s="90">
        <v>773.89</v>
      </c>
      <c r="C46" s="61">
        <v>414.09999999999997</v>
      </c>
      <c r="D46" s="61">
        <v>4778.75</v>
      </c>
      <c r="E46" s="61">
        <v>3143.53</v>
      </c>
      <c r="F46" s="61">
        <v>2707.9900000000002</v>
      </c>
      <c r="G46" s="61">
        <v>5696.9</v>
      </c>
      <c r="H46" s="61">
        <v>7513.3600000000006</v>
      </c>
      <c r="I46" s="61">
        <v>9251.58</v>
      </c>
      <c r="J46" s="61">
        <v>9417.0700000000015</v>
      </c>
      <c r="K46" s="61">
        <v>21358.98</v>
      </c>
      <c r="L46" s="61">
        <v>17205.939999999995</v>
      </c>
      <c r="M46" s="82">
        <v>14518.810000000001</v>
      </c>
      <c r="N46" s="42">
        <f t="shared" si="42"/>
        <v>-0.15617455367158053</v>
      </c>
      <c r="P46" s="340">
        <f t="shared" si="43"/>
        <v>1.4447697650567526E-3</v>
      </c>
      <c r="Q46" s="341">
        <f t="shared" si="44"/>
        <v>1.4268458304213184E-2</v>
      </c>
      <c r="R46" s="341">
        <f t="shared" si="45"/>
        <v>4.2512035102924242E-2</v>
      </c>
      <c r="S46" s="341">
        <f t="shared" si="46"/>
        <v>4.1957063138723584E-2</v>
      </c>
      <c r="T46" s="342">
        <f t="shared" si="47"/>
        <v>3.442617578820116E-2</v>
      </c>
      <c r="V46" s="97">
        <v>257.94</v>
      </c>
      <c r="W46" s="61">
        <v>81.292000000000002</v>
      </c>
      <c r="X46" s="61">
        <v>707.98199999999997</v>
      </c>
      <c r="Y46" s="61">
        <v>528.25099999999998</v>
      </c>
      <c r="Z46" s="61">
        <v>507.95499999999998</v>
      </c>
      <c r="AA46" s="61">
        <v>1267.5330000000001</v>
      </c>
      <c r="AB46" s="61">
        <v>1664.5609999999999</v>
      </c>
      <c r="AC46" s="61">
        <v>2038.0070000000001</v>
      </c>
      <c r="AD46" s="61">
        <v>2135.1379999999999</v>
      </c>
      <c r="AE46" s="61">
        <v>4336.6909999999998</v>
      </c>
      <c r="AF46" s="61">
        <v>4114.7240000000002</v>
      </c>
      <c r="AG46" s="82">
        <v>3167.2950000000001</v>
      </c>
      <c r="AH46" s="42">
        <f t="shared" si="29"/>
        <v>-0.23025335356636314</v>
      </c>
      <c r="AJ46" s="340">
        <f t="shared" si="48"/>
        <v>3.4661190358050752E-3</v>
      </c>
      <c r="AK46" s="341">
        <f t="shared" si="49"/>
        <v>2.2206989295773995E-2</v>
      </c>
      <c r="AL46" s="341">
        <f t="shared" si="50"/>
        <v>5.8907978000343621E-2</v>
      </c>
      <c r="AM46" s="341">
        <f t="shared" si="51"/>
        <v>6.3566887874191347E-2</v>
      </c>
      <c r="AN46" s="342">
        <f t="shared" si="52"/>
        <v>5.1643801833127147E-2</v>
      </c>
      <c r="AP46" s="102">
        <f t="shared" si="53"/>
        <v>3.3330318262285337</v>
      </c>
      <c r="AQ46" s="74">
        <f t="shared" si="54"/>
        <v>1.9631007003139338</v>
      </c>
      <c r="AR46" s="74">
        <f t="shared" si="55"/>
        <v>1.4815213183363849</v>
      </c>
      <c r="AS46" s="74">
        <f t="shared" si="56"/>
        <v>1.6804388696783552</v>
      </c>
      <c r="AT46" s="74">
        <f t="shared" si="57"/>
        <v>1.8757639429983122</v>
      </c>
      <c r="AU46" s="74">
        <f t="shared" si="58"/>
        <v>2.2249521669680004</v>
      </c>
      <c r="AV46" s="74">
        <f t="shared" si="59"/>
        <v>2.2154681793498514</v>
      </c>
      <c r="AW46" s="74">
        <f t="shared" si="60"/>
        <v>2.202874536025198</v>
      </c>
      <c r="AX46" s="74">
        <f t="shared" si="61"/>
        <v>2.2673060729080272</v>
      </c>
      <c r="AY46" s="74">
        <f t="shared" si="62"/>
        <v>2.0303830051809593</v>
      </c>
      <c r="AZ46" s="74">
        <f t="shared" si="63"/>
        <v>2.3914555089695777</v>
      </c>
      <c r="BA46" s="103">
        <f t="shared" si="64"/>
        <v>2.1815114324107827</v>
      </c>
      <c r="BB46" s="42">
        <f t="shared" si="65"/>
        <v>-8.7789246244123098E-2</v>
      </c>
    </row>
    <row r="47" spans="1:55" ht="20.100000000000001" customHeight="1">
      <c r="A47" s="88" t="s">
        <v>133</v>
      </c>
      <c r="B47" s="90">
        <v>18855.600000000002</v>
      </c>
      <c r="C47" s="61">
        <v>16513.79</v>
      </c>
      <c r="D47" s="61">
        <v>19354.11</v>
      </c>
      <c r="E47" s="61">
        <v>22882.680000000018</v>
      </c>
      <c r="F47" s="61">
        <v>24046.909999999996</v>
      </c>
      <c r="G47" s="61">
        <v>24904.880000000001</v>
      </c>
      <c r="H47" s="61">
        <v>23567.91</v>
      </c>
      <c r="I47" s="61">
        <v>22092.120000000006</v>
      </c>
      <c r="J47" s="61">
        <v>25938.319999999996</v>
      </c>
      <c r="K47" s="61">
        <v>22911.910000000003</v>
      </c>
      <c r="L47" s="61">
        <v>27230.98</v>
      </c>
      <c r="M47" s="82">
        <v>25370.070000000003</v>
      </c>
      <c r="N47" s="42">
        <f t="shared" si="42"/>
        <v>-6.8337973881218969E-2</v>
      </c>
      <c r="P47" s="340">
        <f t="shared" si="43"/>
        <v>3.5201386220269165E-2</v>
      </c>
      <c r="Q47" s="341">
        <f t="shared" si="44"/>
        <v>6.2376773657854774E-2</v>
      </c>
      <c r="R47" s="341">
        <f t="shared" si="45"/>
        <v>4.5602923088791748E-2</v>
      </c>
      <c r="S47" s="341">
        <f t="shared" si="46"/>
        <v>6.6403343681851704E-2</v>
      </c>
      <c r="T47" s="342">
        <f t="shared" si="47"/>
        <v>6.015606579182238E-2</v>
      </c>
      <c r="V47" s="97">
        <v>2622.9900000000002</v>
      </c>
      <c r="W47" s="61">
        <v>2042.1420000000001</v>
      </c>
      <c r="X47" s="61">
        <v>2192.9659999999999</v>
      </c>
      <c r="Y47" s="61">
        <v>2662.3350000000005</v>
      </c>
      <c r="Z47" s="61">
        <v>2835.7190000000001</v>
      </c>
      <c r="AA47" s="61">
        <v>2815.6870000000004</v>
      </c>
      <c r="AB47" s="61">
        <v>2576.0810000000001</v>
      </c>
      <c r="AC47" s="61">
        <v>2514.3630000000003</v>
      </c>
      <c r="AD47" s="61">
        <v>3384.4070000000006</v>
      </c>
      <c r="AE47" s="61">
        <v>2818.9969999999998</v>
      </c>
      <c r="AF47" s="61">
        <v>3505.4640000000004</v>
      </c>
      <c r="AG47" s="82">
        <v>3164.3710000000001</v>
      </c>
      <c r="AH47" s="42">
        <f t="shared" si="29"/>
        <v>-9.7303238601223765E-2</v>
      </c>
      <c r="AJ47" s="340">
        <f t="shared" si="48"/>
        <v>3.5246939480989205E-2</v>
      </c>
      <c r="AK47" s="341">
        <f t="shared" si="49"/>
        <v>4.9330416698618498E-2</v>
      </c>
      <c r="AL47" s="341">
        <f t="shared" si="50"/>
        <v>3.8292194038965346E-2</v>
      </c>
      <c r="AM47" s="341">
        <f t="shared" si="51"/>
        <v>5.415464974929407E-2</v>
      </c>
      <c r="AN47" s="342">
        <f t="shared" si="52"/>
        <v>5.1596125037451319E-2</v>
      </c>
      <c r="AP47" s="102">
        <f t="shared" si="53"/>
        <v>1.3910933621841788</v>
      </c>
      <c r="AQ47" s="74">
        <f t="shared" si="54"/>
        <v>1.2366282967144429</v>
      </c>
      <c r="AR47" s="74">
        <f t="shared" si="55"/>
        <v>1.1330750936106075</v>
      </c>
      <c r="AS47" s="74">
        <f t="shared" si="56"/>
        <v>1.1634716737724768</v>
      </c>
      <c r="AT47" s="74">
        <f t="shared" si="57"/>
        <v>1.1792446513918007</v>
      </c>
      <c r="AU47" s="74">
        <f t="shared" si="58"/>
        <v>1.1305764171519801</v>
      </c>
      <c r="AV47" s="74">
        <f t="shared" si="59"/>
        <v>1.093046010443862</v>
      </c>
      <c r="AW47" s="74">
        <f t="shared" si="60"/>
        <v>1.1381266261454308</v>
      </c>
      <c r="AX47" s="74">
        <f t="shared" si="61"/>
        <v>1.3047903642178835</v>
      </c>
      <c r="AY47" s="74">
        <f t="shared" si="62"/>
        <v>1.2303631604698164</v>
      </c>
      <c r="AZ47" s="74">
        <f t="shared" si="63"/>
        <v>1.2873073242314454</v>
      </c>
      <c r="BA47" s="103">
        <f t="shared" si="64"/>
        <v>1.2472850882949869</v>
      </c>
      <c r="BB47" s="42">
        <f t="shared" si="65"/>
        <v>-3.1089884430163455E-2</v>
      </c>
    </row>
    <row r="48" spans="1:55" ht="20.100000000000001" customHeight="1">
      <c r="A48" s="88" t="s">
        <v>123</v>
      </c>
      <c r="B48" s="90">
        <v>28570.339999999997</v>
      </c>
      <c r="C48" s="61">
        <v>21593.079999999998</v>
      </c>
      <c r="D48" s="61">
        <v>21660.319999999996</v>
      </c>
      <c r="E48" s="61">
        <v>12603.359999999999</v>
      </c>
      <c r="F48" s="61">
        <v>11593.620000000003</v>
      </c>
      <c r="G48" s="61">
        <v>14275.529999999999</v>
      </c>
      <c r="H48" s="61">
        <v>11178.19</v>
      </c>
      <c r="I48" s="61">
        <v>13637.630000000001</v>
      </c>
      <c r="J48" s="61">
        <v>12608.880000000001</v>
      </c>
      <c r="K48" s="61">
        <v>12278.68</v>
      </c>
      <c r="L48" s="61">
        <v>17453.469999999998</v>
      </c>
      <c r="M48" s="82">
        <v>11909.9</v>
      </c>
      <c r="N48" s="42">
        <f t="shared" si="42"/>
        <v>-0.31761993460326221</v>
      </c>
      <c r="P48" s="340">
        <f t="shared" si="43"/>
        <v>5.3337765586054263E-2</v>
      </c>
      <c r="Q48" s="341">
        <f t="shared" si="44"/>
        <v>3.5754498863512507E-2</v>
      </c>
      <c r="R48" s="341">
        <f t="shared" si="45"/>
        <v>2.443897953823515E-2</v>
      </c>
      <c r="S48" s="341">
        <f t="shared" si="46"/>
        <v>4.2560670488204541E-2</v>
      </c>
      <c r="T48" s="342">
        <f t="shared" si="47"/>
        <v>2.8240076908499868E-2</v>
      </c>
      <c r="V48" s="97">
        <v>4996.1740000000009</v>
      </c>
      <c r="W48" s="61">
        <v>1766.4860000000003</v>
      </c>
      <c r="X48" s="61">
        <v>2218.4670000000001</v>
      </c>
      <c r="Y48" s="61">
        <v>1785.7649999999996</v>
      </c>
      <c r="Z48" s="61">
        <v>1437.3849999999998</v>
      </c>
      <c r="AA48" s="61">
        <v>1600.1309999999999</v>
      </c>
      <c r="AB48" s="61">
        <v>1250.299</v>
      </c>
      <c r="AC48" s="61">
        <v>1493.0589999999997</v>
      </c>
      <c r="AD48" s="61">
        <v>1494.7860000000001</v>
      </c>
      <c r="AE48" s="61">
        <v>1846.6339999999998</v>
      </c>
      <c r="AF48" s="61">
        <v>2699.3680000000004</v>
      </c>
      <c r="AG48" s="82">
        <v>1999.702</v>
      </c>
      <c r="AH48" s="42">
        <f t="shared" si="29"/>
        <v>-0.25919622667231745</v>
      </c>
      <c r="AJ48" s="340">
        <f t="shared" si="48"/>
        <v>6.7137062136909315E-2</v>
      </c>
      <c r="AK48" s="341">
        <f t="shared" si="49"/>
        <v>2.8034056698197314E-2</v>
      </c>
      <c r="AL48" s="341">
        <f t="shared" si="50"/>
        <v>2.5083981092193685E-2</v>
      </c>
      <c r="AM48" s="341">
        <f t="shared" si="51"/>
        <v>4.1701563212302978E-2</v>
      </c>
      <c r="AN48" s="342">
        <f t="shared" si="52"/>
        <v>3.2605808367489615E-2</v>
      </c>
      <c r="AP48" s="102">
        <f t="shared" si="53"/>
        <v>1.748727526518761</v>
      </c>
      <c r="AQ48" s="74">
        <f t="shared" si="54"/>
        <v>0.81807968108301388</v>
      </c>
      <c r="AR48" s="74">
        <f t="shared" si="55"/>
        <v>1.024207860271686</v>
      </c>
      <c r="AS48" s="74">
        <f t="shared" si="56"/>
        <v>1.4168959705983164</v>
      </c>
      <c r="AT48" s="74">
        <f t="shared" si="57"/>
        <v>1.2398068937915849</v>
      </c>
      <c r="AU48" s="74">
        <f t="shared" si="58"/>
        <v>1.1208907830392287</v>
      </c>
      <c r="AV48" s="74">
        <f t="shared" si="59"/>
        <v>1.1185165040136194</v>
      </c>
      <c r="AW48" s="74">
        <f t="shared" si="60"/>
        <v>1.0948082621393891</v>
      </c>
      <c r="AX48" s="74">
        <f t="shared" si="61"/>
        <v>1.1855025981689096</v>
      </c>
      <c r="AY48" s="74">
        <f t="shared" si="62"/>
        <v>1.5039352764303655</v>
      </c>
      <c r="AZ48" s="74">
        <f t="shared" si="63"/>
        <v>1.5466082102871239</v>
      </c>
      <c r="BA48" s="103">
        <f t="shared" si="64"/>
        <v>1.6790250128044737</v>
      </c>
      <c r="BB48" s="42">
        <f t="shared" si="65"/>
        <v>8.561754789389546E-2</v>
      </c>
    </row>
    <row r="49" spans="1:54" ht="20.100000000000001" customHeight="1">
      <c r="A49" s="88" t="s">
        <v>129</v>
      </c>
      <c r="B49" s="90">
        <v>5773.97</v>
      </c>
      <c r="C49" s="61">
        <v>3005.89</v>
      </c>
      <c r="D49" s="61">
        <v>4136.05</v>
      </c>
      <c r="E49" s="61">
        <v>6193.3300000000017</v>
      </c>
      <c r="F49" s="61">
        <v>6968.88</v>
      </c>
      <c r="G49" s="61">
        <v>8196.75</v>
      </c>
      <c r="H49" s="61">
        <v>10215.77</v>
      </c>
      <c r="I49" s="61">
        <v>6376.92</v>
      </c>
      <c r="J49" s="61">
        <v>7453.82</v>
      </c>
      <c r="K49" s="61">
        <v>10111.32</v>
      </c>
      <c r="L49" s="61">
        <v>8877.380000000001</v>
      </c>
      <c r="M49" s="82">
        <v>6835.1200000000008</v>
      </c>
      <c r="N49" s="42">
        <f t="shared" si="42"/>
        <v>-0.23005210996938286</v>
      </c>
      <c r="P49" s="340">
        <f t="shared" si="43"/>
        <v>1.0779383737152228E-2</v>
      </c>
      <c r="Q49" s="341">
        <f t="shared" si="44"/>
        <v>2.052958373941256E-2</v>
      </c>
      <c r="R49" s="341">
        <f t="shared" si="45"/>
        <v>2.0125155357460886E-2</v>
      </c>
      <c r="S49" s="341">
        <f t="shared" si="46"/>
        <v>2.1647686390074715E-2</v>
      </c>
      <c r="T49" s="342">
        <f t="shared" si="47"/>
        <v>1.6207047454539974E-2</v>
      </c>
      <c r="V49" s="97">
        <v>1928.7330000000002</v>
      </c>
      <c r="W49" s="61">
        <v>628.65500000000009</v>
      </c>
      <c r="X49" s="61">
        <v>807.87900000000002</v>
      </c>
      <c r="Y49" s="61">
        <v>1055.9479999999999</v>
      </c>
      <c r="Z49" s="61">
        <v>1281.1310000000001</v>
      </c>
      <c r="AA49" s="61">
        <v>1482.201</v>
      </c>
      <c r="AB49" s="61">
        <v>1924.731</v>
      </c>
      <c r="AC49" s="61">
        <v>1334.6490000000001</v>
      </c>
      <c r="AD49" s="61">
        <v>1974.7180000000001</v>
      </c>
      <c r="AE49" s="61">
        <v>2644.1929999999998</v>
      </c>
      <c r="AF49" s="61">
        <v>2502.1890000000003</v>
      </c>
      <c r="AG49" s="82">
        <v>1713.9690000000003</v>
      </c>
      <c r="AH49" s="42">
        <f t="shared" si="29"/>
        <v>-0.31501217533927289</v>
      </c>
      <c r="AJ49" s="340">
        <f t="shared" si="48"/>
        <v>2.5917725697004849E-2</v>
      </c>
      <c r="AK49" s="341">
        <f t="shared" si="49"/>
        <v>2.5967940669935623E-2</v>
      </c>
      <c r="AL49" s="341">
        <f t="shared" si="50"/>
        <v>3.5917722307783187E-2</v>
      </c>
      <c r="AM49" s="341">
        <f t="shared" si="51"/>
        <v>3.8655415916847638E-2</v>
      </c>
      <c r="AN49" s="342">
        <f t="shared" si="52"/>
        <v>2.794683645954138E-2</v>
      </c>
      <c r="AP49" s="102">
        <f t="shared" si="53"/>
        <v>3.3403931783504248</v>
      </c>
      <c r="AQ49" s="74">
        <f t="shared" si="54"/>
        <v>2.0914105306581416</v>
      </c>
      <c r="AR49" s="74">
        <f t="shared" si="55"/>
        <v>1.9532621704283071</v>
      </c>
      <c r="AS49" s="74">
        <f t="shared" si="56"/>
        <v>1.7049761598364686</v>
      </c>
      <c r="AT49" s="74">
        <f t="shared" si="57"/>
        <v>1.8383599660203647</v>
      </c>
      <c r="AU49" s="74">
        <f t="shared" si="58"/>
        <v>1.8082788910238814</v>
      </c>
      <c r="AV49" s="74">
        <f t="shared" si="59"/>
        <v>1.8840782437349313</v>
      </c>
      <c r="AW49" s="74">
        <f t="shared" si="60"/>
        <v>2.0929367155303815</v>
      </c>
      <c r="AX49" s="74">
        <f t="shared" si="61"/>
        <v>2.6492697703996075</v>
      </c>
      <c r="AY49" s="74">
        <f t="shared" si="62"/>
        <v>2.6150819081979404</v>
      </c>
      <c r="AZ49" s="74">
        <f t="shared" si="63"/>
        <v>2.8186120229166711</v>
      </c>
      <c r="BA49" s="103">
        <f t="shared" si="64"/>
        <v>2.5075916735916852</v>
      </c>
      <c r="BB49" s="42">
        <f t="shared" si="65"/>
        <v>-0.11034521487747902</v>
      </c>
    </row>
    <row r="50" spans="1:54" ht="20.100000000000001" customHeight="1">
      <c r="A50" s="88" t="s">
        <v>147</v>
      </c>
      <c r="B50" s="90">
        <v>212.94</v>
      </c>
      <c r="C50" s="61">
        <v>352.64</v>
      </c>
      <c r="D50" s="61">
        <v>352.18</v>
      </c>
      <c r="E50" s="61">
        <v>475.00999999999993</v>
      </c>
      <c r="F50" s="61">
        <v>542.71</v>
      </c>
      <c r="G50" s="61">
        <v>560.91000000000008</v>
      </c>
      <c r="H50" s="61">
        <v>1131.54</v>
      </c>
      <c r="I50" s="61">
        <v>1695.34</v>
      </c>
      <c r="J50" s="61">
        <v>2157.5400000000004</v>
      </c>
      <c r="K50" s="61">
        <v>2680.42</v>
      </c>
      <c r="L50" s="61">
        <v>3575.06</v>
      </c>
      <c r="M50" s="82">
        <v>5226.05</v>
      </c>
      <c r="N50" s="42">
        <f t="shared" si="42"/>
        <v>0.46180763399775115</v>
      </c>
      <c r="P50" s="340">
        <f t="shared" si="43"/>
        <v>3.9753617926473385E-4</v>
      </c>
      <c r="Q50" s="341">
        <f t="shared" si="44"/>
        <v>1.4048554384693812E-3</v>
      </c>
      <c r="R50" s="341">
        <f t="shared" si="45"/>
        <v>5.3349976979509411E-3</v>
      </c>
      <c r="S50" s="341">
        <f t="shared" si="46"/>
        <v>8.7178624442910517E-3</v>
      </c>
      <c r="T50" s="342">
        <f t="shared" si="47"/>
        <v>1.2391712266909523E-2</v>
      </c>
      <c r="V50" s="97">
        <v>52.773000000000003</v>
      </c>
      <c r="W50" s="61">
        <v>87.595999999999989</v>
      </c>
      <c r="X50" s="61">
        <v>87.278999999999996</v>
      </c>
      <c r="Y50" s="61">
        <v>112.70099999999998</v>
      </c>
      <c r="Z50" s="61">
        <v>132.245</v>
      </c>
      <c r="AA50" s="61">
        <v>140.97200000000001</v>
      </c>
      <c r="AB50" s="61">
        <v>294.7</v>
      </c>
      <c r="AC50" s="61">
        <v>443.15299999999996</v>
      </c>
      <c r="AD50" s="61">
        <v>573.65099999999995</v>
      </c>
      <c r="AE50" s="61">
        <v>760.46899999999994</v>
      </c>
      <c r="AF50" s="61">
        <v>1012.843</v>
      </c>
      <c r="AG50" s="82">
        <v>1484.2460000000001</v>
      </c>
      <c r="AH50" s="42">
        <f t="shared" si="29"/>
        <v>0.46542553979244577</v>
      </c>
      <c r="AJ50" s="340">
        <f t="shared" si="48"/>
        <v>7.091474756786122E-4</v>
      </c>
      <c r="AK50" s="341">
        <f t="shared" si="49"/>
        <v>2.4698084349708068E-3</v>
      </c>
      <c r="AL50" s="341">
        <f t="shared" si="50"/>
        <v>1.0329924618088609E-2</v>
      </c>
      <c r="AM50" s="341">
        <f t="shared" si="51"/>
        <v>1.564704641554563E-2</v>
      </c>
      <c r="AN50" s="342">
        <f t="shared" si="52"/>
        <v>2.4201126290923844E-2</v>
      </c>
      <c r="AP50" s="102">
        <f t="shared" si="53"/>
        <v>2.4783037475345169</v>
      </c>
      <c r="AQ50" s="74">
        <f t="shared" si="54"/>
        <v>2.4840063520871141</v>
      </c>
      <c r="AR50" s="74">
        <f t="shared" si="55"/>
        <v>2.4782497586461467</v>
      </c>
      <c r="AS50" s="74">
        <f t="shared" si="56"/>
        <v>2.3726026820487989</v>
      </c>
      <c r="AT50" s="74">
        <f t="shared" si="57"/>
        <v>2.4367525934661236</v>
      </c>
      <c r="AU50" s="74">
        <f t="shared" si="58"/>
        <v>2.5132730741117109</v>
      </c>
      <c r="AV50" s="74">
        <f t="shared" si="59"/>
        <v>2.6044152217332135</v>
      </c>
      <c r="AW50" s="74">
        <f t="shared" si="60"/>
        <v>2.6139476447202332</v>
      </c>
      <c r="AX50" s="74">
        <f t="shared" si="61"/>
        <v>2.6588197669568112</v>
      </c>
      <c r="AY50" s="74">
        <f t="shared" si="62"/>
        <v>2.8371262712559968</v>
      </c>
      <c r="AZ50" s="74">
        <f t="shared" si="63"/>
        <v>2.8330797245360917</v>
      </c>
      <c r="BA50" s="103">
        <f t="shared" si="64"/>
        <v>2.8400914648730877</v>
      </c>
      <c r="BB50" s="42">
        <f t="shared" si="65"/>
        <v>2.4749534142192845E-3</v>
      </c>
    </row>
    <row r="51" spans="1:54" ht="20.100000000000001" customHeight="1">
      <c r="A51" s="88" t="s">
        <v>140</v>
      </c>
      <c r="B51" s="90">
        <v>1087.08</v>
      </c>
      <c r="C51" s="61">
        <v>1421.78</v>
      </c>
      <c r="D51" s="61">
        <v>1471.0800000000002</v>
      </c>
      <c r="E51" s="61">
        <v>823.63</v>
      </c>
      <c r="F51" s="61">
        <v>1094.7199999999998</v>
      </c>
      <c r="G51" s="61">
        <v>1413.08</v>
      </c>
      <c r="H51" s="61">
        <v>1146.7800000000002</v>
      </c>
      <c r="I51" s="61">
        <v>1689.36</v>
      </c>
      <c r="J51" s="61">
        <v>2045.74</v>
      </c>
      <c r="K51" s="61">
        <v>1623.8</v>
      </c>
      <c r="L51" s="61">
        <v>2921.6800000000003</v>
      </c>
      <c r="M51" s="82">
        <v>3847.11</v>
      </c>
      <c r="N51" s="42">
        <f t="shared" si="42"/>
        <v>0.31674584485638391</v>
      </c>
      <c r="P51" s="340">
        <f t="shared" si="43"/>
        <v>2.0294619599657503E-3</v>
      </c>
      <c r="Q51" s="341">
        <f t="shared" si="44"/>
        <v>3.5392008040368559E-3</v>
      </c>
      <c r="R51" s="341">
        <f t="shared" si="45"/>
        <v>3.2319447183399384E-3</v>
      </c>
      <c r="S51" s="341">
        <f t="shared" si="46"/>
        <v>7.124580943043273E-3</v>
      </c>
      <c r="T51" s="342">
        <f t="shared" si="47"/>
        <v>9.1220482351202729E-3</v>
      </c>
      <c r="V51" s="97">
        <v>335.42899999999997</v>
      </c>
      <c r="W51" s="61">
        <v>394.30899999999997</v>
      </c>
      <c r="X51" s="61">
        <v>395.46600000000001</v>
      </c>
      <c r="Y51" s="61">
        <v>236.80099999999999</v>
      </c>
      <c r="Z51" s="61">
        <v>283.84400000000005</v>
      </c>
      <c r="AA51" s="61">
        <v>363.72199999999998</v>
      </c>
      <c r="AB51" s="61">
        <v>295.76500000000004</v>
      </c>
      <c r="AC51" s="61">
        <v>415.71299999999997</v>
      </c>
      <c r="AD51" s="61">
        <v>482.84500000000003</v>
      </c>
      <c r="AE51" s="61">
        <v>403.47799999999995</v>
      </c>
      <c r="AF51" s="61">
        <v>698.82900000000006</v>
      </c>
      <c r="AG51" s="82">
        <v>845.3180000000001</v>
      </c>
      <c r="AH51" s="42">
        <f t="shared" si="29"/>
        <v>0.20962066542745081</v>
      </c>
      <c r="AJ51" s="340">
        <f t="shared" si="48"/>
        <v>4.5073925799064144E-3</v>
      </c>
      <c r="AK51" s="341">
        <f t="shared" si="49"/>
        <v>6.3723552449029006E-3</v>
      </c>
      <c r="AL51" s="341">
        <f t="shared" si="50"/>
        <v>5.4806932630484025E-3</v>
      </c>
      <c r="AM51" s="341">
        <f t="shared" si="51"/>
        <v>1.0795957319672781E-2</v>
      </c>
      <c r="AN51" s="342">
        <f t="shared" si="52"/>
        <v>1.3783192054410903E-2</v>
      </c>
      <c r="AP51" s="102">
        <f t="shared" si="53"/>
        <v>3.0855962762630162</v>
      </c>
      <c r="AQ51" s="74">
        <f t="shared" si="54"/>
        <v>2.7733474939864111</v>
      </c>
      <c r="AR51" s="74">
        <f t="shared" si="55"/>
        <v>2.6882698425646461</v>
      </c>
      <c r="AS51" s="74">
        <f t="shared" si="56"/>
        <v>2.8750895426344352</v>
      </c>
      <c r="AT51" s="74">
        <f t="shared" si="57"/>
        <v>2.5928456591639879</v>
      </c>
      <c r="AU51" s="74">
        <f t="shared" si="58"/>
        <v>2.5739660882611033</v>
      </c>
      <c r="AV51" s="74">
        <f t="shared" si="59"/>
        <v>2.579091020073597</v>
      </c>
      <c r="AW51" s="74">
        <f t="shared" si="60"/>
        <v>2.4607721267225457</v>
      </c>
      <c r="AX51" s="74">
        <f t="shared" si="61"/>
        <v>2.3602461700900408</v>
      </c>
      <c r="AY51" s="74">
        <f t="shared" si="62"/>
        <v>2.4847764503017613</v>
      </c>
      <c r="AZ51" s="74">
        <f t="shared" si="63"/>
        <v>2.3918738533994142</v>
      </c>
      <c r="BA51" s="103">
        <f t="shared" si="64"/>
        <v>2.1972805560537654</v>
      </c>
      <c r="BB51" s="42">
        <f t="shared" si="65"/>
        <v>-8.1356003398375731E-2</v>
      </c>
    </row>
    <row r="52" spans="1:54" ht="20.100000000000001" customHeight="1">
      <c r="A52" s="88" t="s">
        <v>145</v>
      </c>
      <c r="B52" s="90">
        <v>69.63</v>
      </c>
      <c r="C52" s="61">
        <v>30.83</v>
      </c>
      <c r="D52" s="61">
        <v>252.94</v>
      </c>
      <c r="E52" s="61">
        <v>372.24999999999994</v>
      </c>
      <c r="F52" s="61">
        <v>142.38</v>
      </c>
      <c r="G52" s="61">
        <v>200.33</v>
      </c>
      <c r="H52" s="61">
        <v>343.34000000000003</v>
      </c>
      <c r="I52" s="61">
        <v>674.09</v>
      </c>
      <c r="J52" s="61">
        <v>1741.83</v>
      </c>
      <c r="K52" s="61">
        <v>2815.28</v>
      </c>
      <c r="L52" s="61">
        <v>3465.1</v>
      </c>
      <c r="M52" s="82">
        <v>3499.4700000000007</v>
      </c>
      <c r="N52" s="42">
        <f t="shared" si="42"/>
        <v>9.9189056592885634E-3</v>
      </c>
      <c r="P52" s="340">
        <f t="shared" si="43"/>
        <v>1.2999175430733267E-4</v>
      </c>
      <c r="Q52" s="341">
        <f t="shared" si="44"/>
        <v>5.017466081698867E-4</v>
      </c>
      <c r="R52" s="341">
        <f t="shared" si="45"/>
        <v>5.6034174939327891E-3</v>
      </c>
      <c r="S52" s="341">
        <f t="shared" si="46"/>
        <v>8.4497225656948206E-3</v>
      </c>
      <c r="T52" s="342">
        <f t="shared" si="47"/>
        <v>8.2977440565401937E-3</v>
      </c>
      <c r="V52" s="97">
        <v>20.422000000000001</v>
      </c>
      <c r="W52" s="61">
        <v>5.3520000000000003</v>
      </c>
      <c r="X52" s="61">
        <v>63.380999999999993</v>
      </c>
      <c r="Y52" s="61">
        <v>135.15099999999995</v>
      </c>
      <c r="Z52" s="61">
        <v>35.287999999999997</v>
      </c>
      <c r="AA52" s="61">
        <v>49.98</v>
      </c>
      <c r="AB52" s="61">
        <v>28.12</v>
      </c>
      <c r="AC52" s="61">
        <v>138.99799999999999</v>
      </c>
      <c r="AD52" s="61">
        <v>378.05799999999999</v>
      </c>
      <c r="AE52" s="61">
        <v>582.67399999999998</v>
      </c>
      <c r="AF52" s="61">
        <v>800.22400000000016</v>
      </c>
      <c r="AG52" s="82">
        <v>784.67500000000007</v>
      </c>
      <c r="AH52" s="42">
        <f t="shared" si="29"/>
        <v>-1.9430809373375567E-2</v>
      </c>
      <c r="AJ52" s="340">
        <f t="shared" si="48"/>
        <v>2.7442460630073369E-4</v>
      </c>
      <c r="AK52" s="341">
        <f t="shared" si="49"/>
        <v>8.7564215290866917E-4</v>
      </c>
      <c r="AL52" s="341">
        <f t="shared" si="50"/>
        <v>7.9148242688658749E-3</v>
      </c>
      <c r="AM52" s="341">
        <f t="shared" si="51"/>
        <v>1.2362372125624198E-2</v>
      </c>
      <c r="AN52" s="342">
        <f t="shared" si="52"/>
        <v>1.2794387704147876E-2</v>
      </c>
      <c r="AP52" s="102">
        <f t="shared" si="53"/>
        <v>2.9329312078127243</v>
      </c>
      <c r="AQ52" s="74">
        <f t="shared" si="54"/>
        <v>1.7359714563736621</v>
      </c>
      <c r="AR52" s="74">
        <f t="shared" si="55"/>
        <v>2.5057721198703247</v>
      </c>
      <c r="AS52" s="74">
        <f t="shared" si="56"/>
        <v>3.6306514439220949</v>
      </c>
      <c r="AT52" s="74">
        <f t="shared" si="57"/>
        <v>2.4784379828627614</v>
      </c>
      <c r="AU52" s="74">
        <f t="shared" si="58"/>
        <v>2.4948834423201713</v>
      </c>
      <c r="AV52" s="74">
        <f t="shared" si="59"/>
        <v>0.81901322304421265</v>
      </c>
      <c r="AW52" s="74">
        <f t="shared" si="60"/>
        <v>2.0620095239508074</v>
      </c>
      <c r="AX52" s="74">
        <f t="shared" si="61"/>
        <v>2.1704643966403152</v>
      </c>
      <c r="AY52" s="74">
        <f t="shared" si="62"/>
        <v>2.0696840101162226</v>
      </c>
      <c r="AZ52" s="74">
        <f t="shared" si="63"/>
        <v>2.3093821246140087</v>
      </c>
      <c r="BA52" s="103">
        <f t="shared" si="64"/>
        <v>2.2422681148859684</v>
      </c>
      <c r="BB52" s="42">
        <f t="shared" si="65"/>
        <v>-2.9061457180568476E-2</v>
      </c>
    </row>
    <row r="53" spans="1:54" ht="20.100000000000001" customHeight="1">
      <c r="A53" s="88" t="s">
        <v>234</v>
      </c>
      <c r="B53" s="90"/>
      <c r="C53" s="61"/>
      <c r="D53" s="61"/>
      <c r="E53" s="61"/>
      <c r="F53" s="61"/>
      <c r="G53" s="61"/>
      <c r="H53" s="61"/>
      <c r="I53" s="61"/>
      <c r="J53" s="61"/>
      <c r="K53" s="61"/>
      <c r="L53" s="61"/>
      <c r="M53" s="82">
        <v>2268.31</v>
      </c>
      <c r="N53" s="42"/>
      <c r="P53" s="340">
        <f t="shared" si="43"/>
        <v>0</v>
      </c>
      <c r="Q53" s="341">
        <f t="shared" si="44"/>
        <v>0</v>
      </c>
      <c r="R53" s="341">
        <f t="shared" si="45"/>
        <v>0</v>
      </c>
      <c r="S53" s="341">
        <f t="shared" si="46"/>
        <v>0</v>
      </c>
      <c r="T53" s="342">
        <f t="shared" si="47"/>
        <v>5.3784875483689478E-3</v>
      </c>
      <c r="V53" s="97"/>
      <c r="W53" s="61"/>
      <c r="X53" s="61"/>
      <c r="Y53" s="61"/>
      <c r="Z53" s="61"/>
      <c r="AA53" s="61"/>
      <c r="AB53" s="61"/>
      <c r="AC53" s="61"/>
      <c r="AD53" s="61"/>
      <c r="AE53" s="61"/>
      <c r="AF53" s="61"/>
      <c r="AG53" s="82">
        <v>568.41099999999994</v>
      </c>
      <c r="AH53" s="42"/>
      <c r="AJ53" s="340">
        <f t="shared" si="48"/>
        <v>0</v>
      </c>
      <c r="AK53" s="341">
        <f t="shared" si="49"/>
        <v>0</v>
      </c>
      <c r="AL53" s="341">
        <f t="shared" si="50"/>
        <v>0</v>
      </c>
      <c r="AM53" s="341">
        <f t="shared" si="51"/>
        <v>0</v>
      </c>
      <c r="AN53" s="342">
        <f t="shared" si="52"/>
        <v>9.2681310215087728E-3</v>
      </c>
      <c r="AP53" s="102"/>
      <c r="AQ53" s="74"/>
      <c r="AR53" s="74"/>
      <c r="AS53" s="74"/>
      <c r="AT53" s="74"/>
      <c r="AU53" s="74"/>
      <c r="AV53" s="74"/>
      <c r="AW53" s="74"/>
      <c r="AX53" s="74"/>
      <c r="AY53" s="74"/>
      <c r="AZ53" s="74"/>
      <c r="BA53" s="103">
        <f t="shared" si="64"/>
        <v>2.5058788260863811</v>
      </c>
      <c r="BB53" s="42"/>
    </row>
    <row r="54" spans="1:54" ht="20.100000000000001" customHeight="1">
      <c r="A54" s="88" t="s">
        <v>148</v>
      </c>
      <c r="B54" s="90">
        <v>1735.69</v>
      </c>
      <c r="C54" s="61">
        <v>2465.9900000000002</v>
      </c>
      <c r="D54" s="61">
        <v>1918.08</v>
      </c>
      <c r="E54" s="61">
        <v>1525.5700000000002</v>
      </c>
      <c r="F54" s="61">
        <v>2177.81</v>
      </c>
      <c r="G54" s="61">
        <v>2289.17</v>
      </c>
      <c r="H54" s="61">
        <v>1792.48</v>
      </c>
      <c r="I54" s="61">
        <v>2156</v>
      </c>
      <c r="J54" s="61">
        <v>1704.92</v>
      </c>
      <c r="K54" s="61">
        <v>1826.41</v>
      </c>
      <c r="L54" s="61">
        <v>1640.69</v>
      </c>
      <c r="M54" s="82">
        <v>2004.96</v>
      </c>
      <c r="N54" s="42">
        <f t="shared" si="42"/>
        <v>0.22202244177754479</v>
      </c>
      <c r="P54" s="340">
        <f t="shared" si="43"/>
        <v>3.2403473794872075E-3</v>
      </c>
      <c r="Q54" s="341">
        <f t="shared" si="44"/>
        <v>5.7334562123708853E-3</v>
      </c>
      <c r="R54" s="341">
        <f t="shared" si="45"/>
        <v>3.6352113271482002E-3</v>
      </c>
      <c r="S54" s="341">
        <f t="shared" si="46"/>
        <v>4.0008586523649636E-3</v>
      </c>
      <c r="T54" s="342">
        <f t="shared" si="47"/>
        <v>4.7540470195774854E-3</v>
      </c>
      <c r="V54" s="97">
        <v>416.17900000000003</v>
      </c>
      <c r="W54" s="61">
        <v>561.00699999999995</v>
      </c>
      <c r="X54" s="61">
        <v>455.95600000000002</v>
      </c>
      <c r="Y54" s="61">
        <v>363.45</v>
      </c>
      <c r="Z54" s="61">
        <v>517.65099999999995</v>
      </c>
      <c r="AA54" s="61">
        <v>542.952</v>
      </c>
      <c r="AB54" s="61">
        <v>427.73199999999997</v>
      </c>
      <c r="AC54" s="61">
        <v>510.50299999999999</v>
      </c>
      <c r="AD54" s="61">
        <v>403.60500000000002</v>
      </c>
      <c r="AE54" s="61">
        <v>447.14700000000005</v>
      </c>
      <c r="AF54" s="61">
        <v>400.976</v>
      </c>
      <c r="AG54" s="82">
        <v>465.62799999999999</v>
      </c>
      <c r="AH54" s="42">
        <f t="shared" si="29"/>
        <v>0.16123658273811894</v>
      </c>
      <c r="AJ54" s="340">
        <f t="shared" si="48"/>
        <v>5.592486447244787E-3</v>
      </c>
      <c r="AK54" s="341">
        <f t="shared" si="49"/>
        <v>9.5124381393771069E-3</v>
      </c>
      <c r="AL54" s="341">
        <f t="shared" si="50"/>
        <v>6.0738765198903154E-3</v>
      </c>
      <c r="AM54" s="341">
        <f t="shared" si="51"/>
        <v>6.194533687372895E-3</v>
      </c>
      <c r="AN54" s="342">
        <f t="shared" si="52"/>
        <v>7.5922199100353222E-3</v>
      </c>
      <c r="AP54" s="102">
        <f t="shared" si="53"/>
        <v>2.397772643732464</v>
      </c>
      <c r="AQ54" s="74">
        <f t="shared" si="54"/>
        <v>2.2749767841718738</v>
      </c>
      <c r="AR54" s="74">
        <f t="shared" si="55"/>
        <v>2.3771479813146481</v>
      </c>
      <c r="AS54" s="74">
        <f t="shared" si="56"/>
        <v>2.3823882221071466</v>
      </c>
      <c r="AT54" s="74">
        <f t="shared" si="57"/>
        <v>2.3769337086339029</v>
      </c>
      <c r="AU54" s="74">
        <f t="shared" si="58"/>
        <v>2.3718290908932058</v>
      </c>
      <c r="AV54" s="74">
        <f t="shared" si="59"/>
        <v>2.3862581451396943</v>
      </c>
      <c r="AW54" s="74">
        <f t="shared" si="60"/>
        <v>2.3678246753246754</v>
      </c>
      <c r="AX54" s="74">
        <f t="shared" si="61"/>
        <v>2.3672958261971235</v>
      </c>
      <c r="AY54" s="74">
        <f t="shared" si="62"/>
        <v>2.4482290394818254</v>
      </c>
      <c r="AZ54" s="74">
        <f t="shared" si="63"/>
        <v>2.4439473636092131</v>
      </c>
      <c r="BA54" s="103">
        <f t="shared" si="64"/>
        <v>2.3223804963690049</v>
      </c>
      <c r="BB54" s="42">
        <f t="shared" si="65"/>
        <v>-4.974201533566526E-2</v>
      </c>
    </row>
    <row r="55" spans="1:54" ht="20.100000000000001" customHeight="1">
      <c r="A55" s="88" t="s">
        <v>142</v>
      </c>
      <c r="B55" s="90">
        <v>1118.45</v>
      </c>
      <c r="C55" s="61">
        <v>1957.0199999999998</v>
      </c>
      <c r="D55" s="61">
        <v>2589.92</v>
      </c>
      <c r="E55" s="61">
        <v>1967.9999999999998</v>
      </c>
      <c r="F55" s="61">
        <v>3055.06</v>
      </c>
      <c r="G55" s="61">
        <v>3809.5699999999997</v>
      </c>
      <c r="H55" s="61">
        <v>2030.0000000000002</v>
      </c>
      <c r="I55" s="61">
        <v>253.37</v>
      </c>
      <c r="J55" s="61">
        <v>1127.22</v>
      </c>
      <c r="K55" s="61">
        <v>2707.24</v>
      </c>
      <c r="L55" s="61">
        <v>4689.66</v>
      </c>
      <c r="M55" s="82">
        <v>1810.4099999999999</v>
      </c>
      <c r="N55" s="42">
        <f t="shared" si="42"/>
        <v>-0.61395708857358533</v>
      </c>
      <c r="P55" s="340">
        <f t="shared" si="43"/>
        <v>2.0880263909957811E-3</v>
      </c>
      <c r="Q55" s="341">
        <f t="shared" si="44"/>
        <v>9.5414507367131973E-3</v>
      </c>
      <c r="R55" s="341">
        <f t="shared" si="45"/>
        <v>5.3883791226004528E-3</v>
      </c>
      <c r="S55" s="341">
        <f t="shared" si="46"/>
        <v>1.143583906018192E-2</v>
      </c>
      <c r="T55" s="342">
        <f t="shared" si="47"/>
        <v>4.2927411343434653E-3</v>
      </c>
      <c r="V55" s="97">
        <v>182.54199999999997</v>
      </c>
      <c r="W55" s="61">
        <v>324.72200000000004</v>
      </c>
      <c r="X55" s="61">
        <v>457.93399999999997</v>
      </c>
      <c r="Y55" s="61">
        <v>353.30799999999999</v>
      </c>
      <c r="Z55" s="61">
        <v>555.09500000000003</v>
      </c>
      <c r="AA55" s="61">
        <v>655.65500000000009</v>
      </c>
      <c r="AB55" s="61">
        <v>361.61999999999995</v>
      </c>
      <c r="AC55" s="61">
        <v>61.911000000000008</v>
      </c>
      <c r="AD55" s="61">
        <v>290.22800000000001</v>
      </c>
      <c r="AE55" s="61">
        <v>526.83199999999999</v>
      </c>
      <c r="AF55" s="61">
        <v>1012.1510000000001</v>
      </c>
      <c r="AG55" s="82">
        <v>378.84199999999998</v>
      </c>
      <c r="AH55" s="42">
        <f t="shared" si="29"/>
        <v>-0.62570604583703426</v>
      </c>
      <c r="AJ55" s="340">
        <f t="shared" si="48"/>
        <v>2.4529437118474447E-3</v>
      </c>
      <c r="AK55" s="341">
        <f t="shared" si="49"/>
        <v>1.148697790646926E-2</v>
      </c>
      <c r="AL55" s="341">
        <f t="shared" si="50"/>
        <v>7.1562875625395097E-3</v>
      </c>
      <c r="AM55" s="341">
        <f t="shared" si="51"/>
        <v>1.5636355956985364E-2</v>
      </c>
      <c r="AN55" s="342">
        <f t="shared" si="52"/>
        <v>6.1771452214162406E-3</v>
      </c>
      <c r="AP55" s="102">
        <f t="shared" si="53"/>
        <v>1.6320979927578341</v>
      </c>
      <c r="AQ55" s="74">
        <f t="shared" si="54"/>
        <v>1.6592676620576186</v>
      </c>
      <c r="AR55" s="74">
        <f t="shared" si="55"/>
        <v>1.7681395564341753</v>
      </c>
      <c r="AS55" s="74">
        <f t="shared" si="56"/>
        <v>1.7952642276422768</v>
      </c>
      <c r="AT55" s="74">
        <f t="shared" si="57"/>
        <v>1.8169692248270084</v>
      </c>
      <c r="AU55" s="74">
        <f t="shared" si="58"/>
        <v>1.7210735069837282</v>
      </c>
      <c r="AV55" s="74">
        <f t="shared" si="59"/>
        <v>1.7813793103448272</v>
      </c>
      <c r="AW55" s="74">
        <f t="shared" si="60"/>
        <v>2.4435015984528556</v>
      </c>
      <c r="AX55" s="74">
        <f t="shared" si="61"/>
        <v>2.5747236564290912</v>
      </c>
      <c r="AY55" s="74">
        <f t="shared" si="62"/>
        <v>1.9460114360012413</v>
      </c>
      <c r="AZ55" s="74">
        <f t="shared" si="63"/>
        <v>2.1582609400255031</v>
      </c>
      <c r="BA55" s="103">
        <f t="shared" si="64"/>
        <v>2.0925757148933117</v>
      </c>
      <c r="BB55" s="42">
        <f t="shared" si="65"/>
        <v>-3.043432974856838E-2</v>
      </c>
    </row>
    <row r="56" spans="1:54" ht="20.100000000000001" customHeight="1">
      <c r="A56" s="88" t="s">
        <v>146</v>
      </c>
      <c r="B56" s="90">
        <v>14.790000000000001</v>
      </c>
      <c r="C56" s="61">
        <v>52.63</v>
      </c>
      <c r="D56" s="61">
        <v>259.59000000000003</v>
      </c>
      <c r="E56" s="61">
        <v>1378.25</v>
      </c>
      <c r="F56" s="61">
        <v>160.46</v>
      </c>
      <c r="G56" s="61">
        <v>140.32</v>
      </c>
      <c r="H56" s="61">
        <v>800.64</v>
      </c>
      <c r="I56" s="61">
        <v>2188.91</v>
      </c>
      <c r="J56" s="61">
        <v>1003.2099999999999</v>
      </c>
      <c r="K56" s="61">
        <v>2131.7099999999996</v>
      </c>
      <c r="L56" s="61">
        <v>1614.8200000000002</v>
      </c>
      <c r="M56" s="82">
        <v>1606.7199999999998</v>
      </c>
      <c r="N56" s="42">
        <f t="shared" si="42"/>
        <v>-5.0160389393247313E-3</v>
      </c>
      <c r="P56" s="340">
        <f t="shared" si="43"/>
        <v>2.7611346347916849E-5</v>
      </c>
      <c r="Q56" s="341">
        <f t="shared" si="44"/>
        <v>3.5144553515898015E-4</v>
      </c>
      <c r="R56" s="341">
        <f t="shared" si="45"/>
        <v>4.2428678873829466E-3</v>
      </c>
      <c r="S56" s="341">
        <f t="shared" si="46"/>
        <v>3.9377740883481897E-3</v>
      </c>
      <c r="T56" s="342">
        <f t="shared" si="47"/>
        <v>3.8097630014042858E-3</v>
      </c>
      <c r="V56" s="97">
        <v>8.3789999999999996</v>
      </c>
      <c r="W56" s="61">
        <v>25.299999999999997</v>
      </c>
      <c r="X56" s="61">
        <v>65.814999999999998</v>
      </c>
      <c r="Y56" s="61">
        <v>117.126</v>
      </c>
      <c r="Z56" s="61">
        <v>39.881999999999998</v>
      </c>
      <c r="AA56" s="61">
        <v>30.61</v>
      </c>
      <c r="AB56" s="61">
        <v>144.01900000000001</v>
      </c>
      <c r="AC56" s="61">
        <v>327.51799999999997</v>
      </c>
      <c r="AD56" s="61">
        <v>192.727</v>
      </c>
      <c r="AE56" s="61">
        <v>361.68799999999999</v>
      </c>
      <c r="AF56" s="61">
        <v>349.24700000000001</v>
      </c>
      <c r="AG56" s="82">
        <v>274.05500000000001</v>
      </c>
      <c r="AH56" s="42">
        <f t="shared" si="29"/>
        <v>-0.21529748287028952</v>
      </c>
      <c r="AJ56" s="340">
        <f t="shared" si="48"/>
        <v>1.1259444599911112E-4</v>
      </c>
      <c r="AK56" s="341">
        <f t="shared" si="49"/>
        <v>5.3628263906631388E-4</v>
      </c>
      <c r="AL56" s="341">
        <f t="shared" si="50"/>
        <v>4.9130336348585319E-3</v>
      </c>
      <c r="AM56" s="341">
        <f t="shared" si="51"/>
        <v>5.3953910127137817E-3</v>
      </c>
      <c r="AN56" s="342">
        <f t="shared" si="52"/>
        <v>4.4685582212511494E-3</v>
      </c>
      <c r="AP56" s="102">
        <f t="shared" si="53"/>
        <v>5.6653144016227177</v>
      </c>
      <c r="AQ56" s="74">
        <f t="shared" si="54"/>
        <v>4.8071442143264296</v>
      </c>
      <c r="AR56" s="74">
        <f t="shared" si="55"/>
        <v>2.5353441966177432</v>
      </c>
      <c r="AS56" s="74">
        <f t="shared" si="56"/>
        <v>0.84981679666243426</v>
      </c>
      <c r="AT56" s="74">
        <f t="shared" si="57"/>
        <v>2.4854792471644021</v>
      </c>
      <c r="AU56" s="74">
        <f t="shared" si="58"/>
        <v>2.1814424173318132</v>
      </c>
      <c r="AV56" s="74">
        <f t="shared" si="59"/>
        <v>1.7987984612310153</v>
      </c>
      <c r="AW56" s="74">
        <f t="shared" si="60"/>
        <v>1.4962606959628308</v>
      </c>
      <c r="AX56" s="74">
        <f t="shared" si="61"/>
        <v>1.9211032585400865</v>
      </c>
      <c r="AY56" s="74">
        <f t="shared" si="62"/>
        <v>1.6967035853845038</v>
      </c>
      <c r="AZ56" s="74">
        <f t="shared" si="63"/>
        <v>2.1627611746200817</v>
      </c>
      <c r="BA56" s="103">
        <f t="shared" si="64"/>
        <v>1.7056798944433382</v>
      </c>
      <c r="BB56" s="42">
        <f t="shared" si="65"/>
        <v>-0.21134154133178201</v>
      </c>
    </row>
    <row r="57" spans="1:54" ht="20.100000000000001" customHeight="1">
      <c r="A57" s="88" t="s">
        <v>143</v>
      </c>
      <c r="B57" s="90">
        <v>653.56999999999994</v>
      </c>
      <c r="C57" s="61">
        <v>519.20000000000005</v>
      </c>
      <c r="D57" s="61">
        <v>324.55999999999995</v>
      </c>
      <c r="E57" s="61">
        <v>387.21000000000009</v>
      </c>
      <c r="F57" s="61">
        <v>313.74999999999994</v>
      </c>
      <c r="G57" s="61">
        <v>340.59999999999997</v>
      </c>
      <c r="H57" s="61">
        <v>454.68000000000006</v>
      </c>
      <c r="I57" s="61">
        <v>476.33</v>
      </c>
      <c r="J57" s="61">
        <v>495.7</v>
      </c>
      <c r="K57" s="61">
        <v>611.25</v>
      </c>
      <c r="L57" s="61">
        <v>751.7700000000001</v>
      </c>
      <c r="M57" s="82">
        <v>680.37000000000012</v>
      </c>
      <c r="N57" s="42">
        <f t="shared" si="42"/>
        <v>-9.4975856977532983E-2</v>
      </c>
      <c r="P57" s="340">
        <f t="shared" si="43"/>
        <v>1.220145208425153E-3</v>
      </c>
      <c r="Q57" s="341">
        <f t="shared" si="44"/>
        <v>8.530669133063614E-4</v>
      </c>
      <c r="R57" s="341">
        <f t="shared" si="45"/>
        <v>1.2166068537290845E-3</v>
      </c>
      <c r="S57" s="341">
        <f t="shared" si="46"/>
        <v>1.8332076803591227E-3</v>
      </c>
      <c r="T57" s="342">
        <f t="shared" si="47"/>
        <v>1.6132546139124642E-3</v>
      </c>
      <c r="V57" s="97">
        <v>258.30599999999998</v>
      </c>
      <c r="W57" s="61">
        <v>106.72800000000002</v>
      </c>
      <c r="X57" s="61">
        <v>73.711000000000013</v>
      </c>
      <c r="Y57" s="61">
        <v>90.26600000000002</v>
      </c>
      <c r="Z57" s="61">
        <v>78.73899999999999</v>
      </c>
      <c r="AA57" s="61">
        <v>83.48599999999999</v>
      </c>
      <c r="AB57" s="61">
        <v>111.249</v>
      </c>
      <c r="AC57" s="61">
        <v>114.81799999999998</v>
      </c>
      <c r="AD57" s="61">
        <v>123.39199999999998</v>
      </c>
      <c r="AE57" s="61">
        <v>156.96</v>
      </c>
      <c r="AF57" s="61">
        <v>198.376</v>
      </c>
      <c r="AG57" s="82">
        <v>176.63700000000003</v>
      </c>
      <c r="AH57" s="42">
        <f t="shared" si="29"/>
        <v>-0.10958482880993656</v>
      </c>
      <c r="AJ57" s="340">
        <f t="shared" si="48"/>
        <v>3.4710372321573456E-3</v>
      </c>
      <c r="AK57" s="341">
        <f t="shared" si="49"/>
        <v>1.4626622804668498E-3</v>
      </c>
      <c r="AL57" s="341">
        <f t="shared" si="50"/>
        <v>2.1320855525408509E-3</v>
      </c>
      <c r="AM57" s="341">
        <f t="shared" si="51"/>
        <v>3.0646393169822769E-3</v>
      </c>
      <c r="AN57" s="342">
        <f t="shared" si="52"/>
        <v>2.8801252249626512E-3</v>
      </c>
      <c r="AP57" s="102">
        <f t="shared" si="53"/>
        <v>3.9522315895772451</v>
      </c>
      <c r="AQ57" s="74">
        <f t="shared" si="54"/>
        <v>2.0556240369799692</v>
      </c>
      <c r="AR57" s="74">
        <f t="shared" si="55"/>
        <v>2.2711054966724191</v>
      </c>
      <c r="AS57" s="74">
        <f t="shared" si="56"/>
        <v>2.3311897936520234</v>
      </c>
      <c r="AT57" s="74">
        <f t="shared" si="57"/>
        <v>2.5096095617529883</v>
      </c>
      <c r="AU57" s="74">
        <f t="shared" si="58"/>
        <v>2.4511450381679389</v>
      </c>
      <c r="AV57" s="74">
        <f t="shared" si="59"/>
        <v>2.4467537608867769</v>
      </c>
      <c r="AW57" s="74">
        <f t="shared" si="60"/>
        <v>2.4104717317825877</v>
      </c>
      <c r="AX57" s="74">
        <f t="shared" si="61"/>
        <v>2.4892475287472258</v>
      </c>
      <c r="AY57" s="74">
        <f t="shared" si="62"/>
        <v>2.5678527607361969</v>
      </c>
      <c r="AZ57" s="74">
        <f t="shared" si="63"/>
        <v>2.6387857988480516</v>
      </c>
      <c r="BA57" s="103">
        <f t="shared" si="64"/>
        <v>2.596190308214648</v>
      </c>
      <c r="BB57" s="42">
        <f t="shared" si="65"/>
        <v>-1.6142079683769128E-2</v>
      </c>
    </row>
    <row r="58" spans="1:54" ht="20.100000000000001" customHeight="1">
      <c r="A58" s="88" t="s">
        <v>150</v>
      </c>
      <c r="B58" s="90">
        <v>513.14</v>
      </c>
      <c r="C58" s="61">
        <v>481.55999999999995</v>
      </c>
      <c r="D58" s="61">
        <v>355.87</v>
      </c>
      <c r="E58" s="61">
        <v>278.46999999999997</v>
      </c>
      <c r="F58" s="61">
        <v>351.00999999999993</v>
      </c>
      <c r="G58" s="61">
        <v>273.83999999999997</v>
      </c>
      <c r="H58" s="61">
        <v>205.84</v>
      </c>
      <c r="I58" s="61">
        <v>273.43</v>
      </c>
      <c r="J58" s="61">
        <v>133.47</v>
      </c>
      <c r="K58" s="61">
        <v>272.3</v>
      </c>
      <c r="L58" s="61">
        <v>187.62</v>
      </c>
      <c r="M58" s="82">
        <v>147.14000000000001</v>
      </c>
      <c r="N58" s="42">
        <f t="shared" si="42"/>
        <v>-0.21575524997335033</v>
      </c>
      <c r="P58" s="340">
        <f t="shared" si="43"/>
        <v>9.5797743508925298E-4</v>
      </c>
      <c r="Q58" s="341">
        <f t="shared" si="44"/>
        <v>6.8585978725723426E-4</v>
      </c>
      <c r="R58" s="341">
        <f t="shared" si="45"/>
        <v>5.4197471782483394E-4</v>
      </c>
      <c r="S58" s="341">
        <f t="shared" si="46"/>
        <v>4.575154967463168E-4</v>
      </c>
      <c r="T58" s="342">
        <f t="shared" si="47"/>
        <v>3.4888999205003155E-4</v>
      </c>
      <c r="V58" s="97">
        <v>152.76000000000002</v>
      </c>
      <c r="W58" s="61">
        <v>118.21</v>
      </c>
      <c r="X58" s="61">
        <v>95.324999999999989</v>
      </c>
      <c r="Y58" s="61">
        <v>76.788000000000011</v>
      </c>
      <c r="Z58" s="61">
        <v>97.634999999999991</v>
      </c>
      <c r="AA58" s="61">
        <v>85.095999999999989</v>
      </c>
      <c r="AB58" s="61">
        <v>61.618999999999993</v>
      </c>
      <c r="AC58" s="61">
        <v>75.366</v>
      </c>
      <c r="AD58" s="61">
        <v>37.006999999999998</v>
      </c>
      <c r="AE58" s="61">
        <v>82.658000000000001</v>
      </c>
      <c r="AF58" s="61">
        <v>54.024999999999999</v>
      </c>
      <c r="AG58" s="82">
        <v>86.201999999999998</v>
      </c>
      <c r="AH58" s="42">
        <f t="shared" si="29"/>
        <v>0.59559463211476171</v>
      </c>
      <c r="AJ58" s="340">
        <f t="shared" si="48"/>
        <v>2.0527422808001216E-3</v>
      </c>
      <c r="AK58" s="341">
        <f t="shared" si="49"/>
        <v>1.490869240574552E-3</v>
      </c>
      <c r="AL58" s="341">
        <f t="shared" si="50"/>
        <v>1.1227951554658618E-3</v>
      </c>
      <c r="AM58" s="341">
        <f t="shared" si="51"/>
        <v>8.3461275103826824E-4</v>
      </c>
      <c r="AN58" s="342">
        <f t="shared" si="52"/>
        <v>1.4055523737508586E-3</v>
      </c>
      <c r="AP58" s="102">
        <f t="shared" si="53"/>
        <v>2.976965350586585</v>
      </c>
      <c r="AQ58" s="74">
        <f t="shared" si="54"/>
        <v>2.4547304593404768</v>
      </c>
      <c r="AR58" s="74">
        <f t="shared" si="55"/>
        <v>2.6786466968274931</v>
      </c>
      <c r="AS58" s="74">
        <f t="shared" si="56"/>
        <v>2.7574963191726227</v>
      </c>
      <c r="AT58" s="74">
        <f t="shared" si="57"/>
        <v>2.7815446853366006</v>
      </c>
      <c r="AU58" s="74">
        <f t="shared" si="58"/>
        <v>3.107508033888402</v>
      </c>
      <c r="AV58" s="74">
        <f t="shared" si="59"/>
        <v>2.9935386708122809</v>
      </c>
      <c r="AW58" s="74">
        <f t="shared" si="60"/>
        <v>2.756317887576345</v>
      </c>
      <c r="AX58" s="74">
        <f t="shared" si="61"/>
        <v>2.7726829999250766</v>
      </c>
      <c r="AY58" s="74">
        <f t="shared" si="62"/>
        <v>3.0355490268086665</v>
      </c>
      <c r="AZ58" s="74">
        <f t="shared" si="63"/>
        <v>2.8794904594392925</v>
      </c>
      <c r="BA58" s="103">
        <f t="shared" si="64"/>
        <v>5.858502106837026</v>
      </c>
      <c r="BB58" s="42">
        <f t="shared" si="65"/>
        <v>1.0345620828963678</v>
      </c>
    </row>
    <row r="59" spans="1:54" ht="20.100000000000001" customHeight="1">
      <c r="A59" s="88" t="s">
        <v>144</v>
      </c>
      <c r="B59" s="90">
        <v>403.68000000000006</v>
      </c>
      <c r="C59" s="61">
        <v>1011.4</v>
      </c>
      <c r="D59" s="61">
        <v>1186.18</v>
      </c>
      <c r="E59" s="61">
        <v>1927.95</v>
      </c>
      <c r="F59" s="61">
        <v>3752.4700000000003</v>
      </c>
      <c r="G59" s="61">
        <v>1386.97</v>
      </c>
      <c r="H59" s="61">
        <v>2134.9900000000002</v>
      </c>
      <c r="I59" s="61">
        <v>1598.3799999999999</v>
      </c>
      <c r="J59" s="61">
        <v>1180.31</v>
      </c>
      <c r="K59" s="61">
        <v>1403.09</v>
      </c>
      <c r="L59" s="61">
        <v>1472.6899999999998</v>
      </c>
      <c r="M59" s="82">
        <v>315.2</v>
      </c>
      <c r="N59" s="42">
        <f t="shared" si="42"/>
        <v>-0.78596989183059562</v>
      </c>
      <c r="P59" s="340">
        <f t="shared" si="43"/>
        <v>7.5362733561373059E-4</v>
      </c>
      <c r="Q59" s="341">
        <f t="shared" si="44"/>
        <v>3.4738056862845691E-3</v>
      </c>
      <c r="R59" s="341">
        <f t="shared" si="45"/>
        <v>2.7926526141492697E-3</v>
      </c>
      <c r="S59" s="341">
        <f t="shared" si="46"/>
        <v>3.5911869571651914E-3</v>
      </c>
      <c r="T59" s="342">
        <f t="shared" si="47"/>
        <v>7.4738429722828552E-4</v>
      </c>
      <c r="V59" s="97">
        <v>125.699</v>
      </c>
      <c r="W59" s="61">
        <v>79.032000000000011</v>
      </c>
      <c r="X59" s="61">
        <v>76.745000000000005</v>
      </c>
      <c r="Y59" s="61">
        <v>158.36800000000005</v>
      </c>
      <c r="Z59" s="61">
        <v>402.95199999999994</v>
      </c>
      <c r="AA59" s="61">
        <v>190.89600000000002</v>
      </c>
      <c r="AB59" s="61">
        <v>330.66499999999996</v>
      </c>
      <c r="AC59" s="61">
        <v>203.22300000000001</v>
      </c>
      <c r="AD59" s="61">
        <v>163.625</v>
      </c>
      <c r="AE59" s="61">
        <v>179.048</v>
      </c>
      <c r="AF59" s="61">
        <v>177.02600000000001</v>
      </c>
      <c r="AG59" s="82">
        <v>68.927000000000007</v>
      </c>
      <c r="AH59" s="42">
        <f t="shared" si="29"/>
        <v>-0.61063911515822533</v>
      </c>
      <c r="AJ59" s="340">
        <f t="shared" si="48"/>
        <v>1.6891048177159888E-3</v>
      </c>
      <c r="AK59" s="341">
        <f t="shared" si="49"/>
        <v>3.3444694762235563E-3</v>
      </c>
      <c r="AL59" s="341">
        <f t="shared" si="50"/>
        <v>2.432120629531946E-3</v>
      </c>
      <c r="AM59" s="341">
        <f t="shared" si="51"/>
        <v>2.734810862846839E-3</v>
      </c>
      <c r="AN59" s="342">
        <f t="shared" si="52"/>
        <v>1.1238777344554122E-3</v>
      </c>
      <c r="AP59" s="102">
        <f t="shared" si="53"/>
        <v>3.1138277843836697</v>
      </c>
      <c r="AQ59" s="74">
        <f t="shared" si="54"/>
        <v>0.78141190429108176</v>
      </c>
      <c r="AR59" s="74">
        <f t="shared" si="55"/>
        <v>0.64699286786153876</v>
      </c>
      <c r="AS59" s="74">
        <f t="shared" si="56"/>
        <v>0.82143209108120052</v>
      </c>
      <c r="AT59" s="74">
        <f t="shared" si="57"/>
        <v>1.073831369737799</v>
      </c>
      <c r="AU59" s="74">
        <f t="shared" si="58"/>
        <v>1.3763527689856305</v>
      </c>
      <c r="AV59" s="74">
        <f t="shared" si="59"/>
        <v>1.5487894556883166</v>
      </c>
      <c r="AW59" s="74">
        <f t="shared" si="60"/>
        <v>1.2714310739623871</v>
      </c>
      <c r="AX59" s="74">
        <f t="shared" si="61"/>
        <v>1.386288347976379</v>
      </c>
      <c r="AY59" s="74">
        <f t="shared" si="62"/>
        <v>1.2760977556678474</v>
      </c>
      <c r="AZ59" s="74">
        <f t="shared" si="63"/>
        <v>1.2020588175379749</v>
      </c>
      <c r="BA59" s="103">
        <f t="shared" si="64"/>
        <v>2.1867703045685283</v>
      </c>
      <c r="BB59" s="42">
        <f t="shared" si="65"/>
        <v>0.81918744129959742</v>
      </c>
    </row>
    <row r="60" spans="1:54" ht="20.100000000000001" customHeight="1">
      <c r="A60" s="88" t="s">
        <v>240</v>
      </c>
      <c r="B60" s="90">
        <v>10.57</v>
      </c>
      <c r="C60" s="61">
        <v>4.0999999999999996</v>
      </c>
      <c r="D60" s="61">
        <v>95.15</v>
      </c>
      <c r="E60" s="61">
        <v>208.46999999999997</v>
      </c>
      <c r="F60" s="61">
        <v>193.46</v>
      </c>
      <c r="G60" s="61">
        <v>190.19</v>
      </c>
      <c r="H60" s="61">
        <v>97.710000000000008</v>
      </c>
      <c r="I60" s="61">
        <v>201.69</v>
      </c>
      <c r="J60" s="61">
        <v>294.27</v>
      </c>
      <c r="K60" s="61">
        <v>243.48999999999998</v>
      </c>
      <c r="L60" s="61">
        <v>216.66</v>
      </c>
      <c r="M60" s="82">
        <v>206.02</v>
      </c>
      <c r="N60" s="42">
        <f t="shared" si="42"/>
        <v>-4.9109203360103326E-2</v>
      </c>
      <c r="P60" s="340">
        <f t="shared" si="43"/>
        <v>1.9733058208078506E-5</v>
      </c>
      <c r="Q60" s="341">
        <f t="shared" si="44"/>
        <v>4.763499596058041E-4</v>
      </c>
      <c r="R60" s="341">
        <f t="shared" si="45"/>
        <v>4.8463247904211823E-4</v>
      </c>
      <c r="S60" s="341">
        <f t="shared" si="46"/>
        <v>5.2833017548799168E-4</v>
      </c>
      <c r="T60" s="342">
        <f t="shared" si="47"/>
        <v>4.8850289630384324E-4</v>
      </c>
      <c r="V60" s="97">
        <v>0.85300000000000009</v>
      </c>
      <c r="W60" s="61">
        <v>1.43</v>
      </c>
      <c r="X60" s="61">
        <v>18.345000000000002</v>
      </c>
      <c r="Y60" s="61">
        <v>43.150000000000006</v>
      </c>
      <c r="Z60" s="61">
        <v>41.111999999999995</v>
      </c>
      <c r="AA60" s="61">
        <v>41.094999999999999</v>
      </c>
      <c r="AB60" s="61">
        <v>20.692</v>
      </c>
      <c r="AC60" s="61">
        <v>43.846000000000004</v>
      </c>
      <c r="AD60" s="61">
        <v>66.793999999999997</v>
      </c>
      <c r="AE60" s="61">
        <v>61.268000000000001</v>
      </c>
      <c r="AF60" s="61">
        <v>60.450999999999993</v>
      </c>
      <c r="AG60" s="82">
        <v>59.13000000000001</v>
      </c>
      <c r="AH60" s="42">
        <f t="shared" si="29"/>
        <v>-2.185240938942257E-2</v>
      </c>
      <c r="AJ60" s="340">
        <f t="shared" si="48"/>
        <v>1.1462353793679652E-5</v>
      </c>
      <c r="AK60" s="341">
        <f t="shared" si="49"/>
        <v>7.1997827678634972E-4</v>
      </c>
      <c r="AL60" s="341">
        <f t="shared" si="50"/>
        <v>8.3224144771325715E-4</v>
      </c>
      <c r="AM60" s="341">
        <f t="shared" si="51"/>
        <v>9.3388570870919666E-4</v>
      </c>
      <c r="AN60" s="342">
        <f t="shared" si="52"/>
        <v>9.6413438040751133E-4</v>
      </c>
      <c r="AP60" s="102">
        <f t="shared" si="53"/>
        <v>0.8070009460737938</v>
      </c>
      <c r="AQ60" s="74">
        <f t="shared" si="54"/>
        <v>3.4878048780487809</v>
      </c>
      <c r="AR60" s="74">
        <f t="shared" si="55"/>
        <v>1.9280084077771942</v>
      </c>
      <c r="AS60" s="74">
        <f t="shared" si="56"/>
        <v>2.0698421835276064</v>
      </c>
      <c r="AT60" s="74">
        <f t="shared" si="57"/>
        <v>2.1250904579758085</v>
      </c>
      <c r="AU60" s="74">
        <f t="shared" si="58"/>
        <v>2.1607340028392659</v>
      </c>
      <c r="AV60" s="74">
        <f t="shared" si="59"/>
        <v>2.1176952205506088</v>
      </c>
      <c r="AW60" s="74">
        <f t="shared" si="60"/>
        <v>2.1739302890574645</v>
      </c>
      <c r="AX60" s="74">
        <f t="shared" si="61"/>
        <v>2.2698202331192445</v>
      </c>
      <c r="AY60" s="74">
        <f t="shared" si="62"/>
        <v>2.5162429668569555</v>
      </c>
      <c r="AZ60" s="74">
        <f t="shared" si="63"/>
        <v>2.7901320040616633</v>
      </c>
      <c r="BA60" s="103">
        <f t="shared" si="64"/>
        <v>2.8701096980875644</v>
      </c>
      <c r="BB60" s="42">
        <f t="shared" si="65"/>
        <v>2.8664483941790452E-2</v>
      </c>
    </row>
    <row r="61" spans="1:54" ht="20.100000000000001" customHeight="1">
      <c r="A61" s="88" t="s">
        <v>245</v>
      </c>
      <c r="B61" s="90"/>
      <c r="C61" s="61">
        <v>24.21</v>
      </c>
      <c r="D61" s="61">
        <v>4.5</v>
      </c>
      <c r="E61" s="61">
        <v>5.62</v>
      </c>
      <c r="F61" s="61"/>
      <c r="G61" s="61"/>
      <c r="H61" s="61">
        <v>571.80999999999995</v>
      </c>
      <c r="I61" s="61">
        <v>255.42000000000002</v>
      </c>
      <c r="J61" s="61">
        <v>2804.92</v>
      </c>
      <c r="K61" s="61">
        <v>803.8</v>
      </c>
      <c r="L61" s="61">
        <v>120.48</v>
      </c>
      <c r="M61" s="82">
        <v>107.55</v>
      </c>
      <c r="N61" s="42">
        <f t="shared" si="42"/>
        <v>-0.10732071713147416</v>
      </c>
      <c r="P61" s="340">
        <f t="shared" si="43"/>
        <v>0</v>
      </c>
      <c r="Q61" s="341">
        <f t="shared" si="44"/>
        <v>0</v>
      </c>
      <c r="R61" s="341">
        <f t="shared" si="45"/>
        <v>1.5998504523966268E-3</v>
      </c>
      <c r="S61" s="341">
        <f t="shared" si="46"/>
        <v>2.9379312998612222E-4</v>
      </c>
      <c r="T61" s="342">
        <f t="shared" si="47"/>
        <v>2.5501643771225289E-4</v>
      </c>
      <c r="V61" s="97"/>
      <c r="W61" s="61">
        <v>4.9340000000000002</v>
      </c>
      <c r="X61" s="61">
        <v>0.84699999999999998</v>
      </c>
      <c r="Y61" s="61">
        <v>1.0589999999999999</v>
      </c>
      <c r="Z61" s="61"/>
      <c r="AA61" s="61"/>
      <c r="AB61" s="61">
        <v>50.073999999999998</v>
      </c>
      <c r="AC61" s="61">
        <v>34.698999999999998</v>
      </c>
      <c r="AD61" s="61">
        <v>418.63100000000003</v>
      </c>
      <c r="AE61" s="61">
        <v>138.53899999999999</v>
      </c>
      <c r="AF61" s="61">
        <v>39.859000000000002</v>
      </c>
      <c r="AG61" s="82">
        <v>37.469000000000001</v>
      </c>
      <c r="AH61" s="42">
        <f t="shared" si="29"/>
        <v>-5.9961363807421168E-2</v>
      </c>
      <c r="AJ61" s="340">
        <f t="shared" si="48"/>
        <v>0</v>
      </c>
      <c r="AK61" s="341">
        <f t="shared" si="49"/>
        <v>0</v>
      </c>
      <c r="AL61" s="341">
        <f t="shared" si="50"/>
        <v>1.8818616231107092E-3</v>
      </c>
      <c r="AM61" s="341">
        <f t="shared" si="51"/>
        <v>6.1576732334353232E-4</v>
      </c>
      <c r="AN61" s="342">
        <f t="shared" si="52"/>
        <v>6.1094454759832637E-4</v>
      </c>
      <c r="AP61" s="102"/>
      <c r="AQ61" s="74">
        <f t="shared" si="54"/>
        <v>2.0380008261049154</v>
      </c>
      <c r="AR61" s="74">
        <f t="shared" si="55"/>
        <v>1.882222222222222</v>
      </c>
      <c r="AS61" s="74">
        <f t="shared" si="56"/>
        <v>1.884341637010676</v>
      </c>
      <c r="AT61" s="74"/>
      <c r="AU61" s="74"/>
      <c r="AV61" s="74">
        <f t="shared" si="59"/>
        <v>0.87571046326577018</v>
      </c>
      <c r="AW61" s="74">
        <f t="shared" si="60"/>
        <v>1.3585075561819746</v>
      </c>
      <c r="AX61" s="74">
        <f t="shared" si="61"/>
        <v>1.4924881993069321</v>
      </c>
      <c r="AY61" s="74">
        <f t="shared" si="62"/>
        <v>1.7235506344861906</v>
      </c>
      <c r="AZ61" s="74">
        <f t="shared" si="63"/>
        <v>3.3083499335989375</v>
      </c>
      <c r="BA61" s="103">
        <f t="shared" si="64"/>
        <v>3.4838679683867966</v>
      </c>
      <c r="BB61" s="42">
        <f t="shared" si="65"/>
        <v>5.3053044058409056E-2</v>
      </c>
    </row>
    <row r="62" spans="1:54" ht="20.100000000000001" customHeight="1">
      <c r="A62" s="88" t="s">
        <v>241</v>
      </c>
      <c r="B62" s="90">
        <v>1673.8799999999999</v>
      </c>
      <c r="C62" s="61">
        <v>31.85</v>
      </c>
      <c r="D62" s="61">
        <v>20.6</v>
      </c>
      <c r="E62" s="61">
        <v>36.690000000000005</v>
      </c>
      <c r="F62" s="61">
        <v>53.999999999999993</v>
      </c>
      <c r="G62" s="61">
        <v>145.58000000000001</v>
      </c>
      <c r="H62" s="61">
        <v>74.48</v>
      </c>
      <c r="I62" s="61">
        <v>76.249999999999986</v>
      </c>
      <c r="J62" s="61">
        <v>83.6</v>
      </c>
      <c r="K62" s="61">
        <v>109.72</v>
      </c>
      <c r="L62" s="61">
        <v>96.65</v>
      </c>
      <c r="M62" s="82">
        <v>397.24</v>
      </c>
      <c r="N62" s="42">
        <f t="shared" si="42"/>
        <v>3.1100879461976203</v>
      </c>
      <c r="P62" s="340">
        <f t="shared" si="43"/>
        <v>3.1249547278465891E-3</v>
      </c>
      <c r="Q62" s="341">
        <f t="shared" si="44"/>
        <v>3.646197335265417E-4</v>
      </c>
      <c r="R62" s="341">
        <f t="shared" si="45"/>
        <v>2.1838217421865874E-4</v>
      </c>
      <c r="S62" s="341">
        <f t="shared" si="46"/>
        <v>2.3568315083963073E-4</v>
      </c>
      <c r="T62" s="342">
        <f t="shared" si="47"/>
        <v>9.4191287509823654E-4</v>
      </c>
      <c r="V62" s="97">
        <v>197.29300000000001</v>
      </c>
      <c r="W62" s="61">
        <v>6.8330000000000002</v>
      </c>
      <c r="X62" s="61">
        <v>4.2699999999999996</v>
      </c>
      <c r="Y62" s="61">
        <v>6.7829999999999995</v>
      </c>
      <c r="Z62" s="61">
        <v>8.5909999999999993</v>
      </c>
      <c r="AA62" s="61">
        <v>28.143000000000001</v>
      </c>
      <c r="AB62" s="61">
        <v>17.995000000000001</v>
      </c>
      <c r="AC62" s="61">
        <v>16.821999999999999</v>
      </c>
      <c r="AD62" s="61">
        <v>21.648000000000003</v>
      </c>
      <c r="AE62" s="61">
        <v>15.262</v>
      </c>
      <c r="AF62" s="61">
        <v>20.625</v>
      </c>
      <c r="AG62" s="82">
        <v>34.905000000000001</v>
      </c>
      <c r="AH62" s="42">
        <f t="shared" si="29"/>
        <v>0.6923636363636364</v>
      </c>
      <c r="AJ62" s="340">
        <f t="shared" si="48"/>
        <v>2.6511631500778891E-3</v>
      </c>
      <c r="AK62" s="341">
        <f t="shared" si="49"/>
        <v>4.9306116665283469E-4</v>
      </c>
      <c r="AL62" s="341">
        <f t="shared" si="50"/>
        <v>2.0731326263301775E-4</v>
      </c>
      <c r="AM62" s="341">
        <f t="shared" si="51"/>
        <v>3.1862819047041705E-4</v>
      </c>
      <c r="AN62" s="342">
        <f t="shared" si="52"/>
        <v>5.6913767204674751E-4</v>
      </c>
      <c r="AP62" s="102">
        <f t="shared" si="53"/>
        <v>1.1786567734843598</v>
      </c>
      <c r="AQ62" s="74">
        <f t="shared" si="54"/>
        <v>2.1453689167974881</v>
      </c>
      <c r="AR62" s="74">
        <f t="shared" si="55"/>
        <v>2.0728155339805818</v>
      </c>
      <c r="AS62" s="74">
        <f t="shared" si="56"/>
        <v>1.8487326246933766</v>
      </c>
      <c r="AT62" s="74">
        <f t="shared" si="57"/>
        <v>1.5909259259259259</v>
      </c>
      <c r="AU62" s="74">
        <f t="shared" si="58"/>
        <v>1.9331638961395794</v>
      </c>
      <c r="AV62" s="74">
        <f t="shared" si="59"/>
        <v>2.4160848549946294</v>
      </c>
      <c r="AW62" s="74">
        <f t="shared" si="60"/>
        <v>2.2061639344262298</v>
      </c>
      <c r="AX62" s="74">
        <f t="shared" si="61"/>
        <v>2.5894736842105273</v>
      </c>
      <c r="AY62" s="74">
        <f t="shared" si="62"/>
        <v>1.390995260663507</v>
      </c>
      <c r="AZ62" s="74">
        <f t="shared" si="63"/>
        <v>2.1339886187273667</v>
      </c>
      <c r="BA62" s="103">
        <f t="shared" si="64"/>
        <v>0.87868794683314877</v>
      </c>
      <c r="BB62" s="42">
        <f t="shared" si="65"/>
        <v>-0.58824150273249054</v>
      </c>
    </row>
    <row r="63" spans="1:54" ht="20.100000000000001" customHeight="1">
      <c r="A63" s="88" t="s">
        <v>239</v>
      </c>
      <c r="B63" s="90">
        <v>101.15</v>
      </c>
      <c r="C63" s="61">
        <v>34.74</v>
      </c>
      <c r="D63" s="61">
        <v>84.240000000000009</v>
      </c>
      <c r="E63" s="61">
        <v>43.2</v>
      </c>
      <c r="F63" s="61">
        <v>47.7</v>
      </c>
      <c r="G63" s="61">
        <v>0.6</v>
      </c>
      <c r="H63" s="61"/>
      <c r="I63" s="61"/>
      <c r="J63" s="61">
        <v>51.84</v>
      </c>
      <c r="K63" s="61">
        <v>155.18</v>
      </c>
      <c r="L63" s="61">
        <v>35.64</v>
      </c>
      <c r="M63" s="82">
        <v>100.89</v>
      </c>
      <c r="N63" s="42">
        <f t="shared" si="42"/>
        <v>1.8308080808080809</v>
      </c>
      <c r="P63" s="340">
        <f t="shared" si="43"/>
        <v>1.8883621927598306E-4</v>
      </c>
      <c r="Q63" s="341">
        <f t="shared" si="44"/>
        <v>1.5027602700640542E-6</v>
      </c>
      <c r="R63" s="341">
        <f t="shared" si="45"/>
        <v>3.0886388803546725E-4</v>
      </c>
      <c r="S63" s="341">
        <f t="shared" si="46"/>
        <v>8.690892391023734E-5</v>
      </c>
      <c r="T63" s="342">
        <f t="shared" si="47"/>
        <v>2.3922462483300043E-4</v>
      </c>
      <c r="V63" s="97">
        <v>42.769999999999996</v>
      </c>
      <c r="W63" s="61">
        <v>9.3059999999999992</v>
      </c>
      <c r="X63" s="61">
        <v>22.565000000000001</v>
      </c>
      <c r="Y63" s="61">
        <v>11.571999999999999</v>
      </c>
      <c r="Z63" s="61">
        <v>12.468</v>
      </c>
      <c r="AA63" s="61">
        <v>4.2000000000000003E-2</v>
      </c>
      <c r="AB63" s="61"/>
      <c r="AC63" s="61"/>
      <c r="AD63" s="61">
        <v>15.083</v>
      </c>
      <c r="AE63" s="61">
        <v>47.034999999999997</v>
      </c>
      <c r="AF63" s="61">
        <v>10.058999999999999</v>
      </c>
      <c r="AG63" s="82">
        <v>28.755000000000003</v>
      </c>
      <c r="AH63" s="42">
        <f t="shared" si="29"/>
        <v>1.8586340590515962</v>
      </c>
      <c r="AJ63" s="340">
        <f t="shared" si="48"/>
        <v>5.7473021307816955E-4</v>
      </c>
      <c r="AK63" s="341">
        <f t="shared" si="49"/>
        <v>7.3583374194005824E-7</v>
      </c>
      <c r="AL63" s="341">
        <f t="shared" si="50"/>
        <v>6.3890573371406037E-4</v>
      </c>
      <c r="AM63" s="341">
        <f t="shared" si="51"/>
        <v>1.5539786511233576E-4</v>
      </c>
      <c r="AN63" s="342">
        <f t="shared" si="52"/>
        <v>4.6885986992420067E-4</v>
      </c>
      <c r="AP63" s="102">
        <f t="shared" si="53"/>
        <v>4.2283737024221448</v>
      </c>
      <c r="AQ63" s="74">
        <f t="shared" si="54"/>
        <v>2.6787564766839371</v>
      </c>
      <c r="AR63" s="74">
        <f t="shared" si="55"/>
        <v>2.6786562203228872</v>
      </c>
      <c r="AS63" s="74">
        <f t="shared" si="56"/>
        <v>2.6787037037037029</v>
      </c>
      <c r="AT63" s="74">
        <f t="shared" si="57"/>
        <v>2.6138364779874212</v>
      </c>
      <c r="AU63" s="74">
        <f t="shared" si="58"/>
        <v>0.70000000000000007</v>
      </c>
      <c r="AV63" s="74"/>
      <c r="AW63" s="74"/>
      <c r="AX63" s="74">
        <f t="shared" si="61"/>
        <v>2.9095293209876543</v>
      </c>
      <c r="AY63" s="74">
        <f t="shared" si="62"/>
        <v>3.0309962624049485</v>
      </c>
      <c r="AZ63" s="74">
        <f t="shared" si="63"/>
        <v>2.8223905723905722</v>
      </c>
      <c r="BA63" s="103">
        <f t="shared" si="64"/>
        <v>2.8501338090990194</v>
      </c>
      <c r="BB63" s="42">
        <f t="shared" si="65"/>
        <v>9.8296943661303916E-3</v>
      </c>
    </row>
    <row r="64" spans="1:54" ht="20.100000000000001" customHeight="1">
      <c r="A64" s="88" t="s">
        <v>149</v>
      </c>
      <c r="B64" s="90">
        <v>2.75</v>
      </c>
      <c r="C64" s="61">
        <v>0.13</v>
      </c>
      <c r="D64" s="61">
        <v>0.89</v>
      </c>
      <c r="E64" s="61">
        <v>25.71</v>
      </c>
      <c r="F64" s="61">
        <v>95.330000000000013</v>
      </c>
      <c r="G64" s="61">
        <v>66.610000000000014</v>
      </c>
      <c r="H64" s="61">
        <v>65.930000000000007</v>
      </c>
      <c r="I64" s="61">
        <v>115.13000000000001</v>
      </c>
      <c r="J64" s="61">
        <v>76.169999999999987</v>
      </c>
      <c r="K64" s="61">
        <v>83.95</v>
      </c>
      <c r="L64" s="61">
        <v>116.53</v>
      </c>
      <c r="M64" s="82">
        <v>164.19000000000003</v>
      </c>
      <c r="N64" s="42">
        <f t="shared" si="42"/>
        <v>0.40899339225950421</v>
      </c>
      <c r="P64" s="340">
        <f t="shared" si="43"/>
        <v>5.1339555413638496E-6</v>
      </c>
      <c r="Q64" s="341">
        <f t="shared" si="44"/>
        <v>1.6683143598161113E-4</v>
      </c>
      <c r="R64" s="341">
        <f t="shared" si="45"/>
        <v>1.6709062637309882E-4</v>
      </c>
      <c r="S64" s="341">
        <f t="shared" si="46"/>
        <v>2.8416096810493708E-4</v>
      </c>
      <c r="T64" s="342">
        <f t="shared" si="47"/>
        <v>3.8931798147814791E-4</v>
      </c>
      <c r="V64" s="97">
        <v>2.3069999999999999</v>
      </c>
      <c r="W64" s="61">
        <v>3.9E-2</v>
      </c>
      <c r="X64" s="61">
        <v>0.25600000000000001</v>
      </c>
      <c r="Y64" s="61">
        <v>8.4190000000000023</v>
      </c>
      <c r="Z64" s="61">
        <v>16.896999999999998</v>
      </c>
      <c r="AA64" s="61">
        <v>15.945</v>
      </c>
      <c r="AB64" s="61">
        <v>12.710999999999999</v>
      </c>
      <c r="AC64" s="61">
        <v>17.315000000000005</v>
      </c>
      <c r="AD64" s="61">
        <v>11.05</v>
      </c>
      <c r="AE64" s="61">
        <v>14.902000000000001</v>
      </c>
      <c r="AF64" s="61">
        <v>15.877000000000001</v>
      </c>
      <c r="AG64" s="82">
        <v>21.325000000000003</v>
      </c>
      <c r="AH64" s="42">
        <f t="shared" si="29"/>
        <v>0.34313787239402921</v>
      </c>
      <c r="AJ64" s="340">
        <f t="shared" si="48"/>
        <v>3.1000762253246133E-5</v>
      </c>
      <c r="AK64" s="341">
        <f t="shared" si="49"/>
        <v>2.7935402417224352E-4</v>
      </c>
      <c r="AL64" s="341">
        <f t="shared" si="50"/>
        <v>2.0242315815471304E-4</v>
      </c>
      <c r="AM64" s="341">
        <f t="shared" si="51"/>
        <v>2.4527804994418483E-4</v>
      </c>
      <c r="AN64" s="342">
        <f t="shared" si="52"/>
        <v>3.4771124069322133E-4</v>
      </c>
      <c r="AP64" s="102">
        <f t="shared" si="53"/>
        <v>8.3890909090909087</v>
      </c>
      <c r="AQ64" s="74">
        <f t="shared" si="54"/>
        <v>3</v>
      </c>
      <c r="AR64" s="74">
        <f t="shared" si="55"/>
        <v>2.8764044943820228</v>
      </c>
      <c r="AS64" s="74">
        <f t="shared" si="56"/>
        <v>3.27460132244263</v>
      </c>
      <c r="AT64" s="74">
        <f t="shared" si="57"/>
        <v>1.7724745620476237</v>
      </c>
      <c r="AU64" s="74">
        <f t="shared" si="58"/>
        <v>2.3937847170094577</v>
      </c>
      <c r="AV64" s="74">
        <f t="shared" si="59"/>
        <v>1.9279538904899132</v>
      </c>
      <c r="AW64" s="74">
        <f t="shared" si="60"/>
        <v>1.5039520541996008</v>
      </c>
      <c r="AX64" s="74">
        <f t="shared" si="61"/>
        <v>1.4507023762636213</v>
      </c>
      <c r="AY64" s="74">
        <f t="shared" si="62"/>
        <v>1.7751042287075642</v>
      </c>
      <c r="AZ64" s="74">
        <f t="shared" si="63"/>
        <v>1.3624817643525273</v>
      </c>
      <c r="BA64" s="103">
        <f t="shared" si="64"/>
        <v>1.2988001705341374</v>
      </c>
      <c r="BB64" s="42">
        <f t="shared" si="65"/>
        <v>-4.6739410012325844E-2</v>
      </c>
    </row>
    <row r="65" spans="1:54" ht="20.100000000000001" customHeight="1" thickBot="1">
      <c r="A65" s="47" t="s">
        <v>33</v>
      </c>
      <c r="B65" s="91">
        <f>B66-SUM(B39:B64)</f>
        <v>92609.930000000051</v>
      </c>
      <c r="C65" s="92">
        <f t="shared" ref="C65:M65" si="66">C66-SUM(C39:C64)</f>
        <v>66142.070000000065</v>
      </c>
      <c r="D65" s="92">
        <f t="shared" si="66"/>
        <v>68453.059999999939</v>
      </c>
      <c r="E65" s="92">
        <f t="shared" si="66"/>
        <v>59239.150000000256</v>
      </c>
      <c r="F65" s="92">
        <f t="shared" si="66"/>
        <v>62777.23000000004</v>
      </c>
      <c r="G65" s="92">
        <f t="shared" si="66"/>
        <v>53482.1599999998</v>
      </c>
      <c r="H65" s="92">
        <f t="shared" si="66"/>
        <v>55547.650000000023</v>
      </c>
      <c r="I65" s="92">
        <f t="shared" si="66"/>
        <v>55309.320000000065</v>
      </c>
      <c r="J65" s="92">
        <f t="shared" si="66"/>
        <v>63180.220000000205</v>
      </c>
      <c r="K65" s="92">
        <f t="shared" si="66"/>
        <v>67585.550000000047</v>
      </c>
      <c r="L65" s="92">
        <f t="shared" si="66"/>
        <v>1309.6599999999744</v>
      </c>
      <c r="M65" s="93">
        <f t="shared" si="66"/>
        <v>33.820000000006985</v>
      </c>
      <c r="N65" s="42">
        <f t="shared" si="42"/>
        <v>-0.97417650382541454</v>
      </c>
      <c r="P65" s="340">
        <f t="shared" si="43"/>
        <v>0.17289282302138853</v>
      </c>
      <c r="Q65" s="349">
        <f t="shared" si="44"/>
        <v>0.13395144200868109</v>
      </c>
      <c r="R65" s="341">
        <f t="shared" si="45"/>
        <v>0.1345194983117379</v>
      </c>
      <c r="S65" s="341">
        <f t="shared" si="46"/>
        <v>3.1936347162816836E-3</v>
      </c>
      <c r="T65" s="342">
        <f t="shared" si="47"/>
        <v>8.0192058795259643E-5</v>
      </c>
      <c r="V65" s="98">
        <f>V66-SUM(V39:V64)</f>
        <v>26749.723999999987</v>
      </c>
      <c r="W65" s="92">
        <f t="shared" ref="W65:AG65" si="67">W66-SUM(W39:W64)</f>
        <v>10278.252999999997</v>
      </c>
      <c r="X65" s="92">
        <f t="shared" si="67"/>
        <v>10940.218000000008</v>
      </c>
      <c r="Y65" s="92">
        <f t="shared" si="67"/>
        <v>9057.0309999999954</v>
      </c>
      <c r="Z65" s="92">
        <f t="shared" si="67"/>
        <v>10635.926000000007</v>
      </c>
      <c r="AA65" s="92">
        <f t="shared" si="67"/>
        <v>9482.9960000000065</v>
      </c>
      <c r="AB65" s="92">
        <f t="shared" si="67"/>
        <v>9755.4079999999958</v>
      </c>
      <c r="AC65" s="92">
        <f t="shared" si="67"/>
        <v>9529.7540000000008</v>
      </c>
      <c r="AD65" s="92">
        <f t="shared" si="67"/>
        <v>10653.493999999992</v>
      </c>
      <c r="AE65" s="92">
        <f t="shared" si="67"/>
        <v>11874.319000000018</v>
      </c>
      <c r="AF65" s="92">
        <f t="shared" si="67"/>
        <v>64.543000000005122</v>
      </c>
      <c r="AG65" s="93">
        <f t="shared" si="67"/>
        <v>9.000000000007276</v>
      </c>
      <c r="AH65" s="42">
        <f t="shared" si="29"/>
        <v>-0.86055807756059433</v>
      </c>
      <c r="AJ65" s="340">
        <f t="shared" si="48"/>
        <v>0.35945463115039089</v>
      </c>
      <c r="AK65" s="349">
        <f t="shared" si="49"/>
        <v>0.16614067694006213</v>
      </c>
      <c r="AL65" s="341">
        <f t="shared" si="50"/>
        <v>0.1612962792186631</v>
      </c>
      <c r="AM65" s="341">
        <f t="shared" si="51"/>
        <v>9.9710154169860656E-4</v>
      </c>
      <c r="AN65" s="342">
        <f t="shared" si="52"/>
        <v>1.4674800310628472E-4</v>
      </c>
      <c r="AP65" s="102">
        <f t="shared" si="53"/>
        <v>2.8884293509346106</v>
      </c>
      <c r="AQ65" s="74">
        <f t="shared" si="54"/>
        <v>1.5539660309996326</v>
      </c>
      <c r="AR65" s="74">
        <f t="shared" si="55"/>
        <v>1.5982072970879633</v>
      </c>
      <c r="AS65" s="74">
        <f t="shared" si="56"/>
        <v>1.5288928014665903</v>
      </c>
      <c r="AT65" s="74">
        <f t="shared" si="57"/>
        <v>1.6942330841931064</v>
      </c>
      <c r="AU65" s="74">
        <f t="shared" si="58"/>
        <v>1.773113875729784</v>
      </c>
      <c r="AV65" s="74">
        <f t="shared" si="59"/>
        <v>1.7562233505827864</v>
      </c>
      <c r="AW65" s="74">
        <f t="shared" si="60"/>
        <v>1.7229924359945104</v>
      </c>
      <c r="AX65" s="74">
        <f t="shared" si="61"/>
        <v>1.6862071705353285</v>
      </c>
      <c r="AY65" s="74">
        <f t="shared" si="62"/>
        <v>1.7569316222180642</v>
      </c>
      <c r="AZ65" s="74">
        <f t="shared" si="63"/>
        <v>0.49282256463514484</v>
      </c>
      <c r="BA65" s="103">
        <f t="shared" si="64"/>
        <v>2.6611472501494431</v>
      </c>
      <c r="BB65" s="42">
        <f t="shared" si="65"/>
        <v>4.3998080467755996</v>
      </c>
    </row>
    <row r="66" spans="1:54" s="6" customFormat="1" ht="26.25" customHeight="1" thickBot="1">
      <c r="A66" s="56" t="s">
        <v>34</v>
      </c>
      <c r="B66" s="84">
        <v>535649.3600000001</v>
      </c>
      <c r="C66" s="69">
        <v>617042.38</v>
      </c>
      <c r="D66" s="69">
        <v>807487.07</v>
      </c>
      <c r="E66" s="69">
        <v>649235.01</v>
      </c>
      <c r="F66" s="69">
        <v>401508.83000000007</v>
      </c>
      <c r="G66" s="69">
        <v>399265.27999999985</v>
      </c>
      <c r="H66" s="69">
        <v>607841.6100000001</v>
      </c>
      <c r="I66" s="69">
        <v>605395.51</v>
      </c>
      <c r="J66" s="69">
        <v>632909.41000000015</v>
      </c>
      <c r="K66" s="69">
        <v>502421.96</v>
      </c>
      <c r="L66" s="69">
        <v>410084.46999999991</v>
      </c>
      <c r="M66" s="108">
        <v>421737.51999999996</v>
      </c>
      <c r="N66" s="157">
        <f t="shared" si="42"/>
        <v>2.8416218736593581E-2</v>
      </c>
      <c r="O66"/>
      <c r="P66" s="334">
        <f>SUM(P39:P65)</f>
        <v>1</v>
      </c>
      <c r="Q66" s="338">
        <f t="shared" ref="Q66:T66" si="68">SUM(Q39:Q65)</f>
        <v>0.99999999999999978</v>
      </c>
      <c r="R66" s="338">
        <f t="shared" si="68"/>
        <v>1</v>
      </c>
      <c r="S66" s="338">
        <f t="shared" si="68"/>
        <v>1.0000000000000004</v>
      </c>
      <c r="T66" s="335">
        <f t="shared" si="68"/>
        <v>1</v>
      </c>
      <c r="V66" s="99">
        <v>74417.52499999998</v>
      </c>
      <c r="W66" s="95">
        <v>47390.280999999988</v>
      </c>
      <c r="X66" s="95">
        <v>66184.839000000007</v>
      </c>
      <c r="Y66" s="95">
        <v>68218.105999999985</v>
      </c>
      <c r="Z66" s="95">
        <v>57494.260000000009</v>
      </c>
      <c r="AA66" s="95">
        <v>57078.111000000004</v>
      </c>
      <c r="AB66" s="95">
        <v>65483.819000000003</v>
      </c>
      <c r="AC66" s="95">
        <v>63847.407999999996</v>
      </c>
      <c r="AD66" s="95">
        <v>78160.639999999985</v>
      </c>
      <c r="AE66" s="95">
        <v>73618.059000000023</v>
      </c>
      <c r="AF66" s="95">
        <v>64730.619000000006</v>
      </c>
      <c r="AG66" s="96">
        <v>61329.624999999993</v>
      </c>
      <c r="AH66" s="139">
        <f t="shared" si="29"/>
        <v>-5.2540730376763628E-2</v>
      </c>
      <c r="AI66"/>
      <c r="AJ66" s="334">
        <f>SUM(AJ39:AJ65)</f>
        <v>1</v>
      </c>
      <c r="AK66" s="338">
        <f t="shared" ref="AK66:AN66" si="69">SUM(AK39:AK65)</f>
        <v>1.0000000000000002</v>
      </c>
      <c r="AL66" s="338">
        <f t="shared" si="69"/>
        <v>0.99999999999999978</v>
      </c>
      <c r="AM66" s="338">
        <f t="shared" si="69"/>
        <v>1.0000000000000002</v>
      </c>
      <c r="AN66" s="335">
        <f t="shared" si="69"/>
        <v>1.0000000000000002</v>
      </c>
      <c r="AP66" s="72">
        <f>(V66/B66)*10</f>
        <v>1.3892955085393917</v>
      </c>
      <c r="AQ66" s="77">
        <f t="shared" ref="AQ66:AS66" si="70">(W66/C66)*10</f>
        <v>0.76802311374463428</v>
      </c>
      <c r="AR66" s="77">
        <f t="shared" si="70"/>
        <v>0.81963961354823933</v>
      </c>
      <c r="AS66" s="77">
        <f t="shared" si="70"/>
        <v>1.0507459540729325</v>
      </c>
      <c r="AT66" s="77">
        <f t="shared" ref="AT66:AU66" si="71">(Z66/F66)*10</f>
        <v>1.4319550581241263</v>
      </c>
      <c r="AU66" s="77">
        <f t="shared" si="71"/>
        <v>1.4295786250184346</v>
      </c>
      <c r="AV66" s="77">
        <f>(AB66/H66)*10</f>
        <v>1.0773171484591191</v>
      </c>
      <c r="AW66" s="77">
        <f>(AC66/I66)*10</f>
        <v>1.0546396024641806</v>
      </c>
      <c r="AX66" s="77">
        <f>(AD66/J66)*10</f>
        <v>1.2349419800852695</v>
      </c>
      <c r="AY66" s="77">
        <f>(AE66/K66)*10</f>
        <v>1.4652635605338593</v>
      </c>
      <c r="AZ66" s="77">
        <f t="shared" ref="AZ66" si="72">(AF66/L66)*10</f>
        <v>1.5784703819678911</v>
      </c>
      <c r="BA66" s="87">
        <f t="shared" si="41"/>
        <v>1.4542131560881755</v>
      </c>
      <c r="BB66" s="86">
        <f t="shared" si="65"/>
        <v>-7.8720023700921918E-2</v>
      </c>
    </row>
    <row r="68" spans="1:54" ht="15.75" thickBot="1"/>
    <row r="69" spans="1:54" ht="15" customHeight="1">
      <c r="A69" s="507" t="s">
        <v>31</v>
      </c>
      <c r="B69" s="533" t="s">
        <v>19</v>
      </c>
      <c r="C69" s="530"/>
      <c r="D69" s="530"/>
      <c r="E69" s="530"/>
      <c r="F69" s="530"/>
      <c r="G69" s="530"/>
      <c r="H69" s="530"/>
      <c r="I69" s="530"/>
      <c r="J69" s="530"/>
      <c r="K69" s="530"/>
      <c r="L69" s="530"/>
      <c r="M69" s="531"/>
      <c r="N69" s="519" t="s">
        <v>196</v>
      </c>
      <c r="P69" s="489" t="s">
        <v>112</v>
      </c>
      <c r="Q69" s="495"/>
      <c r="R69" s="495"/>
      <c r="S69" s="495"/>
      <c r="T69" s="522"/>
      <c r="V69" s="529" t="s">
        <v>35</v>
      </c>
      <c r="W69" s="530"/>
      <c r="X69" s="530"/>
      <c r="Y69" s="530"/>
      <c r="Z69" s="530"/>
      <c r="AA69" s="530"/>
      <c r="AB69" s="530"/>
      <c r="AC69" s="530"/>
      <c r="AD69" s="530"/>
      <c r="AE69" s="530"/>
      <c r="AF69" s="530"/>
      <c r="AG69" s="530"/>
      <c r="AH69" s="519" t="s">
        <v>196</v>
      </c>
      <c r="AJ69" s="489" t="s">
        <v>112</v>
      </c>
      <c r="AK69" s="495"/>
      <c r="AL69" s="495"/>
      <c r="AM69" s="495"/>
      <c r="AN69" s="522"/>
      <c r="AP69" s="529" t="s">
        <v>41</v>
      </c>
      <c r="AQ69" s="530"/>
      <c r="AR69" s="530"/>
      <c r="AS69" s="530"/>
      <c r="AT69" s="530"/>
      <c r="AU69" s="530"/>
      <c r="AV69" s="530"/>
      <c r="AW69" s="530"/>
      <c r="AX69" s="530"/>
      <c r="AY69" s="530"/>
      <c r="AZ69" s="530"/>
      <c r="BA69" s="530"/>
      <c r="BB69" s="519" t="s">
        <v>196</v>
      </c>
    </row>
    <row r="70" spans="1:54" ht="15" customHeight="1" thickBot="1">
      <c r="A70" s="517"/>
      <c r="B70" s="526" t="s">
        <v>69</v>
      </c>
      <c r="C70" s="527"/>
      <c r="D70" s="527"/>
      <c r="E70" s="527"/>
      <c r="F70" s="527"/>
      <c r="G70" s="527"/>
      <c r="H70" s="527"/>
      <c r="I70" s="527"/>
      <c r="J70" s="527"/>
      <c r="K70" s="527"/>
      <c r="L70" s="527"/>
      <c r="M70" s="528"/>
      <c r="N70" s="520"/>
      <c r="P70" s="523"/>
      <c r="Q70" s="524"/>
      <c r="R70" s="524"/>
      <c r="S70" s="524"/>
      <c r="T70" s="525"/>
      <c r="V70" s="532" t="str">
        <f>B70</f>
        <v>jan-dez</v>
      </c>
      <c r="W70" s="527"/>
      <c r="X70" s="527"/>
      <c r="Y70" s="527"/>
      <c r="Z70" s="527"/>
      <c r="AA70" s="527"/>
      <c r="AB70" s="527"/>
      <c r="AC70" s="527"/>
      <c r="AD70" s="527"/>
      <c r="AE70" s="527"/>
      <c r="AF70" s="527"/>
      <c r="AG70" s="527"/>
      <c r="AH70" s="520"/>
      <c r="AJ70" s="523"/>
      <c r="AK70" s="524"/>
      <c r="AL70" s="524"/>
      <c r="AM70" s="524"/>
      <c r="AN70" s="525"/>
      <c r="AP70" s="532" t="str">
        <f>B70</f>
        <v>jan-dez</v>
      </c>
      <c r="AQ70" s="527"/>
      <c r="AR70" s="527"/>
      <c r="AS70" s="527"/>
      <c r="AT70" s="527"/>
      <c r="AU70" s="527"/>
      <c r="AV70" s="527"/>
      <c r="AW70" s="527"/>
      <c r="AX70" s="527"/>
      <c r="AY70" s="527"/>
      <c r="AZ70" s="527"/>
      <c r="BA70" s="528"/>
      <c r="BB70" s="520"/>
    </row>
    <row r="71" spans="1:54" ht="24.75" customHeight="1" thickBot="1">
      <c r="A71" s="508"/>
      <c r="B71" s="31">
        <v>2010</v>
      </c>
      <c r="C71" s="78">
        <v>2011</v>
      </c>
      <c r="D71" s="78">
        <v>2012</v>
      </c>
      <c r="E71" s="78">
        <v>2013</v>
      </c>
      <c r="F71" s="78">
        <v>2014</v>
      </c>
      <c r="G71" s="78">
        <v>2015</v>
      </c>
      <c r="H71" s="78">
        <v>2016</v>
      </c>
      <c r="I71" s="78">
        <v>2017</v>
      </c>
      <c r="J71" s="78">
        <v>2018</v>
      </c>
      <c r="K71" s="78">
        <v>2019</v>
      </c>
      <c r="L71" s="78">
        <v>2020</v>
      </c>
      <c r="M71" s="30">
        <v>2021</v>
      </c>
      <c r="N71" s="521"/>
      <c r="P71" s="284">
        <v>2010</v>
      </c>
      <c r="Q71" s="339">
        <v>2015</v>
      </c>
      <c r="R71" s="386">
        <v>2019</v>
      </c>
      <c r="S71" s="444">
        <v>2020</v>
      </c>
      <c r="T71" s="288">
        <v>2021</v>
      </c>
      <c r="V71" s="51">
        <v>2010</v>
      </c>
      <c r="W71" s="78">
        <v>2011</v>
      </c>
      <c r="X71" s="78">
        <v>2012</v>
      </c>
      <c r="Y71" s="78">
        <v>2013</v>
      </c>
      <c r="Z71" s="78">
        <v>2014</v>
      </c>
      <c r="AA71" s="78">
        <v>2015</v>
      </c>
      <c r="AB71" s="78">
        <v>2016</v>
      </c>
      <c r="AC71" s="78">
        <v>2017</v>
      </c>
      <c r="AD71" s="78">
        <v>2018</v>
      </c>
      <c r="AE71" s="78">
        <v>2019</v>
      </c>
      <c r="AF71" s="78">
        <v>2020</v>
      </c>
      <c r="AG71" s="29">
        <v>2021</v>
      </c>
      <c r="AH71" s="521"/>
      <c r="AJ71" s="284">
        <v>2010</v>
      </c>
      <c r="AK71" s="339">
        <v>2015</v>
      </c>
      <c r="AL71" s="386">
        <v>2019</v>
      </c>
      <c r="AM71" s="339">
        <v>2020</v>
      </c>
      <c r="AN71" s="288">
        <v>2021</v>
      </c>
      <c r="AP71" s="51">
        <v>2010</v>
      </c>
      <c r="AQ71" s="70">
        <v>2011</v>
      </c>
      <c r="AR71" s="70">
        <v>2012</v>
      </c>
      <c r="AS71" s="70">
        <v>2013</v>
      </c>
      <c r="AT71" s="70">
        <v>2014</v>
      </c>
      <c r="AU71" s="70">
        <v>2015</v>
      </c>
      <c r="AV71" s="70">
        <v>2016</v>
      </c>
      <c r="AW71" s="70">
        <v>2017</v>
      </c>
      <c r="AX71" s="70">
        <v>2018</v>
      </c>
      <c r="AY71" s="70">
        <v>2019</v>
      </c>
      <c r="AZ71" s="70">
        <v>2020</v>
      </c>
      <c r="BA71" s="29">
        <v>2021</v>
      </c>
      <c r="BB71" s="521"/>
    </row>
    <row r="72" spans="1:54" ht="20.100000000000001" customHeight="1">
      <c r="A72" s="88" t="s">
        <v>127</v>
      </c>
      <c r="B72" s="89">
        <v>385850.79</v>
      </c>
      <c r="C72" s="60">
        <v>476108.68</v>
      </c>
      <c r="D72" s="60">
        <v>535825.98</v>
      </c>
      <c r="E72" s="60">
        <v>484440.03999999969</v>
      </c>
      <c r="F72" s="60">
        <v>477519.94000000006</v>
      </c>
      <c r="G72" s="60">
        <v>405841.81</v>
      </c>
      <c r="H72" s="60">
        <v>104478.43999999999</v>
      </c>
      <c r="I72" s="60">
        <v>187939.34</v>
      </c>
      <c r="J72" s="60">
        <v>172406.18000000002</v>
      </c>
      <c r="K72" s="60">
        <v>227098.93000000002</v>
      </c>
      <c r="L72" s="60">
        <v>196842.77999999997</v>
      </c>
      <c r="M72" s="80">
        <v>176013.6</v>
      </c>
      <c r="N72" s="42">
        <f t="shared" ref="N72:N100" si="73">(M72-L72)/L72</f>
        <v>-0.10581632712157371</v>
      </c>
      <c r="P72" s="340">
        <f>B72/$B$100</f>
        <v>0.59615190565279264</v>
      </c>
      <c r="Q72" s="341">
        <f>G72/$G$100</f>
        <v>0.55671447905102955</v>
      </c>
      <c r="R72" s="341">
        <f>K72/$K$100</f>
        <v>0.37850542088651085</v>
      </c>
      <c r="S72" s="341">
        <f>L72/$L$100</f>
        <v>0.28986313143094372</v>
      </c>
      <c r="T72" s="342">
        <f>M72/$M$100</f>
        <v>0.25651274147533382</v>
      </c>
      <c r="V72" s="97">
        <v>25363.847999999998</v>
      </c>
      <c r="W72" s="60">
        <v>32027.864000000001</v>
      </c>
      <c r="X72" s="60">
        <v>38559.796999999999</v>
      </c>
      <c r="Y72" s="60">
        <v>41139.948000000019</v>
      </c>
      <c r="Z72" s="60">
        <v>40556.968000000001</v>
      </c>
      <c r="AA72" s="60">
        <v>33485.839000000007</v>
      </c>
      <c r="AB72" s="60">
        <v>10411.598000000002</v>
      </c>
      <c r="AC72" s="60">
        <v>18535.882999999998</v>
      </c>
      <c r="AD72" s="60">
        <v>18482.623</v>
      </c>
      <c r="AE72" s="60">
        <v>22756.185999999998</v>
      </c>
      <c r="AF72" s="60">
        <v>18015.397000000001</v>
      </c>
      <c r="AG72" s="38">
        <v>15533.250999999998</v>
      </c>
      <c r="AH72" s="42">
        <f t="shared" ref="AH72:AH100" si="74">(AG72-AF72)/AF72</f>
        <v>-0.13777914525003265</v>
      </c>
      <c r="AJ72" s="340">
        <f>V72/$V$100</f>
        <v>0.4931894281284197</v>
      </c>
      <c r="AK72" s="341">
        <f>AA72/$AA$100</f>
        <v>0.50551488046197324</v>
      </c>
      <c r="AL72" s="341">
        <f>AE72/$AE$100</f>
        <v>0.34298844857626881</v>
      </c>
      <c r="AM72" s="341">
        <f>AF72/$AF$100</f>
        <v>0.21483125320287078</v>
      </c>
      <c r="AN72" s="342">
        <f>AG72/$AG$100</f>
        <v>0.18529067065395211</v>
      </c>
      <c r="AP72" s="109">
        <f t="shared" ref="AP72:AX72" si="75">(V72/B72)*10</f>
        <v>0.65734860877180012</v>
      </c>
      <c r="AQ72" s="73">
        <f t="shared" si="75"/>
        <v>0.67270069514380626</v>
      </c>
      <c r="AR72" s="73">
        <f t="shared" si="75"/>
        <v>0.71963283676539913</v>
      </c>
      <c r="AS72" s="73">
        <f t="shared" si="75"/>
        <v>0.84922683104394192</v>
      </c>
      <c r="AT72" s="73">
        <f t="shared" si="75"/>
        <v>0.84932511928192977</v>
      </c>
      <c r="AU72" s="73">
        <f t="shared" si="75"/>
        <v>0.82509584214598308</v>
      </c>
      <c r="AV72" s="73">
        <f t="shared" si="75"/>
        <v>0.99653076749614589</v>
      </c>
      <c r="AW72" s="73">
        <f t="shared" si="75"/>
        <v>0.98626945268616983</v>
      </c>
      <c r="AX72" s="73">
        <f t="shared" si="75"/>
        <v>1.0720394709748802</v>
      </c>
      <c r="AY72" s="73">
        <f t="shared" ref="AY72" si="76">(AE72/K72)*10</f>
        <v>1.0020384508196492</v>
      </c>
      <c r="AZ72" s="73">
        <f t="shared" ref="AZ72" si="77">(AF72/L72)*10</f>
        <v>0.91521756601893167</v>
      </c>
      <c r="BA72" s="73">
        <f t="shared" ref="BA72" si="78">(AG72/M72)*10</f>
        <v>0.88250288614061634</v>
      </c>
      <c r="BB72" s="42">
        <f>(BA72-AZ72)/AZ72</f>
        <v>-3.5745249100298207E-2</v>
      </c>
    </row>
    <row r="73" spans="1:54" ht="20.100000000000001" customHeight="1">
      <c r="A73" s="88" t="s">
        <v>120</v>
      </c>
      <c r="B73" s="90">
        <v>11906.2</v>
      </c>
      <c r="C73" s="61">
        <v>10737.300000000001</v>
      </c>
      <c r="D73" s="61">
        <v>12661.96</v>
      </c>
      <c r="E73" s="61">
        <v>15695.560000000003</v>
      </c>
      <c r="F73" s="61">
        <v>13337.190000000002</v>
      </c>
      <c r="G73" s="61">
        <v>13660.270000000002</v>
      </c>
      <c r="H73" s="61">
        <v>23611.310000000005</v>
      </c>
      <c r="I73" s="61">
        <v>33630.01</v>
      </c>
      <c r="J73" s="61">
        <v>32689.870000000003</v>
      </c>
      <c r="K73" s="61">
        <v>39964.120000000003</v>
      </c>
      <c r="L73" s="61">
        <v>58766.77</v>
      </c>
      <c r="M73" s="82">
        <v>65690.97</v>
      </c>
      <c r="N73" s="42">
        <f t="shared" si="73"/>
        <v>0.11782509060817882</v>
      </c>
      <c r="P73" s="340">
        <f t="shared" ref="P73:P99" si="79">B73/$B$100</f>
        <v>1.8395462710036906E-2</v>
      </c>
      <c r="Q73" s="341">
        <f t="shared" ref="Q73:Q99" si="80">G73/$G$100</f>
        <v>1.8738508229958879E-2</v>
      </c>
      <c r="R73" s="341">
        <f t="shared" ref="R73:R99" si="81">K73/$K$100</f>
        <v>6.6608134441492203E-2</v>
      </c>
      <c r="S73" s="341">
        <f t="shared" ref="S73:S99" si="82">L73/$L$100</f>
        <v>8.6537692549770132E-2</v>
      </c>
      <c r="T73" s="342">
        <f t="shared" ref="T73:T99" si="83">M73/$M$100</f>
        <v>9.5734481908636093E-2</v>
      </c>
      <c r="V73" s="97">
        <v>2049.8379999999997</v>
      </c>
      <c r="W73" s="61">
        <v>1587.8910000000001</v>
      </c>
      <c r="X73" s="61">
        <v>1949.3980000000001</v>
      </c>
      <c r="Y73" s="61">
        <v>2571.8449999999998</v>
      </c>
      <c r="Z73" s="61">
        <v>2106.73</v>
      </c>
      <c r="AA73" s="61">
        <v>2061.5589999999997</v>
      </c>
      <c r="AB73" s="61">
        <v>3227.2850000000008</v>
      </c>
      <c r="AC73" s="61">
        <v>5050.009</v>
      </c>
      <c r="AD73" s="61">
        <v>5045.72</v>
      </c>
      <c r="AE73" s="61">
        <v>6383.3939999999993</v>
      </c>
      <c r="AF73" s="61">
        <v>9354.4110000000001</v>
      </c>
      <c r="AG73" s="38">
        <v>10206.704</v>
      </c>
      <c r="AH73" s="42">
        <f t="shared" si="74"/>
        <v>9.1111348432306394E-2</v>
      </c>
      <c r="AJ73" s="340">
        <f t="shared" ref="AJ73:AJ99" si="84">V73/$V$100</f>
        <v>3.9858243551053586E-2</v>
      </c>
      <c r="AK73" s="341">
        <f t="shared" ref="AK73:AK99" si="85">AA73/$AA$100</f>
        <v>3.1122073765280447E-2</v>
      </c>
      <c r="AL73" s="341">
        <f t="shared" ref="AL73:AL99" si="86">AE73/$AE$100</f>
        <v>9.6212537756153987E-2</v>
      </c>
      <c r="AM73" s="341">
        <f t="shared" ref="AM73:AM99" si="87">AF73/$AF$100</f>
        <v>0.11155012782148067</v>
      </c>
      <c r="AN73" s="342">
        <f t="shared" ref="AN73:AN99" si="88">AG73/$AG$100</f>
        <v>0.12175217083187387</v>
      </c>
      <c r="AP73" s="52">
        <f t="shared" ref="AP73:AP99" si="89">(V73/B73)*10</f>
        <v>1.7216559439619692</v>
      </c>
      <c r="AQ73" s="74">
        <f t="shared" ref="AQ73:AQ99" si="90">(W73/C73)*10</f>
        <v>1.4788550194182895</v>
      </c>
      <c r="AR73" s="74">
        <f t="shared" ref="AR73:AR99" si="91">(X73/D73)*10</f>
        <v>1.5395704930358336</v>
      </c>
      <c r="AS73" s="74">
        <f t="shared" ref="AS73:AS99" si="92">(Y73/E73)*10</f>
        <v>1.6385812293412911</v>
      </c>
      <c r="AT73" s="74">
        <f t="shared" ref="AT73:AT99" si="93">(Z73/F73)*10</f>
        <v>1.579590603417961</v>
      </c>
      <c r="AU73" s="74">
        <f t="shared" ref="AU73:AU99" si="94">(AA73/G73)*10</f>
        <v>1.5091641673261214</v>
      </c>
      <c r="AV73" s="74">
        <f t="shared" ref="AV73:AV99" si="95">(AB73/H73)*10</f>
        <v>1.3668386040418765</v>
      </c>
      <c r="AW73" s="74">
        <f t="shared" ref="AW73:AW99" si="96">(AC73/I73)*10</f>
        <v>1.5016376742082445</v>
      </c>
      <c r="AX73" s="74">
        <f t="shared" ref="AX73:AX99" si="97">(AD73/J73)*10</f>
        <v>1.5435117973855508</v>
      </c>
      <c r="AY73" s="74">
        <f t="shared" ref="AY73:AY99" si="98">(AE73/K73)*10</f>
        <v>1.597281261291378</v>
      </c>
      <c r="AZ73" s="74">
        <f t="shared" ref="AZ73:AZ99" si="99">(AF73/L73)*10</f>
        <v>1.591785800036313</v>
      </c>
      <c r="BA73" s="103">
        <f t="shared" ref="BA73:BA99" si="100">(AG73/M73)*10</f>
        <v>1.5537453625665747</v>
      </c>
      <c r="BB73" s="42">
        <f>(BA73-AZ73)/AZ73</f>
        <v>-2.3897962570636377E-2</v>
      </c>
    </row>
    <row r="74" spans="1:54" ht="20.100000000000001" customHeight="1">
      <c r="A74" s="88" t="s">
        <v>119</v>
      </c>
      <c r="B74" s="90">
        <v>14538.27</v>
      </c>
      <c r="C74" s="61">
        <v>14331.66</v>
      </c>
      <c r="D74" s="61">
        <v>16325.749999999998</v>
      </c>
      <c r="E74" s="61">
        <v>16969.599999999999</v>
      </c>
      <c r="F74" s="61">
        <v>19639.71</v>
      </c>
      <c r="G74" s="61">
        <v>20272.43</v>
      </c>
      <c r="H74" s="61">
        <v>23163.780000000002</v>
      </c>
      <c r="I74" s="61">
        <v>25969.899999999998</v>
      </c>
      <c r="J74" s="61">
        <v>25339.53</v>
      </c>
      <c r="K74" s="61">
        <v>27358.790000000005</v>
      </c>
      <c r="L74" s="61">
        <v>29372.46</v>
      </c>
      <c r="M74" s="82">
        <v>42843.199999999997</v>
      </c>
      <c r="N74" s="42">
        <f t="shared" si="73"/>
        <v>0.45861803880233382</v>
      </c>
      <c r="P74" s="340">
        <f t="shared" si="79"/>
        <v>2.2462095685730814E-2</v>
      </c>
      <c r="Q74" s="341">
        <f t="shared" si="80"/>
        <v>2.7808754614386484E-2</v>
      </c>
      <c r="R74" s="341">
        <f t="shared" si="81"/>
        <v>4.5598851231468437E-2</v>
      </c>
      <c r="S74" s="341">
        <f t="shared" si="82"/>
        <v>4.3252758538718759E-2</v>
      </c>
      <c r="T74" s="342">
        <f t="shared" si="83"/>
        <v>6.2437372371089629E-2</v>
      </c>
      <c r="V74" s="97">
        <v>3006.864</v>
      </c>
      <c r="W74" s="61">
        <v>2071.0580000000004</v>
      </c>
      <c r="X74" s="61">
        <v>2488.8539999999998</v>
      </c>
      <c r="Y74" s="61">
        <v>2516.4299999999989</v>
      </c>
      <c r="Z74" s="61">
        <v>2893.6619999999994</v>
      </c>
      <c r="AA74" s="61">
        <v>3245.8440000000001</v>
      </c>
      <c r="AB74" s="61">
        <v>3795.2050000000004</v>
      </c>
      <c r="AC74" s="61">
        <v>4569.4810000000007</v>
      </c>
      <c r="AD74" s="61">
        <v>4674.5890000000009</v>
      </c>
      <c r="AE74" s="61">
        <v>5548.4610000000011</v>
      </c>
      <c r="AF74" s="61">
        <v>6685.6890000000003</v>
      </c>
      <c r="AG74" s="38">
        <v>9319.1730000000007</v>
      </c>
      <c r="AH74" s="42">
        <f t="shared" si="74"/>
        <v>0.3938986692321465</v>
      </c>
      <c r="AJ74" s="340">
        <f t="shared" si="84"/>
        <v>5.8467214305176908E-2</v>
      </c>
      <c r="AK74" s="341">
        <f t="shared" si="85"/>
        <v>4.9000487688488643E-2</v>
      </c>
      <c r="AL74" s="341">
        <f t="shared" si="86"/>
        <v>8.3628162925717592E-2</v>
      </c>
      <c r="AM74" s="341">
        <f t="shared" si="87"/>
        <v>7.9725966982278976E-2</v>
      </c>
      <c r="AN74" s="342">
        <f t="shared" si="88"/>
        <v>0.11116512667632829</v>
      </c>
      <c r="AP74" s="52">
        <f t="shared" si="89"/>
        <v>2.0682405815822653</v>
      </c>
      <c r="AQ74" s="74">
        <f t="shared" si="90"/>
        <v>1.4450928922399782</v>
      </c>
      <c r="AR74" s="74">
        <f t="shared" si="91"/>
        <v>1.524495964963325</v>
      </c>
      <c r="AS74" s="74">
        <f t="shared" si="92"/>
        <v>1.482904723741278</v>
      </c>
      <c r="AT74" s="74">
        <f t="shared" si="93"/>
        <v>1.4733730793377293</v>
      </c>
      <c r="AU74" s="74">
        <f t="shared" si="94"/>
        <v>1.6011124468058344</v>
      </c>
      <c r="AV74" s="74">
        <f t="shared" si="95"/>
        <v>1.6384221400824908</v>
      </c>
      <c r="AW74" s="74">
        <f t="shared" si="96"/>
        <v>1.7595296862906675</v>
      </c>
      <c r="AX74" s="74">
        <f t="shared" si="97"/>
        <v>1.8447812567952133</v>
      </c>
      <c r="AY74" s="74">
        <f t="shared" si="98"/>
        <v>2.0280359621167459</v>
      </c>
      <c r="AZ74" s="74">
        <f t="shared" si="99"/>
        <v>2.2761760506270163</v>
      </c>
      <c r="BA74" s="103">
        <f t="shared" si="100"/>
        <v>2.1751813590021292</v>
      </c>
      <c r="BB74" s="42">
        <f t="shared" ref="BB74:BB100" si="101">(BA74-AZ74)/AZ74</f>
        <v>-4.4370334006926332E-2</v>
      </c>
    </row>
    <row r="75" spans="1:54" ht="20.100000000000001" customHeight="1">
      <c r="A75" s="88" t="s">
        <v>118</v>
      </c>
      <c r="B75" s="90"/>
      <c r="C75" s="61"/>
      <c r="D75" s="61"/>
      <c r="E75" s="61"/>
      <c r="F75" s="61"/>
      <c r="G75" s="61"/>
      <c r="H75" s="61"/>
      <c r="I75" s="61"/>
      <c r="J75" s="61"/>
      <c r="K75" s="61"/>
      <c r="L75" s="61">
        <v>82426.250000000015</v>
      </c>
      <c r="M75" s="82">
        <v>47245.45</v>
      </c>
      <c r="N75" s="42">
        <f t="shared" si="73"/>
        <v>-0.42681548657132906</v>
      </c>
      <c r="P75" s="340">
        <f t="shared" si="79"/>
        <v>0</v>
      </c>
      <c r="Q75" s="341">
        <f t="shared" si="80"/>
        <v>0</v>
      </c>
      <c r="R75" s="341">
        <f t="shared" si="81"/>
        <v>0</v>
      </c>
      <c r="S75" s="341">
        <f t="shared" si="82"/>
        <v>0.12137773576003058</v>
      </c>
      <c r="T75" s="342">
        <f t="shared" si="83"/>
        <v>6.885297443911044E-2</v>
      </c>
      <c r="V75" s="97"/>
      <c r="W75" s="61"/>
      <c r="X75" s="61"/>
      <c r="Y75" s="61"/>
      <c r="Z75" s="61"/>
      <c r="AA75" s="61"/>
      <c r="AB75" s="61"/>
      <c r="AC75" s="61"/>
      <c r="AD75" s="61"/>
      <c r="AE75" s="61"/>
      <c r="AF75" s="61">
        <v>15496.691000000001</v>
      </c>
      <c r="AG75" s="38">
        <v>8015.9629999999997</v>
      </c>
      <c r="AH75" s="42">
        <f t="shared" si="74"/>
        <v>-0.48273066811488985</v>
      </c>
      <c r="AJ75" s="340">
        <f t="shared" si="84"/>
        <v>0</v>
      </c>
      <c r="AK75" s="341">
        <f t="shared" si="85"/>
        <v>0</v>
      </c>
      <c r="AL75" s="341">
        <f t="shared" si="86"/>
        <v>0</v>
      </c>
      <c r="AM75" s="341">
        <f t="shared" si="87"/>
        <v>0.18479601354483882</v>
      </c>
      <c r="AN75" s="342">
        <f t="shared" si="88"/>
        <v>9.56195943918801E-2</v>
      </c>
      <c r="AP75" s="52"/>
      <c r="AQ75" s="74"/>
      <c r="AR75" s="74"/>
      <c r="AS75" s="74"/>
      <c r="AT75" s="74"/>
      <c r="AU75" s="74"/>
      <c r="AV75" s="74"/>
      <c r="AW75" s="74"/>
      <c r="AX75" s="74"/>
      <c r="AY75" s="74"/>
      <c r="AZ75" s="74">
        <f t="shared" si="99"/>
        <v>1.8800674542393956</v>
      </c>
      <c r="BA75" s="103">
        <f t="shared" si="100"/>
        <v>1.6966634882300835</v>
      </c>
      <c r="BB75" s="42">
        <f t="shared" si="101"/>
        <v>-9.7551800918499715E-2</v>
      </c>
    </row>
    <row r="76" spans="1:54" ht="20.100000000000001" customHeight="1">
      <c r="A76" s="88" t="s">
        <v>125</v>
      </c>
      <c r="B76" s="90">
        <v>26907.219999999998</v>
      </c>
      <c r="C76" s="61">
        <v>27835.52</v>
      </c>
      <c r="D76" s="61">
        <v>29494.32</v>
      </c>
      <c r="E76" s="61">
        <v>29771.649999999998</v>
      </c>
      <c r="F76" s="61">
        <v>34322.82</v>
      </c>
      <c r="G76" s="61">
        <v>34083.4</v>
      </c>
      <c r="H76" s="61">
        <v>29324.640000000003</v>
      </c>
      <c r="I76" s="61">
        <v>27684.710000000006</v>
      </c>
      <c r="J76" s="61">
        <v>23939.49</v>
      </c>
      <c r="K76" s="61">
        <v>24614.829999999998</v>
      </c>
      <c r="L76" s="61">
        <v>34146.830000000009</v>
      </c>
      <c r="M76" s="82">
        <v>35984.589999999997</v>
      </c>
      <c r="N76" s="42">
        <f t="shared" si="73"/>
        <v>5.3819344284666747E-2</v>
      </c>
      <c r="P76" s="340">
        <f t="shared" si="79"/>
        <v>4.1572522059159019E-2</v>
      </c>
      <c r="Q76" s="341">
        <f t="shared" si="80"/>
        <v>4.6753985931828612E-2</v>
      </c>
      <c r="R76" s="341">
        <f t="shared" si="81"/>
        <v>4.1025497518636093E-2</v>
      </c>
      <c r="S76" s="341">
        <f t="shared" si="82"/>
        <v>5.0283312764837482E-2</v>
      </c>
      <c r="T76" s="342">
        <f t="shared" si="83"/>
        <v>5.2442003525670071E-2</v>
      </c>
      <c r="V76" s="97">
        <v>3923.3020000000001</v>
      </c>
      <c r="W76" s="61">
        <v>4233.6289999999999</v>
      </c>
      <c r="X76" s="61">
        <v>4698.1909999999998</v>
      </c>
      <c r="Y76" s="61">
        <v>4861.0020000000022</v>
      </c>
      <c r="Z76" s="61">
        <v>5104.8470000000007</v>
      </c>
      <c r="AA76" s="61">
        <v>4971.1750000000002</v>
      </c>
      <c r="AB76" s="61">
        <v>3977.5449999999996</v>
      </c>
      <c r="AC76" s="61">
        <v>3788.9929999999999</v>
      </c>
      <c r="AD76" s="61">
        <v>3328.5320000000002</v>
      </c>
      <c r="AE76" s="61">
        <v>3357.3580000000002</v>
      </c>
      <c r="AF76" s="61">
        <v>5583.9170000000004</v>
      </c>
      <c r="AG76" s="38">
        <v>6346.9829999999993</v>
      </c>
      <c r="AH76" s="42">
        <f t="shared" si="74"/>
        <v>0.13665425184507557</v>
      </c>
      <c r="AJ76" s="340">
        <f t="shared" si="84"/>
        <v>7.6286968355711859E-2</v>
      </c>
      <c r="AK76" s="341">
        <f t="shared" si="85"/>
        <v>7.5046736498988409E-2</v>
      </c>
      <c r="AL76" s="341">
        <f t="shared" si="86"/>
        <v>5.060316398077977E-2</v>
      </c>
      <c r="AM76" s="341">
        <f t="shared" si="87"/>
        <v>6.6587479970095273E-2</v>
      </c>
      <c r="AN76" s="342">
        <f t="shared" si="88"/>
        <v>7.5710920830367887E-2</v>
      </c>
      <c r="AP76" s="52">
        <f t="shared" si="89"/>
        <v>1.4580852276823844</v>
      </c>
      <c r="AQ76" s="74">
        <f t="shared" si="90"/>
        <v>1.5209448215804842</v>
      </c>
      <c r="AR76" s="74">
        <f t="shared" si="91"/>
        <v>1.5929138220511609</v>
      </c>
      <c r="AS76" s="74">
        <f t="shared" si="92"/>
        <v>1.6327620403974932</v>
      </c>
      <c r="AT76" s="74">
        <f t="shared" si="93"/>
        <v>1.4873040734997884</v>
      </c>
      <c r="AU76" s="74">
        <f t="shared" si="94"/>
        <v>1.458532599447238</v>
      </c>
      <c r="AV76" s="74">
        <f t="shared" si="95"/>
        <v>1.3563832326671357</v>
      </c>
      <c r="AW76" s="74">
        <f t="shared" si="96"/>
        <v>1.3686229691407275</v>
      </c>
      <c r="AX76" s="74">
        <f t="shared" si="97"/>
        <v>1.3903938638625968</v>
      </c>
      <c r="AY76" s="74">
        <f t="shared" si="98"/>
        <v>1.3639574191656005</v>
      </c>
      <c r="AZ76" s="74">
        <f t="shared" si="99"/>
        <v>1.6352665825788217</v>
      </c>
      <c r="BA76" s="103">
        <f t="shared" si="100"/>
        <v>1.7638058402221617</v>
      </c>
      <c r="BB76" s="42">
        <f t="shared" si="101"/>
        <v>7.8604466704525353E-2</v>
      </c>
    </row>
    <row r="77" spans="1:54" ht="20.100000000000001" customHeight="1">
      <c r="A77" s="88" t="s">
        <v>139</v>
      </c>
      <c r="B77" s="90">
        <v>22212.97</v>
      </c>
      <c r="C77" s="61">
        <v>55586.239999999998</v>
      </c>
      <c r="D77" s="61">
        <v>65209.929999999993</v>
      </c>
      <c r="E77" s="61">
        <v>61358.299999999996</v>
      </c>
      <c r="F77" s="61">
        <v>66803.55</v>
      </c>
      <c r="G77" s="61">
        <v>71203.749999999985</v>
      </c>
      <c r="H77" s="61">
        <v>69056.580000000016</v>
      </c>
      <c r="I77" s="61">
        <v>80369.819999999992</v>
      </c>
      <c r="J77" s="61">
        <v>71340.349999999991</v>
      </c>
      <c r="K77" s="61">
        <v>86633.97</v>
      </c>
      <c r="L77" s="61">
        <v>75067.86</v>
      </c>
      <c r="M77" s="82">
        <v>97925.430000000008</v>
      </c>
      <c r="N77" s="42">
        <f t="shared" si="73"/>
        <v>0.30449209555194467</v>
      </c>
      <c r="P77" s="340">
        <f t="shared" si="79"/>
        <v>3.431975452404365E-2</v>
      </c>
      <c r="Q77" s="341">
        <f t="shared" si="80"/>
        <v>9.7673915331024513E-2</v>
      </c>
      <c r="R77" s="341">
        <f t="shared" si="81"/>
        <v>0.14439269827435713</v>
      </c>
      <c r="S77" s="341">
        <f t="shared" si="82"/>
        <v>0.11054205274595129</v>
      </c>
      <c r="T77" s="342">
        <f t="shared" si="83"/>
        <v>0.14271124793453974</v>
      </c>
      <c r="V77" s="97">
        <v>1283.0550000000001</v>
      </c>
      <c r="W77" s="61">
        <v>3281.8989999999994</v>
      </c>
      <c r="X77" s="61">
        <v>3605.2170000000001</v>
      </c>
      <c r="Y77" s="61">
        <v>3782.4320000000002</v>
      </c>
      <c r="Z77" s="61">
        <v>4235.8349999999991</v>
      </c>
      <c r="AA77" s="61">
        <v>3706.154</v>
      </c>
      <c r="AB77" s="61">
        <v>3567.2640000000001</v>
      </c>
      <c r="AC77" s="61">
        <v>3786.5940000000001</v>
      </c>
      <c r="AD77" s="61">
        <v>4313.8709999999992</v>
      </c>
      <c r="AE77" s="61">
        <v>4866.9790000000003</v>
      </c>
      <c r="AF77" s="61">
        <v>3819.2139999999999</v>
      </c>
      <c r="AG77" s="38">
        <v>5510.4750000000004</v>
      </c>
      <c r="AH77" s="42">
        <f t="shared" si="74"/>
        <v>0.44282959792250459</v>
      </c>
      <c r="AJ77" s="340">
        <f t="shared" si="84"/>
        <v>2.494846845428618E-2</v>
      </c>
      <c r="AK77" s="341">
        <f t="shared" si="85"/>
        <v>5.5949501408152372E-2</v>
      </c>
      <c r="AL77" s="341">
        <f t="shared" si="86"/>
        <v>7.3356650207696508E-2</v>
      </c>
      <c r="AM77" s="341">
        <f t="shared" si="87"/>
        <v>4.554362747986896E-2</v>
      </c>
      <c r="AN77" s="342">
        <f t="shared" si="88"/>
        <v>6.5732512039613403E-2</v>
      </c>
      <c r="AP77" s="52">
        <f t="shared" si="89"/>
        <v>0.57761524010521781</v>
      </c>
      <c r="AQ77" s="74">
        <f t="shared" si="90"/>
        <v>0.59041572158865208</v>
      </c>
      <c r="AR77" s="74">
        <f t="shared" si="91"/>
        <v>0.55286319123483196</v>
      </c>
      <c r="AS77" s="74">
        <f t="shared" si="92"/>
        <v>0.61644993423872574</v>
      </c>
      <c r="AT77" s="74">
        <f t="shared" si="93"/>
        <v>0.63407333891686868</v>
      </c>
      <c r="AU77" s="74">
        <f t="shared" si="94"/>
        <v>0.52049983322507609</v>
      </c>
      <c r="AV77" s="74">
        <f t="shared" si="95"/>
        <v>0.51657119422942743</v>
      </c>
      <c r="AW77" s="74">
        <f t="shared" si="96"/>
        <v>0.47114625863290482</v>
      </c>
      <c r="AX77" s="74">
        <f t="shared" si="97"/>
        <v>0.60468879112591956</v>
      </c>
      <c r="AY77" s="74">
        <f t="shared" si="98"/>
        <v>0.56178644473986361</v>
      </c>
      <c r="AZ77" s="74">
        <f t="shared" si="99"/>
        <v>0.50876819986609445</v>
      </c>
      <c r="BA77" s="103">
        <f t="shared" si="100"/>
        <v>0.56272155251194711</v>
      </c>
      <c r="BB77" s="42">
        <f t="shared" si="101"/>
        <v>0.10604702231792974</v>
      </c>
    </row>
    <row r="78" spans="1:54" ht="20.100000000000001" customHeight="1">
      <c r="A78" s="88" t="s">
        <v>135</v>
      </c>
      <c r="B78" s="90">
        <v>54</v>
      </c>
      <c r="C78" s="61">
        <v>40.569999999999993</v>
      </c>
      <c r="D78" s="61">
        <v>106.34</v>
      </c>
      <c r="E78" s="61">
        <v>169.68</v>
      </c>
      <c r="F78" s="61">
        <v>682.82999999999993</v>
      </c>
      <c r="G78" s="61">
        <v>202.28</v>
      </c>
      <c r="H78" s="61">
        <v>36296.610000000008</v>
      </c>
      <c r="I78" s="61">
        <v>7019.55</v>
      </c>
      <c r="J78" s="61">
        <v>8605.4499999999989</v>
      </c>
      <c r="K78" s="61">
        <v>8440.2099999999991</v>
      </c>
      <c r="L78" s="61">
        <v>18057.189999999999</v>
      </c>
      <c r="M78" s="82">
        <v>23665.78</v>
      </c>
      <c r="N78" s="42">
        <f t="shared" si="73"/>
        <v>0.31060148339802596</v>
      </c>
      <c r="P78" s="340">
        <f t="shared" si="79"/>
        <v>8.3431740298499336E-5</v>
      </c>
      <c r="Q78" s="341">
        <f t="shared" si="80"/>
        <v>2.7747807655017668E-4</v>
      </c>
      <c r="R78" s="341">
        <f t="shared" si="81"/>
        <v>1.4067284413980009E-2</v>
      </c>
      <c r="S78" s="341">
        <f t="shared" si="82"/>
        <v>2.6590325732259636E-2</v>
      </c>
      <c r="T78" s="342">
        <f t="shared" si="83"/>
        <v>3.4489233257839882E-2</v>
      </c>
      <c r="V78" s="97">
        <v>4.7519999999999998</v>
      </c>
      <c r="W78" s="61">
        <v>5.0229999999999997</v>
      </c>
      <c r="X78" s="61">
        <v>25.184000000000001</v>
      </c>
      <c r="Y78" s="61">
        <v>35.849000000000004</v>
      </c>
      <c r="Z78" s="61">
        <v>100.64699999999999</v>
      </c>
      <c r="AA78" s="61">
        <v>14.562000000000001</v>
      </c>
      <c r="AB78" s="61">
        <v>1370.9099999999999</v>
      </c>
      <c r="AC78" s="61">
        <v>631.57100000000003</v>
      </c>
      <c r="AD78" s="61">
        <v>864.87399999999991</v>
      </c>
      <c r="AE78" s="61">
        <v>780.92700000000002</v>
      </c>
      <c r="AF78" s="61">
        <v>3320.0129999999995</v>
      </c>
      <c r="AG78" s="38">
        <v>4491.9620000000004</v>
      </c>
      <c r="AH78" s="42">
        <f t="shared" si="74"/>
        <v>0.3529953045364585</v>
      </c>
      <c r="AJ78" s="340">
        <f t="shared" si="84"/>
        <v>9.240065476130634E-5</v>
      </c>
      <c r="AK78" s="341">
        <f t="shared" si="85"/>
        <v>2.1983345524916528E-4</v>
      </c>
      <c r="AL78" s="341">
        <f t="shared" si="86"/>
        <v>1.1770379279784403E-2</v>
      </c>
      <c r="AM78" s="341">
        <f t="shared" si="87"/>
        <v>3.9590720839503143E-2</v>
      </c>
      <c r="AN78" s="342">
        <f t="shared" si="88"/>
        <v>5.3583029819840554E-2</v>
      </c>
      <c r="AP78" s="52">
        <f t="shared" si="89"/>
        <v>0.87999999999999989</v>
      </c>
      <c r="AQ78" s="74">
        <f t="shared" si="90"/>
        <v>1.2381069755977323</v>
      </c>
      <c r="AR78" s="74">
        <f t="shared" si="91"/>
        <v>2.3682527741207449</v>
      </c>
      <c r="AS78" s="74">
        <f t="shared" si="92"/>
        <v>2.1127416313059881</v>
      </c>
      <c r="AT78" s="74">
        <f t="shared" si="93"/>
        <v>1.4739686305522604</v>
      </c>
      <c r="AU78" s="74">
        <f t="shared" si="94"/>
        <v>0.7198932173225232</v>
      </c>
      <c r="AV78" s="74">
        <f t="shared" si="95"/>
        <v>0.37769642950126736</v>
      </c>
      <c r="AW78" s="74">
        <f t="shared" si="96"/>
        <v>0.89973146426765249</v>
      </c>
      <c r="AX78" s="74">
        <f t="shared" si="97"/>
        <v>1.0050305329761953</v>
      </c>
      <c r="AY78" s="74">
        <f t="shared" si="98"/>
        <v>0.92524593582387182</v>
      </c>
      <c r="AZ78" s="74">
        <f t="shared" si="99"/>
        <v>1.8386099941352998</v>
      </c>
      <c r="BA78" s="103">
        <f t="shared" si="100"/>
        <v>1.8980832239630387</v>
      </c>
      <c r="BB78" s="42">
        <f t="shared" si="101"/>
        <v>3.2346843548900252E-2</v>
      </c>
    </row>
    <row r="79" spans="1:54" ht="20.100000000000001" customHeight="1">
      <c r="A79" s="88" t="s">
        <v>121</v>
      </c>
      <c r="B79" s="90">
        <v>7900.93</v>
      </c>
      <c r="C79" s="61">
        <v>8997.52</v>
      </c>
      <c r="D79" s="61">
        <v>10335.34</v>
      </c>
      <c r="E79" s="61">
        <v>8566.68</v>
      </c>
      <c r="F79" s="61">
        <v>10470.099999999999</v>
      </c>
      <c r="G79" s="61">
        <v>9515.0499999999993</v>
      </c>
      <c r="H79" s="61">
        <v>9583.1699999999983</v>
      </c>
      <c r="I79" s="61">
        <v>9495.4399999999987</v>
      </c>
      <c r="J79" s="61">
        <v>14262.16</v>
      </c>
      <c r="K79" s="61">
        <v>15775.81</v>
      </c>
      <c r="L79" s="61">
        <v>15363.830000000002</v>
      </c>
      <c r="M79" s="82">
        <v>16762.829999999998</v>
      </c>
      <c r="N79" s="42">
        <f t="shared" si="73"/>
        <v>9.1058023943248273E-2</v>
      </c>
      <c r="P79" s="340">
        <f t="shared" si="79"/>
        <v>1.2207191479196711E-2</v>
      </c>
      <c r="Q79" s="341">
        <f t="shared" si="80"/>
        <v>1.3052292724336357E-2</v>
      </c>
      <c r="R79" s="341">
        <f t="shared" si="81"/>
        <v>2.6293517119942513E-2</v>
      </c>
      <c r="S79" s="341">
        <f t="shared" si="82"/>
        <v>2.2624187052086325E-2</v>
      </c>
      <c r="T79" s="342">
        <f t="shared" si="83"/>
        <v>2.442924568433899E-2</v>
      </c>
      <c r="V79" s="97">
        <v>1949</v>
      </c>
      <c r="W79" s="61">
        <v>1649.597</v>
      </c>
      <c r="X79" s="61">
        <v>1920.9759999999997</v>
      </c>
      <c r="Y79" s="61">
        <v>1697.1549999999997</v>
      </c>
      <c r="Z79" s="61">
        <v>1659.4849999999999</v>
      </c>
      <c r="AA79" s="61">
        <v>1550.749</v>
      </c>
      <c r="AB79" s="61">
        <v>1408.8469999999998</v>
      </c>
      <c r="AC79" s="61">
        <v>1568.7359999999999</v>
      </c>
      <c r="AD79" s="61">
        <v>2650.8570000000004</v>
      </c>
      <c r="AE79" s="61">
        <v>2939.3</v>
      </c>
      <c r="AF79" s="61">
        <v>3099.7719999999999</v>
      </c>
      <c r="AG79" s="38">
        <v>3317.491</v>
      </c>
      <c r="AH79" s="42">
        <f t="shared" si="74"/>
        <v>7.0237101309386638E-2</v>
      </c>
      <c r="AJ79" s="340">
        <f t="shared" si="84"/>
        <v>3.7897490768052627E-2</v>
      </c>
      <c r="AK79" s="341">
        <f t="shared" si="85"/>
        <v>2.3410692960732577E-2</v>
      </c>
      <c r="AL79" s="341">
        <f t="shared" si="86"/>
        <v>4.4302061290069743E-2</v>
      </c>
      <c r="AM79" s="341">
        <f t="shared" si="87"/>
        <v>3.6964375717236153E-2</v>
      </c>
      <c r="AN79" s="342">
        <f t="shared" si="88"/>
        <v>3.9573179644006924E-2</v>
      </c>
      <c r="AP79" s="52">
        <f t="shared" si="89"/>
        <v>2.4667982123623422</v>
      </c>
      <c r="AQ79" s="74">
        <f t="shared" si="90"/>
        <v>1.8333907565640308</v>
      </c>
      <c r="AR79" s="74">
        <f t="shared" si="91"/>
        <v>1.8586480947893342</v>
      </c>
      <c r="AS79" s="74">
        <f t="shared" si="92"/>
        <v>1.981111702549879</v>
      </c>
      <c r="AT79" s="74">
        <f t="shared" si="93"/>
        <v>1.5849753106465079</v>
      </c>
      <c r="AU79" s="74">
        <f t="shared" si="94"/>
        <v>1.629785445163189</v>
      </c>
      <c r="AV79" s="74">
        <f t="shared" si="95"/>
        <v>1.4701262734564868</v>
      </c>
      <c r="AW79" s="74">
        <f t="shared" si="96"/>
        <v>1.6520940577793131</v>
      </c>
      <c r="AX79" s="74">
        <f t="shared" si="97"/>
        <v>1.8586644659714939</v>
      </c>
      <c r="AY79" s="74">
        <f t="shared" si="98"/>
        <v>1.8631689910058502</v>
      </c>
      <c r="AZ79" s="74">
        <f t="shared" si="99"/>
        <v>2.0175776482817107</v>
      </c>
      <c r="BA79" s="103">
        <f t="shared" si="100"/>
        <v>1.9790757288596259</v>
      </c>
      <c r="BB79" s="42">
        <f t="shared" si="101"/>
        <v>-1.9083240466544291E-2</v>
      </c>
    </row>
    <row r="80" spans="1:54" ht="20.100000000000001" customHeight="1">
      <c r="A80" s="88" t="s">
        <v>152</v>
      </c>
      <c r="B80" s="90">
        <v>33758.869999999995</v>
      </c>
      <c r="C80" s="61">
        <v>36745.879999999997</v>
      </c>
      <c r="D80" s="61">
        <v>33658.069999999992</v>
      </c>
      <c r="E80" s="61">
        <v>29058.399999999998</v>
      </c>
      <c r="F80" s="61">
        <v>35353.82</v>
      </c>
      <c r="G80" s="61">
        <v>31100.19</v>
      </c>
      <c r="H80" s="61">
        <v>31547.43</v>
      </c>
      <c r="I80" s="61">
        <v>23919.87</v>
      </c>
      <c r="J80" s="61">
        <v>27815.86</v>
      </c>
      <c r="K80" s="61">
        <v>27796.46</v>
      </c>
      <c r="L80" s="61">
        <v>30583.850000000002</v>
      </c>
      <c r="M80" s="82">
        <v>31210.389999999992</v>
      </c>
      <c r="N80" s="42">
        <f t="shared" si="73"/>
        <v>2.0485975441286493E-2</v>
      </c>
      <c r="P80" s="340">
        <f t="shared" si="79"/>
        <v>5.215854212242222E-2</v>
      </c>
      <c r="Q80" s="341">
        <f t="shared" si="80"/>
        <v>4.2661760438723738E-2</v>
      </c>
      <c r="R80" s="341">
        <f t="shared" si="81"/>
        <v>4.6328315115597693E-2</v>
      </c>
      <c r="S80" s="341">
        <f t="shared" si="82"/>
        <v>4.5036605011442479E-2</v>
      </c>
      <c r="T80" s="342">
        <f t="shared" si="83"/>
        <v>4.5484341558915571E-2</v>
      </c>
      <c r="V80" s="97">
        <v>2089.4959999999996</v>
      </c>
      <c r="W80" s="61">
        <v>2414.0510000000004</v>
      </c>
      <c r="X80" s="61">
        <v>2475.5500000000002</v>
      </c>
      <c r="Y80" s="61">
        <v>2581.3870000000002</v>
      </c>
      <c r="Z80" s="61">
        <v>3021.567</v>
      </c>
      <c r="AA80" s="61">
        <v>2502.0940000000005</v>
      </c>
      <c r="AB80" s="61">
        <v>2550.2309999999993</v>
      </c>
      <c r="AC80" s="61">
        <v>1897.9119999999998</v>
      </c>
      <c r="AD80" s="61">
        <v>2322.8649999999993</v>
      </c>
      <c r="AE80" s="61">
        <v>2285.893</v>
      </c>
      <c r="AF80" s="61">
        <v>2558.9179999999997</v>
      </c>
      <c r="AG80" s="38">
        <v>2568.1600000000003</v>
      </c>
      <c r="AH80" s="42">
        <f t="shared" si="74"/>
        <v>3.6116827502876781E-3</v>
      </c>
      <c r="AJ80" s="340">
        <f t="shared" si="84"/>
        <v>4.06293767931672E-2</v>
      </c>
      <c r="AK80" s="341">
        <f t="shared" si="85"/>
        <v>3.7772556611605897E-2</v>
      </c>
      <c r="AL80" s="341">
        <f t="shared" si="86"/>
        <v>3.4453703871173885E-2</v>
      </c>
      <c r="AM80" s="341">
        <f t="shared" si="87"/>
        <v>3.0514762499176874E-2</v>
      </c>
      <c r="AN80" s="342">
        <f t="shared" si="88"/>
        <v>3.0634674527995055E-2</v>
      </c>
      <c r="AP80" s="52">
        <f t="shared" si="89"/>
        <v>0.61894725741708767</v>
      </c>
      <c r="AQ80" s="74">
        <f t="shared" si="90"/>
        <v>0.65695827668299156</v>
      </c>
      <c r="AR80" s="74">
        <f t="shared" si="91"/>
        <v>0.7354996884848124</v>
      </c>
      <c r="AS80" s="74">
        <f t="shared" si="92"/>
        <v>0.88834450623571859</v>
      </c>
      <c r="AT80" s="74">
        <f t="shared" si="93"/>
        <v>0.85466492729781396</v>
      </c>
      <c r="AU80" s="74">
        <f t="shared" si="94"/>
        <v>0.80452691768121043</v>
      </c>
      <c r="AV80" s="74">
        <f t="shared" si="95"/>
        <v>0.80837995361270287</v>
      </c>
      <c r="AW80" s="74">
        <f t="shared" si="96"/>
        <v>0.79344578377725294</v>
      </c>
      <c r="AX80" s="74">
        <f t="shared" si="97"/>
        <v>0.83508652977114473</v>
      </c>
      <c r="AY80" s="74">
        <f t="shared" si="98"/>
        <v>0.82236838791702249</v>
      </c>
      <c r="AZ80" s="74">
        <f t="shared" si="99"/>
        <v>0.83668929843691997</v>
      </c>
      <c r="BA80" s="103">
        <f t="shared" si="100"/>
        <v>0.82285418413547573</v>
      </c>
      <c r="BB80" s="42">
        <f t="shared" si="101"/>
        <v>-1.6535545903707174E-2</v>
      </c>
    </row>
    <row r="81" spans="1:54" ht="20.100000000000001" customHeight="1">
      <c r="A81" s="88" t="s">
        <v>132</v>
      </c>
      <c r="B81" s="90">
        <v>17570.46</v>
      </c>
      <c r="C81" s="61">
        <v>44985.440000000002</v>
      </c>
      <c r="D81" s="61">
        <v>39718.18</v>
      </c>
      <c r="E81" s="61">
        <v>21425.559999999994</v>
      </c>
      <c r="F81" s="61">
        <v>18821.149999999998</v>
      </c>
      <c r="G81" s="61">
        <v>30132.399999999998</v>
      </c>
      <c r="H81" s="61">
        <v>29388.560000000001</v>
      </c>
      <c r="I81" s="61">
        <v>47833.32</v>
      </c>
      <c r="J81" s="61">
        <v>30781.5</v>
      </c>
      <c r="K81" s="61">
        <v>23341.579999999998</v>
      </c>
      <c r="L81" s="61">
        <v>15562.420000000002</v>
      </c>
      <c r="M81" s="82">
        <v>17219.280000000002</v>
      </c>
      <c r="N81" s="42">
        <f t="shared" si="73"/>
        <v>0.10646544689065071</v>
      </c>
      <c r="P81" s="340">
        <f t="shared" si="79"/>
        <v>2.7146926956392047E-2</v>
      </c>
      <c r="Q81" s="341">
        <f t="shared" si="80"/>
        <v>4.1334192178369304E-2</v>
      </c>
      <c r="R81" s="341">
        <f t="shared" si="81"/>
        <v>3.8903373794214539E-2</v>
      </c>
      <c r="S81" s="341">
        <f t="shared" si="82"/>
        <v>2.2916623072705783E-2</v>
      </c>
      <c r="T81" s="342">
        <f t="shared" si="83"/>
        <v>2.5094451332348108E-2</v>
      </c>
      <c r="V81" s="97">
        <v>1490.1220000000001</v>
      </c>
      <c r="W81" s="61">
        <v>3180.2779999999998</v>
      </c>
      <c r="X81" s="61">
        <v>3606.72</v>
      </c>
      <c r="Y81" s="61">
        <v>2872.1620000000003</v>
      </c>
      <c r="Z81" s="61">
        <v>2399.0800000000004</v>
      </c>
      <c r="AA81" s="61">
        <v>3500.1219999999998</v>
      </c>
      <c r="AB81" s="61">
        <v>4272.6249999999991</v>
      </c>
      <c r="AC81" s="61">
        <v>5218.8879999999999</v>
      </c>
      <c r="AD81" s="61">
        <v>4507.9299999999994</v>
      </c>
      <c r="AE81" s="61">
        <v>3791.4589999999998</v>
      </c>
      <c r="AF81" s="61">
        <v>2556.3620000000005</v>
      </c>
      <c r="AG81" s="38">
        <v>2233.4960000000001</v>
      </c>
      <c r="AH81" s="42">
        <f t="shared" si="74"/>
        <v>-0.12629901398941165</v>
      </c>
      <c r="AJ81" s="340">
        <f t="shared" si="84"/>
        <v>2.8974799763094979E-2</v>
      </c>
      <c r="AK81" s="341">
        <f t="shared" si="85"/>
        <v>5.2839164472848428E-2</v>
      </c>
      <c r="AL81" s="341">
        <f t="shared" si="86"/>
        <v>5.7146071852749475E-2</v>
      </c>
      <c r="AM81" s="341">
        <f t="shared" si="87"/>
        <v>3.0484282533446098E-2</v>
      </c>
      <c r="AN81" s="342">
        <f t="shared" si="88"/>
        <v>2.6642585749945033E-2</v>
      </c>
      <c r="AP81" s="52">
        <f t="shared" si="89"/>
        <v>0.84808365859516499</v>
      </c>
      <c r="AQ81" s="74">
        <f t="shared" si="90"/>
        <v>0.70695718436898691</v>
      </c>
      <c r="AR81" s="74">
        <f t="shared" si="91"/>
        <v>0.90807786258081302</v>
      </c>
      <c r="AS81" s="74">
        <f t="shared" si="92"/>
        <v>1.3405306559081775</v>
      </c>
      <c r="AT81" s="74">
        <f t="shared" si="93"/>
        <v>1.2746723765550994</v>
      </c>
      <c r="AU81" s="74">
        <f t="shared" si="94"/>
        <v>1.161580889673574</v>
      </c>
      <c r="AV81" s="74">
        <f t="shared" si="95"/>
        <v>1.4538395212286681</v>
      </c>
      <c r="AW81" s="74">
        <f t="shared" si="96"/>
        <v>1.0910570288660708</v>
      </c>
      <c r="AX81" s="74">
        <f t="shared" si="97"/>
        <v>1.4644932833032827</v>
      </c>
      <c r="AY81" s="74">
        <f t="shared" si="98"/>
        <v>1.6243369129253462</v>
      </c>
      <c r="AZ81" s="74">
        <f t="shared" si="99"/>
        <v>1.6426506931441256</v>
      </c>
      <c r="BA81" s="103">
        <f t="shared" si="100"/>
        <v>1.2970902383839509</v>
      </c>
      <c r="BB81" s="42">
        <f t="shared" si="101"/>
        <v>-0.21036758222696306</v>
      </c>
    </row>
    <row r="82" spans="1:54" ht="20.100000000000001" customHeight="1">
      <c r="A82" s="88" t="s">
        <v>131</v>
      </c>
      <c r="B82" s="90">
        <v>5128.1900000000005</v>
      </c>
      <c r="C82" s="61">
        <v>2340.5500000000002</v>
      </c>
      <c r="D82" s="61">
        <v>1202.57</v>
      </c>
      <c r="E82" s="61">
        <v>1151.6599999999999</v>
      </c>
      <c r="F82" s="61">
        <v>972.25000000000011</v>
      </c>
      <c r="G82" s="61">
        <v>496.80999999999995</v>
      </c>
      <c r="H82" s="61">
        <v>769.93000000000006</v>
      </c>
      <c r="I82" s="61">
        <v>560.33000000000004</v>
      </c>
      <c r="J82" s="61">
        <v>3596.4700000000003</v>
      </c>
      <c r="K82" s="61">
        <v>4092.6099999999992</v>
      </c>
      <c r="L82" s="61">
        <v>7337.71</v>
      </c>
      <c r="M82" s="82">
        <v>8321.4900000000016</v>
      </c>
      <c r="N82" s="42">
        <f t="shared" si="73"/>
        <v>0.13407180169289895</v>
      </c>
      <c r="P82" s="340">
        <f t="shared" si="79"/>
        <v>7.9232188200252102E-3</v>
      </c>
      <c r="Q82" s="341">
        <f t="shared" si="80"/>
        <v>6.8150031249205678E-4</v>
      </c>
      <c r="R82" s="341">
        <f t="shared" si="81"/>
        <v>6.8211464958216348E-3</v>
      </c>
      <c r="S82" s="341">
        <f t="shared" si="82"/>
        <v>1.0805230438892147E-2</v>
      </c>
      <c r="T82" s="342">
        <f t="shared" si="83"/>
        <v>1.2127291374414114E-2</v>
      </c>
      <c r="V82" s="97">
        <v>829.59199999999998</v>
      </c>
      <c r="W82" s="61">
        <v>411.125</v>
      </c>
      <c r="X82" s="61">
        <v>284.13199999999995</v>
      </c>
      <c r="Y82" s="61">
        <v>270.53500000000003</v>
      </c>
      <c r="Z82" s="61">
        <v>263.77199999999999</v>
      </c>
      <c r="AA82" s="61">
        <v>137.167</v>
      </c>
      <c r="AB82" s="61">
        <v>173.17799999999997</v>
      </c>
      <c r="AC82" s="61">
        <v>159.07200000000003</v>
      </c>
      <c r="AD82" s="61">
        <v>768.50000000000011</v>
      </c>
      <c r="AE82" s="61">
        <v>892.31100000000004</v>
      </c>
      <c r="AF82" s="61">
        <v>1543.6629999999998</v>
      </c>
      <c r="AG82" s="38">
        <v>1814.7020000000002</v>
      </c>
      <c r="AH82" s="42">
        <f t="shared" si="74"/>
        <v>0.17558171699392969</v>
      </c>
      <c r="AJ82" s="340">
        <f t="shared" si="84"/>
        <v>1.6131069862108934E-2</v>
      </c>
      <c r="AK82" s="341">
        <f t="shared" si="85"/>
        <v>2.0707248699465908E-3</v>
      </c>
      <c r="AL82" s="341">
        <f t="shared" si="86"/>
        <v>1.3449194233934415E-2</v>
      </c>
      <c r="AM82" s="341">
        <f t="shared" si="87"/>
        <v>1.8407979397451136E-2</v>
      </c>
      <c r="AN82" s="342">
        <f t="shared" si="88"/>
        <v>2.1646939885093485E-2</v>
      </c>
      <c r="AP82" s="52">
        <f t="shared" si="89"/>
        <v>1.6177091722420578</v>
      </c>
      <c r="AQ82" s="74">
        <f t="shared" si="90"/>
        <v>1.7565315844566445</v>
      </c>
      <c r="AR82" s="74">
        <f t="shared" si="91"/>
        <v>2.3627065368336146</v>
      </c>
      <c r="AS82" s="74">
        <f t="shared" si="92"/>
        <v>2.3490874042686212</v>
      </c>
      <c r="AT82" s="74">
        <f t="shared" si="93"/>
        <v>2.7130059141167391</v>
      </c>
      <c r="AU82" s="74">
        <f t="shared" si="94"/>
        <v>2.760954892212315</v>
      </c>
      <c r="AV82" s="74">
        <f t="shared" si="95"/>
        <v>2.2492694141025802</v>
      </c>
      <c r="AW82" s="74">
        <f t="shared" si="96"/>
        <v>2.8388985062373964</v>
      </c>
      <c r="AX82" s="74">
        <f t="shared" si="97"/>
        <v>2.1368174904837245</v>
      </c>
      <c r="AY82" s="74">
        <f t="shared" si="98"/>
        <v>2.1802981471481528</v>
      </c>
      <c r="AZ82" s="74">
        <f t="shared" si="99"/>
        <v>2.1037394500464037</v>
      </c>
      <c r="BA82" s="103">
        <f t="shared" si="100"/>
        <v>2.180741670061491</v>
      </c>
      <c r="BB82" s="42">
        <f t="shared" si="101"/>
        <v>3.6602546010813641E-2</v>
      </c>
    </row>
    <row r="83" spans="1:54" ht="20.100000000000001" customHeight="1">
      <c r="A83" s="88" t="s">
        <v>153</v>
      </c>
      <c r="B83" s="90">
        <v>60422.350000000006</v>
      </c>
      <c r="C83" s="61">
        <v>62444.82</v>
      </c>
      <c r="D83" s="61">
        <v>67721.989999999991</v>
      </c>
      <c r="E83" s="61">
        <v>41273.770000000004</v>
      </c>
      <c r="F83" s="61">
        <v>44088.329999999994</v>
      </c>
      <c r="G83" s="61">
        <v>30519.999999999996</v>
      </c>
      <c r="H83" s="61">
        <v>20302.29</v>
      </c>
      <c r="I83" s="61">
        <v>7819.3099999999995</v>
      </c>
      <c r="J83" s="61">
        <v>4286.63</v>
      </c>
      <c r="K83" s="61">
        <v>4260.97</v>
      </c>
      <c r="L83" s="61">
        <v>7202.4400000000005</v>
      </c>
      <c r="M83" s="82">
        <v>10613.41</v>
      </c>
      <c r="N83" s="42">
        <f t="shared" si="73"/>
        <v>0.47358534052348916</v>
      </c>
      <c r="P83" s="340">
        <f t="shared" si="79"/>
        <v>9.3354478026389479E-2</v>
      </c>
      <c r="Q83" s="341">
        <f t="shared" si="80"/>
        <v>4.1865883410675257E-2</v>
      </c>
      <c r="R83" s="341">
        <f t="shared" si="81"/>
        <v>7.1017518366766246E-3</v>
      </c>
      <c r="S83" s="341">
        <f t="shared" si="82"/>
        <v>1.0606037022762464E-2</v>
      </c>
      <c r="T83" s="342">
        <f t="shared" si="83"/>
        <v>1.546741215168443E-2</v>
      </c>
      <c r="V83" s="97">
        <v>2498.049</v>
      </c>
      <c r="W83" s="61">
        <v>2859.1790000000001</v>
      </c>
      <c r="X83" s="61">
        <v>4643.5820000000003</v>
      </c>
      <c r="Y83" s="61">
        <v>3368.87</v>
      </c>
      <c r="Z83" s="61">
        <v>3356.0770000000002</v>
      </c>
      <c r="AA83" s="61">
        <v>2341.23</v>
      </c>
      <c r="AB83" s="61">
        <v>1695.423</v>
      </c>
      <c r="AC83" s="61">
        <v>693.1049999999999</v>
      </c>
      <c r="AD83" s="61">
        <v>668.20799999999997</v>
      </c>
      <c r="AE83" s="61">
        <v>657.99599999999998</v>
      </c>
      <c r="AF83" s="61">
        <v>1076.8529999999998</v>
      </c>
      <c r="AG83" s="38">
        <v>1520.473</v>
      </c>
      <c r="AH83" s="42">
        <f t="shared" si="74"/>
        <v>0.41195966394670414</v>
      </c>
      <c r="AJ83" s="340">
        <f t="shared" si="84"/>
        <v>4.8573519197354073E-2</v>
      </c>
      <c r="AK83" s="341">
        <f t="shared" si="85"/>
        <v>3.5344092874124655E-2</v>
      </c>
      <c r="AL83" s="341">
        <f t="shared" si="86"/>
        <v>9.9175242815026463E-3</v>
      </c>
      <c r="AM83" s="341">
        <f t="shared" si="87"/>
        <v>1.2841331196046968E-2</v>
      </c>
      <c r="AN83" s="342">
        <f t="shared" si="88"/>
        <v>1.8137185955549584E-2</v>
      </c>
      <c r="AP83" s="52">
        <f t="shared" si="89"/>
        <v>0.41343128825674597</v>
      </c>
      <c r="AQ83" s="74">
        <f t="shared" si="90"/>
        <v>0.45787288681431065</v>
      </c>
      <c r="AR83" s="74">
        <f t="shared" si="91"/>
        <v>0.6856830403241253</v>
      </c>
      <c r="AS83" s="74">
        <f t="shared" si="92"/>
        <v>0.81622541386454395</v>
      </c>
      <c r="AT83" s="74">
        <f t="shared" si="93"/>
        <v>0.7612166303418616</v>
      </c>
      <c r="AU83" s="74">
        <f t="shared" si="94"/>
        <v>0.76711336828309318</v>
      </c>
      <c r="AV83" s="74">
        <f t="shared" si="95"/>
        <v>0.83508953916036066</v>
      </c>
      <c r="AW83" s="74">
        <f t="shared" si="96"/>
        <v>0.88640174133011729</v>
      </c>
      <c r="AX83" s="74">
        <f t="shared" si="97"/>
        <v>1.5588189323547867</v>
      </c>
      <c r="AY83" s="74">
        <f t="shared" si="98"/>
        <v>1.5442399265894855</v>
      </c>
      <c r="AZ83" s="74">
        <f t="shared" si="99"/>
        <v>1.4951224862685419</v>
      </c>
      <c r="BA83" s="103">
        <f t="shared" si="100"/>
        <v>1.4325961213219878</v>
      </c>
      <c r="BB83" s="42">
        <f t="shared" si="101"/>
        <v>-4.182022912557793E-2</v>
      </c>
    </row>
    <row r="84" spans="1:54" ht="20.100000000000001" customHeight="1">
      <c r="A84" s="88" t="s">
        <v>156</v>
      </c>
      <c r="B84" s="90">
        <v>32518.01</v>
      </c>
      <c r="C84" s="61">
        <v>31997.069999999996</v>
      </c>
      <c r="D84" s="61">
        <v>29173.71</v>
      </c>
      <c r="E84" s="61">
        <v>19713.390000000007</v>
      </c>
      <c r="F84" s="61">
        <v>29655.359999999997</v>
      </c>
      <c r="G84" s="61">
        <v>38855.480000000003</v>
      </c>
      <c r="H84" s="61">
        <v>46128.390000000007</v>
      </c>
      <c r="I84" s="61">
        <v>47757.77</v>
      </c>
      <c r="J84" s="61">
        <v>40758.630000000005</v>
      </c>
      <c r="K84" s="61">
        <v>47790.520000000011</v>
      </c>
      <c r="L84" s="61">
        <v>54114.48</v>
      </c>
      <c r="M84" s="82">
        <v>48668.32</v>
      </c>
      <c r="N84" s="42">
        <f t="shared" si="73"/>
        <v>-0.1006414549303625</v>
      </c>
      <c r="P84" s="340">
        <f t="shared" si="79"/>
        <v>5.0241373432296378E-2</v>
      </c>
      <c r="Q84" s="341">
        <f t="shared" si="80"/>
        <v>5.3300098150256374E-2</v>
      </c>
      <c r="R84" s="341">
        <f t="shared" si="81"/>
        <v>7.9652382717017717E-2</v>
      </c>
      <c r="S84" s="341">
        <f t="shared" si="82"/>
        <v>7.9686908651448521E-2</v>
      </c>
      <c r="T84" s="342">
        <f t="shared" si="83"/>
        <v>7.09265885488327E-2</v>
      </c>
      <c r="V84" s="97">
        <v>1996.7910000000002</v>
      </c>
      <c r="W84" s="61">
        <v>1843.8359999999998</v>
      </c>
      <c r="X84" s="61">
        <v>1829.1339999999998</v>
      </c>
      <c r="Y84" s="61">
        <v>1268.248</v>
      </c>
      <c r="Z84" s="61">
        <v>1309.443</v>
      </c>
      <c r="AA84" s="61">
        <v>1782.643</v>
      </c>
      <c r="AB84" s="61">
        <v>1971.768</v>
      </c>
      <c r="AC84" s="61">
        <v>1974.9939999999999</v>
      </c>
      <c r="AD84" s="61">
        <v>1705.202</v>
      </c>
      <c r="AE84" s="61">
        <v>1717.348</v>
      </c>
      <c r="AF84" s="61">
        <v>1717.0509999999999</v>
      </c>
      <c r="AG84" s="38">
        <v>1467.864</v>
      </c>
      <c r="AH84" s="42">
        <f t="shared" si="74"/>
        <v>-0.14512498463936127</v>
      </c>
      <c r="AJ84" s="340">
        <f t="shared" si="84"/>
        <v>3.8826766797450271E-2</v>
      </c>
      <c r="AK84" s="341">
        <f t="shared" si="85"/>
        <v>2.6911452421764712E-2</v>
      </c>
      <c r="AL84" s="341">
        <f t="shared" si="86"/>
        <v>2.5884413415567888E-2</v>
      </c>
      <c r="AM84" s="341">
        <f t="shared" si="87"/>
        <v>2.0475608622071578E-2</v>
      </c>
      <c r="AN84" s="342">
        <f t="shared" si="88"/>
        <v>1.750963175633953E-2</v>
      </c>
      <c r="AP84" s="52">
        <f t="shared" si="89"/>
        <v>0.61405694874932393</v>
      </c>
      <c r="AQ84" s="74">
        <f t="shared" si="90"/>
        <v>0.57625151302916167</v>
      </c>
      <c r="AR84" s="74">
        <f t="shared" si="91"/>
        <v>0.62698025036925364</v>
      </c>
      <c r="AS84" s="74">
        <f t="shared" si="92"/>
        <v>0.64334343306757469</v>
      </c>
      <c r="AT84" s="74">
        <f t="shared" si="93"/>
        <v>0.4415535673820854</v>
      </c>
      <c r="AU84" s="74">
        <f t="shared" si="94"/>
        <v>0.45878805254754285</v>
      </c>
      <c r="AV84" s="74">
        <f t="shared" si="95"/>
        <v>0.42745216123953161</v>
      </c>
      <c r="AW84" s="74">
        <f t="shared" si="96"/>
        <v>0.41354401597897056</v>
      </c>
      <c r="AX84" s="74">
        <f t="shared" si="97"/>
        <v>0.41836587736143238</v>
      </c>
      <c r="AY84" s="74">
        <f t="shared" si="98"/>
        <v>0.35934909266523979</v>
      </c>
      <c r="AZ84" s="74">
        <f t="shared" si="99"/>
        <v>0.31729973197561906</v>
      </c>
      <c r="BA84" s="103">
        <f t="shared" si="100"/>
        <v>0.30160564408222845</v>
      </c>
      <c r="BB84" s="42">
        <f t="shared" si="101"/>
        <v>-4.9461396628587513E-2</v>
      </c>
    </row>
    <row r="85" spans="1:54" ht="20.100000000000001" customHeight="1">
      <c r="A85" s="88" t="s">
        <v>141</v>
      </c>
      <c r="B85" s="90">
        <v>3075.9</v>
      </c>
      <c r="C85" s="61">
        <v>3045</v>
      </c>
      <c r="D85" s="61">
        <v>2765.71</v>
      </c>
      <c r="E85" s="61">
        <v>3938.2000000000007</v>
      </c>
      <c r="F85" s="61">
        <v>3222.2300000000005</v>
      </c>
      <c r="G85" s="61">
        <v>3763.29</v>
      </c>
      <c r="H85" s="61">
        <v>4575.29</v>
      </c>
      <c r="I85" s="61">
        <v>5260.1799999999994</v>
      </c>
      <c r="J85" s="61">
        <v>5347.67</v>
      </c>
      <c r="K85" s="61">
        <v>5501.29</v>
      </c>
      <c r="L85" s="61">
        <v>6564.1299999999992</v>
      </c>
      <c r="M85" s="82">
        <v>4199.6500000000005</v>
      </c>
      <c r="N85" s="42">
        <f t="shared" si="73"/>
        <v>-0.36021224442538446</v>
      </c>
      <c r="P85" s="340">
        <f t="shared" si="79"/>
        <v>4.7523646293361876E-3</v>
      </c>
      <c r="Q85" s="341">
        <f t="shared" si="80"/>
        <v>5.1623021094547869E-3</v>
      </c>
      <c r="R85" s="341">
        <f t="shared" si="81"/>
        <v>9.1689911831321844E-3</v>
      </c>
      <c r="S85" s="341">
        <f t="shared" si="82"/>
        <v>9.6660861877677223E-3</v>
      </c>
      <c r="T85" s="342">
        <f t="shared" si="83"/>
        <v>6.1203437389888383E-3</v>
      </c>
      <c r="V85" s="97">
        <v>753.77499999999998</v>
      </c>
      <c r="W85" s="61">
        <v>767.43499999999995</v>
      </c>
      <c r="X85" s="61">
        <v>760.44500000000005</v>
      </c>
      <c r="Y85" s="61">
        <v>892.09799999999996</v>
      </c>
      <c r="Z85" s="61">
        <v>891.17700000000002</v>
      </c>
      <c r="AA85" s="61">
        <v>863.76299999999992</v>
      </c>
      <c r="AB85" s="61">
        <v>1080.9939999999999</v>
      </c>
      <c r="AC85" s="61">
        <v>1284.8470000000002</v>
      </c>
      <c r="AD85" s="61">
        <v>1251.0319999999999</v>
      </c>
      <c r="AE85" s="61">
        <v>1267.374</v>
      </c>
      <c r="AF85" s="61">
        <v>1513.68</v>
      </c>
      <c r="AG85" s="38">
        <v>983.226</v>
      </c>
      <c r="AH85" s="42">
        <f t="shared" si="74"/>
        <v>-0.35043998731568099</v>
      </c>
      <c r="AJ85" s="340">
        <f t="shared" si="84"/>
        <v>1.4656839971107678E-2</v>
      </c>
      <c r="AK85" s="341">
        <f t="shared" si="85"/>
        <v>1.3039692680015431E-2</v>
      </c>
      <c r="AL85" s="341">
        <f t="shared" si="86"/>
        <v>1.9102262656224559E-2</v>
      </c>
      <c r="AM85" s="341">
        <f t="shared" si="87"/>
        <v>1.8050436043575473E-2</v>
      </c>
      <c r="AN85" s="342">
        <f t="shared" si="88"/>
        <v>1.1728556046921711E-2</v>
      </c>
      <c r="AP85" s="52">
        <f t="shared" si="89"/>
        <v>2.4505835690367044</v>
      </c>
      <c r="AQ85" s="74">
        <f t="shared" si="90"/>
        <v>2.5203119868637107</v>
      </c>
      <c r="AR85" s="74">
        <f t="shared" si="91"/>
        <v>2.7495471325627059</v>
      </c>
      <c r="AS85" s="74">
        <f t="shared" si="92"/>
        <v>2.2652430044182617</v>
      </c>
      <c r="AT85" s="74">
        <f t="shared" si="93"/>
        <v>2.7657150482740214</v>
      </c>
      <c r="AU85" s="74">
        <f t="shared" si="94"/>
        <v>2.2952336917962737</v>
      </c>
      <c r="AV85" s="74">
        <f t="shared" si="95"/>
        <v>2.3626786498779313</v>
      </c>
      <c r="AW85" s="74">
        <f t="shared" si="96"/>
        <v>2.4425913181678198</v>
      </c>
      <c r="AX85" s="74">
        <f t="shared" si="97"/>
        <v>2.3393964100253006</v>
      </c>
      <c r="AY85" s="74">
        <f t="shared" si="98"/>
        <v>2.3037760234417743</v>
      </c>
      <c r="AZ85" s="74">
        <f t="shared" si="99"/>
        <v>2.305987236693972</v>
      </c>
      <c r="BA85" s="103">
        <f t="shared" si="100"/>
        <v>2.3412093864964936</v>
      </c>
      <c r="BB85" s="42">
        <f t="shared" si="101"/>
        <v>1.5274217151790734E-2</v>
      </c>
    </row>
    <row r="86" spans="1:54" ht="20.100000000000001" customHeight="1">
      <c r="A86" s="88" t="s">
        <v>165</v>
      </c>
      <c r="B86" s="90">
        <v>8.1</v>
      </c>
      <c r="C86" s="61">
        <v>11.25</v>
      </c>
      <c r="D86" s="61">
        <v>45.35</v>
      </c>
      <c r="E86" s="61">
        <v>16.28</v>
      </c>
      <c r="F86" s="61">
        <v>15.75</v>
      </c>
      <c r="G86" s="61">
        <v>137.70000000000002</v>
      </c>
      <c r="H86" s="61">
        <v>190.64</v>
      </c>
      <c r="I86" s="61">
        <v>441.95999999999992</v>
      </c>
      <c r="J86" s="61">
        <v>5290.96</v>
      </c>
      <c r="K86" s="61">
        <v>9629.25</v>
      </c>
      <c r="L86" s="61">
        <v>4607.51</v>
      </c>
      <c r="M86" s="82">
        <v>6477.52</v>
      </c>
      <c r="N86" s="42">
        <f t="shared" si="73"/>
        <v>0.40586130035528956</v>
      </c>
      <c r="P86" s="340">
        <f t="shared" si="79"/>
        <v>1.2514761044774899E-5</v>
      </c>
      <c r="Q86" s="341">
        <f t="shared" si="80"/>
        <v>1.8889030621395753E-4</v>
      </c>
      <c r="R86" s="341">
        <f t="shared" si="81"/>
        <v>1.6049055467022386E-2</v>
      </c>
      <c r="S86" s="341">
        <f t="shared" si="82"/>
        <v>6.7848425870605349E-3</v>
      </c>
      <c r="T86" s="342">
        <f t="shared" si="83"/>
        <v>9.4399888029180947E-3</v>
      </c>
      <c r="V86" s="97">
        <v>1.694</v>
      </c>
      <c r="W86" s="61">
        <v>2.282</v>
      </c>
      <c r="X86" s="61">
        <v>3.7170000000000001</v>
      </c>
      <c r="Y86" s="61">
        <v>1.536</v>
      </c>
      <c r="Z86" s="61">
        <v>3.556</v>
      </c>
      <c r="AA86" s="61">
        <v>21.039000000000001</v>
      </c>
      <c r="AB86" s="61">
        <v>21.645</v>
      </c>
      <c r="AC86" s="61">
        <v>56.818999999999996</v>
      </c>
      <c r="AD86" s="61">
        <v>499.77799999999996</v>
      </c>
      <c r="AE86" s="61">
        <v>1264.9100000000001</v>
      </c>
      <c r="AF86" s="61">
        <v>661.70199999999988</v>
      </c>
      <c r="AG86" s="38">
        <v>917.82400000000007</v>
      </c>
      <c r="AH86" s="42">
        <f t="shared" si="74"/>
        <v>0.38706547660427237</v>
      </c>
      <c r="AJ86" s="340">
        <f t="shared" si="84"/>
        <v>3.2939122299169392E-5</v>
      </c>
      <c r="AK86" s="341">
        <f t="shared" si="85"/>
        <v>3.1761269502727569E-4</v>
      </c>
      <c r="AL86" s="341">
        <f t="shared" si="86"/>
        <v>1.9065124467193592E-2</v>
      </c>
      <c r="AM86" s="341">
        <f t="shared" si="87"/>
        <v>7.8907098137690757E-3</v>
      </c>
      <c r="AN86" s="342">
        <f t="shared" si="88"/>
        <v>1.094839866440663E-2</v>
      </c>
      <c r="AP86" s="52">
        <f t="shared" si="89"/>
        <v>2.0913580246913579</v>
      </c>
      <c r="AQ86" s="74">
        <f t="shared" si="90"/>
        <v>2.0284444444444443</v>
      </c>
      <c r="AR86" s="74">
        <f t="shared" si="91"/>
        <v>0.81962513781697899</v>
      </c>
      <c r="AS86" s="74">
        <f t="shared" si="92"/>
        <v>0.94348894348894352</v>
      </c>
      <c r="AT86" s="74">
        <f t="shared" si="93"/>
        <v>2.2577777777777777</v>
      </c>
      <c r="AU86" s="74">
        <f t="shared" si="94"/>
        <v>1.5278867102396512</v>
      </c>
      <c r="AV86" s="74">
        <f t="shared" si="95"/>
        <v>1.135386067981536</v>
      </c>
      <c r="AW86" s="74">
        <f t="shared" si="96"/>
        <v>1.2856140827224185</v>
      </c>
      <c r="AX86" s="74">
        <f t="shared" si="97"/>
        <v>0.94458850567760844</v>
      </c>
      <c r="AY86" s="74">
        <f t="shared" si="98"/>
        <v>1.3136121712490589</v>
      </c>
      <c r="AZ86" s="74">
        <f t="shared" si="99"/>
        <v>1.4361379573782798</v>
      </c>
      <c r="BA86" s="103">
        <f t="shared" si="100"/>
        <v>1.4169373463918289</v>
      </c>
      <c r="BB86" s="42">
        <f t="shared" si="101"/>
        <v>-1.3369614588769913E-2</v>
      </c>
    </row>
    <row r="87" spans="1:54" ht="20.100000000000001" customHeight="1">
      <c r="A87" s="88" t="s">
        <v>138</v>
      </c>
      <c r="B87" s="90">
        <v>7782.7800000000007</v>
      </c>
      <c r="C87" s="61">
        <v>7149.73</v>
      </c>
      <c r="D87" s="61">
        <v>7189.68</v>
      </c>
      <c r="E87" s="61">
        <v>7224.8200000000006</v>
      </c>
      <c r="F87" s="61">
        <v>9315.58</v>
      </c>
      <c r="G87" s="61">
        <v>9911.4</v>
      </c>
      <c r="H87" s="61">
        <v>9404.369999999999</v>
      </c>
      <c r="I87" s="61">
        <v>10451.130000000003</v>
      </c>
      <c r="J87" s="61">
        <v>9404.07</v>
      </c>
      <c r="K87" s="61">
        <v>9515.3799999999992</v>
      </c>
      <c r="L87" s="61">
        <v>5379.71</v>
      </c>
      <c r="M87" s="82">
        <v>6853.2799999999988</v>
      </c>
      <c r="N87" s="42">
        <f t="shared" si="73"/>
        <v>0.27391253431876417</v>
      </c>
      <c r="P87" s="340">
        <f t="shared" si="79"/>
        <v>1.202464592148805E-2</v>
      </c>
      <c r="Q87" s="341">
        <f t="shared" si="80"/>
        <v>1.359598679018895E-2</v>
      </c>
      <c r="R87" s="341">
        <f t="shared" si="81"/>
        <v>1.5859268521410855E-2</v>
      </c>
      <c r="S87" s="341">
        <f t="shared" si="82"/>
        <v>7.921954703090265E-3</v>
      </c>
      <c r="T87" s="342">
        <f t="shared" si="83"/>
        <v>9.9876011904652569E-3</v>
      </c>
      <c r="V87" s="97">
        <v>924.96199999999988</v>
      </c>
      <c r="W87" s="61">
        <v>903.45699999999999</v>
      </c>
      <c r="X87" s="61">
        <v>784.02099999999996</v>
      </c>
      <c r="Y87" s="61">
        <v>799.93699999999978</v>
      </c>
      <c r="Z87" s="61">
        <v>1081.3240000000001</v>
      </c>
      <c r="AA87" s="61">
        <v>1037.6390000000001</v>
      </c>
      <c r="AB87" s="61">
        <v>963.64300000000003</v>
      </c>
      <c r="AC87" s="61">
        <v>1102.8479999999997</v>
      </c>
      <c r="AD87" s="61">
        <v>1065.2600000000002</v>
      </c>
      <c r="AE87" s="61">
        <v>1221.0350000000001</v>
      </c>
      <c r="AF87" s="61">
        <v>614.35399999999993</v>
      </c>
      <c r="AG87" s="38">
        <v>735.06699999999989</v>
      </c>
      <c r="AH87" s="42">
        <f t="shared" si="74"/>
        <v>0.19648769276345557</v>
      </c>
      <c r="AJ87" s="340">
        <f t="shared" si="84"/>
        <v>1.7985499669471262E-2</v>
      </c>
      <c r="AK87" s="341">
        <f t="shared" si="85"/>
        <v>1.5664590486972163E-2</v>
      </c>
      <c r="AL87" s="341">
        <f t="shared" si="86"/>
        <v>1.840382655983408E-2</v>
      </c>
      <c r="AM87" s="341">
        <f t="shared" si="87"/>
        <v>7.326091105857753E-3</v>
      </c>
      <c r="AN87" s="342">
        <f t="shared" si="88"/>
        <v>8.7683548927129668E-3</v>
      </c>
      <c r="AP87" s="52">
        <f t="shared" si="89"/>
        <v>1.1884724995438645</v>
      </c>
      <c r="AQ87" s="74">
        <f t="shared" si="90"/>
        <v>1.2636239410439276</v>
      </c>
      <c r="AR87" s="74">
        <f t="shared" si="91"/>
        <v>1.090481078434645</v>
      </c>
      <c r="AS87" s="74">
        <f t="shared" si="92"/>
        <v>1.1072068231457666</v>
      </c>
      <c r="AT87" s="74">
        <f t="shared" si="93"/>
        <v>1.16076937775211</v>
      </c>
      <c r="AU87" s="74">
        <f t="shared" si="94"/>
        <v>1.0469146639223521</v>
      </c>
      <c r="AV87" s="74">
        <f t="shared" si="95"/>
        <v>1.0246757624381007</v>
      </c>
      <c r="AW87" s="74">
        <f t="shared" si="96"/>
        <v>1.0552428302011356</v>
      </c>
      <c r="AX87" s="74">
        <f t="shared" si="97"/>
        <v>1.1327648560676391</v>
      </c>
      <c r="AY87" s="74">
        <f t="shared" si="98"/>
        <v>1.2832225302615345</v>
      </c>
      <c r="AZ87" s="74">
        <f t="shared" si="99"/>
        <v>1.1419834898163654</v>
      </c>
      <c r="BA87" s="103">
        <f t="shared" si="100"/>
        <v>1.07257692666869</v>
      </c>
      <c r="BB87" s="42">
        <f t="shared" si="101"/>
        <v>-6.0777203669412291E-2</v>
      </c>
    </row>
    <row r="88" spans="1:54" ht="20.100000000000001" customHeight="1">
      <c r="A88" s="88" t="s">
        <v>137</v>
      </c>
      <c r="B88" s="90">
        <v>1611.21</v>
      </c>
      <c r="C88" s="61">
        <v>2206.9999999999995</v>
      </c>
      <c r="D88" s="61">
        <v>2093.1799999999998</v>
      </c>
      <c r="E88" s="61">
        <v>2857.72</v>
      </c>
      <c r="F88" s="61">
        <v>2981.2</v>
      </c>
      <c r="G88" s="61">
        <v>2882.7999999999997</v>
      </c>
      <c r="H88" s="61">
        <v>2525.1000000000004</v>
      </c>
      <c r="I88" s="61">
        <v>2173.7599999999998</v>
      </c>
      <c r="J88" s="61">
        <v>1929.6899999999998</v>
      </c>
      <c r="K88" s="61">
        <v>2546.1200000000003</v>
      </c>
      <c r="L88" s="61">
        <v>1974.95</v>
      </c>
      <c r="M88" s="82">
        <v>2173.5</v>
      </c>
      <c r="N88" s="42">
        <f t="shared" si="73"/>
        <v>0.10053419073900602</v>
      </c>
      <c r="P88" s="340">
        <f t="shared" si="79"/>
        <v>2.489371375673058E-3</v>
      </c>
      <c r="Q88" s="341">
        <f t="shared" si="80"/>
        <v>3.954487834085669E-3</v>
      </c>
      <c r="R88" s="341">
        <f t="shared" si="81"/>
        <v>4.2436141034551027E-3</v>
      </c>
      <c r="S88" s="341">
        <f t="shared" si="82"/>
        <v>2.9082356559866833E-3</v>
      </c>
      <c r="T88" s="342">
        <f t="shared" si="83"/>
        <v>3.1675418467472858E-3</v>
      </c>
      <c r="V88" s="97">
        <v>272.62400000000002</v>
      </c>
      <c r="W88" s="61">
        <v>343.46699999999998</v>
      </c>
      <c r="X88" s="61">
        <v>357.834</v>
      </c>
      <c r="Y88" s="61">
        <v>507.33100000000007</v>
      </c>
      <c r="Z88" s="61">
        <v>546.81299999999999</v>
      </c>
      <c r="AA88" s="61">
        <v>602.35500000000002</v>
      </c>
      <c r="AB88" s="61">
        <v>516.31600000000003</v>
      </c>
      <c r="AC88" s="61">
        <v>436.54199999999997</v>
      </c>
      <c r="AD88" s="61">
        <v>449.06599999999992</v>
      </c>
      <c r="AE88" s="61">
        <v>660.95800000000008</v>
      </c>
      <c r="AF88" s="61">
        <v>549.70400000000006</v>
      </c>
      <c r="AG88" s="38">
        <v>706.02100000000007</v>
      </c>
      <c r="AH88" s="42">
        <f t="shared" si="74"/>
        <v>0.28436576775864825</v>
      </c>
      <c r="AJ88" s="340">
        <f t="shared" si="84"/>
        <v>5.3010597861208719E-3</v>
      </c>
      <c r="AK88" s="341">
        <f t="shared" si="85"/>
        <v>9.0933787210967544E-3</v>
      </c>
      <c r="AL88" s="341">
        <f t="shared" si="86"/>
        <v>9.9621684843880925E-3</v>
      </c>
      <c r="AM88" s="341">
        <f t="shared" si="87"/>
        <v>6.5551483106717481E-3</v>
      </c>
      <c r="AN88" s="342">
        <f t="shared" si="88"/>
        <v>8.4218754068786979E-3</v>
      </c>
      <c r="AP88" s="52">
        <f t="shared" si="89"/>
        <v>1.6920451089553814</v>
      </c>
      <c r="AQ88" s="74">
        <f t="shared" si="90"/>
        <v>1.5562618939737203</v>
      </c>
      <c r="AR88" s="74">
        <f t="shared" si="91"/>
        <v>1.7095233090321904</v>
      </c>
      <c r="AS88" s="74">
        <f t="shared" si="92"/>
        <v>1.7752998894223371</v>
      </c>
      <c r="AT88" s="74">
        <f t="shared" si="93"/>
        <v>1.834204347242721</v>
      </c>
      <c r="AU88" s="74">
        <f t="shared" si="94"/>
        <v>2.0894789787706398</v>
      </c>
      <c r="AV88" s="74">
        <f t="shared" si="95"/>
        <v>2.0447348619856638</v>
      </c>
      <c r="AW88" s="74">
        <f t="shared" si="96"/>
        <v>2.0082345797144119</v>
      </c>
      <c r="AX88" s="74">
        <f t="shared" si="97"/>
        <v>2.3271406288056626</v>
      </c>
      <c r="AY88" s="74">
        <f t="shared" si="98"/>
        <v>2.595942060861232</v>
      </c>
      <c r="AZ88" s="74">
        <f t="shared" si="99"/>
        <v>2.7833818577685516</v>
      </c>
      <c r="BA88" s="103">
        <f t="shared" si="100"/>
        <v>3.2483137796181278</v>
      </c>
      <c r="BB88" s="42">
        <f t="shared" si="101"/>
        <v>0.16703849691048644</v>
      </c>
    </row>
    <row r="89" spans="1:54" ht="20.100000000000001" customHeight="1">
      <c r="A89" s="88" t="s">
        <v>174</v>
      </c>
      <c r="B89" s="90">
        <v>301.23</v>
      </c>
      <c r="C89" s="61">
        <v>341.67</v>
      </c>
      <c r="D89" s="61">
        <v>1159.26</v>
      </c>
      <c r="E89" s="61">
        <v>620.28</v>
      </c>
      <c r="F89" s="61">
        <v>503.49</v>
      </c>
      <c r="G89" s="61">
        <v>967.73</v>
      </c>
      <c r="H89" s="61">
        <v>997.41</v>
      </c>
      <c r="I89" s="61">
        <v>1520.92</v>
      </c>
      <c r="J89" s="61">
        <v>1493.5</v>
      </c>
      <c r="K89" s="61">
        <v>2010.77</v>
      </c>
      <c r="L89" s="61">
        <v>2454.48</v>
      </c>
      <c r="M89" s="82">
        <v>3072.2000000000003</v>
      </c>
      <c r="N89" s="42">
        <f t="shared" si="73"/>
        <v>0.25167041491476821</v>
      </c>
      <c r="P89" s="340">
        <f t="shared" si="79"/>
        <v>4.6541005796512882E-4</v>
      </c>
      <c r="Q89" s="341">
        <f t="shared" si="80"/>
        <v>1.3274859552101169E-3</v>
      </c>
      <c r="R89" s="341">
        <f t="shared" si="81"/>
        <v>3.3513471206401959E-3</v>
      </c>
      <c r="S89" s="341">
        <f t="shared" si="82"/>
        <v>3.6143731501588365E-3</v>
      </c>
      <c r="T89" s="342">
        <f t="shared" si="83"/>
        <v>4.4772588275026511E-3</v>
      </c>
      <c r="V89" s="97">
        <v>31.757000000000001</v>
      </c>
      <c r="W89" s="61">
        <v>35.418000000000006</v>
      </c>
      <c r="X89" s="61">
        <v>128.001</v>
      </c>
      <c r="Y89" s="61">
        <v>127.48099999999999</v>
      </c>
      <c r="Z89" s="61">
        <v>117.88</v>
      </c>
      <c r="AA89" s="61">
        <v>202.93</v>
      </c>
      <c r="AB89" s="61">
        <v>216.16499999999999</v>
      </c>
      <c r="AC89" s="61">
        <v>329.27</v>
      </c>
      <c r="AD89" s="61">
        <v>323.35699999999997</v>
      </c>
      <c r="AE89" s="61">
        <v>456.78800000000001</v>
      </c>
      <c r="AF89" s="61">
        <v>551.56399999999996</v>
      </c>
      <c r="AG89" s="38">
        <v>672.75900000000001</v>
      </c>
      <c r="AH89" s="42">
        <f t="shared" si="74"/>
        <v>0.21972971404950298</v>
      </c>
      <c r="AJ89" s="340">
        <f t="shared" si="84"/>
        <v>6.1750159790715609E-4</v>
      </c>
      <c r="AK89" s="341">
        <f t="shared" si="85"/>
        <v>3.0635079710007629E-3</v>
      </c>
      <c r="AL89" s="341">
        <f t="shared" si="86"/>
        <v>6.884853527223617E-3</v>
      </c>
      <c r="AM89" s="341">
        <f t="shared" si="87"/>
        <v>6.5773285674241982E-3</v>
      </c>
      <c r="AN89" s="342">
        <f t="shared" si="88"/>
        <v>8.0251047445561892E-3</v>
      </c>
      <c r="AP89" s="52">
        <f t="shared" si="89"/>
        <v>1.054244265179431</v>
      </c>
      <c r="AQ89" s="74">
        <f t="shared" si="90"/>
        <v>1.0366142769338837</v>
      </c>
      <c r="AR89" s="74">
        <f t="shared" si="91"/>
        <v>1.1041612752963097</v>
      </c>
      <c r="AS89" s="74">
        <f t="shared" si="92"/>
        <v>2.0552169987747466</v>
      </c>
      <c r="AT89" s="74">
        <f t="shared" si="93"/>
        <v>2.3412580190271899</v>
      </c>
      <c r="AU89" s="74">
        <f t="shared" si="94"/>
        <v>2.0969691959534167</v>
      </c>
      <c r="AV89" s="74">
        <f t="shared" si="95"/>
        <v>2.1672632117183506</v>
      </c>
      <c r="AW89" s="74">
        <f t="shared" si="96"/>
        <v>2.1649396417957552</v>
      </c>
      <c r="AX89" s="74">
        <f t="shared" si="97"/>
        <v>2.1650954134583191</v>
      </c>
      <c r="AY89" s="74">
        <f t="shared" si="98"/>
        <v>2.2717068585666187</v>
      </c>
      <c r="AZ89" s="74">
        <f t="shared" si="99"/>
        <v>2.247172517193051</v>
      </c>
      <c r="BA89" s="103">
        <f t="shared" si="100"/>
        <v>2.1898281361890501</v>
      </c>
      <c r="BB89" s="42">
        <f t="shared" si="101"/>
        <v>-2.5518459559851627E-2</v>
      </c>
    </row>
    <row r="90" spans="1:54" ht="20.100000000000001" customHeight="1">
      <c r="A90" s="88" t="s">
        <v>169</v>
      </c>
      <c r="B90" s="90">
        <v>21.75</v>
      </c>
      <c r="C90" s="61">
        <v>37.67</v>
      </c>
      <c r="D90" s="61">
        <v>6.3</v>
      </c>
      <c r="E90" s="61">
        <v>6.76</v>
      </c>
      <c r="F90" s="61"/>
      <c r="G90" s="61"/>
      <c r="H90" s="61">
        <v>6.75</v>
      </c>
      <c r="I90" s="61">
        <v>6.8400000000000007</v>
      </c>
      <c r="J90" s="61">
        <v>167.71</v>
      </c>
      <c r="K90" s="61">
        <v>83.14</v>
      </c>
      <c r="L90" s="61">
        <v>47.179999999999993</v>
      </c>
      <c r="M90" s="82">
        <v>54.9</v>
      </c>
      <c r="N90" s="42">
        <f t="shared" si="73"/>
        <v>0.16362865621025874</v>
      </c>
      <c r="P90" s="340">
        <f t="shared" si="79"/>
        <v>3.3604450953562231E-5</v>
      </c>
      <c r="Q90" s="341">
        <f t="shared" si="80"/>
        <v>0</v>
      </c>
      <c r="R90" s="341">
        <f t="shared" si="81"/>
        <v>1.3856930410242139E-4</v>
      </c>
      <c r="S90" s="341">
        <f t="shared" si="82"/>
        <v>6.947545925185533E-5</v>
      </c>
      <c r="T90" s="342">
        <f t="shared" si="83"/>
        <v>8.0008303375397283E-5</v>
      </c>
      <c r="V90" s="97">
        <v>4.6769999999999996</v>
      </c>
      <c r="W90" s="61">
        <v>6.2949999999999999</v>
      </c>
      <c r="X90" s="61">
        <v>1.2809999999999999</v>
      </c>
      <c r="Y90" s="61">
        <v>1.7749999999999999</v>
      </c>
      <c r="Z90" s="61"/>
      <c r="AA90" s="61"/>
      <c r="AB90" s="61">
        <v>1.907</v>
      </c>
      <c r="AC90" s="61">
        <v>4.3549999999999995</v>
      </c>
      <c r="AD90" s="61">
        <v>19.607000000000003</v>
      </c>
      <c r="AE90" s="61">
        <v>17.431999999999999</v>
      </c>
      <c r="AF90" s="61">
        <v>87.500000000000014</v>
      </c>
      <c r="AG90" s="38">
        <v>661.74800000000016</v>
      </c>
      <c r="AH90" s="42">
        <f t="shared" si="74"/>
        <v>6.5628342857142865</v>
      </c>
      <c r="AJ90" s="340">
        <f t="shared" si="84"/>
        <v>9.094231109398774E-5</v>
      </c>
      <c r="AK90" s="341">
        <f t="shared" si="85"/>
        <v>0</v>
      </c>
      <c r="AL90" s="341">
        <f t="shared" si="86"/>
        <v>2.6274062954053539E-4</v>
      </c>
      <c r="AM90" s="341">
        <f t="shared" si="87"/>
        <v>1.0434260569029477E-3</v>
      </c>
      <c r="AN90" s="342">
        <f t="shared" si="88"/>
        <v>7.8937584105163525E-3</v>
      </c>
      <c r="AP90" s="52">
        <f t="shared" si="89"/>
        <v>2.1503448275862067</v>
      </c>
      <c r="AQ90" s="74">
        <f t="shared" si="90"/>
        <v>1.6710910538890364</v>
      </c>
      <c r="AR90" s="74">
        <f t="shared" si="91"/>
        <v>2.0333333333333332</v>
      </c>
      <c r="AS90" s="74">
        <f t="shared" si="92"/>
        <v>2.6257396449704142</v>
      </c>
      <c r="AT90" s="74"/>
      <c r="AU90" s="74"/>
      <c r="AV90" s="74">
        <f t="shared" si="95"/>
        <v>2.8251851851851848</v>
      </c>
      <c r="AW90" s="74">
        <f t="shared" si="96"/>
        <v>6.3669590643274843</v>
      </c>
      <c r="AX90" s="74">
        <f t="shared" si="97"/>
        <v>1.1691014250790055</v>
      </c>
      <c r="AY90" s="74">
        <f t="shared" si="98"/>
        <v>2.0967043541015156</v>
      </c>
      <c r="AZ90" s="74">
        <f t="shared" si="99"/>
        <v>18.545994065281906</v>
      </c>
      <c r="BA90" s="103">
        <f t="shared" si="100"/>
        <v>120.53697632058291</v>
      </c>
      <c r="BB90" s="42">
        <f t="shared" si="101"/>
        <v>5.4993537632058285</v>
      </c>
    </row>
    <row r="91" spans="1:54" ht="20.100000000000001" customHeight="1">
      <c r="A91" s="88" t="s">
        <v>175</v>
      </c>
      <c r="B91" s="90">
        <v>138</v>
      </c>
      <c r="C91" s="61">
        <v>121.51</v>
      </c>
      <c r="D91" s="61">
        <v>240</v>
      </c>
      <c r="E91" s="61">
        <v>298.5</v>
      </c>
      <c r="F91" s="61">
        <v>425.1</v>
      </c>
      <c r="G91" s="61">
        <v>615</v>
      </c>
      <c r="H91" s="61">
        <v>480.02</v>
      </c>
      <c r="I91" s="61">
        <v>240.12</v>
      </c>
      <c r="J91" s="61">
        <v>720.02</v>
      </c>
      <c r="K91" s="61">
        <v>556.71</v>
      </c>
      <c r="L91" s="61">
        <v>1408.12</v>
      </c>
      <c r="M91" s="82">
        <v>2265.62</v>
      </c>
      <c r="N91" s="42">
        <f t="shared" si="73"/>
        <v>0.60896798568303845</v>
      </c>
      <c r="P91" s="340">
        <f t="shared" si="79"/>
        <v>2.132144474294983E-4</v>
      </c>
      <c r="Q91" s="341">
        <f t="shared" si="80"/>
        <v>8.4362772927802372E-4</v>
      </c>
      <c r="R91" s="341">
        <f t="shared" si="81"/>
        <v>9.2786766041446983E-4</v>
      </c>
      <c r="S91" s="341">
        <f t="shared" si="82"/>
        <v>2.0735435286503294E-3</v>
      </c>
      <c r="T91" s="342">
        <f t="shared" si="83"/>
        <v>3.3017925736496829E-3</v>
      </c>
      <c r="V91" s="97">
        <v>36.68</v>
      </c>
      <c r="W91" s="61">
        <v>30.637</v>
      </c>
      <c r="X91" s="61">
        <v>59.6</v>
      </c>
      <c r="Y91" s="61">
        <v>74.522999999999996</v>
      </c>
      <c r="Z91" s="61">
        <v>68.436999999999998</v>
      </c>
      <c r="AA91" s="61">
        <v>118.084</v>
      </c>
      <c r="AB91" s="61">
        <v>121.61999999999999</v>
      </c>
      <c r="AC91" s="61">
        <v>60.878999999999998</v>
      </c>
      <c r="AD91" s="61">
        <v>185.76</v>
      </c>
      <c r="AE91" s="61">
        <v>151.702</v>
      </c>
      <c r="AF91" s="61">
        <v>388.64499999999998</v>
      </c>
      <c r="AG91" s="38">
        <v>625.35299999999995</v>
      </c>
      <c r="AH91" s="42">
        <f t="shared" si="74"/>
        <v>0.60905968171467528</v>
      </c>
      <c r="AJ91" s="340">
        <f t="shared" si="84"/>
        <v>7.1322727622994883E-4</v>
      </c>
      <c r="AK91" s="341">
        <f t="shared" si="85"/>
        <v>1.7826406901278967E-3</v>
      </c>
      <c r="AL91" s="341">
        <f t="shared" si="86"/>
        <v>2.2865006300228489E-3</v>
      </c>
      <c r="AM91" s="341">
        <f t="shared" si="87"/>
        <v>4.6345407986862408E-3</v>
      </c>
      <c r="AN91" s="342">
        <f t="shared" si="88"/>
        <v>7.459615296595729E-3</v>
      </c>
      <c r="AP91" s="52">
        <f t="shared" si="89"/>
        <v>2.6579710144927535</v>
      </c>
      <c r="AQ91" s="74">
        <f t="shared" si="90"/>
        <v>2.5213562669739114</v>
      </c>
      <c r="AR91" s="74">
        <f t="shared" si="91"/>
        <v>2.4833333333333334</v>
      </c>
      <c r="AS91" s="74">
        <f t="shared" si="92"/>
        <v>2.4965829145728642</v>
      </c>
      <c r="AT91" s="74">
        <f t="shared" si="93"/>
        <v>1.6099035521053868</v>
      </c>
      <c r="AU91" s="74">
        <f t="shared" si="94"/>
        <v>1.9200650406504067</v>
      </c>
      <c r="AV91" s="74">
        <f t="shared" si="95"/>
        <v>2.5336444314820215</v>
      </c>
      <c r="AW91" s="74">
        <f t="shared" si="96"/>
        <v>2.5353573213393306</v>
      </c>
      <c r="AX91" s="74">
        <f t="shared" si="97"/>
        <v>2.579928335324019</v>
      </c>
      <c r="AY91" s="74">
        <f t="shared" si="98"/>
        <v>2.7249735050564921</v>
      </c>
      <c r="AZ91" s="74">
        <f t="shared" si="99"/>
        <v>2.7600275544697892</v>
      </c>
      <c r="BA91" s="103">
        <f t="shared" si="100"/>
        <v>2.760184850063117</v>
      </c>
      <c r="BB91" s="42">
        <f t="shared" si="101"/>
        <v>5.6990588037080145E-5</v>
      </c>
    </row>
    <row r="92" spans="1:54" ht="20.100000000000001" customHeight="1">
      <c r="A92" s="88" t="s">
        <v>176</v>
      </c>
      <c r="B92" s="90">
        <v>1310.23</v>
      </c>
      <c r="C92" s="61">
        <v>1337.13</v>
      </c>
      <c r="D92" s="61">
        <v>1973.6399999999999</v>
      </c>
      <c r="E92" s="61">
        <v>3740.18</v>
      </c>
      <c r="F92" s="61">
        <v>2709.78</v>
      </c>
      <c r="G92" s="61">
        <v>5123.63</v>
      </c>
      <c r="H92" s="61">
        <v>1408.29</v>
      </c>
      <c r="I92" s="61">
        <v>1916.2</v>
      </c>
      <c r="J92" s="61">
        <v>2549.52</v>
      </c>
      <c r="K92" s="61">
        <v>3786.56</v>
      </c>
      <c r="L92" s="61">
        <v>1496.8</v>
      </c>
      <c r="M92" s="82">
        <v>2395.39</v>
      </c>
      <c r="N92" s="42">
        <f t="shared" si="73"/>
        <v>0.60034072688401918</v>
      </c>
      <c r="P92" s="340">
        <f t="shared" si="79"/>
        <v>2.0243475757648665E-3</v>
      </c>
      <c r="Q92" s="341">
        <f t="shared" si="80"/>
        <v>7.0283517765215627E-3</v>
      </c>
      <c r="R92" s="341">
        <f t="shared" si="81"/>
        <v>6.3110534537174018E-3</v>
      </c>
      <c r="S92" s="341">
        <f t="shared" si="82"/>
        <v>2.2041302969092215E-3</v>
      </c>
      <c r="T92" s="342">
        <f t="shared" si="83"/>
        <v>3.4909123829215461E-3</v>
      </c>
      <c r="V92" s="97">
        <v>263.03999999999996</v>
      </c>
      <c r="W92" s="61">
        <v>225.041</v>
      </c>
      <c r="X92" s="61">
        <v>388.99100000000004</v>
      </c>
      <c r="Y92" s="61">
        <v>848.71999999999991</v>
      </c>
      <c r="Z92" s="61">
        <v>556.52099999999996</v>
      </c>
      <c r="AA92" s="61">
        <v>1197.0889999999999</v>
      </c>
      <c r="AB92" s="61">
        <v>258.20299999999997</v>
      </c>
      <c r="AC92" s="61">
        <v>351.976</v>
      </c>
      <c r="AD92" s="61">
        <v>511.28399999999999</v>
      </c>
      <c r="AE92" s="61">
        <v>908.44900000000007</v>
      </c>
      <c r="AF92" s="61">
        <v>358.92</v>
      </c>
      <c r="AG92" s="38">
        <v>581.774</v>
      </c>
      <c r="AH92" s="42">
        <f t="shared" si="74"/>
        <v>0.6209015936698985</v>
      </c>
      <c r="AJ92" s="340">
        <f t="shared" si="84"/>
        <v>5.1147029100197848E-3</v>
      </c>
      <c r="AK92" s="341">
        <f t="shared" si="85"/>
        <v>1.8071707946076637E-2</v>
      </c>
      <c r="AL92" s="341">
        <f t="shared" si="86"/>
        <v>1.3692431285306899E-2</v>
      </c>
      <c r="AM92" s="341">
        <f t="shared" si="87"/>
        <v>4.2800740610697821E-3</v>
      </c>
      <c r="AN92" s="342">
        <f t="shared" si="88"/>
        <v>6.9397767813725751E-3</v>
      </c>
      <c r="AP92" s="52">
        <f t="shared" si="89"/>
        <v>2.0075864542866517</v>
      </c>
      <c r="AQ92" s="74">
        <f t="shared" si="90"/>
        <v>1.6830151144615704</v>
      </c>
      <c r="AR92" s="74">
        <f t="shared" si="91"/>
        <v>1.970931882207495</v>
      </c>
      <c r="AS92" s="74">
        <f t="shared" si="92"/>
        <v>2.2691956002117544</v>
      </c>
      <c r="AT92" s="74">
        <f t="shared" si="93"/>
        <v>2.0537497509022868</v>
      </c>
      <c r="AU92" s="74">
        <f t="shared" si="94"/>
        <v>2.3364079763761239</v>
      </c>
      <c r="AV92" s="74">
        <f t="shared" si="95"/>
        <v>1.8334504967016736</v>
      </c>
      <c r="AW92" s="74">
        <f t="shared" si="96"/>
        <v>1.8368437532616635</v>
      </c>
      <c r="AX92" s="74">
        <f t="shared" si="97"/>
        <v>2.0054127835827922</v>
      </c>
      <c r="AY92" s="74">
        <f t="shared" si="98"/>
        <v>2.3991406448068959</v>
      </c>
      <c r="AZ92" s="74">
        <f t="shared" si="99"/>
        <v>2.397915553180118</v>
      </c>
      <c r="BA92" s="103">
        <f t="shared" si="100"/>
        <v>2.4287235064018802</v>
      </c>
      <c r="BB92" s="42">
        <f t="shared" si="101"/>
        <v>1.2847805745663013E-2</v>
      </c>
    </row>
    <row r="93" spans="1:54" ht="20.100000000000001" customHeight="1">
      <c r="A93" s="88" t="s">
        <v>155</v>
      </c>
      <c r="B93" s="90">
        <v>166.43</v>
      </c>
      <c r="C93" s="61">
        <v>590.1</v>
      </c>
      <c r="D93" s="61">
        <v>410.82</v>
      </c>
      <c r="E93" s="61">
        <v>908.67000000000007</v>
      </c>
      <c r="F93" s="61">
        <v>581.15</v>
      </c>
      <c r="G93" s="61">
        <v>189.43</v>
      </c>
      <c r="H93" s="61">
        <v>631.58999999999992</v>
      </c>
      <c r="I93" s="61">
        <v>493.53999999999996</v>
      </c>
      <c r="J93" s="61">
        <v>574.96</v>
      </c>
      <c r="K93" s="61">
        <v>1363.96</v>
      </c>
      <c r="L93" s="61">
        <v>1475.32</v>
      </c>
      <c r="M93" s="82">
        <v>2709.46</v>
      </c>
      <c r="N93" s="42">
        <f t="shared" si="73"/>
        <v>0.83652360165930117</v>
      </c>
      <c r="P93" s="340">
        <f t="shared" si="79"/>
        <v>2.5713971366443048E-4</v>
      </c>
      <c r="Q93" s="341">
        <f t="shared" si="80"/>
        <v>2.5985105814168463E-4</v>
      </c>
      <c r="R93" s="341">
        <f t="shared" si="81"/>
        <v>2.2733099353324355E-3</v>
      </c>
      <c r="S93" s="341">
        <f t="shared" si="82"/>
        <v>2.1724996723918445E-3</v>
      </c>
      <c r="T93" s="342">
        <f t="shared" si="83"/>
        <v>3.9486210867669203E-3</v>
      </c>
      <c r="V93" s="97">
        <v>42.629000000000005</v>
      </c>
      <c r="W93" s="61">
        <v>86.753999999999991</v>
      </c>
      <c r="X93" s="61">
        <v>62.606000000000002</v>
      </c>
      <c r="Y93" s="61">
        <v>147.79900000000004</v>
      </c>
      <c r="Z93" s="61">
        <v>102.46199999999999</v>
      </c>
      <c r="AA93" s="61">
        <v>35.167000000000002</v>
      </c>
      <c r="AB93" s="61">
        <v>107.38000000000001</v>
      </c>
      <c r="AC93" s="61">
        <v>93.436999999999998</v>
      </c>
      <c r="AD93" s="61">
        <v>105.91199999999999</v>
      </c>
      <c r="AE93" s="61">
        <v>249.63700000000003</v>
      </c>
      <c r="AF93" s="61">
        <v>300.149</v>
      </c>
      <c r="AG93" s="38">
        <v>482.20100000000002</v>
      </c>
      <c r="AH93" s="42">
        <f t="shared" si="74"/>
        <v>0.60653875241963162</v>
      </c>
      <c r="AJ93" s="340">
        <f t="shared" si="84"/>
        <v>8.2890309592166013E-4</v>
      </c>
      <c r="AK93" s="341">
        <f t="shared" si="85"/>
        <v>5.3089432225981287E-4</v>
      </c>
      <c r="AL93" s="341">
        <f t="shared" si="86"/>
        <v>3.7626079931511384E-3</v>
      </c>
      <c r="AM93" s="341">
        <f t="shared" si="87"/>
        <v>3.5792375720384321E-3</v>
      </c>
      <c r="AN93" s="342">
        <f t="shared" si="88"/>
        <v>5.7520055962532483E-3</v>
      </c>
      <c r="AP93" s="52">
        <f t="shared" si="89"/>
        <v>2.5613771555608968</v>
      </c>
      <c r="AQ93" s="74">
        <f t="shared" si="90"/>
        <v>1.4701576004067105</v>
      </c>
      <c r="AR93" s="74">
        <f t="shared" si="91"/>
        <v>1.5239277542476024</v>
      </c>
      <c r="AS93" s="74">
        <f t="shared" si="92"/>
        <v>1.6265420889872013</v>
      </c>
      <c r="AT93" s="74">
        <f t="shared" si="93"/>
        <v>1.7630904241589951</v>
      </c>
      <c r="AU93" s="74">
        <f t="shared" si="94"/>
        <v>1.8564641292297945</v>
      </c>
      <c r="AV93" s="74">
        <f t="shared" si="95"/>
        <v>1.7001535806456725</v>
      </c>
      <c r="AW93" s="74">
        <f t="shared" si="96"/>
        <v>1.8932001458848322</v>
      </c>
      <c r="AX93" s="74">
        <f t="shared" si="97"/>
        <v>1.8420759705022953</v>
      </c>
      <c r="AY93" s="74">
        <f t="shared" si="98"/>
        <v>1.8302369570955164</v>
      </c>
      <c r="AZ93" s="74">
        <f t="shared" si="99"/>
        <v>2.0344670986633409</v>
      </c>
      <c r="BA93" s="103">
        <f t="shared" si="100"/>
        <v>1.7796941087892053</v>
      </c>
      <c r="BB93" s="42">
        <f t="shared" si="101"/>
        <v>-0.12522836571872958</v>
      </c>
    </row>
    <row r="94" spans="1:54" ht="20.100000000000001" customHeight="1">
      <c r="A94" s="88" t="s">
        <v>252</v>
      </c>
      <c r="B94" s="90">
        <v>40.68</v>
      </c>
      <c r="C94" s="61">
        <v>320.35000000000002</v>
      </c>
      <c r="D94" s="61">
        <v>555.9</v>
      </c>
      <c r="E94" s="61">
        <v>291.65999999999997</v>
      </c>
      <c r="F94" s="61">
        <v>797.99000000000012</v>
      </c>
      <c r="G94" s="61">
        <v>1468.47</v>
      </c>
      <c r="H94" s="61">
        <v>2444.65</v>
      </c>
      <c r="I94" s="61">
        <v>6781.98</v>
      </c>
      <c r="J94" s="61">
        <v>700.28</v>
      </c>
      <c r="K94" s="61">
        <v>4482.8500000000004</v>
      </c>
      <c r="L94" s="61">
        <v>963.55</v>
      </c>
      <c r="M94" s="82">
        <v>3983.32</v>
      </c>
      <c r="N94" s="42">
        <f t="shared" si="73"/>
        <v>3.1340044626641075</v>
      </c>
      <c r="P94" s="340">
        <f t="shared" si="79"/>
        <v>6.2851911024869501E-5</v>
      </c>
      <c r="Q94" s="341">
        <f t="shared" si="80"/>
        <v>2.0143772546551211E-3</v>
      </c>
      <c r="R94" s="341">
        <f t="shared" si="81"/>
        <v>7.4715588753372607E-3</v>
      </c>
      <c r="S94" s="341">
        <f t="shared" si="82"/>
        <v>1.418886790210369E-3</v>
      </c>
      <c r="T94" s="342">
        <f t="shared" si="83"/>
        <v>5.8050760473822858E-3</v>
      </c>
      <c r="V94" s="97">
        <v>8.3979999999999997</v>
      </c>
      <c r="W94" s="61">
        <v>41.124000000000002</v>
      </c>
      <c r="X94" s="61">
        <v>65.447000000000003</v>
      </c>
      <c r="Y94" s="61">
        <v>35.741999999999997</v>
      </c>
      <c r="Z94" s="61">
        <v>97.551999999999992</v>
      </c>
      <c r="AA94" s="61">
        <v>155.19800000000001</v>
      </c>
      <c r="AB94" s="61">
        <v>256.80100000000004</v>
      </c>
      <c r="AC94" s="61">
        <v>739.00700000000006</v>
      </c>
      <c r="AD94" s="61">
        <v>87.720000000000013</v>
      </c>
      <c r="AE94" s="61">
        <v>505.55399999999997</v>
      </c>
      <c r="AF94" s="61">
        <v>111.40499999999999</v>
      </c>
      <c r="AG94" s="38">
        <v>468.16200000000003</v>
      </c>
      <c r="AH94" s="42">
        <f t="shared" si="74"/>
        <v>3.2023428032853114</v>
      </c>
      <c r="AJ94" s="340">
        <f t="shared" si="84"/>
        <v>1.632956015752211E-4</v>
      </c>
      <c r="AK94" s="341">
        <f t="shared" si="85"/>
        <v>2.3429276601950248E-3</v>
      </c>
      <c r="AL94" s="341">
        <f t="shared" si="86"/>
        <v>7.6198701369169248E-3</v>
      </c>
      <c r="AM94" s="341">
        <f t="shared" si="87"/>
        <v>1.3284900556488326E-3</v>
      </c>
      <c r="AN94" s="342">
        <f t="shared" si="88"/>
        <v>5.5845393185686328E-3</v>
      </c>
      <c r="AP94" s="52">
        <f t="shared" si="89"/>
        <v>2.0644051130776795</v>
      </c>
      <c r="AQ94" s="74">
        <f t="shared" si="90"/>
        <v>1.2837209302325581</v>
      </c>
      <c r="AR94" s="74">
        <f t="shared" si="91"/>
        <v>1.1773160640402951</v>
      </c>
      <c r="AS94" s="74">
        <f t="shared" si="92"/>
        <v>1.2254680106973874</v>
      </c>
      <c r="AT94" s="74">
        <f t="shared" si="93"/>
        <v>1.2224714595420991</v>
      </c>
      <c r="AU94" s="74">
        <f t="shared" si="94"/>
        <v>1.0568687136952066</v>
      </c>
      <c r="AV94" s="74">
        <f t="shared" si="95"/>
        <v>1.0504612112163296</v>
      </c>
      <c r="AW94" s="74">
        <f t="shared" si="96"/>
        <v>1.08966260590565</v>
      </c>
      <c r="AX94" s="74">
        <f t="shared" si="97"/>
        <v>1.2526418004226882</v>
      </c>
      <c r="AY94" s="74">
        <f t="shared" si="98"/>
        <v>1.127751318915422</v>
      </c>
      <c r="AZ94" s="74">
        <f t="shared" si="99"/>
        <v>1.156193243734108</v>
      </c>
      <c r="BA94" s="103">
        <f t="shared" si="100"/>
        <v>1.1753060261289576</v>
      </c>
      <c r="BB94" s="42">
        <f t="shared" si="101"/>
        <v>1.6530785401514588E-2</v>
      </c>
    </row>
    <row r="95" spans="1:54" ht="20.100000000000001" customHeight="1">
      <c r="A95" s="88" t="s">
        <v>177</v>
      </c>
      <c r="B95" s="90">
        <v>1131.4499999999998</v>
      </c>
      <c r="C95" s="61">
        <v>2579.7700000000004</v>
      </c>
      <c r="D95" s="61">
        <v>3640.7799999999997</v>
      </c>
      <c r="E95" s="61">
        <v>2980.85</v>
      </c>
      <c r="F95" s="61">
        <v>5218.8899999999994</v>
      </c>
      <c r="G95" s="61">
        <v>4222.079999999999</v>
      </c>
      <c r="H95" s="61">
        <v>4702.33</v>
      </c>
      <c r="I95" s="61">
        <v>4595.5599999999995</v>
      </c>
      <c r="J95" s="61">
        <v>4055</v>
      </c>
      <c r="K95" s="61">
        <v>3204.3900000000003</v>
      </c>
      <c r="L95" s="61">
        <v>2668.1</v>
      </c>
      <c r="M95" s="82">
        <v>3362.6</v>
      </c>
      <c r="N95" s="42">
        <f t="shared" si="73"/>
        <v>0.26029759004535064</v>
      </c>
      <c r="P95" s="340">
        <f t="shared" si="79"/>
        <v>1.7481267140877232E-3</v>
      </c>
      <c r="Q95" s="341">
        <f t="shared" si="80"/>
        <v>5.7916483954961913E-3</v>
      </c>
      <c r="R95" s="341">
        <f t="shared" si="81"/>
        <v>5.3407516523064488E-3</v>
      </c>
      <c r="S95" s="341">
        <f t="shared" si="82"/>
        <v>3.9289417725704798E-3</v>
      </c>
      <c r="T95" s="342">
        <f t="shared" si="83"/>
        <v>4.9004721480894516E-3</v>
      </c>
      <c r="V95" s="97">
        <v>91.506999999999991</v>
      </c>
      <c r="W95" s="61">
        <v>213.69200000000001</v>
      </c>
      <c r="X95" s="61">
        <v>330.94599999999997</v>
      </c>
      <c r="Y95" s="61">
        <v>324.87399999999997</v>
      </c>
      <c r="Z95" s="61">
        <v>452.61300000000006</v>
      </c>
      <c r="AA95" s="61">
        <v>359.23200000000003</v>
      </c>
      <c r="AB95" s="61">
        <v>385.18100000000004</v>
      </c>
      <c r="AC95" s="61">
        <v>364.25099999999998</v>
      </c>
      <c r="AD95" s="61">
        <v>424.49900000000008</v>
      </c>
      <c r="AE95" s="61">
        <v>308.24400000000003</v>
      </c>
      <c r="AF95" s="61">
        <v>253.81200000000001</v>
      </c>
      <c r="AG95" s="38">
        <v>335.26499999999999</v>
      </c>
      <c r="AH95" s="42">
        <f t="shared" si="74"/>
        <v>0.32091863268876164</v>
      </c>
      <c r="AJ95" s="340">
        <f t="shared" si="84"/>
        <v>1.7793153862043054E-3</v>
      </c>
      <c r="AK95" s="341">
        <f t="shared" si="85"/>
        <v>5.4231020324178097E-3</v>
      </c>
      <c r="AL95" s="341">
        <f t="shared" si="86"/>
        <v>4.6459512742136767E-3</v>
      </c>
      <c r="AM95" s="341">
        <f t="shared" si="87"/>
        <v>3.0266749069102965E-3</v>
      </c>
      <c r="AN95" s="342">
        <f t="shared" si="88"/>
        <v>3.9992578950019701E-3</v>
      </c>
      <c r="AP95" s="52">
        <f t="shared" si="89"/>
        <v>0.80875867249988953</v>
      </c>
      <c r="AQ95" s="74">
        <f t="shared" si="90"/>
        <v>0.8283374099241404</v>
      </c>
      <c r="AR95" s="74">
        <f t="shared" si="91"/>
        <v>0.90899752250891297</v>
      </c>
      <c r="AS95" s="74">
        <f t="shared" si="92"/>
        <v>1.0898703389972657</v>
      </c>
      <c r="AT95" s="74">
        <f t="shared" si="93"/>
        <v>0.86725912981496078</v>
      </c>
      <c r="AU95" s="74">
        <f t="shared" si="94"/>
        <v>0.85084129149613485</v>
      </c>
      <c r="AV95" s="74">
        <f t="shared" si="95"/>
        <v>0.81912796422199219</v>
      </c>
      <c r="AW95" s="74">
        <f t="shared" si="96"/>
        <v>0.79261504582684161</v>
      </c>
      <c r="AX95" s="74">
        <f t="shared" si="97"/>
        <v>1.0468532675709004</v>
      </c>
      <c r="AY95" s="74">
        <f t="shared" si="98"/>
        <v>0.96194283467368202</v>
      </c>
      <c r="AZ95" s="74">
        <f t="shared" si="99"/>
        <v>0.95128368501930227</v>
      </c>
      <c r="BA95" s="103">
        <f t="shared" si="100"/>
        <v>0.99704098019389753</v>
      </c>
      <c r="BB95" s="42">
        <f t="shared" si="101"/>
        <v>4.8100578087457484E-2</v>
      </c>
    </row>
    <row r="96" spans="1:54" ht="20.100000000000001" customHeight="1">
      <c r="A96" s="88" t="s">
        <v>164</v>
      </c>
      <c r="B96" s="90">
        <v>791.76</v>
      </c>
      <c r="C96" s="61">
        <v>752.32</v>
      </c>
      <c r="D96" s="61">
        <v>632.07999999999993</v>
      </c>
      <c r="E96" s="61">
        <v>708.80000000000007</v>
      </c>
      <c r="F96" s="61">
        <v>695.63</v>
      </c>
      <c r="G96" s="61">
        <v>547.33999999999992</v>
      </c>
      <c r="H96" s="61">
        <v>707.04000000000008</v>
      </c>
      <c r="I96" s="61">
        <v>943.53000000000009</v>
      </c>
      <c r="J96" s="61">
        <v>1079.26</v>
      </c>
      <c r="K96" s="61">
        <v>721.12</v>
      </c>
      <c r="L96" s="61">
        <v>824.96</v>
      </c>
      <c r="M96" s="82">
        <v>1201.3899999999999</v>
      </c>
      <c r="N96" s="42">
        <f t="shared" si="73"/>
        <v>0.4563009115593481</v>
      </c>
      <c r="P96" s="340">
        <f t="shared" si="79"/>
        <v>1.2232947166433302E-3</v>
      </c>
      <c r="Q96" s="341">
        <f t="shared" si="80"/>
        <v>7.5081496153338778E-4</v>
      </c>
      <c r="R96" s="341">
        <f t="shared" si="81"/>
        <v>1.2018895426309613E-3</v>
      </c>
      <c r="S96" s="341">
        <f t="shared" si="82"/>
        <v>1.2148044693601227E-3</v>
      </c>
      <c r="T96" s="342">
        <f t="shared" si="83"/>
        <v>1.7508410854675507E-3</v>
      </c>
      <c r="V96" s="97">
        <v>195.74199999999999</v>
      </c>
      <c r="W96" s="61">
        <v>178.97800000000001</v>
      </c>
      <c r="X96" s="61">
        <v>163.92499999999998</v>
      </c>
      <c r="Y96" s="61">
        <v>177.785</v>
      </c>
      <c r="Z96" s="61">
        <v>166.15399999999997</v>
      </c>
      <c r="AA96" s="61">
        <v>153.982</v>
      </c>
      <c r="AB96" s="61">
        <v>209.47399999999999</v>
      </c>
      <c r="AC96" s="61">
        <v>249.27100000000002</v>
      </c>
      <c r="AD96" s="61">
        <v>212.892</v>
      </c>
      <c r="AE96" s="61">
        <v>221.56599999999997</v>
      </c>
      <c r="AF96" s="61">
        <v>243.422</v>
      </c>
      <c r="AG96" s="38">
        <v>318.86099999999999</v>
      </c>
      <c r="AH96" s="42">
        <f t="shared" si="74"/>
        <v>0.30991036142994466</v>
      </c>
      <c r="AJ96" s="340">
        <f t="shared" si="84"/>
        <v>3.8061214150436925E-3</v>
      </c>
      <c r="AK96" s="341">
        <f t="shared" si="85"/>
        <v>2.3245704646461312E-3</v>
      </c>
      <c r="AL96" s="341">
        <f t="shared" si="86"/>
        <v>3.3395129832938424E-3</v>
      </c>
      <c r="AM96" s="341">
        <f t="shared" si="87"/>
        <v>2.9027755156963348E-3</v>
      </c>
      <c r="AN96" s="342">
        <f t="shared" si="88"/>
        <v>3.8035803667493574E-3</v>
      </c>
      <c r="AP96" s="52">
        <f t="shared" si="89"/>
        <v>2.4722390623421235</v>
      </c>
      <c r="AQ96" s="74">
        <f t="shared" si="90"/>
        <v>2.3790142492556359</v>
      </c>
      <c r="AR96" s="74">
        <f t="shared" si="91"/>
        <v>2.5934217187697763</v>
      </c>
      <c r="AS96" s="74">
        <f t="shared" si="92"/>
        <v>2.5082533860045144</v>
      </c>
      <c r="AT96" s="74">
        <f t="shared" si="93"/>
        <v>2.3885398847088246</v>
      </c>
      <c r="AU96" s="74">
        <f t="shared" si="94"/>
        <v>2.8132787663974863</v>
      </c>
      <c r="AV96" s="74">
        <f t="shared" si="95"/>
        <v>2.9626895225164058</v>
      </c>
      <c r="AW96" s="74">
        <f t="shared" si="96"/>
        <v>2.6418979788665964</v>
      </c>
      <c r="AX96" s="74">
        <f t="shared" si="97"/>
        <v>1.972573800567055</v>
      </c>
      <c r="AY96" s="74">
        <f t="shared" si="98"/>
        <v>3.0725260705569113</v>
      </c>
      <c r="AZ96" s="74">
        <f t="shared" si="99"/>
        <v>2.9507127618308764</v>
      </c>
      <c r="BA96" s="103">
        <f t="shared" si="100"/>
        <v>2.6541006667277074</v>
      </c>
      <c r="BB96" s="42">
        <f t="shared" si="101"/>
        <v>-0.10052218533095214</v>
      </c>
    </row>
    <row r="97" spans="1:54" ht="20.100000000000001" customHeight="1">
      <c r="A97" s="88" t="s">
        <v>253</v>
      </c>
      <c r="B97" s="90">
        <v>1.1399999999999999</v>
      </c>
      <c r="C97" s="61">
        <v>1.97</v>
      </c>
      <c r="D97" s="61"/>
      <c r="E97" s="61"/>
      <c r="F97" s="61">
        <v>104.93</v>
      </c>
      <c r="G97" s="61">
        <v>3.6</v>
      </c>
      <c r="H97" s="61">
        <v>24.44</v>
      </c>
      <c r="I97" s="61">
        <v>8.67</v>
      </c>
      <c r="J97" s="61">
        <v>1286.8899999999999</v>
      </c>
      <c r="K97" s="61">
        <v>984</v>
      </c>
      <c r="L97" s="61">
        <v>4029.58</v>
      </c>
      <c r="M97" s="82">
        <v>5738.68</v>
      </c>
      <c r="N97" s="42">
        <f t="shared" si="73"/>
        <v>0.42413849582338614</v>
      </c>
      <c r="P97" s="340">
        <f t="shared" si="79"/>
        <v>1.7613367396349858E-6</v>
      </c>
      <c r="Q97" s="341">
        <f t="shared" si="80"/>
        <v>4.9383086591884318E-6</v>
      </c>
      <c r="R97" s="341">
        <f t="shared" si="81"/>
        <v>1.6400312152607969E-3</v>
      </c>
      <c r="S97" s="341">
        <f t="shared" si="82"/>
        <v>5.9338050252668766E-3</v>
      </c>
      <c r="T97" s="342">
        <f t="shared" si="83"/>
        <v>8.3632431769458081E-3</v>
      </c>
      <c r="V97" s="97">
        <v>0.80700000000000005</v>
      </c>
      <c r="W97" s="61">
        <v>1.181</v>
      </c>
      <c r="X97" s="61"/>
      <c r="Y97" s="61"/>
      <c r="Z97" s="61">
        <v>5.1230000000000002</v>
      </c>
      <c r="AA97" s="61">
        <v>0.78</v>
      </c>
      <c r="AB97" s="61">
        <v>3.0760000000000001</v>
      </c>
      <c r="AC97" s="61">
        <v>1.1560000000000001</v>
      </c>
      <c r="AD97" s="61">
        <v>65.858000000000004</v>
      </c>
      <c r="AE97" s="61">
        <v>48.093000000000004</v>
      </c>
      <c r="AF97" s="61">
        <v>209.12899999999999</v>
      </c>
      <c r="AG97" s="38">
        <v>257.11399999999998</v>
      </c>
      <c r="AH97" s="42">
        <f t="shared" si="74"/>
        <v>0.22945167815080639</v>
      </c>
      <c r="AJ97" s="340">
        <f t="shared" si="84"/>
        <v>1.569177786034811E-5</v>
      </c>
      <c r="AK97" s="341">
        <f t="shared" si="85"/>
        <v>1.17751747764283E-5</v>
      </c>
      <c r="AL97" s="341">
        <f t="shared" si="86"/>
        <v>7.2487294036788501E-4</v>
      </c>
      <c r="AM97" s="341">
        <f t="shared" si="87"/>
        <v>2.4938359754749315E-3</v>
      </c>
      <c r="AN97" s="342">
        <f t="shared" si="88"/>
        <v>3.0670221896575444E-3</v>
      </c>
      <c r="AP97" s="52">
        <f t="shared" si="89"/>
        <v>7.0789473684210531</v>
      </c>
      <c r="AQ97" s="74">
        <f t="shared" si="90"/>
        <v>5.9949238578680211</v>
      </c>
      <c r="AR97" s="74"/>
      <c r="AS97" s="74"/>
      <c r="AT97" s="74">
        <f t="shared" si="93"/>
        <v>0.4882302487372534</v>
      </c>
      <c r="AU97" s="74">
        <f t="shared" si="94"/>
        <v>2.166666666666667</v>
      </c>
      <c r="AV97" s="74">
        <f t="shared" si="95"/>
        <v>1.2585924713584287</v>
      </c>
      <c r="AW97" s="74">
        <f t="shared" si="96"/>
        <v>1.3333333333333335</v>
      </c>
      <c r="AX97" s="74">
        <f t="shared" si="97"/>
        <v>0.51176091196605777</v>
      </c>
      <c r="AY97" s="74">
        <f t="shared" si="98"/>
        <v>0.48875000000000002</v>
      </c>
      <c r="AZ97" s="74">
        <f t="shared" si="99"/>
        <v>0.5189846088177924</v>
      </c>
      <c r="BA97" s="103">
        <f t="shared" si="100"/>
        <v>0.44803683076944517</v>
      </c>
      <c r="BB97" s="42">
        <f t="shared" si="101"/>
        <v>-0.13670497514359992</v>
      </c>
    </row>
    <row r="98" spans="1:54" ht="20.100000000000001" customHeight="1">
      <c r="A98" s="88" t="s">
        <v>162</v>
      </c>
      <c r="B98" s="90">
        <v>76.5</v>
      </c>
      <c r="C98" s="61">
        <v>0.03</v>
      </c>
      <c r="D98" s="61"/>
      <c r="E98" s="61"/>
      <c r="F98" s="61"/>
      <c r="G98" s="61"/>
      <c r="H98" s="61">
        <v>516</v>
      </c>
      <c r="I98" s="61">
        <v>71.819999999999993</v>
      </c>
      <c r="J98" s="61">
        <v>65.39</v>
      </c>
      <c r="K98" s="61">
        <v>522.86</v>
      </c>
      <c r="L98" s="61">
        <v>1689.63</v>
      </c>
      <c r="M98" s="82">
        <v>1403.81</v>
      </c>
      <c r="N98" s="42">
        <f t="shared" si="73"/>
        <v>-0.1691612956682825</v>
      </c>
      <c r="P98" s="340">
        <f t="shared" si="79"/>
        <v>1.1819496542287406E-4</v>
      </c>
      <c r="Q98" s="341">
        <f t="shared" si="80"/>
        <v>0</v>
      </c>
      <c r="R98" s="341">
        <f t="shared" si="81"/>
        <v>8.7144991993014264E-4</v>
      </c>
      <c r="S98" s="341">
        <f t="shared" si="82"/>
        <v>2.488084362350834E-3</v>
      </c>
      <c r="T98" s="342">
        <f t="shared" si="83"/>
        <v>2.0458370921933779E-3</v>
      </c>
      <c r="V98" s="97">
        <v>7.3109999999999999</v>
      </c>
      <c r="W98" s="61">
        <v>4.0000000000000001E-3</v>
      </c>
      <c r="X98" s="61"/>
      <c r="Y98" s="61"/>
      <c r="Z98" s="61"/>
      <c r="AA98" s="61"/>
      <c r="AB98" s="61">
        <v>22.273</v>
      </c>
      <c r="AC98" s="61">
        <v>21.218</v>
      </c>
      <c r="AD98" s="61">
        <v>19.59</v>
      </c>
      <c r="AE98" s="61">
        <v>98.039000000000001</v>
      </c>
      <c r="AF98" s="61">
        <v>267.005</v>
      </c>
      <c r="AG98" s="38">
        <v>224.12099999999998</v>
      </c>
      <c r="AH98" s="42">
        <f t="shared" si="74"/>
        <v>-0.16061122450890439</v>
      </c>
      <c r="AJ98" s="340">
        <f t="shared" si="84"/>
        <v>1.4215934069021689E-4</v>
      </c>
      <c r="AK98" s="341">
        <f t="shared" si="85"/>
        <v>0</v>
      </c>
      <c r="AL98" s="341">
        <f t="shared" si="86"/>
        <v>1.4776748840938821E-3</v>
      </c>
      <c r="AM98" s="341">
        <f t="shared" si="87"/>
        <v>3.1839997065528174E-3</v>
      </c>
      <c r="AN98" s="342">
        <f t="shared" si="88"/>
        <v>2.6734603334250119E-3</v>
      </c>
      <c r="AP98" s="52">
        <f t="shared" si="89"/>
        <v>0.95568627450980392</v>
      </c>
      <c r="AQ98" s="74">
        <f t="shared" si="90"/>
        <v>1.3333333333333333</v>
      </c>
      <c r="AR98" s="74"/>
      <c r="AS98" s="74"/>
      <c r="AT98" s="74"/>
      <c r="AU98" s="74"/>
      <c r="AV98" s="74">
        <f t="shared" si="95"/>
        <v>0.43164728682170539</v>
      </c>
      <c r="AW98" s="74">
        <f t="shared" si="96"/>
        <v>2.954330270119744</v>
      </c>
      <c r="AX98" s="74">
        <f t="shared" si="97"/>
        <v>2.9958709282764948</v>
      </c>
      <c r="AY98" s="74">
        <f t="shared" si="98"/>
        <v>1.8750525953410091</v>
      </c>
      <c r="AZ98" s="74">
        <f t="shared" si="99"/>
        <v>1.5802572160768924</v>
      </c>
      <c r="BA98" s="103">
        <f t="shared" si="100"/>
        <v>1.59651947200832</v>
      </c>
      <c r="BB98" s="42">
        <f t="shared" si="101"/>
        <v>1.0290891739637096E-2</v>
      </c>
    </row>
    <row r="99" spans="1:54" ht="20.100000000000001" customHeight="1" thickBot="1">
      <c r="A99" s="48" t="s">
        <v>33</v>
      </c>
      <c r="B99" s="91">
        <f t="shared" ref="B99:K99" si="102">B100-SUM(B72:B98)</f>
        <v>12010.269999999786</v>
      </c>
      <c r="C99" s="67">
        <f t="shared" si="102"/>
        <v>10662.620000000461</v>
      </c>
      <c r="D99" s="67">
        <f t="shared" si="102"/>
        <v>13837.359999999404</v>
      </c>
      <c r="E99" s="67">
        <f t="shared" si="102"/>
        <v>11448.659999999916</v>
      </c>
      <c r="F99" s="67">
        <f t="shared" si="102"/>
        <v>11362.5</v>
      </c>
      <c r="G99" s="67">
        <f t="shared" si="102"/>
        <v>13278.189999999711</v>
      </c>
      <c r="H99" s="67">
        <f t="shared" si="102"/>
        <v>10415.770000000135</v>
      </c>
      <c r="I99" s="67">
        <f t="shared" si="102"/>
        <v>14383.940000000061</v>
      </c>
      <c r="J99" s="67">
        <f t="shared" si="102"/>
        <v>15549.160000000207</v>
      </c>
      <c r="K99" s="67">
        <f t="shared" si="102"/>
        <v>17911.380000000005</v>
      </c>
      <c r="L99" s="67">
        <f t="shared" ref="L99:M99" si="103">L100-SUM(L72:L98)</f>
        <v>18659.820000000065</v>
      </c>
      <c r="M99" s="107">
        <f t="shared" si="103"/>
        <v>18122.720000000088</v>
      </c>
      <c r="N99" s="42">
        <f t="shared" si="73"/>
        <v>-2.8783771761998499E-2</v>
      </c>
      <c r="P99" s="340">
        <f t="shared" si="79"/>
        <v>1.8556254213978513E-2</v>
      </c>
      <c r="Q99" s="349">
        <f t="shared" si="80"/>
        <v>1.821438907092995E-2</v>
      </c>
      <c r="R99" s="341">
        <f t="shared" si="81"/>
        <v>2.9852868199591404E-2</v>
      </c>
      <c r="S99" s="341">
        <f t="shared" si="82"/>
        <v>2.7477735567125051E-2</v>
      </c>
      <c r="T99" s="342">
        <f t="shared" si="83"/>
        <v>2.6411076133832184E-2</v>
      </c>
      <c r="V99" s="97">
        <f t="shared" ref="V99:AG99" si="104">V100-SUM(V72:V98)</f>
        <v>2307.8950000000114</v>
      </c>
      <c r="W99" s="61">
        <f t="shared" si="104"/>
        <v>1831.6109999999826</v>
      </c>
      <c r="X99" s="61">
        <f t="shared" si="104"/>
        <v>2429.3220000000147</v>
      </c>
      <c r="Y99" s="61">
        <f t="shared" si="104"/>
        <v>2076.583999999988</v>
      </c>
      <c r="Z99" s="61">
        <f t="shared" si="104"/>
        <v>2062.7170000000333</v>
      </c>
      <c r="AA99" s="61">
        <f t="shared" si="104"/>
        <v>2194.6589999999924</v>
      </c>
      <c r="AB99" s="61">
        <f t="shared" si="104"/>
        <v>1890.4250000000175</v>
      </c>
      <c r="AC99" s="61">
        <f t="shared" si="104"/>
        <v>2563.2560000000085</v>
      </c>
      <c r="AD99" s="61">
        <f t="shared" si="104"/>
        <v>2673.3910000000033</v>
      </c>
      <c r="AE99" s="61">
        <f t="shared" si="104"/>
        <v>2989.4070000000065</v>
      </c>
      <c r="AF99" s="61">
        <f t="shared" si="104"/>
        <v>2919.4199999999983</v>
      </c>
      <c r="AG99" s="38">
        <f t="shared" si="104"/>
        <v>3515.6100000000151</v>
      </c>
      <c r="AH99" s="42">
        <f t="shared" si="74"/>
        <v>0.20421522083154092</v>
      </c>
      <c r="AJ99" s="340">
        <f t="shared" si="84"/>
        <v>4.4876054107816955E-2</v>
      </c>
      <c r="AK99" s="349">
        <f t="shared" si="85"/>
        <v>3.3131401666232393E-2</v>
      </c>
      <c r="AL99" s="341">
        <f t="shared" si="86"/>
        <v>4.505728987682911E-2</v>
      </c>
      <c r="AM99" s="341">
        <f t="shared" si="87"/>
        <v>3.4813701703355446E-2</v>
      </c>
      <c r="AN99" s="342">
        <f t="shared" si="88"/>
        <v>4.193647129359742E-2</v>
      </c>
      <c r="AP99" s="52">
        <f t="shared" si="89"/>
        <v>1.9216012629191952</v>
      </c>
      <c r="AQ99" s="74">
        <f t="shared" si="90"/>
        <v>1.717786997942254</v>
      </c>
      <c r="AR99" s="74">
        <f t="shared" si="91"/>
        <v>1.7556253505004706</v>
      </c>
      <c r="AS99" s="74">
        <f t="shared" si="92"/>
        <v>1.8138227530558191</v>
      </c>
      <c r="AT99" s="74">
        <f t="shared" si="93"/>
        <v>1.8153724972497542</v>
      </c>
      <c r="AU99" s="74">
        <f t="shared" si="94"/>
        <v>1.6528299414303005</v>
      </c>
      <c r="AV99" s="74">
        <f t="shared" si="95"/>
        <v>1.8149642321210944</v>
      </c>
      <c r="AW99" s="74">
        <f t="shared" si="96"/>
        <v>1.7820263432689498</v>
      </c>
      <c r="AX99" s="74">
        <f t="shared" si="97"/>
        <v>1.7193153842393851</v>
      </c>
      <c r="AY99" s="74">
        <f t="shared" si="98"/>
        <v>1.66899870361748</v>
      </c>
      <c r="AZ99" s="74">
        <f t="shared" si="99"/>
        <v>1.5645488541690047</v>
      </c>
      <c r="BA99" s="74">
        <f t="shared" si="100"/>
        <v>1.9398909214510835</v>
      </c>
      <c r="BB99" s="42">
        <f t="shared" si="101"/>
        <v>0.23990434449005318</v>
      </c>
    </row>
    <row r="100" spans="1:54" s="6" customFormat="1" ht="26.25" customHeight="1" thickBot="1">
      <c r="A100" s="58" t="s">
        <v>34</v>
      </c>
      <c r="B100" s="94">
        <v>647235.68999999971</v>
      </c>
      <c r="C100" s="95">
        <v>801309.37000000023</v>
      </c>
      <c r="D100" s="95">
        <v>875984.19999999925</v>
      </c>
      <c r="E100" s="95">
        <v>764635.66999999981</v>
      </c>
      <c r="F100" s="95">
        <v>789601.2699999999</v>
      </c>
      <c r="G100" s="95">
        <v>728994.5299999998</v>
      </c>
      <c r="H100" s="95">
        <v>462680.82000000012</v>
      </c>
      <c r="I100" s="95">
        <v>549289.52000000025</v>
      </c>
      <c r="J100" s="95">
        <v>506036.2000000003</v>
      </c>
      <c r="K100" s="95">
        <v>599988.58000000007</v>
      </c>
      <c r="L100" s="95">
        <v>679088.70999999985</v>
      </c>
      <c r="M100" s="96">
        <v>686178.78000000014</v>
      </c>
      <c r="N100" s="139">
        <f t="shared" si="73"/>
        <v>1.04405652687118E-2</v>
      </c>
      <c r="O100"/>
      <c r="P100" s="334">
        <f>SUM(P72:P99)</f>
        <v>1</v>
      </c>
      <c r="Q100" s="338">
        <f t="shared" ref="Q100:T100" si="105">SUM(Q72:Q99)</f>
        <v>1</v>
      </c>
      <c r="R100" s="338">
        <f t="shared" si="105"/>
        <v>0.99999999999999978</v>
      </c>
      <c r="S100" s="338">
        <f t="shared" si="105"/>
        <v>1.0000000000000004</v>
      </c>
      <c r="T100" s="335">
        <f t="shared" si="105"/>
        <v>1</v>
      </c>
      <c r="V100" s="99">
        <v>51428.207000000017</v>
      </c>
      <c r="W100" s="69">
        <v>60232.805999999982</v>
      </c>
      <c r="X100" s="69">
        <v>71622.871000000028</v>
      </c>
      <c r="Y100" s="69">
        <v>72982.04800000001</v>
      </c>
      <c r="Z100" s="69">
        <v>73160.44200000001</v>
      </c>
      <c r="AA100" s="69">
        <v>66241.055000000022</v>
      </c>
      <c r="AB100" s="69">
        <v>44476.982000000011</v>
      </c>
      <c r="AC100" s="69">
        <v>55534.37000000001</v>
      </c>
      <c r="AD100" s="69">
        <v>57228.777000000002</v>
      </c>
      <c r="AE100" s="69">
        <v>66346.800000000017</v>
      </c>
      <c r="AF100" s="69">
        <v>83858.362000000023</v>
      </c>
      <c r="AG100" s="85">
        <v>83831.803000000029</v>
      </c>
      <c r="AH100" s="86">
        <f t="shared" si="74"/>
        <v>-3.167126016603308E-4</v>
      </c>
      <c r="AI100"/>
      <c r="AJ100" s="334">
        <f>SUM(AJ72:AJ99)</f>
        <v>0.99999999999999989</v>
      </c>
      <c r="AK100" s="338">
        <f t="shared" ref="AK100:AN100" si="106">SUM(AK72:AK99)</f>
        <v>0.99999999999999978</v>
      </c>
      <c r="AL100" s="338">
        <f t="shared" si="106"/>
        <v>0.99999999999999989</v>
      </c>
      <c r="AM100" s="338">
        <f t="shared" si="106"/>
        <v>0.99999999999999956</v>
      </c>
      <c r="AN100" s="335">
        <f t="shared" si="106"/>
        <v>0.99999999999999989</v>
      </c>
      <c r="AP100" s="72">
        <f t="shared" ref="AP100:AQ100" si="107">(V100/B100)*10</f>
        <v>0.79458237230397533</v>
      </c>
      <c r="AQ100" s="77">
        <f t="shared" si="107"/>
        <v>0.7516797912895985</v>
      </c>
      <c r="AR100" s="77">
        <f>(X100/D100)*10</f>
        <v>0.81762742980980807</v>
      </c>
      <c r="AS100" s="77">
        <f>(Y100/E100)*10</f>
        <v>0.95446826329721224</v>
      </c>
      <c r="AT100" s="77">
        <f t="shared" ref="AT100:AU100" si="108">(Z100/F100)*10</f>
        <v>0.92654919362021815</v>
      </c>
      <c r="AU100" s="77">
        <f t="shared" si="108"/>
        <v>0.90866326527854802</v>
      </c>
      <c r="AV100" s="77">
        <f t="shared" ref="AV100:AY100" si="109">(AB100/H100)*10</f>
        <v>0.96128864818731841</v>
      </c>
      <c r="AW100" s="77">
        <f t="shared" si="109"/>
        <v>1.0110218378096851</v>
      </c>
      <c r="AX100" s="77">
        <f t="shared" si="109"/>
        <v>1.1309225901229985</v>
      </c>
      <c r="AY100" s="77">
        <f t="shared" si="109"/>
        <v>1.1058010470799295</v>
      </c>
      <c r="AZ100" s="77">
        <f t="shared" ref="AZ100" si="110">(AF100/L100)*10</f>
        <v>1.2348660898809529</v>
      </c>
      <c r="BA100" s="87">
        <f t="shared" ref="BA100" si="111">(AG100/M100)*10</f>
        <v>1.2217195495319748</v>
      </c>
      <c r="BB100" s="86">
        <f t="shared" si="101"/>
        <v>-1.0646126293941313E-2</v>
      </c>
    </row>
  </sheetData>
  <mergeCells count="36">
    <mergeCell ref="AJ69:AN70"/>
    <mergeCell ref="AP69:BA69"/>
    <mergeCell ref="BB69:BB71"/>
    <mergeCell ref="B70:M70"/>
    <mergeCell ref="V70:AG70"/>
    <mergeCell ref="AP70:BA70"/>
    <mergeCell ref="AH69:AH71"/>
    <mergeCell ref="A69:A71"/>
    <mergeCell ref="B69:M69"/>
    <mergeCell ref="N69:N71"/>
    <mergeCell ref="P69:T70"/>
    <mergeCell ref="V69:AG69"/>
    <mergeCell ref="AJ36:AN37"/>
    <mergeCell ref="AP36:BA36"/>
    <mergeCell ref="BB36:BB38"/>
    <mergeCell ref="B37:M37"/>
    <mergeCell ref="V37:AG37"/>
    <mergeCell ref="AP37:BA37"/>
    <mergeCell ref="AH36:AH38"/>
    <mergeCell ref="A36:A38"/>
    <mergeCell ref="B36:M36"/>
    <mergeCell ref="N36:N38"/>
    <mergeCell ref="P36:T37"/>
    <mergeCell ref="V36:AG36"/>
    <mergeCell ref="AJ4:AN5"/>
    <mergeCell ref="AP4:BA4"/>
    <mergeCell ref="BB4:BB6"/>
    <mergeCell ref="B5:M5"/>
    <mergeCell ref="V5:AG5"/>
    <mergeCell ref="AP5:BA5"/>
    <mergeCell ref="AH4:AH6"/>
    <mergeCell ref="A4:A6"/>
    <mergeCell ref="B4:M4"/>
    <mergeCell ref="N4:N6"/>
    <mergeCell ref="P4:T5"/>
    <mergeCell ref="V4:AG4"/>
  </mergeCells>
  <conditionalFormatting sqref="BC7:BC33">
    <cfRule type="cellIs" dxfId="15" priority="15" operator="greaterThan">
      <formula>0</formula>
    </cfRule>
    <cfRule type="cellIs" dxfId="14" priority="16" operator="lessThan">
      <formula>0</formula>
    </cfRule>
  </conditionalFormatting>
  <printOptions horizontalCentered="1"/>
  <pageMargins left="0.31496062992125984" right="0.31496062992125984" top="0.35433070866141736" bottom="0.35433070866141736" header="0.31496062992125984" footer="0.31496062992125984"/>
  <pageSetup paperSize="9" scale="42" orientation="portrait" r:id="rId1"/>
  <ignoredErrors>
    <ignoredError sqref="L32:M32 AF32:AH32 AF99:AG99 L99:M99 B99:J99 B32:J32 V99:AD99 V32:AD32" formulaRange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4" id="{7ED56DBE-9B35-4C6A-AE07-AE34A3649EF7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BB7:BB33</xm:sqref>
        </x14:conditionalFormatting>
        <x14:conditionalFormatting xmlns:xm="http://schemas.microsoft.com/office/excel/2006/main">
          <x14:cfRule type="iconSet" priority="13" id="{FD93B097-979D-4A40-9F74-9AD0452777B1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N7:N33</xm:sqref>
        </x14:conditionalFormatting>
        <x14:conditionalFormatting xmlns:xm="http://schemas.microsoft.com/office/excel/2006/main">
          <x14:cfRule type="iconSet" priority="12" id="{07B63F5D-E05F-4398-B0FF-B2038955E1DC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AH7:AH33</xm:sqref>
        </x14:conditionalFormatting>
        <x14:conditionalFormatting xmlns:xm="http://schemas.microsoft.com/office/excel/2006/main">
          <x14:cfRule type="iconSet" priority="11" id="{110E5832-E008-4B40-8EC7-AC2E4FBCB274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BB66</xm:sqref>
        </x14:conditionalFormatting>
        <x14:conditionalFormatting xmlns:xm="http://schemas.microsoft.com/office/excel/2006/main">
          <x14:cfRule type="iconSet" priority="10" id="{24E1C08E-9615-4114-A5F4-984264CC47A4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AH66</xm:sqref>
        </x14:conditionalFormatting>
        <x14:conditionalFormatting xmlns:xm="http://schemas.microsoft.com/office/excel/2006/main">
          <x14:cfRule type="iconSet" priority="9" id="{C1DEA46E-1232-4A6D-9BC7-DF0F931DE90B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BB100</xm:sqref>
        </x14:conditionalFormatting>
        <x14:conditionalFormatting xmlns:xm="http://schemas.microsoft.com/office/excel/2006/main">
          <x14:cfRule type="iconSet" priority="8" id="{A2F9A9D1-F080-4E8C-9B8D-09382BC888A8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N100</xm:sqref>
        </x14:conditionalFormatting>
        <x14:conditionalFormatting xmlns:xm="http://schemas.microsoft.com/office/excel/2006/main">
          <x14:cfRule type="iconSet" priority="7" id="{73C74FBE-67B4-4C90-89AD-FC09968E1542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AH100</xm:sqref>
        </x14:conditionalFormatting>
        <x14:conditionalFormatting xmlns:xm="http://schemas.microsoft.com/office/excel/2006/main">
          <x14:cfRule type="iconSet" priority="6" id="{F3F559CC-B0F2-428B-82A6-E3F3A49F710B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N39:N66</xm:sqref>
        </x14:conditionalFormatting>
        <x14:conditionalFormatting xmlns:xm="http://schemas.microsoft.com/office/excel/2006/main">
          <x14:cfRule type="iconSet" priority="5" id="{8CAF2287-0C46-4F01-82F8-987A04268ADB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AH39:AH65</xm:sqref>
        </x14:conditionalFormatting>
        <x14:conditionalFormatting xmlns:xm="http://schemas.microsoft.com/office/excel/2006/main">
          <x14:cfRule type="iconSet" priority="4" id="{3E36945B-2EB8-408E-9CDB-C855E76E7986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BB39:BB65</xm:sqref>
        </x14:conditionalFormatting>
        <x14:conditionalFormatting xmlns:xm="http://schemas.microsoft.com/office/excel/2006/main">
          <x14:cfRule type="iconSet" priority="3" id="{21B17C00-86C2-45B7-AB10-05FAF7D9CC32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N72:N99</xm:sqref>
        </x14:conditionalFormatting>
        <x14:conditionalFormatting xmlns:xm="http://schemas.microsoft.com/office/excel/2006/main">
          <x14:cfRule type="iconSet" priority="2" id="{BF593D64-9CE1-48E9-8E1A-1B511299FE49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AH72:AH99</xm:sqref>
        </x14:conditionalFormatting>
        <x14:conditionalFormatting xmlns:xm="http://schemas.microsoft.com/office/excel/2006/main">
          <x14:cfRule type="iconSet" priority="1" id="{1D56A97D-D1C4-4E99-9C2C-624D2347842A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BB72:BB99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201564-5D00-4039-A888-516B28BCA9B5}">
  <sheetPr>
    <pageSetUpPr fitToPage="1"/>
  </sheetPr>
  <dimension ref="A1:BC99"/>
  <sheetViews>
    <sheetView showGridLines="0" topLeftCell="A60" workbookViewId="0">
      <pane xSplit="1" topLeftCell="AL1" activePane="topRight" state="frozen"/>
      <selection pane="topRight" activeCell="AT95" sqref="AT95:AV95"/>
    </sheetView>
  </sheetViews>
  <sheetFormatPr defaultRowHeight="15"/>
  <cols>
    <col min="1" max="1" width="32.28515625" customWidth="1"/>
    <col min="2" max="2" width="9.140625" customWidth="1"/>
    <col min="14" max="14" width="10.42578125" customWidth="1"/>
    <col min="15" max="15" width="1.140625" customWidth="1"/>
    <col min="16" max="20" width="9.140625" customWidth="1"/>
    <col min="21" max="21" width="1.85546875" customWidth="1"/>
    <col min="22" max="22" width="9.140625" customWidth="1"/>
    <col min="34" max="34" width="10.42578125" customWidth="1"/>
    <col min="35" max="35" width="1.140625" customWidth="1"/>
    <col min="36" max="40" width="9.140625" customWidth="1"/>
    <col min="41" max="41" width="1.85546875" customWidth="1"/>
    <col min="42" max="42" width="9.140625" customWidth="1"/>
    <col min="54" max="54" width="10.7109375" customWidth="1"/>
  </cols>
  <sheetData>
    <row r="1" spans="1:55" ht="15.75">
      <c r="A1" s="268" t="s">
        <v>88</v>
      </c>
      <c r="B1" s="18"/>
    </row>
    <row r="3" spans="1:55" ht="8.25" customHeight="1" thickBot="1"/>
    <row r="4" spans="1:55" ht="15" customHeight="1">
      <c r="A4" s="507" t="s">
        <v>21</v>
      </c>
      <c r="B4" s="533" t="s">
        <v>19</v>
      </c>
      <c r="C4" s="530"/>
      <c r="D4" s="530"/>
      <c r="E4" s="530"/>
      <c r="F4" s="530"/>
      <c r="G4" s="530"/>
      <c r="H4" s="530"/>
      <c r="I4" s="530"/>
      <c r="J4" s="530"/>
      <c r="K4" s="530"/>
      <c r="L4" s="530"/>
      <c r="M4" s="531"/>
      <c r="N4" s="519" t="s">
        <v>196</v>
      </c>
      <c r="P4" s="489" t="s">
        <v>112</v>
      </c>
      <c r="Q4" s="495"/>
      <c r="R4" s="495"/>
      <c r="S4" s="495"/>
      <c r="T4" s="522"/>
      <c r="V4" s="529" t="s">
        <v>35</v>
      </c>
      <c r="W4" s="530"/>
      <c r="X4" s="530"/>
      <c r="Y4" s="530"/>
      <c r="Z4" s="530"/>
      <c r="AA4" s="530"/>
      <c r="AB4" s="530"/>
      <c r="AC4" s="530"/>
      <c r="AD4" s="530"/>
      <c r="AE4" s="530"/>
      <c r="AF4" s="530"/>
      <c r="AG4" s="531"/>
      <c r="AH4" s="519" t="s">
        <v>196</v>
      </c>
      <c r="AJ4" s="489" t="s">
        <v>112</v>
      </c>
      <c r="AK4" s="495"/>
      <c r="AL4" s="495"/>
      <c r="AM4" s="495"/>
      <c r="AN4" s="522"/>
      <c r="AP4" s="529" t="s">
        <v>41</v>
      </c>
      <c r="AQ4" s="530"/>
      <c r="AR4" s="530"/>
      <c r="AS4" s="530"/>
      <c r="AT4" s="530"/>
      <c r="AU4" s="530"/>
      <c r="AV4" s="530"/>
      <c r="AW4" s="530"/>
      <c r="AX4" s="530"/>
      <c r="AY4" s="530"/>
      <c r="AZ4" s="530"/>
      <c r="BA4" s="530"/>
      <c r="BB4" s="519" t="s">
        <v>196</v>
      </c>
    </row>
    <row r="5" spans="1:55" ht="15" customHeight="1" thickBot="1">
      <c r="A5" s="517"/>
      <c r="B5" s="526" t="s">
        <v>69</v>
      </c>
      <c r="C5" s="527"/>
      <c r="D5" s="527"/>
      <c r="E5" s="527"/>
      <c r="F5" s="527"/>
      <c r="G5" s="527"/>
      <c r="H5" s="527"/>
      <c r="I5" s="527"/>
      <c r="J5" s="527"/>
      <c r="K5" s="527"/>
      <c r="L5" s="527"/>
      <c r="M5" s="528"/>
      <c r="N5" s="520"/>
      <c r="P5" s="523"/>
      <c r="Q5" s="524"/>
      <c r="R5" s="524"/>
      <c r="S5" s="524"/>
      <c r="T5" s="525"/>
      <c r="V5" s="532" t="str">
        <f>B5</f>
        <v>jan-dez</v>
      </c>
      <c r="W5" s="527"/>
      <c r="X5" s="527"/>
      <c r="Y5" s="527"/>
      <c r="Z5" s="527"/>
      <c r="AA5" s="527"/>
      <c r="AB5" s="527"/>
      <c r="AC5" s="527"/>
      <c r="AD5" s="527"/>
      <c r="AE5" s="527"/>
      <c r="AF5" s="527"/>
      <c r="AG5" s="528"/>
      <c r="AH5" s="520"/>
      <c r="AJ5" s="523"/>
      <c r="AK5" s="524"/>
      <c r="AL5" s="524"/>
      <c r="AM5" s="524"/>
      <c r="AN5" s="525"/>
      <c r="AP5" s="532" t="str">
        <f>B5</f>
        <v>jan-dez</v>
      </c>
      <c r="AQ5" s="527"/>
      <c r="AR5" s="527"/>
      <c r="AS5" s="527"/>
      <c r="AT5" s="527"/>
      <c r="AU5" s="527"/>
      <c r="AV5" s="527"/>
      <c r="AW5" s="527"/>
      <c r="AX5" s="527"/>
      <c r="AY5" s="527"/>
      <c r="AZ5" s="527"/>
      <c r="BA5" s="528"/>
      <c r="BB5" s="520"/>
    </row>
    <row r="6" spans="1:55" s="190" customFormat="1" ht="24.75" customHeight="1" thickBot="1">
      <c r="A6" s="508"/>
      <c r="B6" s="28">
        <v>2010</v>
      </c>
      <c r="C6" s="196">
        <v>2011</v>
      </c>
      <c r="D6" s="196">
        <v>2012</v>
      </c>
      <c r="E6" s="196">
        <v>2013</v>
      </c>
      <c r="F6" s="196">
        <v>2014</v>
      </c>
      <c r="G6" s="196">
        <v>2015</v>
      </c>
      <c r="H6" s="196">
        <v>2016</v>
      </c>
      <c r="I6" s="196">
        <v>2017</v>
      </c>
      <c r="J6" s="196">
        <v>2018</v>
      </c>
      <c r="K6" s="196">
        <v>2019</v>
      </c>
      <c r="L6" s="196">
        <v>2020</v>
      </c>
      <c r="M6" s="287">
        <v>2021</v>
      </c>
      <c r="N6" s="521"/>
      <c r="O6"/>
      <c r="P6" s="284">
        <v>2010</v>
      </c>
      <c r="Q6" s="339">
        <v>2015</v>
      </c>
      <c r="R6" s="386">
        <v>2019</v>
      </c>
      <c r="S6" s="444">
        <v>2020</v>
      </c>
      <c r="T6" s="288">
        <v>2021</v>
      </c>
      <c r="V6" s="283">
        <v>2010</v>
      </c>
      <c r="W6" s="196">
        <v>2011</v>
      </c>
      <c r="X6" s="196">
        <v>2012</v>
      </c>
      <c r="Y6" s="196">
        <v>2013</v>
      </c>
      <c r="Z6" s="196">
        <v>2014</v>
      </c>
      <c r="AA6" s="196">
        <v>2015</v>
      </c>
      <c r="AB6" s="196">
        <v>2016</v>
      </c>
      <c r="AC6" s="196">
        <v>2017</v>
      </c>
      <c r="AD6" s="196">
        <v>2018</v>
      </c>
      <c r="AE6" s="196">
        <v>2019</v>
      </c>
      <c r="AF6" s="196">
        <v>2020</v>
      </c>
      <c r="AG6" s="287">
        <v>2021</v>
      </c>
      <c r="AH6" s="521"/>
      <c r="AI6"/>
      <c r="AJ6" s="284">
        <v>2010</v>
      </c>
      <c r="AK6" s="339">
        <v>2015</v>
      </c>
      <c r="AL6" s="386">
        <v>2019</v>
      </c>
      <c r="AM6" s="444">
        <v>2020</v>
      </c>
      <c r="AN6" s="288">
        <v>2021</v>
      </c>
      <c r="AP6" s="283">
        <v>2010</v>
      </c>
      <c r="AQ6" s="197">
        <v>2011</v>
      </c>
      <c r="AR6" s="197">
        <v>2012</v>
      </c>
      <c r="AS6" s="197">
        <v>2013</v>
      </c>
      <c r="AT6" s="197">
        <v>2014</v>
      </c>
      <c r="AU6" s="197">
        <v>2015</v>
      </c>
      <c r="AV6" s="197">
        <v>2016</v>
      </c>
      <c r="AW6" s="197">
        <v>2017</v>
      </c>
      <c r="AX6" s="197">
        <v>2018</v>
      </c>
      <c r="AY6" s="197">
        <v>2019</v>
      </c>
      <c r="AZ6" s="197">
        <v>2020</v>
      </c>
      <c r="BA6" s="286">
        <v>2021</v>
      </c>
      <c r="BB6" s="521"/>
    </row>
    <row r="7" spans="1:55" ht="20.100000000000001" customHeight="1">
      <c r="A7" s="47" t="s">
        <v>135</v>
      </c>
      <c r="B7" s="79"/>
      <c r="C7" s="60">
        <v>40.409999999999997</v>
      </c>
      <c r="D7" s="60">
        <v>54.5</v>
      </c>
      <c r="E7" s="60">
        <v>63.67</v>
      </c>
      <c r="F7" s="60">
        <v>248.57999999999998</v>
      </c>
      <c r="G7" s="60">
        <v>86.4</v>
      </c>
      <c r="H7" s="60">
        <v>1657.8</v>
      </c>
      <c r="I7" s="60">
        <v>3049.92</v>
      </c>
      <c r="J7" s="60">
        <v>3991.9700000000003</v>
      </c>
      <c r="K7" s="60">
        <v>3643.54</v>
      </c>
      <c r="L7" s="60">
        <v>8142.17</v>
      </c>
      <c r="M7" s="80">
        <v>9121.24</v>
      </c>
      <c r="N7" s="42">
        <f t="shared" ref="N7:N33" si="0">(M7-L7)/L7</f>
        <v>0.12024681381007762</v>
      </c>
      <c r="P7" s="340">
        <f>B7/$B$33</f>
        <v>0</v>
      </c>
      <c r="Q7" s="341">
        <f>G7/$G$33</f>
        <v>1.412062808030715E-3</v>
      </c>
      <c r="R7" s="341">
        <f>K7/$K$33</f>
        <v>4.8951435093608581E-2</v>
      </c>
      <c r="S7" s="341">
        <f>L7/$L$33</f>
        <v>0.11003216434370135</v>
      </c>
      <c r="T7" s="342">
        <f>M7/$M$33</f>
        <v>0.10754536895603795</v>
      </c>
      <c r="V7" s="79"/>
      <c r="W7" s="60">
        <v>5.0119999999999996</v>
      </c>
      <c r="X7" s="60">
        <v>6.7119999999999997</v>
      </c>
      <c r="Y7" s="60">
        <v>19.841999999999999</v>
      </c>
      <c r="Z7" s="60">
        <v>43.010999999999996</v>
      </c>
      <c r="AA7" s="60">
        <v>6.1269999999999998</v>
      </c>
      <c r="AB7" s="60">
        <v>122.008</v>
      </c>
      <c r="AC7" s="60">
        <v>269.51400000000001</v>
      </c>
      <c r="AD7" s="60">
        <v>403.678</v>
      </c>
      <c r="AE7" s="60">
        <v>306.70400000000001</v>
      </c>
      <c r="AF7" s="60">
        <v>1502.674</v>
      </c>
      <c r="AG7" s="80">
        <v>1676.3910000000001</v>
      </c>
      <c r="AH7" s="42">
        <f t="shared" ref="AH7:AH33" si="1">(AG7-AF7)/AF7</f>
        <v>0.11560524771174593</v>
      </c>
      <c r="AJ7" s="340">
        <f>V7/$V$33</f>
        <v>0</v>
      </c>
      <c r="AK7" s="341">
        <f>AA7/$AA$33</f>
        <v>7.8116911960825013E-4</v>
      </c>
      <c r="AL7" s="341">
        <f>AE7/$AE$33</f>
        <v>2.6934371093710895E-2</v>
      </c>
      <c r="AM7" s="341">
        <f>AF7/$AF$33</f>
        <v>0.11556877634028491</v>
      </c>
      <c r="AN7" s="342">
        <f>AG7/$AG$33</f>
        <v>0.11674849110261545</v>
      </c>
      <c r="AP7" s="52" t="e">
        <f t="shared" ref="AP7:AU7" si="2">(V7/B7)*10</f>
        <v>#DIV/0!</v>
      </c>
      <c r="AQ7" s="73">
        <f t="shared" si="2"/>
        <v>1.2402870576589953</v>
      </c>
      <c r="AR7" s="73">
        <f t="shared" si="2"/>
        <v>1.2315596330275229</v>
      </c>
      <c r="AS7" s="73">
        <f t="shared" si="2"/>
        <v>3.1163813412910319</v>
      </c>
      <c r="AT7" s="73">
        <f t="shared" si="2"/>
        <v>1.7302679217958001</v>
      </c>
      <c r="AU7" s="73">
        <f t="shared" si="2"/>
        <v>0.70914351851851842</v>
      </c>
      <c r="AV7" s="73">
        <f t="shared" ref="AV7:AV33" si="3">(AB7/H7)*10</f>
        <v>0.73596332488840632</v>
      </c>
      <c r="AW7" s="73">
        <f t="shared" ref="AW7:AW33" si="4">(AC7/I7)*10</f>
        <v>0.88367563739376775</v>
      </c>
      <c r="AX7" s="73">
        <f t="shared" ref="AX7" si="5">(AD7/J7)*10</f>
        <v>1.0112250342562694</v>
      </c>
      <c r="AY7" s="73">
        <f t="shared" ref="AY7" si="6">(AE7/K7)*10</f>
        <v>0.84177475751604214</v>
      </c>
      <c r="AZ7" s="73">
        <f t="shared" ref="AZ7" si="7">(AF7/L7)*10</f>
        <v>1.8455448608908929</v>
      </c>
      <c r="BA7" s="17">
        <f t="shared" ref="BA7:BA33" si="8">(AG7/M7)*10</f>
        <v>1.8378981366568581</v>
      </c>
      <c r="BB7" s="42">
        <f>(BA7-AZ7)/AZ7</f>
        <v>-4.1433423787615277E-3</v>
      </c>
      <c r="BC7" s="8"/>
    </row>
    <row r="8" spans="1:55" ht="20.100000000000001" customHeight="1">
      <c r="A8" s="47" t="s">
        <v>128</v>
      </c>
      <c r="B8" s="81">
        <v>2386.9299999999998</v>
      </c>
      <c r="C8" s="61">
        <v>4521.4399999999996</v>
      </c>
      <c r="D8" s="61">
        <v>4996.3899999999994</v>
      </c>
      <c r="E8" s="61">
        <v>6334.4800000000005</v>
      </c>
      <c r="F8" s="61">
        <v>7824.78</v>
      </c>
      <c r="G8" s="61">
        <v>8264.23</v>
      </c>
      <c r="H8" s="61">
        <v>10646.21</v>
      </c>
      <c r="I8" s="61">
        <v>10697.900000000001</v>
      </c>
      <c r="J8" s="61">
        <v>13325.99</v>
      </c>
      <c r="K8" s="61">
        <v>10836.04</v>
      </c>
      <c r="L8" s="61">
        <v>11005.3</v>
      </c>
      <c r="M8" s="82">
        <v>11865.22</v>
      </c>
      <c r="N8" s="42">
        <f t="shared" si="0"/>
        <v>7.813689767657403E-2</v>
      </c>
      <c r="P8" s="340">
        <f t="shared" ref="P8:P32" si="9">B8/$B$33</f>
        <v>2.0336364991799607E-2</v>
      </c>
      <c r="Q8" s="341">
        <f t="shared" ref="Q8:Q32" si="10">G8/$G$33</f>
        <v>0.1350649516205055</v>
      </c>
      <c r="R8" s="341">
        <f t="shared" ref="R8:R32" si="11">K8/$K$33</f>
        <v>0.14558361064562111</v>
      </c>
      <c r="S8" s="341">
        <f t="shared" ref="S8:S32" si="12">L8/$L$33</f>
        <v>0.14872410896010971</v>
      </c>
      <c r="T8" s="342">
        <f t="shared" ref="T8:T32" si="13">M8/$M$33</f>
        <v>0.13989868292519006</v>
      </c>
      <c r="V8" s="81">
        <v>299.90699999999998</v>
      </c>
      <c r="W8" s="61">
        <v>595.21699999999998</v>
      </c>
      <c r="X8" s="61">
        <v>621.27299999999991</v>
      </c>
      <c r="Y8" s="61">
        <v>871.35800000000017</v>
      </c>
      <c r="Z8" s="61">
        <v>1039.309</v>
      </c>
      <c r="AA8" s="61">
        <v>1057.7090000000001</v>
      </c>
      <c r="AB8" s="61">
        <v>1451.751</v>
      </c>
      <c r="AC8" s="61">
        <v>1342.125</v>
      </c>
      <c r="AD8" s="61">
        <v>1758.7660000000001</v>
      </c>
      <c r="AE8" s="61">
        <v>1526.9389999999999</v>
      </c>
      <c r="AF8" s="61">
        <v>1521.116</v>
      </c>
      <c r="AG8" s="82">
        <v>1646.413</v>
      </c>
      <c r="AH8" s="42">
        <f t="shared" si="1"/>
        <v>8.2371758629848107E-2</v>
      </c>
      <c r="AJ8" s="340">
        <f t="shared" ref="AJ8:AJ32" si="14">V8/$V$33</f>
        <v>7.4398220140410674E-3</v>
      </c>
      <c r="AK8" s="341">
        <f t="shared" ref="AK8:AK32" si="15">AA8/$AA$33</f>
        <v>0.1348538613239306</v>
      </c>
      <c r="AL8" s="341">
        <f t="shared" ref="AL8:AL32" si="16">AE8/$AE$33</f>
        <v>0.13409392007753343</v>
      </c>
      <c r="AM8" s="341">
        <f t="shared" ref="AM8:AM32" si="17">AF8/$AF$33</f>
        <v>0.11698712747517347</v>
      </c>
      <c r="AN8" s="342">
        <f t="shared" ref="AN8:AN32" si="18">AG8/$AG$33</f>
        <v>0.11466074053232832</v>
      </c>
      <c r="AP8" s="52">
        <f t="shared" ref="AP8:AP32" si="19">(V8/B8)*10</f>
        <v>1.2564549442170487</v>
      </c>
      <c r="AQ8" s="74">
        <f t="shared" ref="AQ8:AQ32" si="20">(W8/C8)*10</f>
        <v>1.3164323755263809</v>
      </c>
      <c r="AR8" s="74">
        <f t="shared" ref="AR8:AR32" si="21">(X8/D8)*10</f>
        <v>1.2434437663993403</v>
      </c>
      <c r="AS8" s="74">
        <f t="shared" ref="AS8:AS32" si="22">(Y8/E8)*10</f>
        <v>1.3755793687879669</v>
      </c>
      <c r="AT8" s="74">
        <f t="shared" ref="AT8:AT32" si="23">(Z8/F8)*10</f>
        <v>1.3282277584801105</v>
      </c>
      <c r="AU8" s="74">
        <f t="shared" ref="AU8:AU32" si="24">(AA8/G8)*10</f>
        <v>1.2798639437672961</v>
      </c>
      <c r="AV8" s="74">
        <f t="shared" ref="AV8:AV32" si="25">(AB8/H8)*10</f>
        <v>1.3636317525203805</v>
      </c>
      <c r="AW8" s="74">
        <f t="shared" ref="AW8:AW32" si="26">(AC8/I8)*10</f>
        <v>1.2545686536609988</v>
      </c>
      <c r="AX8" s="74">
        <f t="shared" ref="AX8:AX32" si="27">(AD8/J8)*10</f>
        <v>1.3198013806103712</v>
      </c>
      <c r="AY8" s="74">
        <f t="shared" ref="AY8:AY32" si="28">(AE8/K8)*10</f>
        <v>1.4091300881133695</v>
      </c>
      <c r="AZ8" s="74">
        <f t="shared" ref="AZ8:AZ32" si="29">(AF8/L8)*10</f>
        <v>1.3821667741906174</v>
      </c>
      <c r="BA8" s="17">
        <f t="shared" ref="BA8:BA32" si="30">(AG8/M8)*10</f>
        <v>1.3875958473589198</v>
      </c>
      <c r="BB8" s="42">
        <f t="shared" ref="BB8:BB33" si="31">(BA8-AZ8)/AZ8</f>
        <v>3.9279436242284464E-3</v>
      </c>
      <c r="BC8" s="8"/>
    </row>
    <row r="9" spans="1:55" ht="20.100000000000001" customHeight="1">
      <c r="A9" s="47" t="s">
        <v>120</v>
      </c>
      <c r="B9" s="81">
        <v>675.01999999999987</v>
      </c>
      <c r="C9" s="61">
        <v>656.33</v>
      </c>
      <c r="D9" s="61">
        <v>962.84</v>
      </c>
      <c r="E9" s="61">
        <v>739.66000000000008</v>
      </c>
      <c r="F9" s="61">
        <v>1201.8700000000001</v>
      </c>
      <c r="G9" s="61">
        <v>1205.0899999999999</v>
      </c>
      <c r="H9" s="61">
        <v>1886.37</v>
      </c>
      <c r="I9" s="61">
        <v>3503.02</v>
      </c>
      <c r="J9" s="61">
        <v>4440.7</v>
      </c>
      <c r="K9" s="61">
        <v>4805.76</v>
      </c>
      <c r="L9" s="61">
        <v>7964.57</v>
      </c>
      <c r="M9" s="82">
        <v>9289.4700000000012</v>
      </c>
      <c r="N9" s="42">
        <f t="shared" si="0"/>
        <v>0.16634921910410749</v>
      </c>
      <c r="P9" s="340">
        <f t="shared" si="9"/>
        <v>5.7510916100449406E-3</v>
      </c>
      <c r="Q9" s="341">
        <f t="shared" si="10"/>
        <v>1.9695170941316367E-2</v>
      </c>
      <c r="R9" s="341">
        <f t="shared" si="11"/>
        <v>6.4566012371336773E-2</v>
      </c>
      <c r="S9" s="341">
        <f t="shared" si="12"/>
        <v>0.10763210239615649</v>
      </c>
      <c r="T9" s="342">
        <f t="shared" si="13"/>
        <v>0.10952891038455802</v>
      </c>
      <c r="V9" s="81">
        <v>148.38500000000002</v>
      </c>
      <c r="W9" s="61">
        <v>128.976</v>
      </c>
      <c r="X9" s="61">
        <v>189.547</v>
      </c>
      <c r="Y9" s="61">
        <v>128.66500000000002</v>
      </c>
      <c r="Z9" s="61">
        <v>211.535</v>
      </c>
      <c r="AA9" s="61">
        <v>176.53900000000002</v>
      </c>
      <c r="AB9" s="61">
        <v>264.59499999999997</v>
      </c>
      <c r="AC9" s="61">
        <v>530.63099999999997</v>
      </c>
      <c r="AD9" s="61">
        <v>700.75599999999997</v>
      </c>
      <c r="AE9" s="61">
        <v>784.06</v>
      </c>
      <c r="AF9" s="61">
        <v>1216.627</v>
      </c>
      <c r="AG9" s="82">
        <v>1466.0239999999999</v>
      </c>
      <c r="AH9" s="42">
        <f t="shared" si="1"/>
        <v>0.20499051886897129</v>
      </c>
      <c r="AJ9" s="340">
        <f t="shared" si="14"/>
        <v>3.6810010755116886E-3</v>
      </c>
      <c r="AK9" s="341">
        <f t="shared" si="15"/>
        <v>2.2508048834098401E-2</v>
      </c>
      <c r="AL9" s="341">
        <f t="shared" si="16"/>
        <v>6.8855192627859316E-2</v>
      </c>
      <c r="AM9" s="341">
        <f t="shared" si="17"/>
        <v>9.3569259634858792E-2</v>
      </c>
      <c r="AN9" s="342">
        <f t="shared" si="18"/>
        <v>0.1020979532341922</v>
      </c>
      <c r="AP9" s="52">
        <f t="shared" si="19"/>
        <v>2.1982311635210818</v>
      </c>
      <c r="AQ9" s="74">
        <f t="shared" si="20"/>
        <v>1.9651090152819464</v>
      </c>
      <c r="AR9" s="74">
        <f t="shared" si="21"/>
        <v>1.9686240704582274</v>
      </c>
      <c r="AS9" s="74">
        <f t="shared" si="22"/>
        <v>1.7395154530459942</v>
      </c>
      <c r="AT9" s="74">
        <f t="shared" si="23"/>
        <v>1.7600489237604731</v>
      </c>
      <c r="AU9" s="74">
        <f t="shared" si="24"/>
        <v>1.4649445269647912</v>
      </c>
      <c r="AV9" s="74">
        <f t="shared" si="25"/>
        <v>1.4026675572660718</v>
      </c>
      <c r="AW9" s="74">
        <f t="shared" si="26"/>
        <v>1.5147815313643656</v>
      </c>
      <c r="AX9" s="74">
        <f t="shared" si="27"/>
        <v>1.5780304906884048</v>
      </c>
      <c r="AY9" s="74">
        <f t="shared" si="28"/>
        <v>1.6315005326941001</v>
      </c>
      <c r="AZ9" s="74">
        <f t="shared" si="29"/>
        <v>1.5275488821116521</v>
      </c>
      <c r="BA9" s="17">
        <f t="shared" si="30"/>
        <v>1.5781567732066519</v>
      </c>
      <c r="BB9" s="42">
        <f t="shared" si="31"/>
        <v>3.313012872297779E-2</v>
      </c>
      <c r="BC9" s="8"/>
    </row>
    <row r="10" spans="1:55" ht="20.100000000000001" customHeight="1">
      <c r="A10" s="47" t="s">
        <v>123</v>
      </c>
      <c r="B10" s="81">
        <v>9458.99</v>
      </c>
      <c r="C10" s="61">
        <v>1418.66</v>
      </c>
      <c r="D10" s="61">
        <v>1313.61</v>
      </c>
      <c r="E10" s="61">
        <v>1797.9500000000003</v>
      </c>
      <c r="F10" s="61">
        <v>1375.96</v>
      </c>
      <c r="G10" s="61">
        <v>1408.93</v>
      </c>
      <c r="H10" s="61">
        <v>894.68000000000006</v>
      </c>
      <c r="I10" s="61">
        <v>1934.55</v>
      </c>
      <c r="J10" s="61">
        <v>2520.91</v>
      </c>
      <c r="K10" s="61">
        <v>2748.46</v>
      </c>
      <c r="L10" s="61">
        <v>4198.1000000000004</v>
      </c>
      <c r="M10" s="82">
        <v>3968.51</v>
      </c>
      <c r="N10" s="42">
        <f t="shared" si="0"/>
        <v>-5.4689025987946956E-2</v>
      </c>
      <c r="P10" s="340">
        <f t="shared" si="9"/>
        <v>8.0589490723977072E-2</v>
      </c>
      <c r="Q10" s="341">
        <f t="shared" si="10"/>
        <v>2.3026593195818464E-2</v>
      </c>
      <c r="R10" s="341">
        <f t="shared" si="11"/>
        <v>3.6925918556508078E-2</v>
      </c>
      <c r="S10" s="341">
        <f t="shared" si="12"/>
        <v>5.6732545394077093E-2</v>
      </c>
      <c r="T10" s="342">
        <f t="shared" si="13"/>
        <v>4.6791321372502664E-2</v>
      </c>
      <c r="V10" s="81">
        <v>3394.58</v>
      </c>
      <c r="W10" s="61">
        <v>269.58</v>
      </c>
      <c r="X10" s="61">
        <v>242.16900000000001</v>
      </c>
      <c r="Y10" s="61">
        <v>345.512</v>
      </c>
      <c r="Z10" s="61">
        <v>273.17999999999995</v>
      </c>
      <c r="AA10" s="61">
        <v>288.17999999999995</v>
      </c>
      <c r="AB10" s="61">
        <v>185.773</v>
      </c>
      <c r="AC10" s="61">
        <v>347.91799999999995</v>
      </c>
      <c r="AD10" s="61">
        <v>473.06600000000003</v>
      </c>
      <c r="AE10" s="61">
        <v>646.49400000000003</v>
      </c>
      <c r="AF10" s="61">
        <v>1044.0119999999999</v>
      </c>
      <c r="AG10" s="82">
        <v>1011.8960000000001</v>
      </c>
      <c r="AH10" s="42">
        <f t="shared" si="1"/>
        <v>-3.0762098519940263E-2</v>
      </c>
      <c r="AJ10" s="340">
        <f t="shared" si="14"/>
        <v>8.4209675040674364E-2</v>
      </c>
      <c r="AK10" s="341">
        <f t="shared" si="15"/>
        <v>3.6741850316420029E-2</v>
      </c>
      <c r="AL10" s="341">
        <f t="shared" si="16"/>
        <v>5.6774314341702527E-2</v>
      </c>
      <c r="AM10" s="341">
        <f t="shared" si="17"/>
        <v>8.0293656058848112E-2</v>
      </c>
      <c r="AN10" s="342">
        <f t="shared" si="18"/>
        <v>7.0471227269039358E-2</v>
      </c>
      <c r="AP10" s="52">
        <f t="shared" si="19"/>
        <v>3.5887341037468055</v>
      </c>
      <c r="AQ10" s="74">
        <f t="shared" si="20"/>
        <v>1.9002438921235529</v>
      </c>
      <c r="AR10" s="74">
        <f t="shared" si="21"/>
        <v>1.843538036403499</v>
      </c>
      <c r="AS10" s="74">
        <f t="shared" si="22"/>
        <v>1.9216997135626683</v>
      </c>
      <c r="AT10" s="74">
        <f t="shared" si="23"/>
        <v>1.9853774819035432</v>
      </c>
      <c r="AU10" s="74">
        <f t="shared" si="24"/>
        <v>2.0453819565201958</v>
      </c>
      <c r="AV10" s="74">
        <f t="shared" si="25"/>
        <v>2.0764183842267627</v>
      </c>
      <c r="AW10" s="74">
        <f t="shared" si="26"/>
        <v>1.7984440826031891</v>
      </c>
      <c r="AX10" s="74">
        <f t="shared" si="27"/>
        <v>1.876568382052513</v>
      </c>
      <c r="AY10" s="74">
        <f t="shared" si="28"/>
        <v>2.3522045072513338</v>
      </c>
      <c r="AZ10" s="74">
        <f t="shared" si="29"/>
        <v>2.486867868797789</v>
      </c>
      <c r="BA10" s="17">
        <f t="shared" si="30"/>
        <v>2.5498134060390427</v>
      </c>
      <c r="BB10" s="42">
        <f t="shared" si="31"/>
        <v>2.5311170742530482E-2</v>
      </c>
      <c r="BC10" s="8"/>
    </row>
    <row r="11" spans="1:55" ht="20.100000000000001" customHeight="1">
      <c r="A11" s="47" t="s">
        <v>119</v>
      </c>
      <c r="B11" s="81">
        <v>1944.46</v>
      </c>
      <c r="C11" s="61">
        <v>1578.07</v>
      </c>
      <c r="D11" s="61">
        <v>893.24</v>
      </c>
      <c r="E11" s="61">
        <v>959.56999999999994</v>
      </c>
      <c r="F11" s="61">
        <v>1143.3599999999999</v>
      </c>
      <c r="G11" s="61">
        <v>959.6</v>
      </c>
      <c r="H11" s="61">
        <v>1278.1799999999998</v>
      </c>
      <c r="I11" s="61">
        <v>1196.96</v>
      </c>
      <c r="J11" s="61">
        <v>865.53</v>
      </c>
      <c r="K11" s="61">
        <v>842.42</v>
      </c>
      <c r="L11" s="61">
        <v>1081.08</v>
      </c>
      <c r="M11" s="82">
        <v>1850.44</v>
      </c>
      <c r="N11" s="42">
        <f t="shared" si="0"/>
        <v>0.71165871165871186</v>
      </c>
      <c r="P11" s="340">
        <f t="shared" si="9"/>
        <v>1.6566572237960337E-2</v>
      </c>
      <c r="Q11" s="341">
        <f t="shared" si="10"/>
        <v>1.5683049428081876E-2</v>
      </c>
      <c r="R11" s="341">
        <f t="shared" si="11"/>
        <v>1.1318022569138185E-2</v>
      </c>
      <c r="S11" s="341">
        <f t="shared" si="12"/>
        <v>1.4609566273940319E-2</v>
      </c>
      <c r="T11" s="342">
        <f t="shared" si="13"/>
        <v>2.1817894555017835E-2</v>
      </c>
      <c r="V11" s="81">
        <v>944.4849999999999</v>
      </c>
      <c r="W11" s="61">
        <v>301.71400000000006</v>
      </c>
      <c r="X11" s="61">
        <v>164.03200000000001</v>
      </c>
      <c r="Y11" s="61">
        <v>185.13600000000002</v>
      </c>
      <c r="Z11" s="61">
        <v>231.13800000000001</v>
      </c>
      <c r="AA11" s="61">
        <v>228.78100000000001</v>
      </c>
      <c r="AB11" s="61">
        <v>330.73</v>
      </c>
      <c r="AC11" s="61">
        <v>295.28200000000004</v>
      </c>
      <c r="AD11" s="61">
        <v>266.36900000000003</v>
      </c>
      <c r="AE11" s="61">
        <v>244.26400000000001</v>
      </c>
      <c r="AF11" s="61">
        <v>472.90499999999997</v>
      </c>
      <c r="AG11" s="82">
        <v>784.33399999999995</v>
      </c>
      <c r="AH11" s="42">
        <f t="shared" si="1"/>
        <v>0.65854452797073404</v>
      </c>
      <c r="AJ11" s="340">
        <f t="shared" si="14"/>
        <v>2.3429930928359717E-2</v>
      </c>
      <c r="AK11" s="341">
        <f t="shared" si="15"/>
        <v>2.9168704480674896E-2</v>
      </c>
      <c r="AL11" s="341">
        <f t="shared" si="16"/>
        <v>2.1450966472019269E-2</v>
      </c>
      <c r="AM11" s="341">
        <f t="shared" si="17"/>
        <v>3.6370531582500552E-2</v>
      </c>
      <c r="AN11" s="342">
        <f t="shared" si="18"/>
        <v>5.4623182193461295E-2</v>
      </c>
      <c r="AP11" s="52">
        <f t="shared" si="19"/>
        <v>4.8573125700708673</v>
      </c>
      <c r="AQ11" s="74">
        <f t="shared" si="20"/>
        <v>1.9119177222810146</v>
      </c>
      <c r="AR11" s="74">
        <f t="shared" si="21"/>
        <v>1.8363709641305808</v>
      </c>
      <c r="AS11" s="74">
        <f t="shared" si="22"/>
        <v>1.9293641943787327</v>
      </c>
      <c r="AT11" s="74">
        <f t="shared" si="23"/>
        <v>2.0215680100755669</v>
      </c>
      <c r="AU11" s="74">
        <f t="shared" si="24"/>
        <v>2.3841288036681951</v>
      </c>
      <c r="AV11" s="74">
        <f t="shared" si="25"/>
        <v>2.5875072368523999</v>
      </c>
      <c r="AW11" s="74">
        <f t="shared" si="26"/>
        <v>2.466932896671568</v>
      </c>
      <c r="AX11" s="74">
        <f t="shared" si="27"/>
        <v>3.0775247536191701</v>
      </c>
      <c r="AY11" s="74">
        <f t="shared" si="28"/>
        <v>2.8995512927043521</v>
      </c>
      <c r="AZ11" s="74">
        <f t="shared" si="29"/>
        <v>4.3743756243756247</v>
      </c>
      <c r="BA11" s="17">
        <f t="shared" si="30"/>
        <v>4.2386351354272493</v>
      </c>
      <c r="BB11" s="42">
        <f t="shared" si="31"/>
        <v>-3.1030826020513543E-2</v>
      </c>
      <c r="BC11" s="8"/>
    </row>
    <row r="12" spans="1:55" ht="20.100000000000001" customHeight="1">
      <c r="A12" s="47" t="s">
        <v>122</v>
      </c>
      <c r="B12" s="81">
        <v>5973.49</v>
      </c>
      <c r="C12" s="61">
        <v>1651.06</v>
      </c>
      <c r="D12" s="61">
        <v>2692.65</v>
      </c>
      <c r="E12" s="61">
        <v>2122.33</v>
      </c>
      <c r="F12" s="61">
        <v>2455.12</v>
      </c>
      <c r="G12" s="61">
        <v>2888.5000000000005</v>
      </c>
      <c r="H12" s="61">
        <v>1535.75</v>
      </c>
      <c r="I12" s="61">
        <v>2688.88</v>
      </c>
      <c r="J12" s="61">
        <v>4077.6200000000003</v>
      </c>
      <c r="K12" s="61">
        <v>5166.78</v>
      </c>
      <c r="L12" s="61">
        <v>2415.96</v>
      </c>
      <c r="M12" s="82">
        <v>2597.9899999999998</v>
      </c>
      <c r="N12" s="42">
        <f t="shared" si="0"/>
        <v>7.5344790476663412E-2</v>
      </c>
      <c r="P12" s="340">
        <f t="shared" si="9"/>
        <v>5.089343755990542E-2</v>
      </c>
      <c r="Q12" s="341">
        <f t="shared" si="10"/>
        <v>4.7207678483758342E-2</v>
      </c>
      <c r="R12" s="341">
        <f t="shared" si="11"/>
        <v>6.9416363155874489E-2</v>
      </c>
      <c r="S12" s="341">
        <f t="shared" si="12"/>
        <v>3.2648950804000494E-2</v>
      </c>
      <c r="T12" s="342">
        <f t="shared" si="13"/>
        <v>3.0631996646738491E-2</v>
      </c>
      <c r="V12" s="81">
        <v>1906.1689999999999</v>
      </c>
      <c r="W12" s="61">
        <v>303.041</v>
      </c>
      <c r="X12" s="61">
        <v>501.18700000000001</v>
      </c>
      <c r="Y12" s="61">
        <v>396.93299999999999</v>
      </c>
      <c r="Z12" s="61">
        <v>457.45699999999999</v>
      </c>
      <c r="AA12" s="61">
        <v>514.47299999999996</v>
      </c>
      <c r="AB12" s="61">
        <v>309.13</v>
      </c>
      <c r="AC12" s="61">
        <v>480.71100000000001</v>
      </c>
      <c r="AD12" s="61">
        <v>727.65600000000006</v>
      </c>
      <c r="AE12" s="61">
        <v>971.91200000000003</v>
      </c>
      <c r="AF12" s="61">
        <v>523.10599999999999</v>
      </c>
      <c r="AG12" s="82">
        <v>591.26700000000005</v>
      </c>
      <c r="AH12" s="42">
        <f t="shared" si="1"/>
        <v>0.13030055093996257</v>
      </c>
      <c r="AJ12" s="340">
        <f t="shared" si="14"/>
        <v>4.7286519116534947E-2</v>
      </c>
      <c r="AK12" s="341">
        <f t="shared" si="15"/>
        <v>6.5593344291205363E-2</v>
      </c>
      <c r="AL12" s="341">
        <f t="shared" si="16"/>
        <v>8.5352126083881347E-2</v>
      </c>
      <c r="AM12" s="341">
        <f t="shared" si="17"/>
        <v>4.0231427652478897E-2</v>
      </c>
      <c r="AN12" s="342">
        <f t="shared" si="18"/>
        <v>4.1177464021681182E-2</v>
      </c>
      <c r="AP12" s="52">
        <f t="shared" si="19"/>
        <v>3.1910474446261734</v>
      </c>
      <c r="AQ12" s="74">
        <f t="shared" si="20"/>
        <v>1.8354329945610699</v>
      </c>
      <c r="AR12" s="74">
        <f t="shared" si="21"/>
        <v>1.8613150613707685</v>
      </c>
      <c r="AS12" s="74">
        <f t="shared" si="22"/>
        <v>1.8702699391706283</v>
      </c>
      <c r="AT12" s="74">
        <f t="shared" si="23"/>
        <v>1.8632775587343999</v>
      </c>
      <c r="AU12" s="74">
        <f t="shared" si="24"/>
        <v>1.7811078414401935</v>
      </c>
      <c r="AV12" s="74">
        <f t="shared" si="25"/>
        <v>2.0128927234250367</v>
      </c>
      <c r="AW12" s="74">
        <f t="shared" si="26"/>
        <v>1.7877740918151797</v>
      </c>
      <c r="AX12" s="74">
        <f t="shared" si="27"/>
        <v>1.7845115533080571</v>
      </c>
      <c r="AY12" s="74">
        <f t="shared" si="28"/>
        <v>1.8810787376276907</v>
      </c>
      <c r="AZ12" s="74">
        <f t="shared" si="29"/>
        <v>2.1652096889021339</v>
      </c>
      <c r="BA12" s="17">
        <f t="shared" si="30"/>
        <v>2.2758632635229548</v>
      </c>
      <c r="BB12" s="42">
        <f t="shared" si="31"/>
        <v>5.1105246382361948E-2</v>
      </c>
      <c r="BC12" s="8"/>
    </row>
    <row r="13" spans="1:55" ht="20.100000000000001" customHeight="1">
      <c r="A13" s="47" t="s">
        <v>139</v>
      </c>
      <c r="B13" s="81">
        <v>6746.08</v>
      </c>
      <c r="C13" s="61">
        <v>6156.6</v>
      </c>
      <c r="D13" s="61">
        <v>5484.78</v>
      </c>
      <c r="E13" s="61">
        <v>5271.99</v>
      </c>
      <c r="F13" s="61">
        <v>9179.89</v>
      </c>
      <c r="G13" s="61">
        <v>12568.01</v>
      </c>
      <c r="H13" s="61">
        <v>12641.13</v>
      </c>
      <c r="I13" s="61">
        <v>12764.98</v>
      </c>
      <c r="J13" s="61">
        <v>8077.22</v>
      </c>
      <c r="K13" s="61">
        <v>8714.06</v>
      </c>
      <c r="L13" s="61">
        <v>5745.9</v>
      </c>
      <c r="M13" s="82">
        <v>12066.12</v>
      </c>
      <c r="N13" s="42">
        <f t="shared" si="0"/>
        <v>1.0999530099723285</v>
      </c>
      <c r="P13" s="340">
        <f t="shared" si="9"/>
        <v>5.7475814181345709E-2</v>
      </c>
      <c r="Q13" s="341">
        <f t="shared" si="10"/>
        <v>0.20540300337914474</v>
      </c>
      <c r="R13" s="341">
        <f t="shared" si="11"/>
        <v>0.11707453259517139</v>
      </c>
      <c r="S13" s="341">
        <f t="shared" si="12"/>
        <v>7.7649301488727646E-2</v>
      </c>
      <c r="T13" s="342">
        <f t="shared" si="13"/>
        <v>0.14226742496281522</v>
      </c>
      <c r="V13" s="81">
        <v>377.82499999999993</v>
      </c>
      <c r="W13" s="61">
        <v>348.33600000000001</v>
      </c>
      <c r="X13" s="61">
        <v>306.72700000000003</v>
      </c>
      <c r="Y13" s="61">
        <v>324.64700000000005</v>
      </c>
      <c r="Z13" s="61">
        <v>525.9849999999999</v>
      </c>
      <c r="AA13" s="61">
        <v>611.23400000000004</v>
      </c>
      <c r="AB13" s="61">
        <v>640.64</v>
      </c>
      <c r="AC13" s="61">
        <v>532.33199999999999</v>
      </c>
      <c r="AD13" s="61">
        <v>418.31700000000001</v>
      </c>
      <c r="AE13" s="61">
        <v>420.34399999999994</v>
      </c>
      <c r="AF13" s="61">
        <v>282.25100000000003</v>
      </c>
      <c r="AG13" s="82">
        <v>586.62799999999993</v>
      </c>
      <c r="AH13" s="42">
        <f t="shared" si="1"/>
        <v>1.0783912191630849</v>
      </c>
      <c r="AJ13" s="340">
        <f t="shared" si="14"/>
        <v>9.3727413913482042E-3</v>
      </c>
      <c r="AK13" s="341">
        <f t="shared" si="15"/>
        <v>7.7930002555023539E-2</v>
      </c>
      <c r="AL13" s="341">
        <f t="shared" si="16"/>
        <v>3.6914097250165666E-2</v>
      </c>
      <c r="AM13" s="341">
        <f t="shared" si="17"/>
        <v>2.1707571097138674E-2</v>
      </c>
      <c r="AN13" s="342">
        <f t="shared" si="18"/>
        <v>4.0854391271812535E-2</v>
      </c>
      <c r="AP13" s="52">
        <f t="shared" si="19"/>
        <v>0.56006599388089073</v>
      </c>
      <c r="AQ13" s="74">
        <f t="shared" si="20"/>
        <v>0.56579280771854601</v>
      </c>
      <c r="AR13" s="74">
        <f t="shared" si="21"/>
        <v>0.5592330047877947</v>
      </c>
      <c r="AS13" s="74">
        <f t="shared" si="22"/>
        <v>0.61579593284509282</v>
      </c>
      <c r="AT13" s="74">
        <f t="shared" si="23"/>
        <v>0.57297527530286296</v>
      </c>
      <c r="AU13" s="74">
        <f t="shared" si="24"/>
        <v>0.48634111526009294</v>
      </c>
      <c r="AV13" s="74">
        <f t="shared" si="25"/>
        <v>0.50679013664126549</v>
      </c>
      <c r="AW13" s="74">
        <f t="shared" si="26"/>
        <v>0.41702533023945199</v>
      </c>
      <c r="AX13" s="74">
        <f t="shared" si="27"/>
        <v>0.51789724682502147</v>
      </c>
      <c r="AY13" s="74">
        <f t="shared" si="28"/>
        <v>0.48237446150244545</v>
      </c>
      <c r="AZ13" s="74">
        <f t="shared" si="29"/>
        <v>0.49122156668233008</v>
      </c>
      <c r="BA13" s="17">
        <f t="shared" si="30"/>
        <v>0.48617782684077393</v>
      </c>
      <c r="BB13" s="42">
        <f t="shared" si="31"/>
        <v>-1.0267749186219881E-2</v>
      </c>
      <c r="BC13" s="8"/>
    </row>
    <row r="14" spans="1:55" ht="20.100000000000001" customHeight="1">
      <c r="A14" s="47" t="s">
        <v>126</v>
      </c>
      <c r="B14" s="81">
        <v>75.78</v>
      </c>
      <c r="C14" s="61">
        <v>9.98</v>
      </c>
      <c r="D14" s="61">
        <v>21.58</v>
      </c>
      <c r="E14" s="61">
        <v>38.39</v>
      </c>
      <c r="F14" s="61">
        <v>298.43</v>
      </c>
      <c r="G14" s="61">
        <v>242.13</v>
      </c>
      <c r="H14" s="61">
        <v>123.43</v>
      </c>
      <c r="I14" s="61">
        <v>492.02000000000004</v>
      </c>
      <c r="J14" s="61">
        <v>6306.52</v>
      </c>
      <c r="K14" s="61">
        <v>7629.78</v>
      </c>
      <c r="L14" s="61">
        <v>306.42999999999995</v>
      </c>
      <c r="M14" s="82">
        <v>2684.69</v>
      </c>
      <c r="N14" s="42">
        <f t="shared" si="0"/>
        <v>7.7611852625395708</v>
      </c>
      <c r="P14" s="340">
        <f t="shared" si="9"/>
        <v>6.4563675477645954E-4</v>
      </c>
      <c r="Q14" s="341">
        <f t="shared" si="10"/>
        <v>3.9572079595888545E-3</v>
      </c>
      <c r="R14" s="341">
        <f t="shared" si="11"/>
        <v>0.10250708938244479</v>
      </c>
      <c r="S14" s="341">
        <f t="shared" si="12"/>
        <v>4.1410528298770968E-3</v>
      </c>
      <c r="T14" s="342">
        <f t="shared" si="13"/>
        <v>3.1654246197072494E-2</v>
      </c>
      <c r="V14" s="81">
        <v>103.43300000000001</v>
      </c>
      <c r="W14" s="61">
        <v>3.9130000000000003</v>
      </c>
      <c r="X14" s="61">
        <v>8.9310000000000009</v>
      </c>
      <c r="Y14" s="61">
        <v>12.003</v>
      </c>
      <c r="Z14" s="61">
        <v>60.822999999999993</v>
      </c>
      <c r="AA14" s="61">
        <v>68.938999999999993</v>
      </c>
      <c r="AB14" s="61">
        <v>34.774999999999999</v>
      </c>
      <c r="AC14" s="61">
        <v>103.82900000000001</v>
      </c>
      <c r="AD14" s="61">
        <v>831.21199999999999</v>
      </c>
      <c r="AE14" s="61">
        <v>1081.9179999999999</v>
      </c>
      <c r="AF14" s="61">
        <v>62.365000000000002</v>
      </c>
      <c r="AG14" s="82">
        <v>572.2829999999999</v>
      </c>
      <c r="AH14" s="42">
        <f t="shared" si="1"/>
        <v>8.1763489136534897</v>
      </c>
      <c r="AJ14" s="340">
        <f t="shared" si="14"/>
        <v>2.5658724550554333E-3</v>
      </c>
      <c r="AK14" s="341">
        <f t="shared" si="15"/>
        <v>8.7894594314792164E-3</v>
      </c>
      <c r="AL14" s="341">
        <f t="shared" si="16"/>
        <v>9.5012718793903897E-2</v>
      </c>
      <c r="AM14" s="341">
        <f t="shared" si="17"/>
        <v>4.7964140834684489E-3</v>
      </c>
      <c r="AN14" s="342">
        <f t="shared" si="18"/>
        <v>3.985536592219719E-2</v>
      </c>
      <c r="AP14" s="52">
        <f t="shared" si="19"/>
        <v>13.649115861704937</v>
      </c>
      <c r="AQ14" s="74">
        <f t="shared" si="20"/>
        <v>3.9208416833667337</v>
      </c>
      <c r="AR14" s="74">
        <f t="shared" si="21"/>
        <v>4.1385542168674707</v>
      </c>
      <c r="AS14" s="74">
        <f t="shared" si="22"/>
        <v>3.1265954675696794</v>
      </c>
      <c r="AT14" s="74">
        <f t="shared" si="23"/>
        <v>2.0380993867908721</v>
      </c>
      <c r="AU14" s="74">
        <f t="shared" si="24"/>
        <v>2.8471895262875311</v>
      </c>
      <c r="AV14" s="74">
        <f t="shared" si="25"/>
        <v>2.8173863728429067</v>
      </c>
      <c r="AW14" s="74">
        <f t="shared" si="26"/>
        <v>2.1102597455387992</v>
      </c>
      <c r="AX14" s="74">
        <f t="shared" si="27"/>
        <v>1.3180200808052618</v>
      </c>
      <c r="AY14" s="74">
        <f t="shared" si="28"/>
        <v>1.4180199166948457</v>
      </c>
      <c r="AZ14" s="74">
        <f t="shared" si="29"/>
        <v>2.0352119570538139</v>
      </c>
      <c r="BA14" s="17">
        <f t="shared" si="30"/>
        <v>2.1316539339737544</v>
      </c>
      <c r="BB14" s="42">
        <f t="shared" si="31"/>
        <v>4.7386699250504864E-2</v>
      </c>
      <c r="BC14" s="8"/>
    </row>
    <row r="15" spans="1:55" ht="20.100000000000001" customHeight="1">
      <c r="A15" s="47" t="s">
        <v>117</v>
      </c>
      <c r="B15" s="81">
        <v>16634.21</v>
      </c>
      <c r="C15" s="61">
        <v>1360.7700000000002</v>
      </c>
      <c r="D15" s="61">
        <v>1896.78</v>
      </c>
      <c r="E15" s="61">
        <v>3331.33</v>
      </c>
      <c r="F15" s="61">
        <v>3121.77</v>
      </c>
      <c r="G15" s="61">
        <v>4842.71</v>
      </c>
      <c r="H15" s="61">
        <v>2230</v>
      </c>
      <c r="I15" s="61">
        <v>1691.96</v>
      </c>
      <c r="J15" s="61">
        <v>3865.9300000000003</v>
      </c>
      <c r="K15" s="61">
        <v>4116.3899999999994</v>
      </c>
      <c r="L15" s="61">
        <v>4169.21</v>
      </c>
      <c r="M15" s="82">
        <v>3346.0999999999995</v>
      </c>
      <c r="N15" s="42">
        <f t="shared" si="0"/>
        <v>-0.19742589123598969</v>
      </c>
      <c r="P15" s="340">
        <f t="shared" si="9"/>
        <v>0.14172152761507165</v>
      </c>
      <c r="Q15" s="341">
        <f t="shared" si="10"/>
        <v>7.9145956956926194E-2</v>
      </c>
      <c r="R15" s="341">
        <f t="shared" si="11"/>
        <v>5.5304236513110713E-2</v>
      </c>
      <c r="S15" s="341">
        <f t="shared" si="12"/>
        <v>5.6342129911731528E-2</v>
      </c>
      <c r="T15" s="342">
        <f t="shared" si="13"/>
        <v>3.9452701503720822E-2</v>
      </c>
      <c r="V15" s="81">
        <v>6577.6550000000007</v>
      </c>
      <c r="W15" s="61">
        <v>228.79500000000002</v>
      </c>
      <c r="X15" s="61">
        <v>296.37800000000004</v>
      </c>
      <c r="Y15" s="61">
        <v>494.70799999999997</v>
      </c>
      <c r="Z15" s="61">
        <v>546.78200000000004</v>
      </c>
      <c r="AA15" s="61">
        <v>734.26299999999992</v>
      </c>
      <c r="AB15" s="61">
        <v>375.173</v>
      </c>
      <c r="AC15" s="61">
        <v>276.43700000000001</v>
      </c>
      <c r="AD15" s="61">
        <v>585.59899999999993</v>
      </c>
      <c r="AE15" s="61">
        <v>622.005</v>
      </c>
      <c r="AF15" s="61">
        <v>696.029</v>
      </c>
      <c r="AG15" s="82">
        <v>570.12699999999995</v>
      </c>
      <c r="AH15" s="42">
        <f t="shared" si="1"/>
        <v>-0.18088614123836799</v>
      </c>
      <c r="AJ15" s="340">
        <f t="shared" si="14"/>
        <v>0.16317252504865609</v>
      </c>
      <c r="AK15" s="341">
        <f t="shared" si="15"/>
        <v>9.3615730581183706E-2</v>
      </c>
      <c r="AL15" s="341">
        <f t="shared" si="16"/>
        <v>5.4623720238874109E-2</v>
      </c>
      <c r="AM15" s="341">
        <f t="shared" si="17"/>
        <v>5.3530719122944936E-2</v>
      </c>
      <c r="AN15" s="342">
        <f t="shared" si="18"/>
        <v>3.9705216138037507E-2</v>
      </c>
      <c r="AP15" s="52">
        <f t="shared" si="19"/>
        <v>3.9542935913397761</v>
      </c>
      <c r="AQ15" s="74">
        <f t="shared" si="20"/>
        <v>1.6813642276064287</v>
      </c>
      <c r="AR15" s="74">
        <f t="shared" si="21"/>
        <v>1.5625322915678153</v>
      </c>
      <c r="AS15" s="74">
        <f t="shared" si="22"/>
        <v>1.4850164949134428</v>
      </c>
      <c r="AT15" s="74">
        <f t="shared" si="23"/>
        <v>1.7515127635924492</v>
      </c>
      <c r="AU15" s="74">
        <f t="shared" si="24"/>
        <v>1.5162233542789054</v>
      </c>
      <c r="AV15" s="74">
        <f t="shared" si="25"/>
        <v>1.6823901345291481</v>
      </c>
      <c r="AW15" s="74">
        <f t="shared" si="26"/>
        <v>1.6338270408283884</v>
      </c>
      <c r="AX15" s="74">
        <f t="shared" si="27"/>
        <v>1.5147687619796526</v>
      </c>
      <c r="AY15" s="74">
        <f t="shared" si="28"/>
        <v>1.5110448718415894</v>
      </c>
      <c r="AZ15" s="74">
        <f t="shared" si="29"/>
        <v>1.669450567373675</v>
      </c>
      <c r="BA15" s="17">
        <f t="shared" si="30"/>
        <v>1.7038552344520488</v>
      </c>
      <c r="BB15" s="42">
        <f t="shared" si="31"/>
        <v>2.0608377241440608E-2</v>
      </c>
      <c r="BC15" s="8"/>
    </row>
    <row r="16" spans="1:55" ht="20.100000000000001" customHeight="1">
      <c r="A16" s="47" t="s">
        <v>136</v>
      </c>
      <c r="B16" s="81">
        <v>646.81999999999994</v>
      </c>
      <c r="C16" s="61">
        <v>439.67</v>
      </c>
      <c r="D16" s="61">
        <v>364.48</v>
      </c>
      <c r="E16" s="61">
        <v>245.71999999999994</v>
      </c>
      <c r="F16" s="61">
        <v>70.08</v>
      </c>
      <c r="G16" s="61">
        <v>80.73</v>
      </c>
      <c r="H16" s="61">
        <v>16.829999999999998</v>
      </c>
      <c r="I16" s="61">
        <v>362.39</v>
      </c>
      <c r="J16" s="61">
        <v>1751.33</v>
      </c>
      <c r="K16" s="61">
        <v>1003.18</v>
      </c>
      <c r="L16" s="61">
        <v>1286.82</v>
      </c>
      <c r="M16" s="82">
        <v>1966.1100000000001</v>
      </c>
      <c r="N16" s="42">
        <f t="shared" si="0"/>
        <v>0.52788268755536927</v>
      </c>
      <c r="P16" s="340">
        <f t="shared" si="9"/>
        <v>5.5108309016166463E-3</v>
      </c>
      <c r="Q16" s="341">
        <f t="shared" si="10"/>
        <v>1.3193961862536993E-3</v>
      </c>
      <c r="R16" s="341">
        <f t="shared" si="11"/>
        <v>1.3477854135595123E-2</v>
      </c>
      <c r="S16" s="341">
        <f t="shared" si="12"/>
        <v>1.7389908307092798E-2</v>
      </c>
      <c r="T16" s="342">
        <f t="shared" si="13"/>
        <v>2.3181719301120878E-2</v>
      </c>
      <c r="V16" s="81">
        <v>222.54399999999998</v>
      </c>
      <c r="W16" s="61">
        <v>105.1</v>
      </c>
      <c r="X16" s="61">
        <v>87.899000000000001</v>
      </c>
      <c r="Y16" s="61">
        <v>59.394999999999996</v>
      </c>
      <c r="Z16" s="61">
        <v>17.646000000000001</v>
      </c>
      <c r="AA16" s="61">
        <v>21.416</v>
      </c>
      <c r="AB16" s="61">
        <v>4.5720000000000001</v>
      </c>
      <c r="AC16" s="61">
        <v>77.173000000000002</v>
      </c>
      <c r="AD16" s="61">
        <v>430.83499999999998</v>
      </c>
      <c r="AE16" s="61">
        <v>269.98499999999996</v>
      </c>
      <c r="AF16" s="61">
        <v>358.81600000000003</v>
      </c>
      <c r="AG16" s="82">
        <v>544.58199999999999</v>
      </c>
      <c r="AH16" s="42">
        <f t="shared" si="1"/>
        <v>0.5177193882101131</v>
      </c>
      <c r="AJ16" s="340">
        <f t="shared" si="14"/>
        <v>5.5206705755209287E-3</v>
      </c>
      <c r="AK16" s="341">
        <f t="shared" si="15"/>
        <v>2.7304582773837582E-3</v>
      </c>
      <c r="AL16" s="341">
        <f t="shared" si="16"/>
        <v>2.370975331177792E-2</v>
      </c>
      <c r="AM16" s="341">
        <f t="shared" si="17"/>
        <v>2.7596089405496915E-2</v>
      </c>
      <c r="AN16" s="342">
        <f t="shared" si="18"/>
        <v>3.7926191909670552E-2</v>
      </c>
      <c r="AP16" s="52">
        <f t="shared" si="19"/>
        <v>3.4405862527441951</v>
      </c>
      <c r="AQ16" s="74">
        <f t="shared" si="20"/>
        <v>2.3904291855255075</v>
      </c>
      <c r="AR16" s="74">
        <f t="shared" si="21"/>
        <v>2.4116275241439857</v>
      </c>
      <c r="AS16" s="74">
        <f t="shared" si="22"/>
        <v>2.4171821585544526</v>
      </c>
      <c r="AT16" s="74">
        <f t="shared" si="23"/>
        <v>2.5179794520547949</v>
      </c>
      <c r="AU16" s="74">
        <f t="shared" si="24"/>
        <v>2.652793261488914</v>
      </c>
      <c r="AV16" s="74">
        <f t="shared" si="25"/>
        <v>2.7165775401069521</v>
      </c>
      <c r="AW16" s="74">
        <f t="shared" si="26"/>
        <v>2.1295565550925799</v>
      </c>
      <c r="AX16" s="74">
        <f t="shared" si="27"/>
        <v>2.4600446517789338</v>
      </c>
      <c r="AY16" s="74">
        <f t="shared" si="28"/>
        <v>2.6912916924181101</v>
      </c>
      <c r="AZ16" s="74">
        <f t="shared" si="29"/>
        <v>2.7883930930510874</v>
      </c>
      <c r="BA16" s="17">
        <f t="shared" si="30"/>
        <v>2.7698450239305021</v>
      </c>
      <c r="BB16" s="42">
        <f t="shared" si="31"/>
        <v>-6.6518846165587731E-3</v>
      </c>
      <c r="BC16" s="8"/>
    </row>
    <row r="17" spans="1:55" ht="20.100000000000001" customHeight="1">
      <c r="A17" s="47" t="s">
        <v>234</v>
      </c>
      <c r="B17" s="81"/>
      <c r="C17" s="61"/>
      <c r="D17" s="61"/>
      <c r="E17" s="61"/>
      <c r="F17" s="61"/>
      <c r="G17" s="61"/>
      <c r="H17" s="61"/>
      <c r="I17" s="61"/>
      <c r="J17" s="61"/>
      <c r="K17" s="61"/>
      <c r="L17" s="61"/>
      <c r="M17" s="82">
        <v>1703.79</v>
      </c>
      <c r="N17" s="42"/>
      <c r="P17" s="340">
        <f t="shared" si="9"/>
        <v>0</v>
      </c>
      <c r="Q17" s="341">
        <f t="shared" si="10"/>
        <v>0</v>
      </c>
      <c r="R17" s="341">
        <f t="shared" si="11"/>
        <v>0</v>
      </c>
      <c r="S17" s="341">
        <f t="shared" si="12"/>
        <v>0</v>
      </c>
      <c r="T17" s="342">
        <f t="shared" si="13"/>
        <v>2.0088795402117245E-2</v>
      </c>
      <c r="V17" s="81"/>
      <c r="W17" s="61"/>
      <c r="X17" s="61"/>
      <c r="Y17" s="61"/>
      <c r="Z17" s="61"/>
      <c r="AA17" s="61"/>
      <c r="AB17" s="61"/>
      <c r="AC17" s="61"/>
      <c r="AD17" s="61"/>
      <c r="AE17" s="61"/>
      <c r="AF17" s="61"/>
      <c r="AG17" s="82">
        <v>463.50700000000001</v>
      </c>
      <c r="AH17" s="42"/>
      <c r="AJ17" s="340">
        <f t="shared" si="14"/>
        <v>0</v>
      </c>
      <c r="AK17" s="341">
        <f t="shared" si="15"/>
        <v>0</v>
      </c>
      <c r="AL17" s="341">
        <f t="shared" si="16"/>
        <v>0</v>
      </c>
      <c r="AM17" s="341">
        <f t="shared" si="17"/>
        <v>0</v>
      </c>
      <c r="AN17" s="342">
        <f t="shared" si="18"/>
        <v>3.2279905383350294E-2</v>
      </c>
      <c r="AP17" s="52"/>
      <c r="AQ17" s="74"/>
      <c r="AR17" s="74"/>
      <c r="AS17" s="74"/>
      <c r="AT17" s="74"/>
      <c r="AU17" s="74"/>
      <c r="AV17" s="74"/>
      <c r="AW17" s="74"/>
      <c r="AX17" s="74"/>
      <c r="AY17" s="74"/>
      <c r="AZ17" s="74"/>
      <c r="BA17" s="17">
        <f t="shared" si="30"/>
        <v>2.720446768674543</v>
      </c>
      <c r="BB17" s="42"/>
      <c r="BC17" s="8"/>
    </row>
    <row r="18" spans="1:55" ht="20.100000000000001" customHeight="1">
      <c r="A18" s="47" t="s">
        <v>134</v>
      </c>
      <c r="B18" s="81">
        <v>190.4</v>
      </c>
      <c r="C18" s="61">
        <v>22.770000000000003</v>
      </c>
      <c r="D18" s="61">
        <v>21.55</v>
      </c>
      <c r="E18" s="61">
        <v>21.71</v>
      </c>
      <c r="F18" s="61">
        <v>34.35</v>
      </c>
      <c r="G18" s="61">
        <v>137.9</v>
      </c>
      <c r="H18" s="61">
        <v>46.71</v>
      </c>
      <c r="I18" s="61">
        <v>197.48999999999998</v>
      </c>
      <c r="J18" s="61">
        <v>302.31</v>
      </c>
      <c r="K18" s="61">
        <v>878.49</v>
      </c>
      <c r="L18" s="61">
        <v>2141.2399999999998</v>
      </c>
      <c r="M18" s="82">
        <v>2357.4299999999998</v>
      </c>
      <c r="N18" s="42">
        <f t="shared" si="0"/>
        <v>0.10096486148213188</v>
      </c>
      <c r="P18" s="340">
        <f t="shared" si="9"/>
        <v>1.6221857760548679E-3</v>
      </c>
      <c r="Q18" s="341">
        <f t="shared" si="10"/>
        <v>2.2537437642064307E-3</v>
      </c>
      <c r="R18" s="341">
        <f t="shared" si="11"/>
        <v>1.180262772341849E-2</v>
      </c>
      <c r="S18" s="341">
        <f t="shared" si="12"/>
        <v>2.8936422548203618E-2</v>
      </c>
      <c r="T18" s="342">
        <f t="shared" si="13"/>
        <v>2.7795637340759866E-2</v>
      </c>
      <c r="V18" s="81">
        <v>143.42500000000001</v>
      </c>
      <c r="W18" s="61">
        <v>6.4530000000000003</v>
      </c>
      <c r="X18" s="61">
        <v>7.5709999999999997</v>
      </c>
      <c r="Y18" s="61">
        <v>8.93</v>
      </c>
      <c r="Z18" s="61">
        <v>7.415</v>
      </c>
      <c r="AA18" s="61">
        <v>23.878</v>
      </c>
      <c r="AB18" s="61">
        <v>9.9369999999999994</v>
      </c>
      <c r="AC18" s="61">
        <v>38.234999999999999</v>
      </c>
      <c r="AD18" s="61">
        <v>56.132000000000005</v>
      </c>
      <c r="AE18" s="61">
        <v>156.04300000000001</v>
      </c>
      <c r="AF18" s="61">
        <v>402.22500000000002</v>
      </c>
      <c r="AG18" s="82">
        <v>404.51400000000001</v>
      </c>
      <c r="AH18" s="42">
        <f t="shared" si="1"/>
        <v>5.6908446764870092E-3</v>
      </c>
      <c r="AJ18" s="340">
        <f t="shared" si="14"/>
        <v>3.5579578748206617E-3</v>
      </c>
      <c r="AK18" s="341">
        <f t="shared" si="15"/>
        <v>3.0443538824882974E-3</v>
      </c>
      <c r="AL18" s="341">
        <f t="shared" si="16"/>
        <v>1.3703505883770442E-2</v>
      </c>
      <c r="AM18" s="341">
        <f t="shared" si="17"/>
        <v>3.0934621257485723E-2</v>
      </c>
      <c r="AN18" s="342">
        <f t="shared" si="18"/>
        <v>2.817147021779727E-2</v>
      </c>
      <c r="AP18" s="52">
        <f t="shared" si="19"/>
        <v>7.5328256302521011</v>
      </c>
      <c r="AQ18" s="74">
        <f t="shared" si="20"/>
        <v>2.8339920948616597</v>
      </c>
      <c r="AR18" s="74">
        <f t="shared" si="21"/>
        <v>3.5132250580046405</v>
      </c>
      <c r="AS18" s="74">
        <f t="shared" si="22"/>
        <v>4.113311837862736</v>
      </c>
      <c r="AT18" s="74">
        <f t="shared" si="23"/>
        <v>2.1586608442503636</v>
      </c>
      <c r="AU18" s="74">
        <f t="shared" si="24"/>
        <v>1.731544597534445</v>
      </c>
      <c r="AV18" s="74">
        <f t="shared" si="25"/>
        <v>2.1273817169770926</v>
      </c>
      <c r="AW18" s="74">
        <f t="shared" si="26"/>
        <v>1.9360473948048005</v>
      </c>
      <c r="AX18" s="74">
        <f t="shared" si="27"/>
        <v>1.8567695411994312</v>
      </c>
      <c r="AY18" s="74">
        <f t="shared" si="28"/>
        <v>1.7762638163211875</v>
      </c>
      <c r="AZ18" s="74">
        <f t="shared" si="29"/>
        <v>1.8784676168948835</v>
      </c>
      <c r="BA18" s="17">
        <f t="shared" si="30"/>
        <v>1.7159109708453699</v>
      </c>
      <c r="BB18" s="42">
        <f t="shared" si="31"/>
        <v>-8.6536837040726067E-2</v>
      </c>
      <c r="BC18" s="8"/>
    </row>
    <row r="19" spans="1:55" ht="20.100000000000001" customHeight="1">
      <c r="A19" s="47" t="s">
        <v>125</v>
      </c>
      <c r="B19" s="81">
        <v>435.53000000000003</v>
      </c>
      <c r="C19" s="61">
        <v>313.85000000000002</v>
      </c>
      <c r="D19" s="61">
        <v>415.24</v>
      </c>
      <c r="E19" s="61">
        <v>535.7700000000001</v>
      </c>
      <c r="F19" s="61">
        <v>1048.1500000000001</v>
      </c>
      <c r="G19" s="61">
        <v>993.55</v>
      </c>
      <c r="H19" s="61">
        <v>815.83</v>
      </c>
      <c r="I19" s="61">
        <v>845.39</v>
      </c>
      <c r="J19" s="61">
        <v>868.06</v>
      </c>
      <c r="K19" s="61">
        <v>551.52</v>
      </c>
      <c r="L19" s="61">
        <v>882.15</v>
      </c>
      <c r="M19" s="82">
        <v>1714.1499999999999</v>
      </c>
      <c r="N19" s="42">
        <f t="shared" si="0"/>
        <v>0.9431502578926485</v>
      </c>
      <c r="P19" s="340">
        <f t="shared" si="9"/>
        <v>3.7106647638927345E-3</v>
      </c>
      <c r="Q19" s="341">
        <f t="shared" si="10"/>
        <v>1.6237905126376351E-2</v>
      </c>
      <c r="R19" s="341">
        <f t="shared" si="11"/>
        <v>7.4097431297109415E-3</v>
      </c>
      <c r="S19" s="341">
        <f t="shared" si="12"/>
        <v>1.1921253643168362E-2</v>
      </c>
      <c r="T19" s="342">
        <f t="shared" si="13"/>
        <v>2.0210946559458192E-2</v>
      </c>
      <c r="V19" s="81">
        <v>168.59399999999999</v>
      </c>
      <c r="W19" s="61">
        <v>74.12</v>
      </c>
      <c r="X19" s="61">
        <v>90.373999999999995</v>
      </c>
      <c r="Y19" s="61">
        <v>127.41900000000001</v>
      </c>
      <c r="Z19" s="61">
        <v>228.06200000000001</v>
      </c>
      <c r="AA19" s="61">
        <v>175.90600000000001</v>
      </c>
      <c r="AB19" s="61">
        <v>152.601</v>
      </c>
      <c r="AC19" s="61">
        <v>136.453</v>
      </c>
      <c r="AD19" s="61">
        <v>128.911</v>
      </c>
      <c r="AE19" s="61">
        <v>124.06400000000001</v>
      </c>
      <c r="AF19" s="61">
        <v>191.411</v>
      </c>
      <c r="AG19" s="82">
        <v>375.94299999999998</v>
      </c>
      <c r="AH19" s="42">
        <f t="shared" si="1"/>
        <v>0.96406162655228789</v>
      </c>
      <c r="AJ19" s="340">
        <f t="shared" si="14"/>
        <v>4.1823276970368809E-3</v>
      </c>
      <c r="AK19" s="341">
        <f t="shared" si="15"/>
        <v>2.2427343749601578E-2</v>
      </c>
      <c r="AL19" s="341">
        <f t="shared" si="16"/>
        <v>1.0895149118922963E-2</v>
      </c>
      <c r="AM19" s="341">
        <f t="shared" si="17"/>
        <v>1.4721180407773258E-2</v>
      </c>
      <c r="AN19" s="342">
        <f t="shared" si="18"/>
        <v>2.6181707006653315E-2</v>
      </c>
      <c r="AP19" s="52">
        <f t="shared" si="19"/>
        <v>3.8710077376988949</v>
      </c>
      <c r="AQ19" s="74">
        <f t="shared" si="20"/>
        <v>2.3616377250278795</v>
      </c>
      <c r="AR19" s="74">
        <f t="shared" si="21"/>
        <v>2.1764280897794044</v>
      </c>
      <c r="AS19" s="74">
        <f t="shared" si="22"/>
        <v>2.3782406629710509</v>
      </c>
      <c r="AT19" s="74">
        <f t="shared" si="23"/>
        <v>2.1758526928397655</v>
      </c>
      <c r="AU19" s="74">
        <f t="shared" si="24"/>
        <v>1.7704795933772834</v>
      </c>
      <c r="AV19" s="74">
        <f t="shared" si="25"/>
        <v>1.8704999816138166</v>
      </c>
      <c r="AW19" s="74">
        <f t="shared" si="26"/>
        <v>1.6140834407788121</v>
      </c>
      <c r="AX19" s="74">
        <f t="shared" si="27"/>
        <v>1.4850471165587633</v>
      </c>
      <c r="AY19" s="74">
        <f t="shared" si="28"/>
        <v>2.2494923121554979</v>
      </c>
      <c r="AZ19" s="74">
        <f t="shared" si="29"/>
        <v>2.169823726123675</v>
      </c>
      <c r="BA19" s="17">
        <f t="shared" si="30"/>
        <v>2.1931744596447218</v>
      </c>
      <c r="BB19" s="42">
        <f t="shared" si="31"/>
        <v>1.0761580878628402E-2</v>
      </c>
      <c r="BC19" s="8"/>
    </row>
    <row r="20" spans="1:55" ht="20.100000000000001" customHeight="1">
      <c r="A20" s="47" t="s">
        <v>124</v>
      </c>
      <c r="B20" s="81">
        <v>9119.83</v>
      </c>
      <c r="C20" s="61">
        <v>1132.22</v>
      </c>
      <c r="D20" s="61">
        <v>3235.08</v>
      </c>
      <c r="E20" s="61">
        <v>1912.7200000000003</v>
      </c>
      <c r="F20" s="61">
        <v>2781.3100000000004</v>
      </c>
      <c r="G20" s="61">
        <v>1675.0200000000002</v>
      </c>
      <c r="H20" s="61">
        <v>1786.68</v>
      </c>
      <c r="I20" s="61">
        <v>1219.77</v>
      </c>
      <c r="J20" s="61">
        <v>1537.31</v>
      </c>
      <c r="K20" s="61">
        <v>1376.88</v>
      </c>
      <c r="L20" s="61">
        <v>1324.69</v>
      </c>
      <c r="M20" s="82">
        <v>1461.5500000000002</v>
      </c>
      <c r="N20" s="42">
        <f t="shared" si="0"/>
        <v>0.10331473778770892</v>
      </c>
      <c r="P20" s="340">
        <f t="shared" si="9"/>
        <v>7.7699887111546559E-2</v>
      </c>
      <c r="Q20" s="341">
        <f t="shared" si="10"/>
        <v>2.7375387091523245E-2</v>
      </c>
      <c r="R20" s="341">
        <f t="shared" si="11"/>
        <v>1.849856237386931E-2</v>
      </c>
      <c r="S20" s="341">
        <f t="shared" si="12"/>
        <v>1.7901678273047325E-2</v>
      </c>
      <c r="T20" s="342">
        <f t="shared" si="13"/>
        <v>1.72326278003536E-2</v>
      </c>
      <c r="V20" s="81">
        <v>3202.125</v>
      </c>
      <c r="W20" s="61">
        <v>255.446</v>
      </c>
      <c r="X20" s="61">
        <v>609.54399999999987</v>
      </c>
      <c r="Y20" s="61">
        <v>387.83800000000002</v>
      </c>
      <c r="Z20" s="61">
        <v>562.61599999999999</v>
      </c>
      <c r="AA20" s="61">
        <v>376.80399999999997</v>
      </c>
      <c r="AB20" s="61">
        <v>448.495</v>
      </c>
      <c r="AC20" s="61">
        <v>256.73700000000002</v>
      </c>
      <c r="AD20" s="61">
        <v>293.85199999999998</v>
      </c>
      <c r="AE20" s="61">
        <v>287.53999999999996</v>
      </c>
      <c r="AF20" s="61">
        <v>285.83</v>
      </c>
      <c r="AG20" s="82">
        <v>367.35700000000003</v>
      </c>
      <c r="AH20" s="42">
        <f t="shared" si="1"/>
        <v>0.28522898226218396</v>
      </c>
      <c r="AJ20" s="340">
        <f t="shared" si="14"/>
        <v>7.9435425204184146E-2</v>
      </c>
      <c r="AK20" s="341">
        <f t="shared" si="15"/>
        <v>4.8041072130711127E-2</v>
      </c>
      <c r="AL20" s="341">
        <f t="shared" si="16"/>
        <v>2.525141199425384E-2</v>
      </c>
      <c r="AM20" s="341">
        <f t="shared" si="17"/>
        <v>2.1982827507059835E-2</v>
      </c>
      <c r="AN20" s="342">
        <f t="shared" si="18"/>
        <v>2.5583754294781769E-2</v>
      </c>
      <c r="AP20" s="52">
        <f t="shared" si="19"/>
        <v>3.5111674230769649</v>
      </c>
      <c r="AQ20" s="74">
        <f t="shared" si="20"/>
        <v>2.2561516313084029</v>
      </c>
      <c r="AR20" s="74">
        <f t="shared" si="21"/>
        <v>1.8841697886914694</v>
      </c>
      <c r="AS20" s="74">
        <f t="shared" si="22"/>
        <v>2.0276778618930109</v>
      </c>
      <c r="AT20" s="74">
        <f t="shared" si="23"/>
        <v>2.0228453498531267</v>
      </c>
      <c r="AU20" s="74">
        <f t="shared" si="24"/>
        <v>2.2495492591133237</v>
      </c>
      <c r="AV20" s="74">
        <f t="shared" si="25"/>
        <v>2.5102144760113729</v>
      </c>
      <c r="AW20" s="74">
        <f t="shared" si="26"/>
        <v>2.1047984456085986</v>
      </c>
      <c r="AX20" s="74">
        <f t="shared" si="27"/>
        <v>1.9114687343476591</v>
      </c>
      <c r="AY20" s="74">
        <f t="shared" si="28"/>
        <v>2.0883446632967284</v>
      </c>
      <c r="AZ20" s="74">
        <f t="shared" si="29"/>
        <v>2.1577123704413861</v>
      </c>
      <c r="BA20" s="17">
        <f t="shared" si="30"/>
        <v>2.5134754199308951</v>
      </c>
      <c r="BB20" s="42">
        <f t="shared" si="31"/>
        <v>0.16487973761615565</v>
      </c>
      <c r="BC20" s="8"/>
    </row>
    <row r="21" spans="1:55" ht="20.100000000000001" customHeight="1">
      <c r="A21" s="47" t="s">
        <v>121</v>
      </c>
      <c r="B21" s="81">
        <v>567.13</v>
      </c>
      <c r="C21" s="61">
        <v>57.02</v>
      </c>
      <c r="D21" s="61">
        <v>69.78</v>
      </c>
      <c r="E21" s="61">
        <v>103.42999999999999</v>
      </c>
      <c r="F21" s="61">
        <v>131.57000000000002</v>
      </c>
      <c r="G21" s="61">
        <v>382.42</v>
      </c>
      <c r="H21" s="61">
        <v>381.53999999999996</v>
      </c>
      <c r="I21" s="61">
        <v>382.28000000000003</v>
      </c>
      <c r="J21" s="61">
        <v>1290.01</v>
      </c>
      <c r="K21" s="61">
        <v>1335.25</v>
      </c>
      <c r="L21" s="61">
        <v>1419.05</v>
      </c>
      <c r="M21" s="82">
        <v>1161.2</v>
      </c>
      <c r="N21" s="42">
        <f t="shared" si="0"/>
        <v>-0.18170607096296812</v>
      </c>
      <c r="P21" s="340">
        <f t="shared" si="9"/>
        <v>4.8318814032247753E-3</v>
      </c>
      <c r="Q21" s="341">
        <f t="shared" si="10"/>
        <v>6.250012257489653E-3</v>
      </c>
      <c r="R21" s="341">
        <f t="shared" si="11"/>
        <v>1.7939257894449043E-2</v>
      </c>
      <c r="S21" s="341">
        <f t="shared" si="12"/>
        <v>1.9176846321303707E-2</v>
      </c>
      <c r="T21" s="342">
        <f t="shared" si="13"/>
        <v>1.3691305396168862E-2</v>
      </c>
      <c r="V21" s="81">
        <v>351.78199999999998</v>
      </c>
      <c r="W21" s="61">
        <v>12.374000000000001</v>
      </c>
      <c r="X21" s="61">
        <v>15.635999999999999</v>
      </c>
      <c r="Y21" s="61">
        <v>34.070999999999998</v>
      </c>
      <c r="Z21" s="61">
        <v>31.463999999999999</v>
      </c>
      <c r="AA21" s="61">
        <v>94.427000000000007</v>
      </c>
      <c r="AB21" s="61">
        <v>64.272000000000006</v>
      </c>
      <c r="AC21" s="61">
        <v>92.15100000000001</v>
      </c>
      <c r="AD21" s="61">
        <v>315.82499999999999</v>
      </c>
      <c r="AE21" s="61">
        <v>337.00700000000001</v>
      </c>
      <c r="AF21" s="61">
        <v>377.154</v>
      </c>
      <c r="AG21" s="82">
        <v>346.67499999999995</v>
      </c>
      <c r="AH21" s="42">
        <f t="shared" si="1"/>
        <v>-8.0813142641997807E-2</v>
      </c>
      <c r="AJ21" s="340">
        <f t="shared" si="14"/>
        <v>8.7266901664295755E-3</v>
      </c>
      <c r="AK21" s="341">
        <f t="shared" si="15"/>
        <v>1.2039082170270646E-2</v>
      </c>
      <c r="AL21" s="341">
        <f t="shared" si="16"/>
        <v>2.959554358331886E-2</v>
      </c>
      <c r="AM21" s="341">
        <f t="shared" si="17"/>
        <v>2.9006442030569381E-2</v>
      </c>
      <c r="AN21" s="342">
        <f t="shared" si="18"/>
        <v>2.4143402793858477E-2</v>
      </c>
      <c r="AP21" s="52">
        <f t="shared" si="19"/>
        <v>6.2028459083455285</v>
      </c>
      <c r="AQ21" s="74">
        <f t="shared" si="20"/>
        <v>2.1701157488600491</v>
      </c>
      <c r="AR21" s="74">
        <f t="shared" si="21"/>
        <v>2.2407566638005156</v>
      </c>
      <c r="AS21" s="74">
        <f t="shared" si="22"/>
        <v>3.2941119597795607</v>
      </c>
      <c r="AT21" s="74">
        <f t="shared" si="23"/>
        <v>2.3914266170099561</v>
      </c>
      <c r="AU21" s="74">
        <f t="shared" si="24"/>
        <v>2.4691961717483397</v>
      </c>
      <c r="AV21" s="74">
        <f t="shared" si="25"/>
        <v>1.6845415945903448</v>
      </c>
      <c r="AW21" s="74">
        <f t="shared" si="26"/>
        <v>2.4105629381605107</v>
      </c>
      <c r="AX21" s="74">
        <f t="shared" si="27"/>
        <v>2.4482368353733692</v>
      </c>
      <c r="AY21" s="74">
        <f t="shared" si="28"/>
        <v>2.5239243587343196</v>
      </c>
      <c r="AZ21" s="74">
        <f t="shared" si="29"/>
        <v>2.6577921849124415</v>
      </c>
      <c r="BA21" s="17">
        <f t="shared" si="30"/>
        <v>2.9854891491560447</v>
      </c>
      <c r="BB21" s="42">
        <f t="shared" si="31"/>
        <v>0.12329668440739991</v>
      </c>
      <c r="BC21" s="8"/>
    </row>
    <row r="22" spans="1:55" ht="20.100000000000001" customHeight="1">
      <c r="A22" s="47" t="s">
        <v>152</v>
      </c>
      <c r="B22" s="81">
        <v>1701.04</v>
      </c>
      <c r="C22" s="61">
        <v>3805.02</v>
      </c>
      <c r="D22" s="61">
        <v>3097.1400000000003</v>
      </c>
      <c r="E22" s="61">
        <v>3030.46</v>
      </c>
      <c r="F22" s="61">
        <v>3890.2400000000002</v>
      </c>
      <c r="G22" s="61">
        <v>3267.31</v>
      </c>
      <c r="H22" s="61">
        <v>4062.3799999999997</v>
      </c>
      <c r="I22" s="61">
        <v>2704.94</v>
      </c>
      <c r="J22" s="61">
        <v>1779.46</v>
      </c>
      <c r="K22" s="61">
        <v>1850.22</v>
      </c>
      <c r="L22" s="61">
        <v>1918.02</v>
      </c>
      <c r="M22" s="82">
        <v>2610.92</v>
      </c>
      <c r="N22" s="42">
        <f t="shared" si="0"/>
        <v>0.3612579639419819</v>
      </c>
      <c r="P22" s="340">
        <f t="shared" si="9"/>
        <v>1.4492662250527165E-2</v>
      </c>
      <c r="Q22" s="341">
        <f t="shared" si="10"/>
        <v>5.3398691357717999E-2</v>
      </c>
      <c r="R22" s="341">
        <f t="shared" si="11"/>
        <v>2.4857947007277666E-2</v>
      </c>
      <c r="S22" s="341">
        <f t="shared" si="12"/>
        <v>2.5919858201745489E-2</v>
      </c>
      <c r="T22" s="342">
        <f t="shared" si="13"/>
        <v>3.0784449780369622E-2</v>
      </c>
      <c r="V22" s="81">
        <v>121.801</v>
      </c>
      <c r="W22" s="61">
        <v>277.70099999999996</v>
      </c>
      <c r="X22" s="61">
        <v>255.14600000000002</v>
      </c>
      <c r="Y22" s="61">
        <v>316.81500000000005</v>
      </c>
      <c r="Z22" s="61">
        <v>375.66500000000002</v>
      </c>
      <c r="AA22" s="61">
        <v>308.00700000000001</v>
      </c>
      <c r="AB22" s="61">
        <v>372.363</v>
      </c>
      <c r="AC22" s="61">
        <v>243.292</v>
      </c>
      <c r="AD22" s="61">
        <v>181.13200000000001</v>
      </c>
      <c r="AE22" s="61">
        <v>192.22299999999998</v>
      </c>
      <c r="AF22" s="61">
        <v>207.91900000000001</v>
      </c>
      <c r="AG22" s="82">
        <v>275.51300000000003</v>
      </c>
      <c r="AH22" s="42">
        <f t="shared" si="1"/>
        <v>0.32509775441397859</v>
      </c>
      <c r="AJ22" s="340">
        <f t="shared" si="14"/>
        <v>3.0215292111628474E-3</v>
      </c>
      <c r="AK22" s="341">
        <f t="shared" si="15"/>
        <v>3.9269717157365484E-2</v>
      </c>
      <c r="AL22" s="341">
        <f t="shared" si="16"/>
        <v>1.6880789343296433E-2</v>
      </c>
      <c r="AM22" s="341">
        <f t="shared" si="17"/>
        <v>1.5990790023581759E-2</v>
      </c>
      <c r="AN22" s="342">
        <f t="shared" si="18"/>
        <v>1.9187484917990428E-2</v>
      </c>
      <c r="AP22" s="52">
        <f t="shared" si="19"/>
        <v>0.71603842355265013</v>
      </c>
      <c r="AQ22" s="74">
        <f t="shared" si="20"/>
        <v>0.72982796411056972</v>
      </c>
      <c r="AR22" s="74">
        <f t="shared" si="21"/>
        <v>0.82381164558269881</v>
      </c>
      <c r="AS22" s="74">
        <f t="shared" si="22"/>
        <v>1.0454353464490542</v>
      </c>
      <c r="AT22" s="74">
        <f t="shared" si="23"/>
        <v>0.9656602163362672</v>
      </c>
      <c r="AU22" s="74">
        <f t="shared" si="24"/>
        <v>0.94269291863949256</v>
      </c>
      <c r="AV22" s="74">
        <f t="shared" si="25"/>
        <v>0.91661292148937323</v>
      </c>
      <c r="AW22" s="74">
        <f t="shared" si="26"/>
        <v>0.89943584700584855</v>
      </c>
      <c r="AX22" s="74">
        <f t="shared" si="27"/>
        <v>1.0179043080485091</v>
      </c>
      <c r="AY22" s="74">
        <f t="shared" si="28"/>
        <v>1.0389196960361471</v>
      </c>
      <c r="AZ22" s="74">
        <f t="shared" si="29"/>
        <v>1.0840293636145608</v>
      </c>
      <c r="BA22" s="17">
        <f t="shared" si="30"/>
        <v>1.0552334043172524</v>
      </c>
      <c r="BB22" s="42">
        <f t="shared" si="31"/>
        <v>-2.6563818530977654E-2</v>
      </c>
      <c r="BC22" s="8"/>
    </row>
    <row r="23" spans="1:55" ht="20.100000000000001" customHeight="1">
      <c r="A23" s="47" t="s">
        <v>118</v>
      </c>
      <c r="B23" s="81">
        <v>35142</v>
      </c>
      <c r="C23" s="61">
        <v>873.77</v>
      </c>
      <c r="D23" s="61">
        <v>1933.9799999999998</v>
      </c>
      <c r="E23" s="61">
        <v>2382.35</v>
      </c>
      <c r="F23" s="61">
        <v>3370.4000000000005</v>
      </c>
      <c r="G23" s="61">
        <v>2755.23</v>
      </c>
      <c r="H23" s="61">
        <v>2789.1099999999997</v>
      </c>
      <c r="I23" s="61">
        <v>3578.7200000000003</v>
      </c>
      <c r="J23" s="61">
        <v>5452.01</v>
      </c>
      <c r="K23" s="61">
        <v>3779.63</v>
      </c>
      <c r="L23" s="61">
        <v>5090.6499999999996</v>
      </c>
      <c r="M23" s="82">
        <v>817.43</v>
      </c>
      <c r="N23" s="42">
        <f t="shared" si="0"/>
        <v>-0.83942522074784154</v>
      </c>
      <c r="P23" s="340">
        <f t="shared" si="9"/>
        <v>0.29940573814138743</v>
      </c>
      <c r="Q23" s="341">
        <f t="shared" si="10"/>
        <v>4.5029604289010032E-2</v>
      </c>
      <c r="R23" s="341">
        <f t="shared" si="11"/>
        <v>5.0779821992582984E-2</v>
      </c>
      <c r="S23" s="341">
        <f t="shared" si="12"/>
        <v>6.8794343205344916E-2</v>
      </c>
      <c r="T23" s="342">
        <f t="shared" si="13"/>
        <v>9.6380328711594149E-3</v>
      </c>
      <c r="V23" s="81">
        <v>16918.959000000003</v>
      </c>
      <c r="W23" s="61">
        <v>142.495</v>
      </c>
      <c r="X23" s="61">
        <v>319.923</v>
      </c>
      <c r="Y23" s="61">
        <v>382.45300000000003</v>
      </c>
      <c r="Z23" s="61">
        <v>631.952</v>
      </c>
      <c r="AA23" s="61">
        <v>479.27800000000002</v>
      </c>
      <c r="AB23" s="61">
        <v>498.762</v>
      </c>
      <c r="AC23" s="61">
        <v>677.67099999999994</v>
      </c>
      <c r="AD23" s="61">
        <v>1099.1210000000001</v>
      </c>
      <c r="AE23" s="61">
        <v>871.97400000000005</v>
      </c>
      <c r="AF23" s="61">
        <v>1167.6570000000002</v>
      </c>
      <c r="AG23" s="82">
        <v>240.346</v>
      </c>
      <c r="AH23" s="42">
        <f t="shared" si="1"/>
        <v>-0.79416386832777097</v>
      </c>
      <c r="AJ23" s="340">
        <f t="shared" si="14"/>
        <v>0.41971025558876007</v>
      </c>
      <c r="AK23" s="341">
        <f t="shared" si="15"/>
        <v>6.1106116093945319E-2</v>
      </c>
      <c r="AL23" s="341">
        <f t="shared" si="16"/>
        <v>7.6575692850655561E-2</v>
      </c>
      <c r="AM23" s="341">
        <f t="shared" si="17"/>
        <v>8.980303823395365E-2</v>
      </c>
      <c r="AN23" s="342">
        <f t="shared" si="18"/>
        <v>1.6738358081467397E-2</v>
      </c>
      <c r="AP23" s="52">
        <f t="shared" si="19"/>
        <v>4.8144553525695759</v>
      </c>
      <c r="AQ23" s="74">
        <f t="shared" si="20"/>
        <v>1.6308067340375616</v>
      </c>
      <c r="AR23" s="74">
        <f t="shared" si="21"/>
        <v>1.6542208295845875</v>
      </c>
      <c r="AS23" s="74">
        <f t="shared" si="22"/>
        <v>1.6053602535311773</v>
      </c>
      <c r="AT23" s="74">
        <f t="shared" si="23"/>
        <v>1.8750059340137666</v>
      </c>
      <c r="AU23" s="74">
        <f t="shared" si="24"/>
        <v>1.7395208385506835</v>
      </c>
      <c r="AV23" s="74">
        <f t="shared" si="25"/>
        <v>1.7882478640139687</v>
      </c>
      <c r="AW23" s="74">
        <f t="shared" si="26"/>
        <v>1.8936128001073005</v>
      </c>
      <c r="AX23" s="74">
        <f t="shared" si="27"/>
        <v>2.0159922670721442</v>
      </c>
      <c r="AY23" s="74">
        <f t="shared" si="28"/>
        <v>2.3070353447295107</v>
      </c>
      <c r="AZ23" s="74">
        <f t="shared" si="29"/>
        <v>2.2937286986927017</v>
      </c>
      <c r="BA23" s="17">
        <f t="shared" si="30"/>
        <v>2.9402639981405136</v>
      </c>
      <c r="BB23" s="42">
        <f t="shared" si="31"/>
        <v>0.28187086808317885</v>
      </c>
      <c r="BC23" s="8"/>
    </row>
    <row r="24" spans="1:55" ht="20.100000000000001" customHeight="1">
      <c r="A24" s="47" t="s">
        <v>145</v>
      </c>
      <c r="B24" s="81"/>
      <c r="C24" s="61">
        <v>18.46</v>
      </c>
      <c r="D24" s="61">
        <v>106.17</v>
      </c>
      <c r="E24" s="61">
        <v>185.63</v>
      </c>
      <c r="F24" s="61">
        <v>27.45</v>
      </c>
      <c r="G24" s="61">
        <v>30.15</v>
      </c>
      <c r="H24" s="61">
        <v>30.78</v>
      </c>
      <c r="I24" s="61">
        <v>176.76</v>
      </c>
      <c r="J24" s="61">
        <v>617.6</v>
      </c>
      <c r="K24" s="61">
        <v>980.49</v>
      </c>
      <c r="L24" s="61">
        <v>1031.7399999999998</v>
      </c>
      <c r="M24" s="82">
        <v>1029.6100000000001</v>
      </c>
      <c r="N24" s="42">
        <f t="shared" si="0"/>
        <v>-2.0644736076915258E-3</v>
      </c>
      <c r="P24" s="340">
        <f t="shared" si="9"/>
        <v>0</v>
      </c>
      <c r="Q24" s="341">
        <f t="shared" si="10"/>
        <v>4.9275108405238488E-4</v>
      </c>
      <c r="R24" s="341">
        <f t="shared" si="11"/>
        <v>1.3173011026345884E-2</v>
      </c>
      <c r="S24" s="341">
        <f t="shared" si="12"/>
        <v>1.3942792307206851E-2</v>
      </c>
      <c r="T24" s="342">
        <f t="shared" si="13"/>
        <v>1.2139773466198264E-2</v>
      </c>
      <c r="V24" s="81"/>
      <c r="W24" s="61">
        <v>2.9169999999999998</v>
      </c>
      <c r="X24" s="61">
        <v>34.997</v>
      </c>
      <c r="Y24" s="61">
        <v>89.056000000000012</v>
      </c>
      <c r="Z24" s="61">
        <v>8.8060000000000009</v>
      </c>
      <c r="AA24" s="61">
        <v>8.213000000000001</v>
      </c>
      <c r="AB24" s="61">
        <v>5.3159999999999998</v>
      </c>
      <c r="AC24" s="61">
        <v>35.925000000000004</v>
      </c>
      <c r="AD24" s="61">
        <v>127.56099999999999</v>
      </c>
      <c r="AE24" s="61">
        <v>184.59900000000002</v>
      </c>
      <c r="AF24" s="61">
        <v>202.732</v>
      </c>
      <c r="AG24" s="82">
        <v>195.126</v>
      </c>
      <c r="AH24" s="42">
        <f t="shared" si="1"/>
        <v>-3.7517510802438661E-2</v>
      </c>
      <c r="AJ24" s="340">
        <f t="shared" si="14"/>
        <v>0</v>
      </c>
      <c r="AK24" s="341">
        <f t="shared" si="15"/>
        <v>1.0471261595140459E-3</v>
      </c>
      <c r="AL24" s="341">
        <f t="shared" si="16"/>
        <v>1.6211258964760611E-2</v>
      </c>
      <c r="AM24" s="341">
        <f t="shared" si="17"/>
        <v>1.5591864346504059E-2</v>
      </c>
      <c r="AN24" s="342">
        <f t="shared" si="18"/>
        <v>1.3589112608507765E-2</v>
      </c>
      <c r="AP24" s="52"/>
      <c r="AQ24" s="74">
        <f t="shared" si="20"/>
        <v>1.5801733477789814</v>
      </c>
      <c r="AR24" s="74">
        <f t="shared" si="21"/>
        <v>3.2963172270886316</v>
      </c>
      <c r="AS24" s="74">
        <f t="shared" si="22"/>
        <v>4.7975004040295213</v>
      </c>
      <c r="AT24" s="74">
        <f t="shared" si="23"/>
        <v>3.2080145719489987</v>
      </c>
      <c r="AU24" s="74">
        <f t="shared" si="24"/>
        <v>2.7240464344941961</v>
      </c>
      <c r="AV24" s="74">
        <f t="shared" si="25"/>
        <v>1.7270955165692006</v>
      </c>
      <c r="AW24" s="74">
        <f t="shared" si="26"/>
        <v>2.0324168363883235</v>
      </c>
      <c r="AX24" s="74">
        <f t="shared" si="27"/>
        <v>2.065430699481865</v>
      </c>
      <c r="AY24" s="74">
        <f t="shared" si="28"/>
        <v>1.8827219043539456</v>
      </c>
      <c r="AZ24" s="74">
        <f t="shared" si="29"/>
        <v>1.9649524104910157</v>
      </c>
      <c r="BA24" s="17">
        <f t="shared" si="30"/>
        <v>1.8951447635512475</v>
      </c>
      <c r="BB24" s="42">
        <f t="shared" si="31"/>
        <v>-3.5526380469603408E-2</v>
      </c>
      <c r="BC24" s="8"/>
    </row>
    <row r="25" spans="1:55" ht="20.100000000000001" customHeight="1">
      <c r="A25" s="47" t="s">
        <v>137</v>
      </c>
      <c r="B25" s="81">
        <v>106.33</v>
      </c>
      <c r="C25" s="61">
        <v>265.42</v>
      </c>
      <c r="D25" s="61">
        <v>229.72</v>
      </c>
      <c r="E25" s="61">
        <v>225.67</v>
      </c>
      <c r="F25" s="61">
        <v>290.48</v>
      </c>
      <c r="G25" s="61">
        <v>419.34999999999997</v>
      </c>
      <c r="H25" s="61">
        <v>355.69</v>
      </c>
      <c r="I25" s="61">
        <v>344</v>
      </c>
      <c r="J25" s="61">
        <v>275.82</v>
      </c>
      <c r="K25" s="61">
        <v>264.39999999999998</v>
      </c>
      <c r="L25" s="61">
        <v>354.94</v>
      </c>
      <c r="M25" s="82">
        <v>332.88</v>
      </c>
      <c r="N25" s="42">
        <f t="shared" si="0"/>
        <v>-6.2151349523863197E-2</v>
      </c>
      <c r="P25" s="340">
        <f t="shared" si="9"/>
        <v>9.0591918890711189E-4</v>
      </c>
      <c r="Q25" s="341">
        <f t="shared" si="10"/>
        <v>6.8535710480055589E-3</v>
      </c>
      <c r="R25" s="341">
        <f t="shared" si="11"/>
        <v>3.5522484832745376E-3</v>
      </c>
      <c r="S25" s="341">
        <f t="shared" si="12"/>
        <v>4.7966102908872403E-3</v>
      </c>
      <c r="T25" s="342">
        <f t="shared" si="13"/>
        <v>3.9248723219744153E-3</v>
      </c>
      <c r="V25" s="81">
        <v>17.87</v>
      </c>
      <c r="W25" s="61">
        <v>35.742000000000004</v>
      </c>
      <c r="X25" s="61">
        <v>32.986000000000004</v>
      </c>
      <c r="Y25" s="61">
        <v>36.812000000000005</v>
      </c>
      <c r="Z25" s="61">
        <v>45.588999999999999</v>
      </c>
      <c r="AA25" s="61">
        <v>79.86699999999999</v>
      </c>
      <c r="AB25" s="61">
        <v>58.71</v>
      </c>
      <c r="AC25" s="61">
        <v>51.594999999999999</v>
      </c>
      <c r="AD25" s="61">
        <v>61.027000000000001</v>
      </c>
      <c r="AE25" s="61">
        <v>87.441999999999993</v>
      </c>
      <c r="AF25" s="61">
        <v>126.19800000000001</v>
      </c>
      <c r="AG25" s="82">
        <v>169.09</v>
      </c>
      <c r="AH25" s="42">
        <f t="shared" si="1"/>
        <v>0.33987860346439719</v>
      </c>
      <c r="AJ25" s="340">
        <f t="shared" si="14"/>
        <v>4.4330282184448474E-4</v>
      </c>
      <c r="AK25" s="341">
        <f t="shared" si="15"/>
        <v>1.0182737730659721E-2</v>
      </c>
      <c r="AL25" s="341">
        <f t="shared" si="16"/>
        <v>7.6790497586476467E-3</v>
      </c>
      <c r="AM25" s="341">
        <f t="shared" si="17"/>
        <v>9.7057302093409986E-3</v>
      </c>
      <c r="AN25" s="342">
        <f t="shared" si="18"/>
        <v>1.1775893786438394E-2</v>
      </c>
      <c r="AP25" s="52">
        <f t="shared" si="19"/>
        <v>1.6806169472397257</v>
      </c>
      <c r="AQ25" s="74">
        <f t="shared" si="20"/>
        <v>1.346620450606586</v>
      </c>
      <c r="AR25" s="74">
        <f t="shared" si="21"/>
        <v>1.4359219919902491</v>
      </c>
      <c r="AS25" s="74">
        <f t="shared" si="22"/>
        <v>1.6312314441441045</v>
      </c>
      <c r="AT25" s="74">
        <f t="shared" si="23"/>
        <v>1.5694367942715504</v>
      </c>
      <c r="AU25" s="74">
        <f t="shared" si="24"/>
        <v>1.9045427447239773</v>
      </c>
      <c r="AV25" s="74">
        <f t="shared" si="25"/>
        <v>1.6505946189097247</v>
      </c>
      <c r="AW25" s="74">
        <f t="shared" si="26"/>
        <v>1.4998546511627906</v>
      </c>
      <c r="AX25" s="74">
        <f t="shared" si="27"/>
        <v>2.2125661663403671</v>
      </c>
      <c r="AY25" s="74">
        <f t="shared" si="28"/>
        <v>3.3071860816944025</v>
      </c>
      <c r="AZ25" s="74">
        <f t="shared" si="29"/>
        <v>3.5554741646475465</v>
      </c>
      <c r="BA25" s="17">
        <f t="shared" si="30"/>
        <v>5.0796082672434517</v>
      </c>
      <c r="BB25" s="42">
        <f t="shared" si="31"/>
        <v>0.42867252918064513</v>
      </c>
      <c r="BC25" s="8"/>
    </row>
    <row r="26" spans="1:55" ht="20.100000000000001" customHeight="1">
      <c r="A26" s="47" t="s">
        <v>127</v>
      </c>
      <c r="B26" s="81">
        <v>9711.9800000000014</v>
      </c>
      <c r="C26" s="61">
        <v>9140.59</v>
      </c>
      <c r="D26" s="61">
        <v>8027.1799999999994</v>
      </c>
      <c r="E26" s="61">
        <v>8030.6100000000015</v>
      </c>
      <c r="F26" s="61">
        <v>6453.91</v>
      </c>
      <c r="G26" s="61">
        <v>6905.62</v>
      </c>
      <c r="H26" s="61">
        <v>1482.82</v>
      </c>
      <c r="I26" s="61">
        <v>2172.37</v>
      </c>
      <c r="J26" s="61">
        <v>924.33</v>
      </c>
      <c r="K26" s="61">
        <v>1272.26</v>
      </c>
      <c r="L26" s="61">
        <v>1138.3400000000001</v>
      </c>
      <c r="M26" s="82">
        <v>880.7</v>
      </c>
      <c r="N26" s="42">
        <f t="shared" si="0"/>
        <v>-0.22632956761600231</v>
      </c>
      <c r="P26" s="340">
        <f t="shared" si="9"/>
        <v>8.2744935994376878E-2</v>
      </c>
      <c r="Q26" s="341">
        <f t="shared" si="10"/>
        <v>0.11286075426380864</v>
      </c>
      <c r="R26" s="341">
        <f t="shared" si="11"/>
        <v>1.7092979029239272E-2</v>
      </c>
      <c r="S26" s="341">
        <f t="shared" si="12"/>
        <v>1.5383370030226464E-2</v>
      </c>
      <c r="T26" s="342">
        <f t="shared" si="13"/>
        <v>1.0384027439205922E-2</v>
      </c>
      <c r="V26" s="81">
        <v>960.62299999999993</v>
      </c>
      <c r="W26" s="61">
        <v>904.45100000000002</v>
      </c>
      <c r="X26" s="61">
        <v>843.93600000000004</v>
      </c>
      <c r="Y26" s="61">
        <v>1081.1189999999999</v>
      </c>
      <c r="Z26" s="61">
        <v>1027.9639999999999</v>
      </c>
      <c r="AA26" s="61">
        <v>834.61400000000003</v>
      </c>
      <c r="AB26" s="61">
        <v>404.85899999999998</v>
      </c>
      <c r="AC26" s="61">
        <v>291.67099999999999</v>
      </c>
      <c r="AD26" s="61">
        <v>203.20600000000002</v>
      </c>
      <c r="AE26" s="61">
        <v>209.63800000000001</v>
      </c>
      <c r="AF26" s="61">
        <v>206.89600000000002</v>
      </c>
      <c r="AG26" s="82">
        <v>150.233</v>
      </c>
      <c r="AH26" s="42">
        <f t="shared" si="1"/>
        <v>-0.27387189699172532</v>
      </c>
      <c r="AJ26" s="340">
        <f t="shared" si="14"/>
        <v>2.3830267858349997E-2</v>
      </c>
      <c r="AK26" s="341">
        <f t="shared" si="15"/>
        <v>0.10641010014570265</v>
      </c>
      <c r="AL26" s="341">
        <f t="shared" si="16"/>
        <v>1.8410153396575736E-2</v>
      </c>
      <c r="AM26" s="341">
        <f t="shared" si="17"/>
        <v>1.5912112374140756E-2</v>
      </c>
      <c r="AN26" s="342">
        <f t="shared" si="18"/>
        <v>1.0462640317097399E-2</v>
      </c>
      <c r="AP26" s="52">
        <f t="shared" si="19"/>
        <v>0.98911138614371086</v>
      </c>
      <c r="AQ26" s="74">
        <f t="shared" si="20"/>
        <v>0.98948864351207089</v>
      </c>
      <c r="AR26" s="74">
        <f t="shared" si="21"/>
        <v>1.0513480450170547</v>
      </c>
      <c r="AS26" s="74">
        <f t="shared" si="22"/>
        <v>1.346247669853224</v>
      </c>
      <c r="AT26" s="74">
        <f t="shared" si="23"/>
        <v>1.5927770917164943</v>
      </c>
      <c r="AU26" s="74">
        <f t="shared" si="24"/>
        <v>1.2086011103999352</v>
      </c>
      <c r="AV26" s="74">
        <f t="shared" si="25"/>
        <v>2.7303313955840895</v>
      </c>
      <c r="AW26" s="74">
        <f t="shared" si="26"/>
        <v>1.3426396055920491</v>
      </c>
      <c r="AX26" s="74">
        <f t="shared" si="27"/>
        <v>2.1984139863468677</v>
      </c>
      <c r="AY26" s="74">
        <f t="shared" si="28"/>
        <v>1.6477606778488674</v>
      </c>
      <c r="AZ26" s="74">
        <f t="shared" si="29"/>
        <v>1.8175237626719609</v>
      </c>
      <c r="BA26" s="17">
        <f t="shared" si="30"/>
        <v>1.7058362666061087</v>
      </c>
      <c r="BB26" s="42">
        <f t="shared" si="31"/>
        <v>-6.1450363598910693E-2</v>
      </c>
      <c r="BC26" s="8"/>
    </row>
    <row r="27" spans="1:55" ht="20.100000000000001" customHeight="1">
      <c r="A27" s="47" t="s">
        <v>130</v>
      </c>
      <c r="B27" s="81">
        <v>2694.92</v>
      </c>
      <c r="C27" s="61">
        <v>413.71</v>
      </c>
      <c r="D27" s="61">
        <v>552.91999999999996</v>
      </c>
      <c r="E27" s="61">
        <v>369.54999999999995</v>
      </c>
      <c r="F27" s="61">
        <v>346.33</v>
      </c>
      <c r="G27" s="61">
        <v>292.02</v>
      </c>
      <c r="H27" s="61">
        <v>287.77</v>
      </c>
      <c r="I27" s="61">
        <v>1336.78</v>
      </c>
      <c r="J27" s="61">
        <v>1105.25</v>
      </c>
      <c r="K27" s="61">
        <v>607.18000000000006</v>
      </c>
      <c r="L27" s="61">
        <v>303.66000000000003</v>
      </c>
      <c r="M27" s="82">
        <v>830.46999999999991</v>
      </c>
      <c r="N27" s="42">
        <f t="shared" si="0"/>
        <v>1.7348679444115125</v>
      </c>
      <c r="P27" s="340">
        <f t="shared" si="9"/>
        <v>2.2960403842467357E-2</v>
      </c>
      <c r="Q27" s="341">
        <f t="shared" si="10"/>
        <v>4.7725761713093675E-3</v>
      </c>
      <c r="R27" s="341">
        <f t="shared" si="11"/>
        <v>8.1575424889358331E-3</v>
      </c>
      <c r="S27" s="341">
        <f t="shared" si="12"/>
        <v>4.1036194312582958E-3</v>
      </c>
      <c r="T27" s="342">
        <f t="shared" si="13"/>
        <v>9.7917829765383681E-3</v>
      </c>
      <c r="V27" s="81">
        <v>970.51799999999992</v>
      </c>
      <c r="W27" s="61">
        <v>115.614</v>
      </c>
      <c r="X27" s="61">
        <v>154.346</v>
      </c>
      <c r="Y27" s="61">
        <v>102.85599999999999</v>
      </c>
      <c r="Z27" s="61">
        <v>97.293999999999997</v>
      </c>
      <c r="AA27" s="61">
        <v>79.471000000000004</v>
      </c>
      <c r="AB27" s="61">
        <v>86.286999999999992</v>
      </c>
      <c r="AC27" s="61">
        <v>140.99299999999999</v>
      </c>
      <c r="AD27" s="61">
        <v>191.518</v>
      </c>
      <c r="AE27" s="61">
        <v>144.38800000000001</v>
      </c>
      <c r="AF27" s="61">
        <v>106.54799999999999</v>
      </c>
      <c r="AG27" s="82">
        <v>141.83199999999999</v>
      </c>
      <c r="AH27" s="42">
        <f t="shared" si="1"/>
        <v>0.331155910950933</v>
      </c>
      <c r="AJ27" s="340">
        <f t="shared" si="14"/>
        <v>2.4075734082309209E-2</v>
      </c>
      <c r="AK27" s="341">
        <f t="shared" si="15"/>
        <v>1.0132249241780194E-2</v>
      </c>
      <c r="AL27" s="341">
        <f t="shared" si="16"/>
        <v>1.2679978003151992E-2</v>
      </c>
      <c r="AM27" s="341">
        <f t="shared" si="17"/>
        <v>8.1944733065885712E-3</v>
      </c>
      <c r="AN27" s="342">
        <f t="shared" si="18"/>
        <v>9.8775715152766581E-3</v>
      </c>
      <c r="AP27" s="52">
        <f t="shared" si="19"/>
        <v>3.601286865658349</v>
      </c>
      <c r="AQ27" s="74">
        <f t="shared" si="20"/>
        <v>2.7945662420536128</v>
      </c>
      <c r="AR27" s="74">
        <f t="shared" si="21"/>
        <v>2.7914707371771685</v>
      </c>
      <c r="AS27" s="74">
        <f t="shared" si="22"/>
        <v>2.7832769584629959</v>
      </c>
      <c r="AT27" s="74">
        <f t="shared" si="23"/>
        <v>2.80928594115439</v>
      </c>
      <c r="AU27" s="74">
        <f t="shared" si="24"/>
        <v>2.721423190192453</v>
      </c>
      <c r="AV27" s="74">
        <f t="shared" si="25"/>
        <v>2.9984710011467492</v>
      </c>
      <c r="AW27" s="74">
        <f t="shared" si="26"/>
        <v>1.0547210460958423</v>
      </c>
      <c r="AX27" s="74">
        <f t="shared" si="27"/>
        <v>1.7328025333634924</v>
      </c>
      <c r="AY27" s="74">
        <f t="shared" si="28"/>
        <v>2.3780098158700875</v>
      </c>
      <c r="AZ27" s="74">
        <f t="shared" si="29"/>
        <v>3.5087927287097402</v>
      </c>
      <c r="BA27" s="17">
        <f t="shared" si="30"/>
        <v>1.707852180090792</v>
      </c>
      <c r="BB27" s="42">
        <f t="shared" si="31"/>
        <v>-0.51326501388447454</v>
      </c>
      <c r="BC27" s="8"/>
    </row>
    <row r="28" spans="1:55" ht="20.100000000000001" customHeight="1">
      <c r="A28" s="47" t="s">
        <v>153</v>
      </c>
      <c r="B28" s="81">
        <v>2908.59</v>
      </c>
      <c r="C28" s="61">
        <v>2857.09</v>
      </c>
      <c r="D28" s="61">
        <v>3010.0899999999997</v>
      </c>
      <c r="E28" s="61">
        <v>1195.7799999999997</v>
      </c>
      <c r="F28" s="61">
        <v>2511.5100000000002</v>
      </c>
      <c r="G28" s="61">
        <v>1919.35</v>
      </c>
      <c r="H28" s="61">
        <v>1171.96</v>
      </c>
      <c r="I28" s="61">
        <v>1013.28</v>
      </c>
      <c r="J28" s="61">
        <v>803.02</v>
      </c>
      <c r="K28" s="61">
        <v>857.64</v>
      </c>
      <c r="L28" s="61">
        <v>883.68</v>
      </c>
      <c r="M28" s="82">
        <v>1153.73</v>
      </c>
      <c r="N28" s="42">
        <f t="shared" si="0"/>
        <v>0.30559704870541382</v>
      </c>
      <c r="P28" s="340">
        <f t="shared" si="9"/>
        <v>2.4780847302391957E-2</v>
      </c>
      <c r="Q28" s="341">
        <f t="shared" si="10"/>
        <v>3.136855035409436E-2</v>
      </c>
      <c r="R28" s="341">
        <f t="shared" si="11"/>
        <v>1.1522505254143625E-2</v>
      </c>
      <c r="S28" s="341">
        <f t="shared" si="12"/>
        <v>1.1941929852513765E-2</v>
      </c>
      <c r="T28" s="342">
        <f t="shared" si="13"/>
        <v>1.3603229223839046E-2</v>
      </c>
      <c r="V28" s="81">
        <v>165.786</v>
      </c>
      <c r="W28" s="61">
        <v>173.83600000000001</v>
      </c>
      <c r="X28" s="61">
        <v>239.82</v>
      </c>
      <c r="Y28" s="61">
        <v>112.07199999999999</v>
      </c>
      <c r="Z28" s="61">
        <v>203.029</v>
      </c>
      <c r="AA28" s="61">
        <v>161.334</v>
      </c>
      <c r="AB28" s="61">
        <v>105.062</v>
      </c>
      <c r="AC28" s="61">
        <v>83.376000000000005</v>
      </c>
      <c r="AD28" s="61">
        <v>109.16800000000001</v>
      </c>
      <c r="AE28" s="61">
        <v>101.526</v>
      </c>
      <c r="AF28" s="61">
        <v>118.44200000000001</v>
      </c>
      <c r="AG28" s="82">
        <v>139.749</v>
      </c>
      <c r="AH28" s="42">
        <f t="shared" si="1"/>
        <v>0.17989395653568824</v>
      </c>
      <c r="AJ28" s="340">
        <f t="shared" si="14"/>
        <v>4.112669368903735E-3</v>
      </c>
      <c r="AK28" s="341">
        <f t="shared" si="15"/>
        <v>2.0569469355782185E-2</v>
      </c>
      <c r="AL28" s="341">
        <f t="shared" si="16"/>
        <v>8.9158894558274172E-3</v>
      </c>
      <c r="AM28" s="341">
        <f t="shared" si="17"/>
        <v>9.1092259580561226E-3</v>
      </c>
      <c r="AN28" s="342">
        <f t="shared" si="18"/>
        <v>9.7325056523802651E-3</v>
      </c>
      <c r="AP28" s="52">
        <f t="shared" si="19"/>
        <v>0.56998751972605277</v>
      </c>
      <c r="AQ28" s="74">
        <f t="shared" si="20"/>
        <v>0.60843725608923771</v>
      </c>
      <c r="AR28" s="74">
        <f t="shared" si="21"/>
        <v>0.79672036384294165</v>
      </c>
      <c r="AS28" s="74">
        <f t="shared" si="22"/>
        <v>0.93722925621769893</v>
      </c>
      <c r="AT28" s="74">
        <f t="shared" si="23"/>
        <v>0.80839415331812325</v>
      </c>
      <c r="AU28" s="74">
        <f t="shared" si="24"/>
        <v>0.84056581655247875</v>
      </c>
      <c r="AV28" s="74">
        <f t="shared" si="25"/>
        <v>0.89646404314140404</v>
      </c>
      <c r="AW28" s="74">
        <f t="shared" si="26"/>
        <v>0.82283278067266707</v>
      </c>
      <c r="AX28" s="74">
        <f t="shared" si="27"/>
        <v>1.3594680082687853</v>
      </c>
      <c r="AY28" s="74">
        <f t="shared" si="28"/>
        <v>1.1837834056247376</v>
      </c>
      <c r="AZ28" s="74">
        <f t="shared" si="29"/>
        <v>1.3403268151367012</v>
      </c>
      <c r="BA28" s="17">
        <f t="shared" si="30"/>
        <v>1.2112799355135082</v>
      </c>
      <c r="BB28" s="42">
        <f t="shared" si="31"/>
        <v>-9.6280159559466352E-2</v>
      </c>
      <c r="BC28" s="8"/>
    </row>
    <row r="29" spans="1:55" ht="20.100000000000001" customHeight="1">
      <c r="A29" s="47" t="s">
        <v>129</v>
      </c>
      <c r="B29" s="81">
        <v>2824.42</v>
      </c>
      <c r="C29" s="61">
        <v>362.59000000000003</v>
      </c>
      <c r="D29" s="61">
        <v>405.68</v>
      </c>
      <c r="E29" s="61">
        <v>255.01</v>
      </c>
      <c r="F29" s="61">
        <v>461.25</v>
      </c>
      <c r="G29" s="61">
        <v>300.84999999999997</v>
      </c>
      <c r="H29" s="61">
        <v>429.1</v>
      </c>
      <c r="I29" s="61">
        <v>301.77</v>
      </c>
      <c r="J29" s="61">
        <v>588.83000000000004</v>
      </c>
      <c r="K29" s="61">
        <v>1125.3699999999999</v>
      </c>
      <c r="L29" s="61">
        <v>505.55000000000007</v>
      </c>
      <c r="M29" s="82">
        <v>547.77</v>
      </c>
      <c r="N29" s="42">
        <f t="shared" si="0"/>
        <v>8.3513005637424406E-2</v>
      </c>
      <c r="P29" s="340">
        <f t="shared" si="9"/>
        <v>2.406372872691644E-2</v>
      </c>
      <c r="Q29" s="341">
        <f t="shared" si="10"/>
        <v>4.9168876828245434E-3</v>
      </c>
      <c r="R29" s="341">
        <f t="shared" si="11"/>
        <v>1.5119492721719615E-2</v>
      </c>
      <c r="S29" s="341">
        <f t="shared" si="12"/>
        <v>6.8319330944893349E-3</v>
      </c>
      <c r="T29" s="342">
        <f t="shared" si="13"/>
        <v>6.4585655846188571E-3</v>
      </c>
      <c r="V29" s="81">
        <v>1324.19</v>
      </c>
      <c r="W29" s="61">
        <v>74.543999999999997</v>
      </c>
      <c r="X29" s="61">
        <v>87.783000000000001</v>
      </c>
      <c r="Y29" s="61">
        <v>55.741000000000007</v>
      </c>
      <c r="Z29" s="61">
        <v>94.727000000000004</v>
      </c>
      <c r="AA29" s="61">
        <v>66.724999999999994</v>
      </c>
      <c r="AB29" s="61">
        <v>100.03</v>
      </c>
      <c r="AC29" s="61">
        <v>69.085999999999999</v>
      </c>
      <c r="AD29" s="61">
        <v>161.06200000000001</v>
      </c>
      <c r="AE29" s="61">
        <v>290.39199999999994</v>
      </c>
      <c r="AF29" s="61">
        <v>149.77199999999999</v>
      </c>
      <c r="AG29" s="82">
        <v>136.21200000000002</v>
      </c>
      <c r="AH29" s="42">
        <f t="shared" si="1"/>
        <v>-9.0537617178110555E-2</v>
      </c>
      <c r="AJ29" s="340">
        <f t="shared" si="14"/>
        <v>3.2849309661905329E-2</v>
      </c>
      <c r="AK29" s="341">
        <f t="shared" si="15"/>
        <v>8.5071828800164003E-3</v>
      </c>
      <c r="AL29" s="341">
        <f t="shared" si="16"/>
        <v>2.5501871154744941E-2</v>
      </c>
      <c r="AM29" s="341">
        <f t="shared" si="17"/>
        <v>1.1518777040154518E-2</v>
      </c>
      <c r="AN29" s="342">
        <f t="shared" si="18"/>
        <v>9.4861792207602269E-3</v>
      </c>
      <c r="AP29" s="52">
        <f t="shared" si="19"/>
        <v>4.6883607961988654</v>
      </c>
      <c r="AQ29" s="74">
        <f t="shared" si="20"/>
        <v>2.0558757825643288</v>
      </c>
      <c r="AR29" s="74">
        <f t="shared" si="21"/>
        <v>2.1638483533819759</v>
      </c>
      <c r="AS29" s="74">
        <f t="shared" si="22"/>
        <v>2.1858358495745267</v>
      </c>
      <c r="AT29" s="74">
        <f t="shared" si="23"/>
        <v>2.0537018970189704</v>
      </c>
      <c r="AU29" s="74">
        <f t="shared" si="24"/>
        <v>2.217882665780289</v>
      </c>
      <c r="AV29" s="74">
        <f t="shared" si="25"/>
        <v>2.3311582381729199</v>
      </c>
      <c r="AW29" s="74">
        <f t="shared" si="26"/>
        <v>2.2893594459356463</v>
      </c>
      <c r="AX29" s="74">
        <f t="shared" si="27"/>
        <v>2.7352886232019431</v>
      </c>
      <c r="AY29" s="74">
        <f t="shared" si="28"/>
        <v>2.5804135528759424</v>
      </c>
      <c r="AZ29" s="74">
        <f t="shared" si="29"/>
        <v>2.9625556324794773</v>
      </c>
      <c r="BA29" s="17">
        <f t="shared" si="30"/>
        <v>2.4866641108494445</v>
      </c>
      <c r="BB29" s="42">
        <f t="shared" si="31"/>
        <v>-0.1606354717571129</v>
      </c>
      <c r="BC29" s="8"/>
    </row>
    <row r="30" spans="1:55" ht="20.100000000000001" customHeight="1">
      <c r="A30" s="47" t="s">
        <v>148</v>
      </c>
      <c r="B30" s="81">
        <v>167.22</v>
      </c>
      <c r="C30" s="61">
        <v>421.55</v>
      </c>
      <c r="D30" s="61">
        <v>208.53</v>
      </c>
      <c r="E30" s="61">
        <v>216.37</v>
      </c>
      <c r="F30" s="61">
        <v>325.97000000000003</v>
      </c>
      <c r="G30" s="61">
        <v>291.45</v>
      </c>
      <c r="H30" s="61">
        <v>299.81</v>
      </c>
      <c r="I30" s="61">
        <v>325.86</v>
      </c>
      <c r="J30" s="61">
        <v>555.75</v>
      </c>
      <c r="K30" s="61">
        <v>60</v>
      </c>
      <c r="L30" s="61">
        <v>417.38</v>
      </c>
      <c r="M30" s="82">
        <v>575.61</v>
      </c>
      <c r="N30" s="42">
        <f t="shared" si="0"/>
        <v>0.37910297570559209</v>
      </c>
      <c r="P30" s="340">
        <f t="shared" si="9"/>
        <v>1.4246948816801208E-3</v>
      </c>
      <c r="Q30" s="341">
        <f t="shared" si="10"/>
        <v>4.7632604791730537E-3</v>
      </c>
      <c r="R30" s="341">
        <f t="shared" si="11"/>
        <v>8.0610782525140793E-4</v>
      </c>
      <c r="S30" s="341">
        <f t="shared" si="12"/>
        <v>5.640415853976774E-3</v>
      </c>
      <c r="T30" s="342">
        <f t="shared" si="13"/>
        <v>6.7868173433420246E-3</v>
      </c>
      <c r="V30" s="81">
        <v>44.106999999999999</v>
      </c>
      <c r="W30" s="61">
        <v>88.694000000000003</v>
      </c>
      <c r="X30" s="61">
        <v>48.298000000000002</v>
      </c>
      <c r="Y30" s="61">
        <v>49.954000000000001</v>
      </c>
      <c r="Z30" s="61">
        <v>76.02</v>
      </c>
      <c r="AA30" s="61">
        <v>67.712999999999994</v>
      </c>
      <c r="AB30" s="61">
        <v>69.700999999999993</v>
      </c>
      <c r="AC30" s="61">
        <v>75.825000000000003</v>
      </c>
      <c r="AD30" s="61">
        <v>128.922</v>
      </c>
      <c r="AE30" s="61">
        <v>13.701000000000001</v>
      </c>
      <c r="AF30" s="61">
        <v>100.443</v>
      </c>
      <c r="AG30" s="82">
        <v>125.874</v>
      </c>
      <c r="AH30" s="42">
        <f t="shared" si="1"/>
        <v>0.25318837549655027</v>
      </c>
      <c r="AJ30" s="340">
        <f t="shared" si="14"/>
        <v>1.0941666235643362E-3</v>
      </c>
      <c r="AK30" s="341">
        <f t="shared" si="15"/>
        <v>8.6331491098471415E-3</v>
      </c>
      <c r="AL30" s="341">
        <f t="shared" si="16"/>
        <v>1.2032051044490225E-3</v>
      </c>
      <c r="AM30" s="341">
        <f t="shared" si="17"/>
        <v>7.7249453986341921E-3</v>
      </c>
      <c r="AN30" s="342">
        <f t="shared" si="18"/>
        <v>8.7662123985696744E-3</v>
      </c>
      <c r="AP30" s="52">
        <f t="shared" si="19"/>
        <v>2.6376629589761991</v>
      </c>
      <c r="AQ30" s="74">
        <f t="shared" si="20"/>
        <v>2.1039971533625903</v>
      </c>
      <c r="AR30" s="74">
        <f t="shared" si="21"/>
        <v>2.3161175849997604</v>
      </c>
      <c r="AS30" s="74">
        <f t="shared" si="22"/>
        <v>2.3087304154919814</v>
      </c>
      <c r="AT30" s="74">
        <f t="shared" si="23"/>
        <v>2.3321164524342728</v>
      </c>
      <c r="AU30" s="74">
        <f t="shared" si="24"/>
        <v>2.3233144621718989</v>
      </c>
      <c r="AV30" s="74">
        <f t="shared" si="25"/>
        <v>2.3248390647410027</v>
      </c>
      <c r="AW30" s="74">
        <f t="shared" si="26"/>
        <v>2.326919535997054</v>
      </c>
      <c r="AX30" s="74">
        <f t="shared" si="27"/>
        <v>2.319784075573549</v>
      </c>
      <c r="AY30" s="74">
        <f t="shared" si="28"/>
        <v>2.2835000000000001</v>
      </c>
      <c r="AZ30" s="74">
        <f t="shared" si="29"/>
        <v>2.406512051368058</v>
      </c>
      <c r="BA30" s="17">
        <f t="shared" si="30"/>
        <v>2.1867931411893466</v>
      </c>
      <c r="BB30" s="42">
        <f t="shared" si="31"/>
        <v>-9.1301811704539437E-2</v>
      </c>
      <c r="BC30" s="8"/>
    </row>
    <row r="31" spans="1:55" ht="20.100000000000001" customHeight="1">
      <c r="A31" s="47" t="s">
        <v>140</v>
      </c>
      <c r="B31" s="81">
        <v>282.36</v>
      </c>
      <c r="C31" s="61">
        <v>165.91</v>
      </c>
      <c r="D31" s="61">
        <v>255.03</v>
      </c>
      <c r="E31" s="61">
        <v>169.82000000000002</v>
      </c>
      <c r="F31" s="61">
        <v>159.77000000000001</v>
      </c>
      <c r="G31" s="61">
        <v>159.29000000000002</v>
      </c>
      <c r="H31" s="61">
        <v>128.21</v>
      </c>
      <c r="I31" s="61">
        <v>114.97</v>
      </c>
      <c r="J31" s="61">
        <v>176.61999999999998</v>
      </c>
      <c r="K31" s="61">
        <v>95.47</v>
      </c>
      <c r="L31" s="61">
        <v>120.28</v>
      </c>
      <c r="M31" s="82">
        <v>420.84000000000003</v>
      </c>
      <c r="N31" s="42">
        <f t="shared" si="0"/>
        <v>2.4988360492184905</v>
      </c>
      <c r="P31" s="340">
        <f t="shared" si="9"/>
        <v>2.4056742422628808E-3</v>
      </c>
      <c r="Q31" s="341">
        <f t="shared" si="10"/>
        <v>2.6033273691112571E-3</v>
      </c>
      <c r="R31" s="341">
        <f t="shared" si="11"/>
        <v>1.2826519012791987E-3</v>
      </c>
      <c r="S31" s="341">
        <f t="shared" si="12"/>
        <v>1.6254473595196856E-3</v>
      </c>
      <c r="T31" s="342">
        <f t="shared" si="13"/>
        <v>4.9619780941471785E-3</v>
      </c>
      <c r="V31" s="81">
        <v>130.821</v>
      </c>
      <c r="W31" s="61">
        <v>45.453000000000003</v>
      </c>
      <c r="X31" s="61">
        <v>65.201000000000008</v>
      </c>
      <c r="Y31" s="61">
        <v>51.695999999999998</v>
      </c>
      <c r="Z31" s="61">
        <v>49.926000000000002</v>
      </c>
      <c r="AA31" s="61">
        <v>48.860999999999997</v>
      </c>
      <c r="AB31" s="61">
        <v>41.775000000000006</v>
      </c>
      <c r="AC31" s="61">
        <v>36.436</v>
      </c>
      <c r="AD31" s="61">
        <v>44.170999999999999</v>
      </c>
      <c r="AE31" s="61">
        <v>25.247</v>
      </c>
      <c r="AF31" s="61">
        <v>22.542999999999999</v>
      </c>
      <c r="AG31" s="82">
        <v>111.352</v>
      </c>
      <c r="AH31" s="42">
        <f t="shared" si="1"/>
        <v>3.9395377722574634</v>
      </c>
      <c r="AJ31" s="340">
        <f t="shared" si="14"/>
        <v>3.2452892253227385E-3</v>
      </c>
      <c r="AK31" s="341">
        <f t="shared" si="15"/>
        <v>6.2295910483399237E-3</v>
      </c>
      <c r="AL31" s="341">
        <f t="shared" si="16"/>
        <v>2.2171607380501034E-3</v>
      </c>
      <c r="AM31" s="341">
        <f t="shared" si="17"/>
        <v>1.7337539113866632E-3</v>
      </c>
      <c r="AN31" s="342">
        <f t="shared" si="18"/>
        <v>7.7548602809597734E-3</v>
      </c>
      <c r="AP31" s="52">
        <f t="shared" si="19"/>
        <v>4.6331279218019548</v>
      </c>
      <c r="AQ31" s="74">
        <f t="shared" si="20"/>
        <v>2.7396178651075886</v>
      </c>
      <c r="AR31" s="74">
        <f t="shared" si="21"/>
        <v>2.5566011841744114</v>
      </c>
      <c r="AS31" s="74">
        <f t="shared" si="22"/>
        <v>3.0441644093746318</v>
      </c>
      <c r="AT31" s="74">
        <f t="shared" si="23"/>
        <v>3.1248669963071918</v>
      </c>
      <c r="AU31" s="74">
        <f t="shared" si="24"/>
        <v>3.0674241948647119</v>
      </c>
      <c r="AV31" s="74">
        <f t="shared" si="25"/>
        <v>3.258326183605023</v>
      </c>
      <c r="AW31" s="74">
        <f t="shared" si="26"/>
        <v>3.1691745672784206</v>
      </c>
      <c r="AX31" s="74">
        <f t="shared" si="27"/>
        <v>2.5009058996716114</v>
      </c>
      <c r="AY31" s="74">
        <f t="shared" si="28"/>
        <v>2.6444956530847383</v>
      </c>
      <c r="AZ31" s="74">
        <f t="shared" si="29"/>
        <v>1.874210176255404</v>
      </c>
      <c r="BA31" s="17">
        <f t="shared" si="30"/>
        <v>2.6459462028324303</v>
      </c>
      <c r="BB31" s="42">
        <f t="shared" si="31"/>
        <v>0.4117659995416969</v>
      </c>
      <c r="BC31" s="8"/>
    </row>
    <row r="32" spans="1:55" ht="20.100000000000001" customHeight="1" thickBot="1">
      <c r="A32" s="47" t="s">
        <v>33</v>
      </c>
      <c r="B32" s="81">
        <f t="shared" ref="B32:K32" si="32">B33-SUM(B7:B31)</f>
        <v>6978.9700000000303</v>
      </c>
      <c r="C32" s="61">
        <f t="shared" si="32"/>
        <v>5943.529999999977</v>
      </c>
      <c r="D32" s="61">
        <f t="shared" si="32"/>
        <v>6881.5800000000017</v>
      </c>
      <c r="E32" s="61">
        <f t="shared" si="32"/>
        <v>6235.9599999999627</v>
      </c>
      <c r="F32" s="61">
        <f t="shared" si="32"/>
        <v>6585.0300000000061</v>
      </c>
      <c r="G32" s="61">
        <f t="shared" si="32"/>
        <v>9111.2400000000052</v>
      </c>
      <c r="H32" s="61">
        <f t="shared" si="32"/>
        <v>7189.7300000000105</v>
      </c>
      <c r="I32" s="61">
        <f t="shared" si="32"/>
        <v>8379.150000000016</v>
      </c>
      <c r="J32" s="61">
        <f t="shared" si="32"/>
        <v>8704.1699999999983</v>
      </c>
      <c r="K32" s="61">
        <f t="shared" si="32"/>
        <v>9890.5200000000332</v>
      </c>
      <c r="L32" s="61">
        <f t="shared" ref="L32:M32" si="33">L33-SUM(L7:L31)</f>
        <v>10151.179999999964</v>
      </c>
      <c r="M32" s="82">
        <f t="shared" si="33"/>
        <v>8458.9800000000105</v>
      </c>
      <c r="N32" s="42">
        <f t="shared" si="0"/>
        <v>-0.16669983194071619</v>
      </c>
      <c r="P32" s="340">
        <f t="shared" si="9"/>
        <v>5.9460009797866017E-2</v>
      </c>
      <c r="Q32" s="349">
        <f t="shared" si="10"/>
        <v>0.14890790670187243</v>
      </c>
      <c r="R32" s="341">
        <f t="shared" si="11"/>
        <v>0.13288042613009304</v>
      </c>
      <c r="S32" s="341">
        <f t="shared" si="12"/>
        <v>0.13718164887769357</v>
      </c>
      <c r="T32" s="342">
        <f t="shared" si="13"/>
        <v>9.9736891594974703E-2</v>
      </c>
      <c r="V32" s="81">
        <f t="shared" ref="V32:AG32" si="34">V33-SUM(V7:V31)</f>
        <v>1815.4609999999739</v>
      </c>
      <c r="W32" s="61">
        <f t="shared" si="34"/>
        <v>917.66599999999835</v>
      </c>
      <c r="X32" s="61">
        <f t="shared" si="34"/>
        <v>1016.237000000001</v>
      </c>
      <c r="Y32" s="61">
        <f t="shared" si="34"/>
        <v>972.95800000000236</v>
      </c>
      <c r="Z32" s="61">
        <f t="shared" si="34"/>
        <v>1110.3359999999957</v>
      </c>
      <c r="AA32" s="61">
        <f t="shared" si="34"/>
        <v>1330.6130000000012</v>
      </c>
      <c r="AB32" s="61">
        <f t="shared" si="34"/>
        <v>1090.6409999999951</v>
      </c>
      <c r="AC32" s="61">
        <f t="shared" si="34"/>
        <v>1290.0650000000014</v>
      </c>
      <c r="AD32" s="61">
        <f t="shared" si="34"/>
        <v>1404.1370000000061</v>
      </c>
      <c r="AE32" s="61">
        <f t="shared" si="34"/>
        <v>1486.6770000000015</v>
      </c>
      <c r="AF32" s="61">
        <f t="shared" si="34"/>
        <v>1656.7510000000002</v>
      </c>
      <c r="AG32" s="82">
        <f t="shared" si="34"/>
        <v>1265.7270000000044</v>
      </c>
      <c r="AH32" s="42">
        <f t="shared" si="1"/>
        <v>-0.23601856887365436</v>
      </c>
      <c r="AJ32" s="340">
        <f t="shared" si="14"/>
        <v>4.5036316969703331E-2</v>
      </c>
      <c r="AK32" s="349">
        <f t="shared" si="15"/>
        <v>0.16964807993296777</v>
      </c>
      <c r="AL32" s="341">
        <f t="shared" si="16"/>
        <v>0.13055816035814621</v>
      </c>
      <c r="AM32" s="341">
        <f t="shared" si="17"/>
        <v>0.12741864554157681</v>
      </c>
      <c r="AN32" s="342">
        <f t="shared" si="18"/>
        <v>8.8148717929075415E-2</v>
      </c>
      <c r="AP32" s="52">
        <f t="shared" si="19"/>
        <v>2.601330855412713</v>
      </c>
      <c r="AQ32" s="74">
        <f t="shared" si="20"/>
        <v>1.5439747086327518</v>
      </c>
      <c r="AR32" s="74">
        <f t="shared" si="21"/>
        <v>1.4767495255450067</v>
      </c>
      <c r="AS32" s="74">
        <f t="shared" si="22"/>
        <v>1.5602377180097502</v>
      </c>
      <c r="AT32" s="74">
        <f t="shared" si="23"/>
        <v>1.6861517715181171</v>
      </c>
      <c r="AU32" s="74">
        <f t="shared" si="24"/>
        <v>1.4604082430053433</v>
      </c>
      <c r="AV32" s="74">
        <f t="shared" si="25"/>
        <v>1.5169429171888145</v>
      </c>
      <c r="AW32" s="74">
        <f t="shared" si="26"/>
        <v>1.539613206590166</v>
      </c>
      <c r="AX32" s="74">
        <f t="shared" si="27"/>
        <v>1.6131773621149477</v>
      </c>
      <c r="AY32" s="74">
        <f t="shared" si="28"/>
        <v>1.5031333034056817</v>
      </c>
      <c r="AZ32" s="74">
        <f t="shared" si="29"/>
        <v>1.6320772560431456</v>
      </c>
      <c r="BA32" s="17">
        <f t="shared" si="30"/>
        <v>1.4963116120383344</v>
      </c>
      <c r="BB32" s="42">
        <f t="shared" si="31"/>
        <v>-8.3185794975150412E-2</v>
      </c>
      <c r="BC32" s="8"/>
    </row>
    <row r="33" spans="1:55" s="6" customFormat="1" ht="26.25" customHeight="1" thickBot="1">
      <c r="A33" s="56" t="s">
        <v>34</v>
      </c>
      <c r="B33" s="84">
        <v>117372.50000000001</v>
      </c>
      <c r="C33" s="69">
        <v>43626.489999999983</v>
      </c>
      <c r="D33" s="69">
        <v>47130.51999999999</v>
      </c>
      <c r="E33" s="69">
        <v>45775.929999999971</v>
      </c>
      <c r="F33" s="69">
        <v>55337.560000000005</v>
      </c>
      <c r="G33" s="69">
        <v>61187.08</v>
      </c>
      <c r="H33" s="69">
        <v>54168.5</v>
      </c>
      <c r="I33" s="69">
        <v>61476.110000000008</v>
      </c>
      <c r="J33" s="69">
        <v>74204.26999999999</v>
      </c>
      <c r="K33" s="69">
        <v>74431.730000000025</v>
      </c>
      <c r="L33" s="69">
        <v>73998.089999999967</v>
      </c>
      <c r="M33" s="85">
        <v>84812.950000000012</v>
      </c>
      <c r="N33" s="86">
        <f t="shared" si="0"/>
        <v>0.14615052902041187</v>
      </c>
      <c r="O33"/>
      <c r="P33" s="334">
        <f>SUM(P7:P32)</f>
        <v>1</v>
      </c>
      <c r="Q33" s="338">
        <f t="shared" ref="Q33:T33" si="35">SUM(Q7:Q32)</f>
        <v>0.99999999999999978</v>
      </c>
      <c r="R33" s="338">
        <f t="shared" si="35"/>
        <v>1</v>
      </c>
      <c r="S33" s="338">
        <f t="shared" si="35"/>
        <v>0.99999999999999978</v>
      </c>
      <c r="T33" s="335">
        <f t="shared" si="35"/>
        <v>1.0000000000000002</v>
      </c>
      <c r="V33" s="99">
        <v>40311.044999999984</v>
      </c>
      <c r="W33" s="69">
        <v>5417.1899999999987</v>
      </c>
      <c r="X33" s="69">
        <v>6246.6530000000012</v>
      </c>
      <c r="Y33" s="69">
        <v>6647.9890000000014</v>
      </c>
      <c r="Z33" s="69">
        <v>7957.7309999999961</v>
      </c>
      <c r="AA33" s="69">
        <v>7843.3719999999994</v>
      </c>
      <c r="AB33" s="69">
        <v>7227.9579999999951</v>
      </c>
      <c r="AC33" s="69">
        <v>7775.4630000000034</v>
      </c>
      <c r="AD33" s="69">
        <v>11101.999000000005</v>
      </c>
      <c r="AE33" s="69">
        <v>11387.085999999999</v>
      </c>
      <c r="AF33" s="69">
        <v>13002.422</v>
      </c>
      <c r="AG33" s="85">
        <v>14358.995000000003</v>
      </c>
      <c r="AH33" s="86">
        <f t="shared" si="1"/>
        <v>0.10433233131488903</v>
      </c>
      <c r="AI33"/>
      <c r="AJ33" s="334">
        <f>SUM(AJ7:AJ32)</f>
        <v>0.99999999999999967</v>
      </c>
      <c r="AK33" s="338">
        <f t="shared" ref="AK33:AN33" si="36">SUM(AK7:AK32)</f>
        <v>1.0000000000000004</v>
      </c>
      <c r="AL33" s="338">
        <f t="shared" si="36"/>
        <v>1</v>
      </c>
      <c r="AM33" s="338">
        <f t="shared" si="36"/>
        <v>0.99999999999999978</v>
      </c>
      <c r="AN33" s="335">
        <f t="shared" si="36"/>
        <v>1.0000000000000002</v>
      </c>
      <c r="AP33" s="72">
        <f>(V33/B33)*10</f>
        <v>3.4344539819804449</v>
      </c>
      <c r="AQ33" s="77">
        <f>(W33/C33)*10</f>
        <v>1.2417203400961205</v>
      </c>
      <c r="AR33" s="77">
        <f t="shared" ref="AR33:AU33" si="37">(X33/D33)*10</f>
        <v>1.325394457773859</v>
      </c>
      <c r="AS33" s="77">
        <f t="shared" si="37"/>
        <v>1.4522892271112799</v>
      </c>
      <c r="AT33" s="77">
        <f t="shared" si="37"/>
        <v>1.4380343115959568</v>
      </c>
      <c r="AU33" s="77">
        <f t="shared" si="37"/>
        <v>1.2818673484663754</v>
      </c>
      <c r="AV33" s="77">
        <f t="shared" si="3"/>
        <v>1.3343470836371683</v>
      </c>
      <c r="AW33" s="77">
        <f t="shared" si="4"/>
        <v>1.2647942428367707</v>
      </c>
      <c r="AX33" s="77">
        <f>(AD33/J33)*10</f>
        <v>1.4961401816903539</v>
      </c>
      <c r="AY33" s="77">
        <f>(AE33/K33)*10</f>
        <v>1.5298698552351255</v>
      </c>
      <c r="AZ33" s="77">
        <f t="shared" ref="AZ33" si="38">(AF33/L33)*10</f>
        <v>1.7571294069887489</v>
      </c>
      <c r="BA33" s="87">
        <f t="shared" si="8"/>
        <v>1.6930191674738351</v>
      </c>
      <c r="BB33" s="86">
        <f t="shared" si="31"/>
        <v>-3.6485781445534875E-2</v>
      </c>
      <c r="BC33" s="13"/>
    </row>
    <row r="35" spans="1:55" ht="15.75" thickBot="1"/>
    <row r="36" spans="1:55" ht="15" customHeight="1">
      <c r="A36" s="507" t="s">
        <v>20</v>
      </c>
      <c r="B36" s="533" t="s">
        <v>19</v>
      </c>
      <c r="C36" s="530"/>
      <c r="D36" s="530"/>
      <c r="E36" s="530"/>
      <c r="F36" s="530"/>
      <c r="G36" s="530"/>
      <c r="H36" s="530"/>
      <c r="I36" s="530"/>
      <c r="J36" s="530"/>
      <c r="K36" s="530"/>
      <c r="L36" s="530"/>
      <c r="M36" s="531"/>
      <c r="N36" s="519" t="s">
        <v>196</v>
      </c>
      <c r="P36" s="489" t="s">
        <v>112</v>
      </c>
      <c r="Q36" s="495"/>
      <c r="R36" s="495"/>
      <c r="S36" s="495"/>
      <c r="T36" s="522"/>
      <c r="V36" s="529" t="s">
        <v>35</v>
      </c>
      <c r="W36" s="530"/>
      <c r="X36" s="530"/>
      <c r="Y36" s="530"/>
      <c r="Z36" s="530"/>
      <c r="AA36" s="530"/>
      <c r="AB36" s="530"/>
      <c r="AC36" s="530"/>
      <c r="AD36" s="530"/>
      <c r="AE36" s="530"/>
      <c r="AF36" s="530"/>
      <c r="AG36" s="531"/>
      <c r="AH36" s="519" t="s">
        <v>196</v>
      </c>
      <c r="AJ36" s="489" t="s">
        <v>112</v>
      </c>
      <c r="AK36" s="495"/>
      <c r="AL36" s="495"/>
      <c r="AM36" s="495"/>
      <c r="AN36" s="522"/>
      <c r="AP36" s="529" t="s">
        <v>41</v>
      </c>
      <c r="AQ36" s="530"/>
      <c r="AR36" s="530"/>
      <c r="AS36" s="530"/>
      <c r="AT36" s="530"/>
      <c r="AU36" s="530"/>
      <c r="AV36" s="530"/>
      <c r="AW36" s="530"/>
      <c r="AX36" s="530"/>
      <c r="AY36" s="530"/>
      <c r="AZ36" s="530"/>
      <c r="BA36" s="530"/>
      <c r="BB36" s="519" t="s">
        <v>196</v>
      </c>
    </row>
    <row r="37" spans="1:55" ht="15.75" thickBot="1">
      <c r="A37" s="517"/>
      <c r="B37" s="526" t="s">
        <v>69</v>
      </c>
      <c r="C37" s="527"/>
      <c r="D37" s="527"/>
      <c r="E37" s="527"/>
      <c r="F37" s="527"/>
      <c r="G37" s="527"/>
      <c r="H37" s="527"/>
      <c r="I37" s="527"/>
      <c r="J37" s="527"/>
      <c r="K37" s="527"/>
      <c r="L37" s="527"/>
      <c r="M37" s="528"/>
      <c r="N37" s="520"/>
      <c r="P37" s="523"/>
      <c r="Q37" s="524"/>
      <c r="R37" s="524"/>
      <c r="S37" s="524"/>
      <c r="T37" s="525"/>
      <c r="V37" s="532" t="str">
        <f>B37</f>
        <v>jan-dez</v>
      </c>
      <c r="W37" s="527"/>
      <c r="X37" s="527"/>
      <c r="Y37" s="527"/>
      <c r="Z37" s="527"/>
      <c r="AA37" s="527"/>
      <c r="AB37" s="527"/>
      <c r="AC37" s="527"/>
      <c r="AD37" s="527"/>
      <c r="AE37" s="527"/>
      <c r="AF37" s="527"/>
      <c r="AG37" s="528"/>
      <c r="AH37" s="520"/>
      <c r="AJ37" s="523"/>
      <c r="AK37" s="524"/>
      <c r="AL37" s="524"/>
      <c r="AM37" s="524"/>
      <c r="AN37" s="525"/>
      <c r="AP37" s="532" t="str">
        <f>B37</f>
        <v>jan-dez</v>
      </c>
      <c r="AQ37" s="527"/>
      <c r="AR37" s="527"/>
      <c r="AS37" s="527"/>
      <c r="AT37" s="527"/>
      <c r="AU37" s="527"/>
      <c r="AV37" s="527"/>
      <c r="AW37" s="527"/>
      <c r="AX37" s="527"/>
      <c r="AY37" s="527"/>
      <c r="AZ37" s="527"/>
      <c r="BA37" s="528"/>
      <c r="BB37" s="520"/>
    </row>
    <row r="38" spans="1:55" ht="24.75" customHeight="1" thickBot="1">
      <c r="A38" s="508"/>
      <c r="B38" s="31">
        <v>2010</v>
      </c>
      <c r="C38" s="78">
        <v>2011</v>
      </c>
      <c r="D38" s="78">
        <v>2012</v>
      </c>
      <c r="E38" s="78">
        <v>2013</v>
      </c>
      <c r="F38" s="78">
        <v>2014</v>
      </c>
      <c r="G38" s="78">
        <v>2015</v>
      </c>
      <c r="H38" s="78">
        <v>2016</v>
      </c>
      <c r="I38" s="78">
        <v>2017</v>
      </c>
      <c r="J38" s="78">
        <v>2018</v>
      </c>
      <c r="K38" s="78">
        <v>2019</v>
      </c>
      <c r="L38" s="78">
        <v>2020</v>
      </c>
      <c r="M38" s="30">
        <v>2021</v>
      </c>
      <c r="N38" s="521"/>
      <c r="P38" s="284">
        <v>2010</v>
      </c>
      <c r="Q38" s="339">
        <v>2015</v>
      </c>
      <c r="R38" s="386">
        <v>2019</v>
      </c>
      <c r="S38" s="444">
        <v>2020</v>
      </c>
      <c r="T38" s="288">
        <v>2021</v>
      </c>
      <c r="V38" s="51">
        <v>2010</v>
      </c>
      <c r="W38" s="78">
        <v>2011</v>
      </c>
      <c r="X38" s="78">
        <v>2012</v>
      </c>
      <c r="Y38" s="78">
        <v>2013</v>
      </c>
      <c r="Z38" s="78">
        <v>2014</v>
      </c>
      <c r="AA38" s="78">
        <v>2015</v>
      </c>
      <c r="AB38" s="78">
        <v>2016</v>
      </c>
      <c r="AC38" s="78">
        <v>2017</v>
      </c>
      <c r="AD38" s="78">
        <v>2018</v>
      </c>
      <c r="AE38" s="78">
        <v>2019</v>
      </c>
      <c r="AF38" s="78">
        <v>2020</v>
      </c>
      <c r="AG38" s="30">
        <v>2021</v>
      </c>
      <c r="AH38" s="521"/>
      <c r="AJ38" s="284">
        <v>2010</v>
      </c>
      <c r="AK38" s="339">
        <v>2015</v>
      </c>
      <c r="AL38" s="386">
        <v>2019</v>
      </c>
      <c r="AM38" s="444">
        <v>2020</v>
      </c>
      <c r="AN38" s="288">
        <v>2021</v>
      </c>
      <c r="AP38" s="51">
        <v>2010</v>
      </c>
      <c r="AQ38" s="70">
        <v>2011</v>
      </c>
      <c r="AR38" s="70">
        <v>2012</v>
      </c>
      <c r="AS38" s="70">
        <v>2013</v>
      </c>
      <c r="AT38" s="70">
        <v>2014</v>
      </c>
      <c r="AU38" s="70">
        <v>2015</v>
      </c>
      <c r="AV38" s="70">
        <v>2016</v>
      </c>
      <c r="AW38" s="70">
        <v>2017</v>
      </c>
      <c r="AX38" s="70">
        <v>2018</v>
      </c>
      <c r="AY38" s="70">
        <v>2019</v>
      </c>
      <c r="AZ38" s="70">
        <v>2020</v>
      </c>
      <c r="BA38" s="29">
        <v>2021</v>
      </c>
      <c r="BB38" s="521"/>
    </row>
    <row r="39" spans="1:55" ht="20.100000000000001" customHeight="1">
      <c r="A39" s="88" t="s">
        <v>128</v>
      </c>
      <c r="B39" s="89">
        <v>2386.9299999999998</v>
      </c>
      <c r="C39" s="60">
        <v>4521.4399999999996</v>
      </c>
      <c r="D39" s="60">
        <v>4996.3899999999994</v>
      </c>
      <c r="E39" s="60">
        <v>6334.4800000000005</v>
      </c>
      <c r="F39" s="60">
        <v>7824.78</v>
      </c>
      <c r="G39" s="60">
        <v>8264.23</v>
      </c>
      <c r="H39" s="60">
        <v>10646.21</v>
      </c>
      <c r="I39" s="60">
        <v>10697.900000000001</v>
      </c>
      <c r="J39" s="60">
        <v>13325.99</v>
      </c>
      <c r="K39" s="60">
        <v>10836.04</v>
      </c>
      <c r="L39" s="60">
        <v>11005.3</v>
      </c>
      <c r="M39" s="80">
        <v>11865.22</v>
      </c>
      <c r="N39" s="42">
        <f>(M39-L39)/L39</f>
        <v>7.813689767657403E-2</v>
      </c>
      <c r="P39" s="340">
        <f t="shared" ref="P39:P64" si="39">B39/$B$65</f>
        <v>2.7066786049775318E-2</v>
      </c>
      <c r="Q39" s="341">
        <f t="shared" ref="Q39:Q64" si="40">G39/$G$65</f>
        <v>0.31773817011898697</v>
      </c>
      <c r="R39" s="341">
        <f>K39/$K$65</f>
        <v>0.24961685704604097</v>
      </c>
      <c r="S39" s="341">
        <f>L39/$L$65</f>
        <v>0.332794164029031</v>
      </c>
      <c r="T39" s="342">
        <f t="shared" ref="T39:T64" si="41">M39/$M$65</f>
        <v>0.32547025671213375</v>
      </c>
      <c r="V39" s="97">
        <v>299.90699999999998</v>
      </c>
      <c r="W39" s="60">
        <v>595.21699999999998</v>
      </c>
      <c r="X39" s="60">
        <v>621.27299999999991</v>
      </c>
      <c r="Y39" s="60">
        <v>871.35800000000017</v>
      </c>
      <c r="Z39" s="60">
        <v>1039.309</v>
      </c>
      <c r="AA39" s="60">
        <v>1057.7090000000001</v>
      </c>
      <c r="AB39" s="60">
        <v>1451.751</v>
      </c>
      <c r="AC39" s="60">
        <v>1342.125</v>
      </c>
      <c r="AD39" s="60">
        <v>1758.7660000000001</v>
      </c>
      <c r="AE39" s="60">
        <v>1526.9389999999999</v>
      </c>
      <c r="AF39" s="60">
        <v>1521.116</v>
      </c>
      <c r="AG39" s="80">
        <v>1646.413</v>
      </c>
      <c r="AH39" s="42">
        <f t="shared" ref="AH39:AH65" si="42">(AG39-AF39)/AF39</f>
        <v>8.2371758629848107E-2</v>
      </c>
      <c r="AJ39" s="340">
        <f t="shared" ref="AJ39:AJ64" si="43">V39/$V$65</f>
        <v>8.3176003359577578E-3</v>
      </c>
      <c r="AK39" s="341">
        <f t="shared" ref="AK39:AK64" si="44">AA39/$AA$65</f>
        <v>0.24704573004813818</v>
      </c>
      <c r="AL39" s="341">
        <f>AE39/$AE$65</f>
        <v>0.20065468341089793</v>
      </c>
      <c r="AM39" s="341">
        <f>AF39/$AF$65</f>
        <v>0.24439787510566061</v>
      </c>
      <c r="AN39" s="342">
        <f t="shared" ref="AN39:AN64" si="45">AG39/$AG$65</f>
        <v>0.23076477792569552</v>
      </c>
      <c r="AP39" s="100">
        <f t="shared" ref="AP39:AX39" si="46">(V39/B39)*10</f>
        <v>1.2564549442170487</v>
      </c>
      <c r="AQ39" s="73">
        <f t="shared" si="46"/>
        <v>1.3164323755263809</v>
      </c>
      <c r="AR39" s="73">
        <f t="shared" si="46"/>
        <v>1.2434437663993403</v>
      </c>
      <c r="AS39" s="73">
        <f t="shared" si="46"/>
        <v>1.3755793687879669</v>
      </c>
      <c r="AT39" s="73">
        <f t="shared" si="46"/>
        <v>1.3282277584801105</v>
      </c>
      <c r="AU39" s="73">
        <f t="shared" si="46"/>
        <v>1.2798639437672961</v>
      </c>
      <c r="AV39" s="73">
        <f t="shared" si="46"/>
        <v>1.3636317525203805</v>
      </c>
      <c r="AW39" s="73">
        <f t="shared" si="46"/>
        <v>1.2545686536609988</v>
      </c>
      <c r="AX39" s="73">
        <f t="shared" si="46"/>
        <v>1.3198013806103712</v>
      </c>
      <c r="AY39" s="73">
        <f t="shared" ref="AY39" si="47">(AE39/K39)*10</f>
        <v>1.4091300881133695</v>
      </c>
      <c r="AZ39" s="73">
        <f t="shared" ref="AZ39" si="48">(AF39/L39)*10</f>
        <v>1.3821667741906174</v>
      </c>
      <c r="BA39" s="73">
        <f t="shared" ref="BA39" si="49">(AG39/M39)*10</f>
        <v>1.3875958473589198</v>
      </c>
      <c r="BB39" s="42">
        <f>(BA39-AZ39)/AZ39</f>
        <v>3.9279436242284464E-3</v>
      </c>
    </row>
    <row r="40" spans="1:55" ht="20.100000000000001" customHeight="1">
      <c r="A40" s="88" t="s">
        <v>123</v>
      </c>
      <c r="B40" s="90">
        <v>9458.99</v>
      </c>
      <c r="C40" s="61">
        <v>1418.66</v>
      </c>
      <c r="D40" s="61">
        <v>1313.61</v>
      </c>
      <c r="E40" s="61">
        <v>1797.9500000000003</v>
      </c>
      <c r="F40" s="61">
        <v>1375.96</v>
      </c>
      <c r="G40" s="61">
        <v>1408.93</v>
      </c>
      <c r="H40" s="61">
        <v>894.68000000000006</v>
      </c>
      <c r="I40" s="61">
        <v>1934.55</v>
      </c>
      <c r="J40" s="61">
        <v>2520.91</v>
      </c>
      <c r="K40" s="61">
        <v>2748.46</v>
      </c>
      <c r="L40" s="61">
        <v>4198.1000000000004</v>
      </c>
      <c r="M40" s="82">
        <v>3968.51</v>
      </c>
      <c r="N40" s="42">
        <f t="shared" ref="N40:N65" si="50">(M40-L40)/L40</f>
        <v>-5.4689025987946956E-2</v>
      </c>
      <c r="P40" s="340">
        <f t="shared" si="39"/>
        <v>0.1072609831779584</v>
      </c>
      <c r="Q40" s="341">
        <f t="shared" si="40"/>
        <v>5.4169697603496561E-2</v>
      </c>
      <c r="R40" s="341">
        <f t="shared" ref="R40:R64" si="51">K40/$K$65</f>
        <v>6.3312976596317627E-2</v>
      </c>
      <c r="S40" s="341">
        <f t="shared" ref="S40:S64" si="52">L40/$L$65</f>
        <v>0.12694821404325873</v>
      </c>
      <c r="T40" s="342">
        <f t="shared" si="41"/>
        <v>0.10885866157261898</v>
      </c>
      <c r="V40" s="97">
        <v>3394.58</v>
      </c>
      <c r="W40" s="61">
        <v>269.58</v>
      </c>
      <c r="X40" s="61">
        <v>242.16900000000001</v>
      </c>
      <c r="Y40" s="61">
        <v>345.512</v>
      </c>
      <c r="Z40" s="61">
        <v>273.17999999999995</v>
      </c>
      <c r="AA40" s="61">
        <v>288.17999999999995</v>
      </c>
      <c r="AB40" s="61">
        <v>185.773</v>
      </c>
      <c r="AC40" s="61">
        <v>347.91799999999995</v>
      </c>
      <c r="AD40" s="61">
        <v>473.06600000000003</v>
      </c>
      <c r="AE40" s="61">
        <v>646.49400000000003</v>
      </c>
      <c r="AF40" s="61">
        <v>1044.0119999999999</v>
      </c>
      <c r="AG40" s="82">
        <v>1011.8960000000001</v>
      </c>
      <c r="AH40" s="42">
        <f t="shared" si="42"/>
        <v>-3.0762098519940263E-2</v>
      </c>
      <c r="AJ40" s="340">
        <f t="shared" si="43"/>
        <v>9.4145050793864399E-2</v>
      </c>
      <c r="AK40" s="341">
        <f t="shared" si="44"/>
        <v>6.7309286850421465E-2</v>
      </c>
      <c r="AL40" s="341">
        <f t="shared" ref="AL40:AL64" si="53">AE40/$AE$65</f>
        <v>8.4955619639713875E-2</v>
      </c>
      <c r="AM40" s="341">
        <f t="shared" ref="AM40:AM64" si="54">AF40/$AF$65</f>
        <v>0.16774152292449157</v>
      </c>
      <c r="AN40" s="342">
        <f t="shared" si="45"/>
        <v>0.14182951405503944</v>
      </c>
      <c r="AP40" s="102">
        <f t="shared" ref="AP40:AP64" si="55">(V40/B40)*10</f>
        <v>3.5887341037468055</v>
      </c>
      <c r="AQ40" s="74">
        <f t="shared" ref="AQ40:AQ64" si="56">(W40/C40)*10</f>
        <v>1.9002438921235529</v>
      </c>
      <c r="AR40" s="74">
        <f t="shared" ref="AR40:AR64" si="57">(X40/D40)*10</f>
        <v>1.843538036403499</v>
      </c>
      <c r="AS40" s="74">
        <f t="shared" ref="AS40:AS64" si="58">(Y40/E40)*10</f>
        <v>1.9216997135626683</v>
      </c>
      <c r="AT40" s="74">
        <f t="shared" ref="AT40:AT64" si="59">(Z40/F40)*10</f>
        <v>1.9853774819035432</v>
      </c>
      <c r="AU40" s="74">
        <f t="shared" ref="AU40:AU64" si="60">(AA40/G40)*10</f>
        <v>2.0453819565201958</v>
      </c>
      <c r="AV40" s="74">
        <f t="shared" ref="AV40:AV64" si="61">(AB40/H40)*10</f>
        <v>2.0764183842267627</v>
      </c>
      <c r="AW40" s="74">
        <f t="shared" ref="AW40:AW64" si="62">(AC40/I40)*10</f>
        <v>1.7984440826031891</v>
      </c>
      <c r="AX40" s="74">
        <f t="shared" ref="AX40:AX64" si="63">(AD40/J40)*10</f>
        <v>1.876568382052513</v>
      </c>
      <c r="AY40" s="74">
        <f t="shared" ref="AY40:AY64" si="64">(AE40/K40)*10</f>
        <v>2.3522045072513338</v>
      </c>
      <c r="AZ40" s="74">
        <f t="shared" ref="AZ40:AZ64" si="65">(AF40/L40)*10</f>
        <v>2.486867868797789</v>
      </c>
      <c r="BA40" s="103">
        <f t="shared" ref="BA40:BA63" si="66">(AG40/M40)*10</f>
        <v>2.5498134060390427</v>
      </c>
      <c r="BB40" s="42">
        <f t="shared" ref="BB40:BB65" si="67">(BA40-AZ40)/AZ40</f>
        <v>2.5311170742530482E-2</v>
      </c>
    </row>
    <row r="41" spans="1:55" ht="20.100000000000001" customHeight="1">
      <c r="A41" s="88" t="s">
        <v>122</v>
      </c>
      <c r="B41" s="90">
        <v>5973.49</v>
      </c>
      <c r="C41" s="61">
        <v>1651.06</v>
      </c>
      <c r="D41" s="61">
        <v>2692.65</v>
      </c>
      <c r="E41" s="61">
        <v>2122.33</v>
      </c>
      <c r="F41" s="61">
        <v>2455.12</v>
      </c>
      <c r="G41" s="61">
        <v>2888.5000000000005</v>
      </c>
      <c r="H41" s="61">
        <v>1535.75</v>
      </c>
      <c r="I41" s="61">
        <v>2688.88</v>
      </c>
      <c r="J41" s="61">
        <v>4077.6200000000003</v>
      </c>
      <c r="K41" s="61">
        <v>5166.78</v>
      </c>
      <c r="L41" s="61">
        <v>2415.96</v>
      </c>
      <c r="M41" s="82">
        <v>2597.9899999999998</v>
      </c>
      <c r="N41" s="42">
        <f t="shared" si="50"/>
        <v>7.5344790476663412E-2</v>
      </c>
      <c r="P41" s="340">
        <f t="shared" si="39"/>
        <v>6.7736873641234707E-2</v>
      </c>
      <c r="Q41" s="341">
        <f t="shared" si="40"/>
        <v>0.11105531965938679</v>
      </c>
      <c r="R41" s="341">
        <f t="shared" si="51"/>
        <v>0.1190209139730329</v>
      </c>
      <c r="S41" s="341">
        <f t="shared" si="52"/>
        <v>7.3057289535730763E-2</v>
      </c>
      <c r="T41" s="342">
        <f t="shared" si="41"/>
        <v>7.1264457990290644E-2</v>
      </c>
      <c r="V41" s="97">
        <v>1906.1689999999999</v>
      </c>
      <c r="W41" s="61">
        <v>303.041</v>
      </c>
      <c r="X41" s="61">
        <v>501.18700000000001</v>
      </c>
      <c r="Y41" s="61">
        <v>396.93299999999999</v>
      </c>
      <c r="Z41" s="61">
        <v>457.45699999999999</v>
      </c>
      <c r="AA41" s="61">
        <v>514.47299999999996</v>
      </c>
      <c r="AB41" s="61">
        <v>309.13</v>
      </c>
      <c r="AC41" s="61">
        <v>480.71100000000001</v>
      </c>
      <c r="AD41" s="61">
        <v>727.65600000000006</v>
      </c>
      <c r="AE41" s="61">
        <v>971.91200000000003</v>
      </c>
      <c r="AF41" s="61">
        <v>523.10599999999999</v>
      </c>
      <c r="AG41" s="82">
        <v>591.26700000000005</v>
      </c>
      <c r="AH41" s="42">
        <f t="shared" si="42"/>
        <v>0.13030055093996257</v>
      </c>
      <c r="AJ41" s="340">
        <f t="shared" si="43"/>
        <v>5.2865561373333279E-2</v>
      </c>
      <c r="AK41" s="341">
        <f t="shared" si="44"/>
        <v>0.12016382376916125</v>
      </c>
      <c r="AL41" s="341">
        <f t="shared" si="53"/>
        <v>0.12771872004268189</v>
      </c>
      <c r="AM41" s="341">
        <f t="shared" si="54"/>
        <v>8.4047498583291275E-2</v>
      </c>
      <c r="AN41" s="342">
        <f t="shared" si="45"/>
        <v>8.2873251091793027E-2</v>
      </c>
      <c r="AP41" s="102">
        <f t="shared" si="55"/>
        <v>3.1910474446261734</v>
      </c>
      <c r="AQ41" s="74">
        <f t="shared" si="56"/>
        <v>1.8354329945610699</v>
      </c>
      <c r="AR41" s="74">
        <f t="shared" si="57"/>
        <v>1.8613150613707685</v>
      </c>
      <c r="AS41" s="74">
        <f t="shared" si="58"/>
        <v>1.8702699391706283</v>
      </c>
      <c r="AT41" s="74">
        <f t="shared" si="59"/>
        <v>1.8632775587343999</v>
      </c>
      <c r="AU41" s="74">
        <f t="shared" si="60"/>
        <v>1.7811078414401935</v>
      </c>
      <c r="AV41" s="74">
        <f t="shared" si="61"/>
        <v>2.0128927234250367</v>
      </c>
      <c r="AW41" s="74">
        <f t="shared" si="62"/>
        <v>1.7877740918151797</v>
      </c>
      <c r="AX41" s="74">
        <f t="shared" si="63"/>
        <v>1.7845115533080571</v>
      </c>
      <c r="AY41" s="74">
        <f t="shared" si="64"/>
        <v>1.8810787376276907</v>
      </c>
      <c r="AZ41" s="74">
        <f t="shared" si="65"/>
        <v>2.1652096889021339</v>
      </c>
      <c r="BA41" s="103">
        <f t="shared" si="66"/>
        <v>2.2758632635229548</v>
      </c>
      <c r="BB41" s="42">
        <f t="shared" si="67"/>
        <v>5.1105246382361948E-2</v>
      </c>
    </row>
    <row r="42" spans="1:55" ht="20.100000000000001" customHeight="1">
      <c r="A42" s="88" t="s">
        <v>126</v>
      </c>
      <c r="B42" s="90">
        <v>75.78</v>
      </c>
      <c r="C42" s="61">
        <v>9.98</v>
      </c>
      <c r="D42" s="61">
        <v>21.58</v>
      </c>
      <c r="E42" s="61">
        <v>38.39</v>
      </c>
      <c r="F42" s="61">
        <v>298.43</v>
      </c>
      <c r="G42" s="61">
        <v>242.13</v>
      </c>
      <c r="H42" s="61">
        <v>123.43</v>
      </c>
      <c r="I42" s="61">
        <v>492.02000000000004</v>
      </c>
      <c r="J42" s="61">
        <v>6306.52</v>
      </c>
      <c r="K42" s="61">
        <v>7629.78</v>
      </c>
      <c r="L42" s="61">
        <v>306.42999999999995</v>
      </c>
      <c r="M42" s="82">
        <v>2684.69</v>
      </c>
      <c r="N42" s="42">
        <f t="shared" si="50"/>
        <v>7.7611852625395708</v>
      </c>
      <c r="P42" s="340">
        <f t="shared" si="39"/>
        <v>8.5931344733694483E-4</v>
      </c>
      <c r="Q42" s="341">
        <f t="shared" si="40"/>
        <v>9.3092693609580467E-3</v>
      </c>
      <c r="R42" s="341">
        <f t="shared" si="51"/>
        <v>0.17575809092184436</v>
      </c>
      <c r="S42" s="341">
        <f t="shared" si="52"/>
        <v>9.2662731305294677E-3</v>
      </c>
      <c r="T42" s="342">
        <f t="shared" si="41"/>
        <v>7.3642692128127296E-2</v>
      </c>
      <c r="V42" s="97">
        <v>103.43300000000001</v>
      </c>
      <c r="W42" s="61">
        <v>3.9130000000000003</v>
      </c>
      <c r="X42" s="61">
        <v>8.9310000000000009</v>
      </c>
      <c r="Y42" s="61">
        <v>12.003</v>
      </c>
      <c r="Z42" s="61">
        <v>60.822999999999993</v>
      </c>
      <c r="AA42" s="61">
        <v>68.938999999999993</v>
      </c>
      <c r="AB42" s="61">
        <v>34.774999999999999</v>
      </c>
      <c r="AC42" s="61">
        <v>103.82900000000001</v>
      </c>
      <c r="AD42" s="61">
        <v>831.21199999999999</v>
      </c>
      <c r="AE42" s="61">
        <v>1081.9179999999999</v>
      </c>
      <c r="AF42" s="61">
        <v>62.365000000000002</v>
      </c>
      <c r="AG42" s="82">
        <v>572.2829999999999</v>
      </c>
      <c r="AH42" s="42">
        <f t="shared" si="42"/>
        <v>8.1763489136534897</v>
      </c>
      <c r="AJ42" s="340">
        <f t="shared" si="43"/>
        <v>2.868603785670621E-3</v>
      </c>
      <c r="AK42" s="341">
        <f t="shared" si="44"/>
        <v>1.6101863162541488E-2</v>
      </c>
      <c r="AL42" s="341">
        <f t="shared" si="53"/>
        <v>0.14217458180487358</v>
      </c>
      <c r="AM42" s="341">
        <f t="shared" si="54"/>
        <v>1.0020191412728894E-2</v>
      </c>
      <c r="AN42" s="342">
        <f t="shared" si="45"/>
        <v>8.0212412927771343E-2</v>
      </c>
      <c r="AP42" s="102">
        <f t="shared" si="55"/>
        <v>13.649115861704937</v>
      </c>
      <c r="AQ42" s="74">
        <f t="shared" si="56"/>
        <v>3.9208416833667337</v>
      </c>
      <c r="AR42" s="74">
        <f t="shared" si="57"/>
        <v>4.1385542168674707</v>
      </c>
      <c r="AS42" s="74">
        <f t="shared" si="58"/>
        <v>3.1265954675696794</v>
      </c>
      <c r="AT42" s="74">
        <f t="shared" si="59"/>
        <v>2.0380993867908721</v>
      </c>
      <c r="AU42" s="74">
        <f t="shared" si="60"/>
        <v>2.8471895262875311</v>
      </c>
      <c r="AV42" s="74">
        <f t="shared" si="61"/>
        <v>2.8173863728429067</v>
      </c>
      <c r="AW42" s="74">
        <f t="shared" si="62"/>
        <v>2.1102597455387992</v>
      </c>
      <c r="AX42" s="74">
        <f t="shared" si="63"/>
        <v>1.3180200808052618</v>
      </c>
      <c r="AY42" s="74">
        <f t="shared" si="64"/>
        <v>1.4180199166948457</v>
      </c>
      <c r="AZ42" s="74">
        <f t="shared" si="65"/>
        <v>2.0352119570538139</v>
      </c>
      <c r="BA42" s="103">
        <f t="shared" si="66"/>
        <v>2.1316539339737544</v>
      </c>
      <c r="BB42" s="42">
        <f t="shared" si="67"/>
        <v>4.7386699250504864E-2</v>
      </c>
    </row>
    <row r="43" spans="1:55" ht="20.100000000000001" customHeight="1">
      <c r="A43" s="88" t="s">
        <v>117</v>
      </c>
      <c r="B43" s="90">
        <v>16634.21</v>
      </c>
      <c r="C43" s="61">
        <v>1360.7700000000002</v>
      </c>
      <c r="D43" s="61">
        <v>1896.78</v>
      </c>
      <c r="E43" s="61">
        <v>3331.33</v>
      </c>
      <c r="F43" s="61">
        <v>3121.77</v>
      </c>
      <c r="G43" s="61">
        <v>4842.71</v>
      </c>
      <c r="H43" s="61">
        <v>2230</v>
      </c>
      <c r="I43" s="61">
        <v>1691.96</v>
      </c>
      <c r="J43" s="61">
        <v>3865.9300000000003</v>
      </c>
      <c r="K43" s="61">
        <v>4116.3899999999994</v>
      </c>
      <c r="L43" s="61">
        <v>4169.21</v>
      </c>
      <c r="M43" s="82">
        <v>3346.0999999999995</v>
      </c>
      <c r="N43" s="42">
        <f t="shared" si="50"/>
        <v>-0.19742589123598969</v>
      </c>
      <c r="P43" s="340">
        <f t="shared" si="39"/>
        <v>0.18862497148095381</v>
      </c>
      <c r="Q43" s="341">
        <f t="shared" si="40"/>
        <v>0.1861896164333422</v>
      </c>
      <c r="R43" s="341">
        <f t="shared" si="51"/>
        <v>9.4824339350514791E-2</v>
      </c>
      <c r="S43" s="341">
        <f t="shared" si="52"/>
        <v>0.12607459647728608</v>
      </c>
      <c r="T43" s="342">
        <f t="shared" si="41"/>
        <v>9.1785573801789658E-2</v>
      </c>
      <c r="V43" s="97">
        <v>6577.6550000000007</v>
      </c>
      <c r="W43" s="61">
        <v>228.79500000000002</v>
      </c>
      <c r="X43" s="61">
        <v>296.37800000000004</v>
      </c>
      <c r="Y43" s="61">
        <v>494.70799999999997</v>
      </c>
      <c r="Z43" s="61">
        <v>546.78200000000004</v>
      </c>
      <c r="AA43" s="61">
        <v>734.26299999999992</v>
      </c>
      <c r="AB43" s="61">
        <v>375.173</v>
      </c>
      <c r="AC43" s="61">
        <v>276.43700000000001</v>
      </c>
      <c r="AD43" s="61">
        <v>585.59899999999993</v>
      </c>
      <c r="AE43" s="61">
        <v>622.005</v>
      </c>
      <c r="AF43" s="61">
        <v>696.029</v>
      </c>
      <c r="AG43" s="82">
        <v>570.12699999999995</v>
      </c>
      <c r="AH43" s="42">
        <f t="shared" si="42"/>
        <v>-0.18088614123836799</v>
      </c>
      <c r="AJ43" s="340">
        <f t="shared" si="43"/>
        <v>0.18242423630596899</v>
      </c>
      <c r="AK43" s="341">
        <f t="shared" si="44"/>
        <v>0.17149947564248394</v>
      </c>
      <c r="AL43" s="341">
        <f t="shared" si="53"/>
        <v>8.1737526093049934E-2</v>
      </c>
      <c r="AM43" s="341">
        <f t="shared" si="54"/>
        <v>0.11183105602197192</v>
      </c>
      <c r="AN43" s="342">
        <f t="shared" si="45"/>
        <v>7.9910223342771841E-2</v>
      </c>
      <c r="AP43" s="102">
        <f t="shared" si="55"/>
        <v>3.9542935913397761</v>
      </c>
      <c r="AQ43" s="74">
        <f t="shared" si="56"/>
        <v>1.6813642276064287</v>
      </c>
      <c r="AR43" s="74">
        <f t="shared" si="57"/>
        <v>1.5625322915678153</v>
      </c>
      <c r="AS43" s="74">
        <f t="shared" si="58"/>
        <v>1.4850164949134428</v>
      </c>
      <c r="AT43" s="74">
        <f t="shared" si="59"/>
        <v>1.7515127635924492</v>
      </c>
      <c r="AU43" s="74">
        <f t="shared" si="60"/>
        <v>1.5162233542789054</v>
      </c>
      <c r="AV43" s="74">
        <f t="shared" si="61"/>
        <v>1.6823901345291481</v>
      </c>
      <c r="AW43" s="74">
        <f t="shared" si="62"/>
        <v>1.6338270408283884</v>
      </c>
      <c r="AX43" s="74">
        <f t="shared" si="63"/>
        <v>1.5147687619796526</v>
      </c>
      <c r="AY43" s="74">
        <f t="shared" si="64"/>
        <v>1.5110448718415894</v>
      </c>
      <c r="AZ43" s="74">
        <f t="shared" si="65"/>
        <v>1.669450567373675</v>
      </c>
      <c r="BA43" s="103">
        <f t="shared" si="66"/>
        <v>1.7038552344520488</v>
      </c>
      <c r="BB43" s="42">
        <f t="shared" si="67"/>
        <v>2.0608377241440608E-2</v>
      </c>
    </row>
    <row r="44" spans="1:55" ht="20.100000000000001" customHeight="1">
      <c r="A44" s="88" t="s">
        <v>136</v>
      </c>
      <c r="B44" s="90">
        <v>646.81999999999994</v>
      </c>
      <c r="C44" s="61">
        <v>439.67</v>
      </c>
      <c r="D44" s="61">
        <v>364.48</v>
      </c>
      <c r="E44" s="61">
        <v>245.71999999999994</v>
      </c>
      <c r="F44" s="61">
        <v>70.08</v>
      </c>
      <c r="G44" s="61">
        <v>80.73</v>
      </c>
      <c r="H44" s="61">
        <v>16.829999999999998</v>
      </c>
      <c r="I44" s="61">
        <v>362.39</v>
      </c>
      <c r="J44" s="61">
        <v>1751.33</v>
      </c>
      <c r="K44" s="61">
        <v>1003.18</v>
      </c>
      <c r="L44" s="61">
        <v>1286.82</v>
      </c>
      <c r="M44" s="82">
        <v>1966.1100000000001</v>
      </c>
      <c r="N44" s="42">
        <f t="shared" si="50"/>
        <v>0.52788268755536927</v>
      </c>
      <c r="P44" s="340">
        <f t="shared" si="39"/>
        <v>7.3346677752241041E-3</v>
      </c>
      <c r="Q44" s="341">
        <f t="shared" si="40"/>
        <v>3.1038587350189699E-3</v>
      </c>
      <c r="R44" s="341">
        <f t="shared" si="51"/>
        <v>2.3109054474830967E-2</v>
      </c>
      <c r="S44" s="341">
        <f t="shared" si="52"/>
        <v>3.8912722611454266E-2</v>
      </c>
      <c r="T44" s="342">
        <f t="shared" si="41"/>
        <v>5.3931602315363175E-2</v>
      </c>
      <c r="V44" s="97">
        <v>222.54399999999998</v>
      </c>
      <c r="W44" s="61">
        <v>105.1</v>
      </c>
      <c r="X44" s="61">
        <v>87.899000000000001</v>
      </c>
      <c r="Y44" s="61">
        <v>59.394999999999996</v>
      </c>
      <c r="Z44" s="61">
        <v>17.646000000000001</v>
      </c>
      <c r="AA44" s="61">
        <v>21.416</v>
      </c>
      <c r="AB44" s="61">
        <v>4.5720000000000001</v>
      </c>
      <c r="AC44" s="61">
        <v>77.173000000000002</v>
      </c>
      <c r="AD44" s="61">
        <v>430.83499999999998</v>
      </c>
      <c r="AE44" s="61">
        <v>269.98499999999996</v>
      </c>
      <c r="AF44" s="61">
        <v>358.81600000000003</v>
      </c>
      <c r="AG44" s="82">
        <v>544.58199999999999</v>
      </c>
      <c r="AH44" s="42">
        <f t="shared" si="42"/>
        <v>0.5177193882101131</v>
      </c>
      <c r="AJ44" s="340">
        <f t="shared" si="43"/>
        <v>6.1720201567998859E-3</v>
      </c>
      <c r="AK44" s="341">
        <f t="shared" si="44"/>
        <v>5.0020670663773557E-3</v>
      </c>
      <c r="AL44" s="341">
        <f t="shared" si="53"/>
        <v>3.5478663326230633E-2</v>
      </c>
      <c r="AM44" s="341">
        <f t="shared" si="54"/>
        <v>5.7651006204597628E-2</v>
      </c>
      <c r="AN44" s="342">
        <f t="shared" si="45"/>
        <v>7.6329781344250267E-2</v>
      </c>
      <c r="AP44" s="102">
        <f t="shared" si="55"/>
        <v>3.4405862527441951</v>
      </c>
      <c r="AQ44" s="74">
        <f t="shared" si="56"/>
        <v>2.3904291855255075</v>
      </c>
      <c r="AR44" s="74">
        <f t="shared" si="57"/>
        <v>2.4116275241439857</v>
      </c>
      <c r="AS44" s="74">
        <f t="shared" si="58"/>
        <v>2.4171821585544526</v>
      </c>
      <c r="AT44" s="74">
        <f t="shared" si="59"/>
        <v>2.5179794520547949</v>
      </c>
      <c r="AU44" s="74">
        <f t="shared" si="60"/>
        <v>2.652793261488914</v>
      </c>
      <c r="AV44" s="74">
        <f t="shared" si="61"/>
        <v>2.7165775401069521</v>
      </c>
      <c r="AW44" s="74">
        <f t="shared" si="62"/>
        <v>2.1295565550925799</v>
      </c>
      <c r="AX44" s="74">
        <f t="shared" si="63"/>
        <v>2.4600446517789338</v>
      </c>
      <c r="AY44" s="74">
        <f t="shared" si="64"/>
        <v>2.6912916924181101</v>
      </c>
      <c r="AZ44" s="74">
        <f t="shared" si="65"/>
        <v>2.7883930930510874</v>
      </c>
      <c r="BA44" s="103">
        <f t="shared" si="66"/>
        <v>2.7698450239305021</v>
      </c>
      <c r="BB44" s="42">
        <f t="shared" si="67"/>
        <v>-6.6518846165587731E-3</v>
      </c>
    </row>
    <row r="45" spans="1:55" ht="20.100000000000001" customHeight="1">
      <c r="A45" s="88" t="s">
        <v>234</v>
      </c>
      <c r="B45" s="90"/>
      <c r="C45" s="61"/>
      <c r="D45" s="61"/>
      <c r="E45" s="61"/>
      <c r="F45" s="61"/>
      <c r="G45" s="61"/>
      <c r="H45" s="61"/>
      <c r="I45" s="61"/>
      <c r="J45" s="61"/>
      <c r="K45" s="61"/>
      <c r="L45" s="61"/>
      <c r="M45" s="82">
        <v>1703.79</v>
      </c>
      <c r="N45" s="42" t="e">
        <f t="shared" si="50"/>
        <v>#DIV/0!</v>
      </c>
      <c r="P45" s="340">
        <f t="shared" si="39"/>
        <v>0</v>
      </c>
      <c r="Q45" s="341">
        <f t="shared" si="40"/>
        <v>0</v>
      </c>
      <c r="R45" s="341">
        <f t="shared" si="51"/>
        <v>0</v>
      </c>
      <c r="S45" s="341">
        <f t="shared" si="52"/>
        <v>0</v>
      </c>
      <c r="T45" s="342">
        <f t="shared" si="41"/>
        <v>4.6736003941230453E-2</v>
      </c>
      <c r="V45" s="97"/>
      <c r="W45" s="61"/>
      <c r="X45" s="61"/>
      <c r="Y45" s="61"/>
      <c r="Z45" s="61"/>
      <c r="AA45" s="61"/>
      <c r="AB45" s="61"/>
      <c r="AC45" s="61"/>
      <c r="AD45" s="61"/>
      <c r="AE45" s="61"/>
      <c r="AF45" s="61"/>
      <c r="AG45" s="82">
        <v>463.50700000000001</v>
      </c>
      <c r="AH45" s="42"/>
      <c r="AJ45" s="340">
        <f t="shared" si="43"/>
        <v>0</v>
      </c>
      <c r="AK45" s="341">
        <f t="shared" si="44"/>
        <v>0</v>
      </c>
      <c r="AL45" s="341">
        <f t="shared" si="53"/>
        <v>0</v>
      </c>
      <c r="AM45" s="341">
        <f t="shared" si="54"/>
        <v>0</v>
      </c>
      <c r="AN45" s="342">
        <f t="shared" si="45"/>
        <v>6.496613542410401E-2</v>
      </c>
      <c r="AP45" s="102"/>
      <c r="AQ45" s="74"/>
      <c r="AR45" s="74"/>
      <c r="AS45" s="74"/>
      <c r="AT45" s="74"/>
      <c r="AU45" s="74"/>
      <c r="AV45" s="74"/>
      <c r="AW45" s="74"/>
      <c r="AX45" s="74"/>
      <c r="AY45" s="74"/>
      <c r="AZ45" s="74"/>
      <c r="BA45" s="103">
        <f t="shared" si="66"/>
        <v>2.720446768674543</v>
      </c>
      <c r="BB45" s="42"/>
    </row>
    <row r="46" spans="1:55" ht="20.100000000000001" customHeight="1">
      <c r="A46" s="88" t="s">
        <v>134</v>
      </c>
      <c r="B46" s="90">
        <v>190.4</v>
      </c>
      <c r="C46" s="61">
        <v>22.770000000000003</v>
      </c>
      <c r="D46" s="61">
        <v>21.55</v>
      </c>
      <c r="E46" s="61">
        <v>21.71</v>
      </c>
      <c r="F46" s="61">
        <v>34.35</v>
      </c>
      <c r="G46" s="61">
        <v>137.9</v>
      </c>
      <c r="H46" s="61">
        <v>46.71</v>
      </c>
      <c r="I46" s="61">
        <v>197.48999999999998</v>
      </c>
      <c r="J46" s="61">
        <v>302.31</v>
      </c>
      <c r="K46" s="61">
        <v>878.49</v>
      </c>
      <c r="L46" s="61">
        <v>2141.2399999999998</v>
      </c>
      <c r="M46" s="82">
        <v>2357.4299999999998</v>
      </c>
      <c r="N46" s="42">
        <f t="shared" si="50"/>
        <v>0.10096486148213188</v>
      </c>
      <c r="P46" s="340">
        <f t="shared" si="39"/>
        <v>2.1590562202817931E-3</v>
      </c>
      <c r="Q46" s="341">
        <f t="shared" si="40"/>
        <v>5.301896687218084E-3</v>
      </c>
      <c r="R46" s="341">
        <f t="shared" si="51"/>
        <v>2.0236720494421996E-2</v>
      </c>
      <c r="S46" s="341">
        <f t="shared" si="52"/>
        <v>6.4749909206066381E-2</v>
      </c>
      <c r="T46" s="342">
        <f t="shared" si="41"/>
        <v>6.4665749752713012E-2</v>
      </c>
      <c r="V46" s="97">
        <v>143.42500000000001</v>
      </c>
      <c r="W46" s="61">
        <v>6.4530000000000003</v>
      </c>
      <c r="X46" s="61">
        <v>7.5709999999999997</v>
      </c>
      <c r="Y46" s="61">
        <v>8.93</v>
      </c>
      <c r="Z46" s="61">
        <v>7.415</v>
      </c>
      <c r="AA46" s="61">
        <v>23.878</v>
      </c>
      <c r="AB46" s="61">
        <v>9.9369999999999994</v>
      </c>
      <c r="AC46" s="61">
        <v>38.234999999999999</v>
      </c>
      <c r="AD46" s="61">
        <v>56.132000000000005</v>
      </c>
      <c r="AE46" s="61">
        <v>156.04300000000001</v>
      </c>
      <c r="AF46" s="61">
        <v>402.22500000000002</v>
      </c>
      <c r="AG46" s="82">
        <v>404.51400000000001</v>
      </c>
      <c r="AH46" s="42">
        <f t="shared" si="42"/>
        <v>5.6908446764870092E-3</v>
      </c>
      <c r="AJ46" s="340">
        <f t="shared" si="43"/>
        <v>3.9777391930989996E-3</v>
      </c>
      <c r="AK46" s="341">
        <f t="shared" si="44"/>
        <v>5.5771085828800202E-3</v>
      </c>
      <c r="AL46" s="341">
        <f t="shared" si="53"/>
        <v>2.0505572759282952E-2</v>
      </c>
      <c r="AM46" s="341">
        <f t="shared" si="54"/>
        <v>6.4625535011382657E-2</v>
      </c>
      <c r="AN46" s="342">
        <f t="shared" si="45"/>
        <v>5.6697549993734747E-2</v>
      </c>
      <c r="AP46" s="102">
        <f t="shared" si="55"/>
        <v>7.5328256302521011</v>
      </c>
      <c r="AQ46" s="74">
        <f t="shared" si="56"/>
        <v>2.8339920948616597</v>
      </c>
      <c r="AR46" s="74">
        <f t="shared" si="57"/>
        <v>3.5132250580046405</v>
      </c>
      <c r="AS46" s="74">
        <f t="shared" si="58"/>
        <v>4.113311837862736</v>
      </c>
      <c r="AT46" s="74">
        <f t="shared" si="59"/>
        <v>2.1586608442503636</v>
      </c>
      <c r="AU46" s="74">
        <f t="shared" si="60"/>
        <v>1.731544597534445</v>
      </c>
      <c r="AV46" s="74">
        <f t="shared" si="61"/>
        <v>2.1273817169770926</v>
      </c>
      <c r="AW46" s="74">
        <f t="shared" si="62"/>
        <v>1.9360473948048005</v>
      </c>
      <c r="AX46" s="74">
        <f t="shared" si="63"/>
        <v>1.8567695411994312</v>
      </c>
      <c r="AY46" s="74">
        <f t="shared" si="64"/>
        <v>1.7762638163211875</v>
      </c>
      <c r="AZ46" s="74">
        <f t="shared" si="65"/>
        <v>1.8784676168948835</v>
      </c>
      <c r="BA46" s="103">
        <f t="shared" si="66"/>
        <v>1.7159109708453699</v>
      </c>
      <c r="BB46" s="42">
        <f t="shared" si="67"/>
        <v>-8.6536837040726067E-2</v>
      </c>
    </row>
    <row r="47" spans="1:55" ht="20.100000000000001" customHeight="1">
      <c r="A47" s="88" t="s">
        <v>124</v>
      </c>
      <c r="B47" s="90">
        <v>9119.83</v>
      </c>
      <c r="C47" s="61">
        <v>1132.22</v>
      </c>
      <c r="D47" s="61">
        <v>3235.08</v>
      </c>
      <c r="E47" s="61">
        <v>1912.7200000000003</v>
      </c>
      <c r="F47" s="61">
        <v>2781.3100000000004</v>
      </c>
      <c r="G47" s="61">
        <v>1675.0200000000002</v>
      </c>
      <c r="H47" s="61">
        <v>1786.68</v>
      </c>
      <c r="I47" s="61">
        <v>1219.77</v>
      </c>
      <c r="J47" s="61">
        <v>1537.31</v>
      </c>
      <c r="K47" s="61">
        <v>1376.88</v>
      </c>
      <c r="L47" s="61">
        <v>1324.69</v>
      </c>
      <c r="M47" s="82">
        <v>1461.5500000000002</v>
      </c>
      <c r="N47" s="42">
        <f t="shared" si="50"/>
        <v>0.10331473778770892</v>
      </c>
      <c r="P47" s="340">
        <f t="shared" si="39"/>
        <v>0.10341505088977157</v>
      </c>
      <c r="Q47" s="341">
        <f t="shared" si="40"/>
        <v>6.4400166707933554E-2</v>
      </c>
      <c r="R47" s="341">
        <f t="shared" si="51"/>
        <v>3.1717533169825222E-2</v>
      </c>
      <c r="S47" s="341">
        <f t="shared" si="52"/>
        <v>4.0057890393502868E-2</v>
      </c>
      <c r="T47" s="342">
        <f t="shared" si="41"/>
        <v>4.0091212273992323E-2</v>
      </c>
      <c r="V47" s="97">
        <v>3202.125</v>
      </c>
      <c r="W47" s="61">
        <v>255.446</v>
      </c>
      <c r="X47" s="61">
        <v>609.54399999999987</v>
      </c>
      <c r="Y47" s="61">
        <v>387.83800000000002</v>
      </c>
      <c r="Z47" s="61">
        <v>562.61599999999999</v>
      </c>
      <c r="AA47" s="61">
        <v>376.80399999999997</v>
      </c>
      <c r="AB47" s="61">
        <v>448.495</v>
      </c>
      <c r="AC47" s="61">
        <v>256.73700000000002</v>
      </c>
      <c r="AD47" s="61">
        <v>293.85199999999998</v>
      </c>
      <c r="AE47" s="61">
        <v>287.53999999999996</v>
      </c>
      <c r="AF47" s="61">
        <v>285.83</v>
      </c>
      <c r="AG47" s="82">
        <v>367.35700000000003</v>
      </c>
      <c r="AH47" s="42">
        <f t="shared" si="42"/>
        <v>0.28522898226218396</v>
      </c>
      <c r="AJ47" s="340">
        <f t="shared" si="43"/>
        <v>8.880751691617314E-2</v>
      </c>
      <c r="AK47" s="341">
        <f t="shared" si="44"/>
        <v>8.800891290993898E-2</v>
      </c>
      <c r="AL47" s="341">
        <f t="shared" si="53"/>
        <v>3.7785561615735527E-2</v>
      </c>
      <c r="AM47" s="341">
        <f t="shared" si="54"/>
        <v>4.5924337553119532E-2</v>
      </c>
      <c r="AN47" s="342">
        <f t="shared" si="45"/>
        <v>5.1489545165429175E-2</v>
      </c>
      <c r="AP47" s="102">
        <f t="shared" si="55"/>
        <v>3.5111674230769649</v>
      </c>
      <c r="AQ47" s="74">
        <f t="shared" si="56"/>
        <v>2.2561516313084029</v>
      </c>
      <c r="AR47" s="74">
        <f t="shared" si="57"/>
        <v>1.8841697886914694</v>
      </c>
      <c r="AS47" s="74">
        <f t="shared" si="58"/>
        <v>2.0276778618930109</v>
      </c>
      <c r="AT47" s="74">
        <f t="shared" si="59"/>
        <v>2.0228453498531267</v>
      </c>
      <c r="AU47" s="74">
        <f t="shared" si="60"/>
        <v>2.2495492591133237</v>
      </c>
      <c r="AV47" s="74">
        <f t="shared" si="61"/>
        <v>2.5102144760113729</v>
      </c>
      <c r="AW47" s="74">
        <f t="shared" si="62"/>
        <v>2.1047984456085986</v>
      </c>
      <c r="AX47" s="74">
        <f t="shared" si="63"/>
        <v>1.9114687343476591</v>
      </c>
      <c r="AY47" s="74">
        <f t="shared" si="64"/>
        <v>2.0883446632967284</v>
      </c>
      <c r="AZ47" s="74">
        <f t="shared" si="65"/>
        <v>2.1577123704413861</v>
      </c>
      <c r="BA47" s="103">
        <f t="shared" si="66"/>
        <v>2.5134754199308951</v>
      </c>
      <c r="BB47" s="42">
        <f t="shared" si="67"/>
        <v>0.16487973761615565</v>
      </c>
    </row>
    <row r="48" spans="1:55" ht="20.100000000000001" customHeight="1">
      <c r="A48" s="88" t="s">
        <v>145</v>
      </c>
      <c r="B48" s="90"/>
      <c r="C48" s="61">
        <v>18.46</v>
      </c>
      <c r="D48" s="61">
        <v>106.17</v>
      </c>
      <c r="E48" s="61">
        <v>185.63</v>
      </c>
      <c r="F48" s="61">
        <v>27.45</v>
      </c>
      <c r="G48" s="61">
        <v>30.15</v>
      </c>
      <c r="H48" s="61">
        <v>30.78</v>
      </c>
      <c r="I48" s="61">
        <v>176.76</v>
      </c>
      <c r="J48" s="61">
        <v>617.6</v>
      </c>
      <c r="K48" s="61">
        <v>980.49</v>
      </c>
      <c r="L48" s="61">
        <v>1031.7399999999998</v>
      </c>
      <c r="M48" s="82">
        <v>1029.6100000000001</v>
      </c>
      <c r="N48" s="42">
        <f t="shared" si="50"/>
        <v>-2.0644736076915258E-3</v>
      </c>
      <c r="P48" s="340">
        <f t="shared" si="39"/>
        <v>0</v>
      </c>
      <c r="Q48" s="341">
        <f t="shared" si="40"/>
        <v>1.1591891596782105E-3</v>
      </c>
      <c r="R48" s="341">
        <f t="shared" si="51"/>
        <v>2.2586372158562785E-2</v>
      </c>
      <c r="S48" s="341">
        <f t="shared" si="52"/>
        <v>3.1199244981537293E-2</v>
      </c>
      <c r="T48" s="342">
        <f t="shared" si="41"/>
        <v>2.8242833340922473E-2</v>
      </c>
      <c r="V48" s="97"/>
      <c r="W48" s="61">
        <v>2.9169999999999998</v>
      </c>
      <c r="X48" s="61">
        <v>34.997</v>
      </c>
      <c r="Y48" s="61">
        <v>89.056000000000012</v>
      </c>
      <c r="Z48" s="61">
        <v>8.8060000000000009</v>
      </c>
      <c r="AA48" s="61">
        <v>8.213000000000001</v>
      </c>
      <c r="AB48" s="61">
        <v>5.3159999999999998</v>
      </c>
      <c r="AC48" s="61">
        <v>35.925000000000004</v>
      </c>
      <c r="AD48" s="61">
        <v>127.56099999999999</v>
      </c>
      <c r="AE48" s="61">
        <v>184.59900000000002</v>
      </c>
      <c r="AF48" s="61">
        <v>202.732</v>
      </c>
      <c r="AG48" s="82">
        <v>195.126</v>
      </c>
      <c r="AH48" s="42">
        <f t="shared" si="42"/>
        <v>-3.7517510802438661E-2</v>
      </c>
      <c r="AJ48" s="340">
        <f t="shared" si="43"/>
        <v>0</v>
      </c>
      <c r="AK48" s="341">
        <f t="shared" si="44"/>
        <v>1.9182843115501135E-3</v>
      </c>
      <c r="AL48" s="341">
        <f t="shared" si="53"/>
        <v>2.4258109788909941E-2</v>
      </c>
      <c r="AM48" s="341">
        <f t="shared" si="54"/>
        <v>3.2572972748903299E-2</v>
      </c>
      <c r="AN48" s="342">
        <f t="shared" si="45"/>
        <v>2.7349278739617136E-2</v>
      </c>
      <c r="AP48" s="102"/>
      <c r="AQ48" s="74">
        <f t="shared" si="56"/>
        <v>1.5801733477789814</v>
      </c>
      <c r="AR48" s="74">
        <f t="shared" si="57"/>
        <v>3.2963172270886316</v>
      </c>
      <c r="AS48" s="74">
        <f t="shared" si="58"/>
        <v>4.7975004040295213</v>
      </c>
      <c r="AT48" s="74">
        <f t="shared" si="59"/>
        <v>3.2080145719489987</v>
      </c>
      <c r="AU48" s="74">
        <f t="shared" si="60"/>
        <v>2.7240464344941961</v>
      </c>
      <c r="AV48" s="74">
        <f t="shared" si="61"/>
        <v>1.7270955165692006</v>
      </c>
      <c r="AW48" s="74">
        <f t="shared" si="62"/>
        <v>2.0324168363883235</v>
      </c>
      <c r="AX48" s="74">
        <f t="shared" si="63"/>
        <v>2.065430699481865</v>
      </c>
      <c r="AY48" s="74">
        <f t="shared" si="64"/>
        <v>1.8827219043539456</v>
      </c>
      <c r="AZ48" s="74">
        <f t="shared" si="65"/>
        <v>1.9649524104910157</v>
      </c>
      <c r="BA48" s="103">
        <f t="shared" si="66"/>
        <v>1.8951447635512475</v>
      </c>
      <c r="BB48" s="42">
        <f t="shared" si="67"/>
        <v>-3.5526380469603408E-2</v>
      </c>
    </row>
    <row r="49" spans="1:54" ht="20.100000000000001" customHeight="1">
      <c r="A49" s="88" t="s">
        <v>130</v>
      </c>
      <c r="B49" s="90">
        <v>2694.92</v>
      </c>
      <c r="C49" s="61">
        <v>413.71</v>
      </c>
      <c r="D49" s="61">
        <v>552.91999999999996</v>
      </c>
      <c r="E49" s="61">
        <v>369.54999999999995</v>
      </c>
      <c r="F49" s="61">
        <v>346.33</v>
      </c>
      <c r="G49" s="61">
        <v>292.02</v>
      </c>
      <c r="H49" s="61">
        <v>287.77</v>
      </c>
      <c r="I49" s="61">
        <v>1336.78</v>
      </c>
      <c r="J49" s="61">
        <v>1105.25</v>
      </c>
      <c r="K49" s="61">
        <v>607.18000000000006</v>
      </c>
      <c r="L49" s="61">
        <v>303.66000000000003</v>
      </c>
      <c r="M49" s="82">
        <v>830.46999999999991</v>
      </c>
      <c r="N49" s="42">
        <f t="shared" si="50"/>
        <v>1.7348679444115125</v>
      </c>
      <c r="P49" s="340">
        <f t="shared" si="39"/>
        <v>3.055926359853892E-2</v>
      </c>
      <c r="Q49" s="341">
        <f t="shared" si="40"/>
        <v>1.1227410229161891E-2</v>
      </c>
      <c r="R49" s="341">
        <f t="shared" si="51"/>
        <v>1.398687742581378E-2</v>
      </c>
      <c r="S49" s="341">
        <f t="shared" si="52"/>
        <v>9.1825098678868875E-3</v>
      </c>
      <c r="T49" s="342">
        <f t="shared" si="41"/>
        <v>2.2780301089379357E-2</v>
      </c>
      <c r="V49" s="97">
        <v>970.51799999999992</v>
      </c>
      <c r="W49" s="61">
        <v>115.614</v>
      </c>
      <c r="X49" s="61">
        <v>154.346</v>
      </c>
      <c r="Y49" s="61">
        <v>102.85599999999999</v>
      </c>
      <c r="Z49" s="61">
        <v>97.293999999999997</v>
      </c>
      <c r="AA49" s="61">
        <v>79.471000000000004</v>
      </c>
      <c r="AB49" s="61">
        <v>86.286999999999992</v>
      </c>
      <c r="AC49" s="61">
        <v>140.99299999999999</v>
      </c>
      <c r="AD49" s="61">
        <v>191.518</v>
      </c>
      <c r="AE49" s="61">
        <v>144.38800000000001</v>
      </c>
      <c r="AF49" s="61">
        <v>106.54799999999999</v>
      </c>
      <c r="AG49" s="82">
        <v>141.83199999999999</v>
      </c>
      <c r="AH49" s="42">
        <f t="shared" si="42"/>
        <v>0.331155910950933</v>
      </c>
      <c r="AJ49" s="340">
        <f t="shared" si="43"/>
        <v>2.6916280189702314E-2</v>
      </c>
      <c r="AK49" s="341">
        <f t="shared" si="44"/>
        <v>1.8561788935005364E-2</v>
      </c>
      <c r="AL49" s="341">
        <f t="shared" si="53"/>
        <v>1.8973992037882807E-2</v>
      </c>
      <c r="AM49" s="341">
        <f t="shared" si="54"/>
        <v>1.7119078884685932E-2</v>
      </c>
      <c r="AN49" s="342">
        <f t="shared" si="45"/>
        <v>1.9879477374606037E-2</v>
      </c>
      <c r="AP49" s="102">
        <f t="shared" si="55"/>
        <v>3.601286865658349</v>
      </c>
      <c r="AQ49" s="74">
        <f t="shared" si="56"/>
        <v>2.7945662420536128</v>
      </c>
      <c r="AR49" s="74">
        <f t="shared" si="57"/>
        <v>2.7914707371771685</v>
      </c>
      <c r="AS49" s="74">
        <f t="shared" si="58"/>
        <v>2.7832769584629959</v>
      </c>
      <c r="AT49" s="74">
        <f t="shared" si="59"/>
        <v>2.80928594115439</v>
      </c>
      <c r="AU49" s="74">
        <f t="shared" si="60"/>
        <v>2.721423190192453</v>
      </c>
      <c r="AV49" s="74">
        <f t="shared" si="61"/>
        <v>2.9984710011467492</v>
      </c>
      <c r="AW49" s="74">
        <f t="shared" si="62"/>
        <v>1.0547210460958423</v>
      </c>
      <c r="AX49" s="74">
        <f t="shared" si="63"/>
        <v>1.7328025333634924</v>
      </c>
      <c r="AY49" s="74">
        <f t="shared" si="64"/>
        <v>2.3780098158700875</v>
      </c>
      <c r="AZ49" s="74">
        <f t="shared" si="65"/>
        <v>3.5087927287097402</v>
      </c>
      <c r="BA49" s="103">
        <f t="shared" si="66"/>
        <v>1.707852180090792</v>
      </c>
      <c r="BB49" s="42">
        <f t="shared" si="67"/>
        <v>-0.51326501388447454</v>
      </c>
    </row>
    <row r="50" spans="1:54" ht="20.100000000000001" customHeight="1">
      <c r="A50" s="88" t="s">
        <v>129</v>
      </c>
      <c r="B50" s="90">
        <v>2824.42</v>
      </c>
      <c r="C50" s="61">
        <v>362.59000000000003</v>
      </c>
      <c r="D50" s="61">
        <v>405.68</v>
      </c>
      <c r="E50" s="61">
        <v>255.01</v>
      </c>
      <c r="F50" s="61">
        <v>461.25</v>
      </c>
      <c r="G50" s="61">
        <v>300.84999999999997</v>
      </c>
      <c r="H50" s="61">
        <v>429.1</v>
      </c>
      <c r="I50" s="61">
        <v>301.77</v>
      </c>
      <c r="J50" s="61">
        <v>588.83000000000004</v>
      </c>
      <c r="K50" s="61">
        <v>1125.3699999999999</v>
      </c>
      <c r="L50" s="61">
        <v>505.55000000000007</v>
      </c>
      <c r="M50" s="82">
        <v>547.77</v>
      </c>
      <c r="N50" s="42">
        <f t="shared" si="50"/>
        <v>8.3513005637424406E-2</v>
      </c>
      <c r="P50" s="340">
        <f t="shared" si="39"/>
        <v>3.2027739336598228E-2</v>
      </c>
      <c r="Q50" s="341">
        <f t="shared" si="40"/>
        <v>1.1566900785711098E-2</v>
      </c>
      <c r="R50" s="341">
        <f t="shared" si="51"/>
        <v>2.5923798953667861E-2</v>
      </c>
      <c r="S50" s="341">
        <f t="shared" si="52"/>
        <v>1.5287551418396286E-2</v>
      </c>
      <c r="T50" s="342">
        <f t="shared" si="41"/>
        <v>1.5025666824484125E-2</v>
      </c>
      <c r="V50" s="97">
        <v>1324.19</v>
      </c>
      <c r="W50" s="61">
        <v>74.543999999999997</v>
      </c>
      <c r="X50" s="61">
        <v>87.783000000000001</v>
      </c>
      <c r="Y50" s="61">
        <v>55.741000000000007</v>
      </c>
      <c r="Z50" s="61">
        <v>94.727000000000004</v>
      </c>
      <c r="AA50" s="61">
        <v>66.724999999999994</v>
      </c>
      <c r="AB50" s="61">
        <v>100.03</v>
      </c>
      <c r="AC50" s="61">
        <v>69.085999999999999</v>
      </c>
      <c r="AD50" s="61">
        <v>161.06200000000001</v>
      </c>
      <c r="AE50" s="61">
        <v>290.39199999999994</v>
      </c>
      <c r="AF50" s="61">
        <v>149.77199999999999</v>
      </c>
      <c r="AG50" s="82">
        <v>136.21200000000002</v>
      </c>
      <c r="AH50" s="42">
        <f t="shared" si="42"/>
        <v>-9.0537617178110555E-2</v>
      </c>
      <c r="AJ50" s="340">
        <f t="shared" si="43"/>
        <v>3.6724995378140245E-2</v>
      </c>
      <c r="AK50" s="341">
        <f t="shared" si="44"/>
        <v>1.5584746217969231E-2</v>
      </c>
      <c r="AL50" s="341">
        <f t="shared" si="53"/>
        <v>3.8160342243571919E-2</v>
      </c>
      <c r="AM50" s="341">
        <f t="shared" si="54"/>
        <v>2.4063883721113313E-2</v>
      </c>
      <c r="AN50" s="342">
        <f t="shared" si="45"/>
        <v>1.9091766118716776E-2</v>
      </c>
      <c r="AP50" s="102">
        <f t="shared" si="55"/>
        <v>4.6883607961988654</v>
      </c>
      <c r="AQ50" s="74">
        <f t="shared" si="56"/>
        <v>2.0558757825643288</v>
      </c>
      <c r="AR50" s="74">
        <f t="shared" si="57"/>
        <v>2.1638483533819759</v>
      </c>
      <c r="AS50" s="74">
        <f t="shared" si="58"/>
        <v>2.1858358495745267</v>
      </c>
      <c r="AT50" s="74">
        <f t="shared" si="59"/>
        <v>2.0537018970189704</v>
      </c>
      <c r="AU50" s="74">
        <f t="shared" si="60"/>
        <v>2.217882665780289</v>
      </c>
      <c r="AV50" s="74">
        <f t="shared" si="61"/>
        <v>2.3311582381729199</v>
      </c>
      <c r="AW50" s="74">
        <f t="shared" si="62"/>
        <v>2.2893594459356463</v>
      </c>
      <c r="AX50" s="74">
        <f t="shared" si="63"/>
        <v>2.7352886232019431</v>
      </c>
      <c r="AY50" s="74">
        <f t="shared" si="64"/>
        <v>2.5804135528759424</v>
      </c>
      <c r="AZ50" s="74">
        <f t="shared" si="65"/>
        <v>2.9625556324794773</v>
      </c>
      <c r="BA50" s="103">
        <f t="shared" si="66"/>
        <v>2.4866641108494445</v>
      </c>
      <c r="BB50" s="42">
        <f t="shared" si="67"/>
        <v>-0.1606354717571129</v>
      </c>
    </row>
    <row r="51" spans="1:54" ht="20.100000000000001" customHeight="1">
      <c r="A51" s="88" t="s">
        <v>148</v>
      </c>
      <c r="B51" s="90">
        <v>167.22</v>
      </c>
      <c r="C51" s="61">
        <v>421.55</v>
      </c>
      <c r="D51" s="61">
        <v>208.53</v>
      </c>
      <c r="E51" s="61">
        <v>216.37</v>
      </c>
      <c r="F51" s="61">
        <v>325.97000000000003</v>
      </c>
      <c r="G51" s="61">
        <v>291.45</v>
      </c>
      <c r="H51" s="61">
        <v>299.81</v>
      </c>
      <c r="I51" s="61">
        <v>325.86</v>
      </c>
      <c r="J51" s="61">
        <v>555.75</v>
      </c>
      <c r="K51" s="61">
        <v>60</v>
      </c>
      <c r="L51" s="61">
        <v>417.38</v>
      </c>
      <c r="M51" s="82">
        <v>575.61</v>
      </c>
      <c r="N51" s="42">
        <f t="shared" si="50"/>
        <v>0.37910297570559209</v>
      </c>
      <c r="P51" s="340">
        <f t="shared" si="39"/>
        <v>1.8962047329596715E-3</v>
      </c>
      <c r="Q51" s="341">
        <f t="shared" si="40"/>
        <v>1.1205495210222701E-2</v>
      </c>
      <c r="R51" s="341">
        <f t="shared" si="51"/>
        <v>1.3821480377298771E-3</v>
      </c>
      <c r="S51" s="341">
        <f t="shared" si="52"/>
        <v>1.2621339552982377E-2</v>
      </c>
      <c r="T51" s="342">
        <f t="shared" si="41"/>
        <v>1.5789335087429593E-2</v>
      </c>
      <c r="V51" s="97">
        <v>44.106999999999999</v>
      </c>
      <c r="W51" s="61">
        <v>88.694000000000003</v>
      </c>
      <c r="X51" s="61">
        <v>48.298000000000002</v>
      </c>
      <c r="Y51" s="61">
        <v>49.954000000000001</v>
      </c>
      <c r="Z51" s="61">
        <v>76.02</v>
      </c>
      <c r="AA51" s="61">
        <v>67.712999999999994</v>
      </c>
      <c r="AB51" s="61">
        <v>69.700999999999993</v>
      </c>
      <c r="AC51" s="61">
        <v>75.825000000000003</v>
      </c>
      <c r="AD51" s="61">
        <v>128.922</v>
      </c>
      <c r="AE51" s="61">
        <v>13.701000000000001</v>
      </c>
      <c r="AF51" s="61">
        <v>100.443</v>
      </c>
      <c r="AG51" s="82">
        <v>125.874</v>
      </c>
      <c r="AH51" s="42">
        <f t="shared" si="42"/>
        <v>0.25318837549655027</v>
      </c>
      <c r="AJ51" s="340">
        <f t="shared" si="43"/>
        <v>1.223260537493586E-3</v>
      </c>
      <c r="AK51" s="341">
        <f t="shared" si="44"/>
        <v>1.5815510238401657E-2</v>
      </c>
      <c r="AL51" s="341">
        <f t="shared" si="53"/>
        <v>1.8004450848479951E-3</v>
      </c>
      <c r="AM51" s="341">
        <f t="shared" si="54"/>
        <v>1.6138187862883482E-2</v>
      </c>
      <c r="AN51" s="342">
        <f t="shared" si="45"/>
        <v>1.7642769861887023E-2</v>
      </c>
      <c r="AP51" s="102">
        <f t="shared" si="55"/>
        <v>2.6376629589761991</v>
      </c>
      <c r="AQ51" s="74">
        <f t="shared" si="56"/>
        <v>2.1039971533625903</v>
      </c>
      <c r="AR51" s="74">
        <f t="shared" si="57"/>
        <v>2.3161175849997604</v>
      </c>
      <c r="AS51" s="74">
        <f t="shared" si="58"/>
        <v>2.3087304154919814</v>
      </c>
      <c r="AT51" s="74">
        <f t="shared" si="59"/>
        <v>2.3321164524342728</v>
      </c>
      <c r="AU51" s="74">
        <f t="shared" si="60"/>
        <v>2.3233144621718989</v>
      </c>
      <c r="AV51" s="74">
        <f t="shared" si="61"/>
        <v>2.3248390647410027</v>
      </c>
      <c r="AW51" s="74">
        <f t="shared" si="62"/>
        <v>2.326919535997054</v>
      </c>
      <c r="AX51" s="74">
        <f t="shared" si="63"/>
        <v>2.319784075573549</v>
      </c>
      <c r="AY51" s="74">
        <f t="shared" si="64"/>
        <v>2.2835000000000001</v>
      </c>
      <c r="AZ51" s="74">
        <f t="shared" si="65"/>
        <v>2.406512051368058</v>
      </c>
      <c r="BA51" s="103">
        <f t="shared" si="66"/>
        <v>2.1867931411893466</v>
      </c>
      <c r="BB51" s="42">
        <f t="shared" si="67"/>
        <v>-9.1301811704539437E-2</v>
      </c>
    </row>
    <row r="52" spans="1:54" ht="20.100000000000001" customHeight="1">
      <c r="A52" s="88" t="s">
        <v>140</v>
      </c>
      <c r="B52" s="90">
        <v>282.36</v>
      </c>
      <c r="C52" s="61">
        <v>165.91</v>
      </c>
      <c r="D52" s="61">
        <v>255.03</v>
      </c>
      <c r="E52" s="61">
        <v>169.82000000000002</v>
      </c>
      <c r="F52" s="61">
        <v>159.77000000000001</v>
      </c>
      <c r="G52" s="61">
        <v>159.29000000000002</v>
      </c>
      <c r="H52" s="61">
        <v>128.21</v>
      </c>
      <c r="I52" s="61">
        <v>114.97</v>
      </c>
      <c r="J52" s="61">
        <v>176.61999999999998</v>
      </c>
      <c r="K52" s="61">
        <v>95.47</v>
      </c>
      <c r="L52" s="61">
        <v>120.28</v>
      </c>
      <c r="M52" s="82">
        <v>420.84000000000003</v>
      </c>
      <c r="N52" s="42">
        <f t="shared" si="50"/>
        <v>2.4988360492184905</v>
      </c>
      <c r="P52" s="340">
        <f t="shared" si="39"/>
        <v>3.2018440880187352E-3</v>
      </c>
      <c r="Q52" s="341">
        <f t="shared" si="40"/>
        <v>6.1242866084624276E-3</v>
      </c>
      <c r="R52" s="341">
        <f t="shared" si="51"/>
        <v>2.1992278860345229E-3</v>
      </c>
      <c r="S52" s="341">
        <f t="shared" si="52"/>
        <v>3.6372004442779254E-3</v>
      </c>
      <c r="T52" s="342">
        <f t="shared" si="41"/>
        <v>1.154389912995582E-2</v>
      </c>
      <c r="V52" s="97">
        <v>130.821</v>
      </c>
      <c r="W52" s="61">
        <v>45.453000000000003</v>
      </c>
      <c r="X52" s="61">
        <v>65.201000000000008</v>
      </c>
      <c r="Y52" s="61">
        <v>51.695999999999998</v>
      </c>
      <c r="Z52" s="61">
        <v>49.926000000000002</v>
      </c>
      <c r="AA52" s="61">
        <v>48.860999999999997</v>
      </c>
      <c r="AB52" s="61">
        <v>41.775000000000006</v>
      </c>
      <c r="AC52" s="61">
        <v>36.436</v>
      </c>
      <c r="AD52" s="61">
        <v>44.170999999999999</v>
      </c>
      <c r="AE52" s="61">
        <v>25.247</v>
      </c>
      <c r="AF52" s="61">
        <v>22.542999999999999</v>
      </c>
      <c r="AG52" s="82">
        <v>111.352</v>
      </c>
      <c r="AH52" s="42">
        <f t="shared" si="42"/>
        <v>3.9395377722574634</v>
      </c>
      <c r="AJ52" s="340">
        <f t="shared" si="43"/>
        <v>3.6281807145226021E-3</v>
      </c>
      <c r="AK52" s="341">
        <f t="shared" si="44"/>
        <v>1.1412308504401569E-2</v>
      </c>
      <c r="AL52" s="341">
        <f t="shared" si="53"/>
        <v>3.3177021427017979E-3</v>
      </c>
      <c r="AM52" s="341">
        <f t="shared" si="54"/>
        <v>3.6219862906621894E-3</v>
      </c>
      <c r="AN52" s="342">
        <f t="shared" si="45"/>
        <v>1.5607335189640782E-2</v>
      </c>
      <c r="AP52" s="102">
        <f t="shared" si="55"/>
        <v>4.6331279218019548</v>
      </c>
      <c r="AQ52" s="74">
        <f t="shared" si="56"/>
        <v>2.7396178651075886</v>
      </c>
      <c r="AR52" s="74">
        <f t="shared" si="57"/>
        <v>2.5566011841744114</v>
      </c>
      <c r="AS52" s="74">
        <f t="shared" si="58"/>
        <v>3.0441644093746318</v>
      </c>
      <c r="AT52" s="74">
        <f t="shared" si="59"/>
        <v>3.1248669963071918</v>
      </c>
      <c r="AU52" s="74">
        <f t="shared" si="60"/>
        <v>3.0674241948647119</v>
      </c>
      <c r="AV52" s="74">
        <f t="shared" si="61"/>
        <v>3.258326183605023</v>
      </c>
      <c r="AW52" s="74">
        <f t="shared" si="62"/>
        <v>3.1691745672784206</v>
      </c>
      <c r="AX52" s="74">
        <f t="shared" si="63"/>
        <v>2.5009058996716114</v>
      </c>
      <c r="AY52" s="74">
        <f t="shared" si="64"/>
        <v>2.6444956530847383</v>
      </c>
      <c r="AZ52" s="74">
        <f t="shared" si="65"/>
        <v>1.874210176255404</v>
      </c>
      <c r="BA52" s="103">
        <f t="shared" si="66"/>
        <v>2.6459462028324303</v>
      </c>
      <c r="BB52" s="42">
        <f t="shared" si="67"/>
        <v>0.4117659995416969</v>
      </c>
    </row>
    <row r="53" spans="1:54" ht="20.100000000000001" customHeight="1">
      <c r="A53" s="88" t="s">
        <v>142</v>
      </c>
      <c r="B53" s="90">
        <v>471.17</v>
      </c>
      <c r="C53" s="61">
        <v>784.59</v>
      </c>
      <c r="D53" s="61">
        <v>1051.3100000000002</v>
      </c>
      <c r="E53" s="61">
        <v>784.38</v>
      </c>
      <c r="F53" s="61">
        <v>1338.3100000000002</v>
      </c>
      <c r="G53" s="61">
        <v>1599.6399999999999</v>
      </c>
      <c r="H53" s="61">
        <v>838.63</v>
      </c>
      <c r="I53" s="61">
        <v>80.16</v>
      </c>
      <c r="J53" s="61">
        <v>210.39</v>
      </c>
      <c r="K53" s="61">
        <v>971.75</v>
      </c>
      <c r="L53" s="61">
        <v>1854.7800000000002</v>
      </c>
      <c r="M53" s="82">
        <v>433.62</v>
      </c>
      <c r="N53" s="42">
        <f t="shared" si="50"/>
        <v>-0.76621486106168935</v>
      </c>
      <c r="P53" s="340">
        <f t="shared" si="39"/>
        <v>5.342870374528217E-3</v>
      </c>
      <c r="Q53" s="341">
        <f t="shared" si="40"/>
        <v>6.1502001571729768E-2</v>
      </c>
      <c r="R53" s="341">
        <f t="shared" si="51"/>
        <v>2.2385039261066799E-2</v>
      </c>
      <c r="S53" s="341">
        <f t="shared" si="52"/>
        <v>5.6087517792133446E-2</v>
      </c>
      <c r="T53" s="342">
        <f t="shared" si="41"/>
        <v>1.1894462362730354E-2</v>
      </c>
      <c r="V53" s="97">
        <v>76.029999999999987</v>
      </c>
      <c r="W53" s="61">
        <v>129.15099999999998</v>
      </c>
      <c r="X53" s="61">
        <v>190.05600000000001</v>
      </c>
      <c r="Y53" s="61">
        <v>142.68799999999999</v>
      </c>
      <c r="Z53" s="61">
        <v>243.74199999999999</v>
      </c>
      <c r="AA53" s="61">
        <v>271.02699999999999</v>
      </c>
      <c r="AB53" s="61">
        <v>147.18700000000001</v>
      </c>
      <c r="AC53" s="61">
        <v>21.51</v>
      </c>
      <c r="AD53" s="61">
        <v>49.435000000000002</v>
      </c>
      <c r="AE53" s="61">
        <v>144.441</v>
      </c>
      <c r="AF53" s="61">
        <v>345.87599999999998</v>
      </c>
      <c r="AG53" s="82">
        <v>87.341999999999999</v>
      </c>
      <c r="AH53" s="42">
        <f t="shared" si="42"/>
        <v>-0.74747597404850297</v>
      </c>
      <c r="AJ53" s="340">
        <f t="shared" si="43"/>
        <v>2.108610847839058E-3</v>
      </c>
      <c r="AK53" s="341">
        <f t="shared" si="44"/>
        <v>6.3302915147509131E-2</v>
      </c>
      <c r="AL53" s="341">
        <f t="shared" si="53"/>
        <v>1.8980956755020019E-2</v>
      </c>
      <c r="AM53" s="341">
        <f t="shared" si="54"/>
        <v>5.5571934980662527E-2</v>
      </c>
      <c r="AN53" s="342">
        <f t="shared" si="45"/>
        <v>1.2242042083964412E-2</v>
      </c>
      <c r="AP53" s="102">
        <f t="shared" si="55"/>
        <v>1.6136426342933547</v>
      </c>
      <c r="AQ53" s="74">
        <f t="shared" si="56"/>
        <v>1.646095412890809</v>
      </c>
      <c r="AR53" s="74">
        <f t="shared" si="57"/>
        <v>1.8078016950281075</v>
      </c>
      <c r="AS53" s="74">
        <f t="shared" si="58"/>
        <v>1.8191182845049592</v>
      </c>
      <c r="AT53" s="74">
        <f t="shared" si="59"/>
        <v>1.8212671204728348</v>
      </c>
      <c r="AU53" s="74">
        <f t="shared" si="60"/>
        <v>1.694299967492686</v>
      </c>
      <c r="AV53" s="74">
        <f t="shared" si="61"/>
        <v>1.7550886564992907</v>
      </c>
      <c r="AW53" s="74">
        <f t="shared" si="62"/>
        <v>2.6833832335329344</v>
      </c>
      <c r="AX53" s="74">
        <f t="shared" si="63"/>
        <v>2.3496839203384194</v>
      </c>
      <c r="AY53" s="74">
        <f t="shared" si="64"/>
        <v>1.4864008232570105</v>
      </c>
      <c r="AZ53" s="74">
        <f t="shared" si="65"/>
        <v>1.8647818070067608</v>
      </c>
      <c r="BA53" s="103">
        <f t="shared" si="66"/>
        <v>2.0142521101425208</v>
      </c>
      <c r="BB53" s="42">
        <f t="shared" si="67"/>
        <v>8.0154312195742122E-2</v>
      </c>
    </row>
    <row r="54" spans="1:54" ht="20.100000000000001" customHeight="1">
      <c r="A54" s="88" t="s">
        <v>147</v>
      </c>
      <c r="B54" s="90">
        <v>32.76</v>
      </c>
      <c r="C54" s="61">
        <v>45.5</v>
      </c>
      <c r="D54" s="61">
        <v>4.0999999999999996</v>
      </c>
      <c r="E54" s="61">
        <v>38.299999999999997</v>
      </c>
      <c r="F54" s="61">
        <v>28.54</v>
      </c>
      <c r="G54" s="61">
        <v>21.88</v>
      </c>
      <c r="H54" s="61">
        <v>78.290000000000006</v>
      </c>
      <c r="I54" s="61">
        <v>77.819999999999993</v>
      </c>
      <c r="J54" s="61">
        <v>114.67</v>
      </c>
      <c r="K54" s="61">
        <v>180.44</v>
      </c>
      <c r="L54" s="61">
        <v>132.87</v>
      </c>
      <c r="M54" s="82">
        <v>170.07</v>
      </c>
      <c r="N54" s="42">
        <f t="shared" si="50"/>
        <v>0.27997290584782109</v>
      </c>
      <c r="P54" s="340">
        <f t="shared" si="39"/>
        <v>3.7148467319554385E-4</v>
      </c>
      <c r="Q54" s="341">
        <f t="shared" si="40"/>
        <v>8.4122914805171626E-4</v>
      </c>
      <c r="R54" s="341">
        <f t="shared" si="51"/>
        <v>4.1565798654663172E-3</v>
      </c>
      <c r="S54" s="341">
        <f t="shared" si="52"/>
        <v>4.0179150567942129E-3</v>
      </c>
      <c r="T54" s="342">
        <f t="shared" si="41"/>
        <v>4.6651243347390599E-3</v>
      </c>
      <c r="V54" s="97">
        <v>8.1189999999999998</v>
      </c>
      <c r="W54" s="61">
        <v>11.481</v>
      </c>
      <c r="X54" s="61">
        <v>1.0149999999999999</v>
      </c>
      <c r="Y54" s="61">
        <v>8.51</v>
      </c>
      <c r="Z54" s="61">
        <v>7.07</v>
      </c>
      <c r="AA54" s="61">
        <v>5.66</v>
      </c>
      <c r="AB54" s="61">
        <v>20.513999999999999</v>
      </c>
      <c r="AC54" s="61">
        <v>20.332000000000001</v>
      </c>
      <c r="AD54" s="61">
        <v>33.948999999999998</v>
      </c>
      <c r="AE54" s="61">
        <v>53.558999999999997</v>
      </c>
      <c r="AF54" s="61">
        <v>37.607999999999997</v>
      </c>
      <c r="AG54" s="82">
        <v>48.136000000000003</v>
      </c>
      <c r="AH54" s="42">
        <f t="shared" si="42"/>
        <v>0.27994043820463749</v>
      </c>
      <c r="AJ54" s="340">
        <f t="shared" si="43"/>
        <v>2.2517179368151141E-4</v>
      </c>
      <c r="AK54" s="341">
        <f t="shared" si="44"/>
        <v>1.321988214218147E-3</v>
      </c>
      <c r="AL54" s="341">
        <f t="shared" si="53"/>
        <v>7.0381751915461477E-3</v>
      </c>
      <c r="AM54" s="341">
        <f t="shared" si="54"/>
        <v>6.0424814984351514E-3</v>
      </c>
      <c r="AN54" s="342">
        <f t="shared" si="45"/>
        <v>6.7468450201931601E-3</v>
      </c>
      <c r="AP54" s="102">
        <f t="shared" si="55"/>
        <v>2.4783272283272284</v>
      </c>
      <c r="AQ54" s="74">
        <f t="shared" si="56"/>
        <v>2.5232967032967037</v>
      </c>
      <c r="AR54" s="74">
        <f t="shared" si="57"/>
        <v>2.475609756097561</v>
      </c>
      <c r="AS54" s="74">
        <f t="shared" si="58"/>
        <v>2.2219321148825069</v>
      </c>
      <c r="AT54" s="74">
        <f t="shared" si="59"/>
        <v>2.4772249474421866</v>
      </c>
      <c r="AU54" s="74">
        <f t="shared" si="60"/>
        <v>2.586837294332724</v>
      </c>
      <c r="AV54" s="74">
        <f t="shared" si="61"/>
        <v>2.6202580150721673</v>
      </c>
      <c r="AW54" s="74">
        <f t="shared" si="62"/>
        <v>2.6126959650475463</v>
      </c>
      <c r="AX54" s="74">
        <f t="shared" si="63"/>
        <v>2.9605825412051971</v>
      </c>
      <c r="AY54" s="74">
        <f t="shared" si="64"/>
        <v>2.9682442917313234</v>
      </c>
      <c r="AZ54" s="74">
        <f t="shared" si="65"/>
        <v>2.830435764280876</v>
      </c>
      <c r="BA54" s="103">
        <f t="shared" si="66"/>
        <v>2.8303639677779739</v>
      </c>
      <c r="BB54" s="42">
        <f t="shared" si="67"/>
        <v>-2.5365883164726011E-5</v>
      </c>
    </row>
    <row r="55" spans="1:54" ht="20.100000000000001" customHeight="1">
      <c r="A55" s="88" t="s">
        <v>133</v>
      </c>
      <c r="B55" s="90">
        <v>1291.92</v>
      </c>
      <c r="C55" s="61">
        <v>799.07999999999993</v>
      </c>
      <c r="D55" s="61">
        <v>386.90000000000003</v>
      </c>
      <c r="E55" s="61">
        <v>485.14</v>
      </c>
      <c r="F55" s="61">
        <v>688.51</v>
      </c>
      <c r="G55" s="61">
        <v>720.19</v>
      </c>
      <c r="H55" s="61">
        <v>481.65000000000003</v>
      </c>
      <c r="I55" s="61">
        <v>774.3900000000001</v>
      </c>
      <c r="J55" s="61">
        <v>979.67000000000007</v>
      </c>
      <c r="K55" s="61">
        <v>628.16</v>
      </c>
      <c r="L55" s="61">
        <v>978.27</v>
      </c>
      <c r="M55" s="82">
        <v>257.19</v>
      </c>
      <c r="N55" s="42">
        <f t="shared" si="50"/>
        <v>-0.73709712042687592</v>
      </c>
      <c r="P55" s="340">
        <f t="shared" si="39"/>
        <v>1.4649831471147345E-2</v>
      </c>
      <c r="Q55" s="341">
        <f t="shared" si="40"/>
        <v>2.7689434192658392E-2</v>
      </c>
      <c r="R55" s="341">
        <f t="shared" si="51"/>
        <v>1.4470168523006659E-2</v>
      </c>
      <c r="S55" s="341">
        <f t="shared" si="52"/>
        <v>2.9582341857530479E-2</v>
      </c>
      <c r="T55" s="342">
        <f t="shared" si="41"/>
        <v>7.0548793299908211E-3</v>
      </c>
      <c r="V55" s="97">
        <v>348.286</v>
      </c>
      <c r="W55" s="61">
        <v>156.268</v>
      </c>
      <c r="X55" s="61">
        <v>62.345999999999997</v>
      </c>
      <c r="Y55" s="61">
        <v>88.975000000000023</v>
      </c>
      <c r="Z55" s="61">
        <v>127.517</v>
      </c>
      <c r="AA55" s="61">
        <v>102.89400000000001</v>
      </c>
      <c r="AB55" s="61">
        <v>81.855000000000004</v>
      </c>
      <c r="AC55" s="61">
        <v>101.358</v>
      </c>
      <c r="AD55" s="61">
        <v>164.56200000000001</v>
      </c>
      <c r="AE55" s="61">
        <v>97.804000000000002</v>
      </c>
      <c r="AF55" s="61">
        <v>168.8</v>
      </c>
      <c r="AG55" s="82">
        <v>45.680999999999997</v>
      </c>
      <c r="AH55" s="42">
        <f t="shared" si="42"/>
        <v>-0.72937796208530814</v>
      </c>
      <c r="AJ55" s="340">
        <f t="shared" si="43"/>
        <v>9.659340230836172E-3</v>
      </c>
      <c r="AK55" s="341">
        <f t="shared" si="44"/>
        <v>2.4032624613738871E-2</v>
      </c>
      <c r="AL55" s="341">
        <f t="shared" si="53"/>
        <v>1.2852399903545239E-2</v>
      </c>
      <c r="AM55" s="341">
        <f t="shared" si="54"/>
        <v>2.7121114574980155E-2</v>
      </c>
      <c r="AN55" s="342">
        <f t="shared" si="45"/>
        <v>6.4027469537860163E-3</v>
      </c>
      <c r="AP55" s="102">
        <f t="shared" si="55"/>
        <v>2.6958790017957766</v>
      </c>
      <c r="AQ55" s="74">
        <f t="shared" si="56"/>
        <v>1.9555989387795967</v>
      </c>
      <c r="AR55" s="74">
        <f t="shared" si="57"/>
        <v>1.6114241406048071</v>
      </c>
      <c r="AS55" s="74">
        <f t="shared" si="58"/>
        <v>1.8340066784845614</v>
      </c>
      <c r="AT55" s="74">
        <f t="shared" si="59"/>
        <v>1.8520718653323844</v>
      </c>
      <c r="AU55" s="74">
        <f t="shared" si="60"/>
        <v>1.4287063136116855</v>
      </c>
      <c r="AV55" s="74">
        <f t="shared" si="61"/>
        <v>1.6994705699159141</v>
      </c>
      <c r="AW55" s="74">
        <f t="shared" si="62"/>
        <v>1.3088753728741331</v>
      </c>
      <c r="AX55" s="74">
        <f t="shared" si="63"/>
        <v>1.6797697183745548</v>
      </c>
      <c r="AY55" s="74">
        <f t="shared" si="64"/>
        <v>1.5569918492103922</v>
      </c>
      <c r="AZ55" s="74">
        <f t="shared" si="65"/>
        <v>1.7254950064910508</v>
      </c>
      <c r="BA55" s="103">
        <f t="shared" si="66"/>
        <v>1.7761577044208559</v>
      </c>
      <c r="BB55" s="42">
        <f t="shared" si="67"/>
        <v>2.9361254445373443E-2</v>
      </c>
    </row>
    <row r="56" spans="1:54" ht="20.100000000000001" customHeight="1">
      <c r="A56" s="88" t="s">
        <v>146</v>
      </c>
      <c r="B56" s="90">
        <v>6.75</v>
      </c>
      <c r="C56" s="61">
        <v>31</v>
      </c>
      <c r="D56" s="61">
        <v>13.420000000000002</v>
      </c>
      <c r="E56" s="61">
        <v>54.92</v>
      </c>
      <c r="F56" s="61">
        <v>23.13</v>
      </c>
      <c r="G56" s="61">
        <v>24.540000000000003</v>
      </c>
      <c r="H56" s="61">
        <v>311.07000000000005</v>
      </c>
      <c r="I56" s="61">
        <v>923.2399999999999</v>
      </c>
      <c r="J56" s="61">
        <v>321.16999999999996</v>
      </c>
      <c r="K56" s="61">
        <v>565.75999999999988</v>
      </c>
      <c r="L56" s="61">
        <v>691.38</v>
      </c>
      <c r="M56" s="82">
        <v>158.28</v>
      </c>
      <c r="N56" s="42">
        <f t="shared" si="50"/>
        <v>-0.77106656252711969</v>
      </c>
      <c r="P56" s="340">
        <f t="shared" si="39"/>
        <v>7.6542171674906008E-5</v>
      </c>
      <c r="Q56" s="341">
        <f t="shared" si="40"/>
        <v>9.4349923643460333E-4</v>
      </c>
      <c r="R56" s="341">
        <f t="shared" si="51"/>
        <v>1.3032734563767585E-2</v>
      </c>
      <c r="S56" s="341">
        <f t="shared" si="52"/>
        <v>2.0906947482248684E-2</v>
      </c>
      <c r="T56" s="342">
        <f t="shared" si="41"/>
        <v>4.3417174087287498E-3</v>
      </c>
      <c r="V56" s="97">
        <v>6.2859999999999996</v>
      </c>
      <c r="W56" s="61">
        <v>16.968</v>
      </c>
      <c r="X56" s="61">
        <v>7.1270000000000007</v>
      </c>
      <c r="Y56" s="61">
        <v>15.431000000000001</v>
      </c>
      <c r="Z56" s="61">
        <v>9.5440000000000005</v>
      </c>
      <c r="AA56" s="61">
        <v>5.4190000000000005</v>
      </c>
      <c r="AB56" s="61">
        <v>50.105000000000004</v>
      </c>
      <c r="AC56" s="61">
        <v>127.60099999999998</v>
      </c>
      <c r="AD56" s="61">
        <v>53.138000000000005</v>
      </c>
      <c r="AE56" s="61">
        <v>90.332999999999998</v>
      </c>
      <c r="AF56" s="61">
        <v>138.25800000000001</v>
      </c>
      <c r="AG56" s="82">
        <v>35.300999999999995</v>
      </c>
      <c r="AH56" s="42">
        <f t="shared" si="42"/>
        <v>-0.74467300264722491</v>
      </c>
      <c r="AJ56" s="340">
        <f t="shared" si="43"/>
        <v>1.7433549637664499E-4</v>
      </c>
      <c r="AK56" s="341">
        <f t="shared" si="44"/>
        <v>1.2656986100438407E-3</v>
      </c>
      <c r="AL56" s="341">
        <f t="shared" si="53"/>
        <v>1.1870637606712937E-2</v>
      </c>
      <c r="AM56" s="341">
        <f t="shared" si="54"/>
        <v>2.2213928074097194E-2</v>
      </c>
      <c r="AN56" s="342">
        <f t="shared" si="45"/>
        <v>4.9478638868588722E-3</v>
      </c>
      <c r="AP56" s="102">
        <f t="shared" si="55"/>
        <v>9.3125925925925923</v>
      </c>
      <c r="AQ56" s="74">
        <f t="shared" si="56"/>
        <v>5.4735483870967734</v>
      </c>
      <c r="AR56" s="74">
        <f t="shared" si="57"/>
        <v>5.3107302533532046</v>
      </c>
      <c r="AS56" s="74">
        <f t="shared" si="58"/>
        <v>2.8097232337946103</v>
      </c>
      <c r="AT56" s="74">
        <f t="shared" si="59"/>
        <v>4.1262429744920022</v>
      </c>
      <c r="AU56" s="74">
        <f t="shared" si="60"/>
        <v>2.2082314588427057</v>
      </c>
      <c r="AV56" s="74">
        <f t="shared" si="61"/>
        <v>1.6107307037001317</v>
      </c>
      <c r="AW56" s="74">
        <f t="shared" si="62"/>
        <v>1.382099995667432</v>
      </c>
      <c r="AX56" s="74">
        <f t="shared" si="63"/>
        <v>1.6545131861630915</v>
      </c>
      <c r="AY56" s="74">
        <f t="shared" si="64"/>
        <v>1.5966664309954752</v>
      </c>
      <c r="AZ56" s="74">
        <f t="shared" si="65"/>
        <v>1.9997396511325176</v>
      </c>
      <c r="BA56" s="103">
        <f t="shared" si="66"/>
        <v>2.2302880970432142</v>
      </c>
      <c r="BB56" s="42">
        <f t="shared" si="67"/>
        <v>0.11528923066566664</v>
      </c>
    </row>
    <row r="57" spans="1:54" ht="20.100000000000001" customHeight="1">
      <c r="A57" s="88" t="s">
        <v>150</v>
      </c>
      <c r="B57" s="90">
        <v>163.4</v>
      </c>
      <c r="C57" s="61">
        <v>120.14999999999999</v>
      </c>
      <c r="D57" s="61">
        <v>106.42999999999999</v>
      </c>
      <c r="E57" s="61">
        <v>60.98</v>
      </c>
      <c r="F57" s="61">
        <v>81.680000000000007</v>
      </c>
      <c r="G57" s="61">
        <v>63</v>
      </c>
      <c r="H57" s="61">
        <v>51.120000000000005</v>
      </c>
      <c r="I57" s="61">
        <v>70.92</v>
      </c>
      <c r="J57" s="61">
        <v>30.42</v>
      </c>
      <c r="K57" s="61">
        <v>57.38</v>
      </c>
      <c r="L57" s="61">
        <v>61.86</v>
      </c>
      <c r="M57" s="82">
        <v>27.150000000000002</v>
      </c>
      <c r="N57" s="42">
        <f t="shared" si="50"/>
        <v>-0.56110572259941793</v>
      </c>
      <c r="P57" s="340">
        <f t="shared" si="39"/>
        <v>1.8528875335821692E-3</v>
      </c>
      <c r="Q57" s="341">
        <f t="shared" si="40"/>
        <v>2.422186303805216E-3</v>
      </c>
      <c r="R57" s="341">
        <f t="shared" si="51"/>
        <v>1.3217942400823393E-3</v>
      </c>
      <c r="S57" s="341">
        <f t="shared" si="52"/>
        <v>1.8706120675343568E-3</v>
      </c>
      <c r="T57" s="342">
        <f t="shared" si="41"/>
        <v>7.4474114004918854E-4</v>
      </c>
      <c r="V57" s="97">
        <v>71.731999999999999</v>
      </c>
      <c r="W57" s="61">
        <v>30.648000000000003</v>
      </c>
      <c r="X57" s="61">
        <v>29.002000000000002</v>
      </c>
      <c r="Y57" s="61">
        <v>19.167000000000002</v>
      </c>
      <c r="Z57" s="61">
        <v>24.396000000000001</v>
      </c>
      <c r="AA57" s="61">
        <v>26.039000000000001</v>
      </c>
      <c r="AB57" s="61">
        <v>19.645</v>
      </c>
      <c r="AC57" s="61">
        <v>21.696000000000002</v>
      </c>
      <c r="AD57" s="61">
        <v>11.998999999999999</v>
      </c>
      <c r="AE57" s="61">
        <v>21.489000000000001</v>
      </c>
      <c r="AF57" s="61">
        <v>22.819000000000003</v>
      </c>
      <c r="AG57" s="82">
        <v>12.7</v>
      </c>
      <c r="AH57" s="42">
        <f t="shared" si="42"/>
        <v>-0.44344625093124163</v>
      </c>
      <c r="AJ57" s="340">
        <f t="shared" si="43"/>
        <v>1.9894104082229555E-3</v>
      </c>
      <c r="AK57" s="341">
        <f t="shared" si="44"/>
        <v>6.0818464858703762E-3</v>
      </c>
      <c r="AL57" s="341">
        <f t="shared" si="53"/>
        <v>2.8238642747462645E-3</v>
      </c>
      <c r="AM57" s="341">
        <f t="shared" si="54"/>
        <v>3.6663312410336029E-3</v>
      </c>
      <c r="AN57" s="342">
        <f t="shared" si="45"/>
        <v>1.7800592437355227E-3</v>
      </c>
      <c r="AP57" s="102">
        <f t="shared" si="55"/>
        <v>4.3899632802937578</v>
      </c>
      <c r="AQ57" s="74">
        <f t="shared" si="56"/>
        <v>2.5508114856429471</v>
      </c>
      <c r="AR57" s="74">
        <f t="shared" si="57"/>
        <v>2.7249835572676884</v>
      </c>
      <c r="AS57" s="74">
        <f t="shared" si="58"/>
        <v>3.1431616923581505</v>
      </c>
      <c r="AT57" s="74">
        <f t="shared" si="59"/>
        <v>2.9867776689520076</v>
      </c>
      <c r="AU57" s="74">
        <f t="shared" si="60"/>
        <v>4.1331746031746039</v>
      </c>
      <c r="AV57" s="74">
        <f t="shared" si="61"/>
        <v>3.8429186228481997</v>
      </c>
      <c r="AW57" s="74">
        <f t="shared" si="62"/>
        <v>3.0592216582064298</v>
      </c>
      <c r="AX57" s="74">
        <f t="shared" si="63"/>
        <v>3.9444444444444438</v>
      </c>
      <c r="AY57" s="74">
        <f t="shared" si="64"/>
        <v>3.7450331125827812</v>
      </c>
      <c r="AZ57" s="74">
        <f t="shared" si="65"/>
        <v>3.6888134497251861</v>
      </c>
      <c r="BA57" s="103">
        <f t="shared" si="66"/>
        <v>4.6777163904235719</v>
      </c>
      <c r="BB57" s="42">
        <f t="shared" si="67"/>
        <v>0.26808158075113786</v>
      </c>
    </row>
    <row r="58" spans="1:54" ht="20.100000000000001" customHeight="1">
      <c r="A58" s="88" t="s">
        <v>143</v>
      </c>
      <c r="B58" s="90">
        <v>333.2</v>
      </c>
      <c r="C58" s="61">
        <v>57.71</v>
      </c>
      <c r="D58" s="61">
        <v>6.18</v>
      </c>
      <c r="E58" s="61">
        <v>33.010000000000005</v>
      </c>
      <c r="F58" s="61">
        <v>8.6999999999999993</v>
      </c>
      <c r="G58" s="61">
        <v>12.06</v>
      </c>
      <c r="H58" s="61">
        <v>16.560000000000002</v>
      </c>
      <c r="I58" s="61">
        <v>25.47</v>
      </c>
      <c r="J58" s="61">
        <v>30.12</v>
      </c>
      <c r="K58" s="61">
        <v>30.17</v>
      </c>
      <c r="L58" s="61">
        <v>20.48</v>
      </c>
      <c r="M58" s="82">
        <v>12.48</v>
      </c>
      <c r="N58" s="42">
        <f t="shared" si="50"/>
        <v>-0.390625</v>
      </c>
      <c r="P58" s="340">
        <f t="shared" si="39"/>
        <v>3.7783483854931382E-3</v>
      </c>
      <c r="Q58" s="341">
        <f t="shared" si="40"/>
        <v>4.6367566387128426E-4</v>
      </c>
      <c r="R58" s="341">
        <f t="shared" si="51"/>
        <v>6.9499010497183985E-4</v>
      </c>
      <c r="S58" s="341">
        <f t="shared" si="52"/>
        <v>6.193038335451605E-4</v>
      </c>
      <c r="T58" s="342">
        <f t="shared" si="41"/>
        <v>3.4233404890658833E-4</v>
      </c>
      <c r="V58" s="97">
        <v>186.755</v>
      </c>
      <c r="W58" s="61">
        <v>12.585000000000001</v>
      </c>
      <c r="X58" s="61">
        <v>3.0289999999999999</v>
      </c>
      <c r="Y58" s="61">
        <v>8.8960000000000008</v>
      </c>
      <c r="Z58" s="61">
        <v>4.4779999999999998</v>
      </c>
      <c r="AA58" s="61">
        <v>3.3740000000000001</v>
      </c>
      <c r="AB58" s="61">
        <v>7.4359999999999991</v>
      </c>
      <c r="AC58" s="61">
        <v>7.3260000000000005</v>
      </c>
      <c r="AD58" s="61">
        <v>8.2070000000000007</v>
      </c>
      <c r="AE58" s="61">
        <v>11.585999999999999</v>
      </c>
      <c r="AF58" s="61">
        <v>8.8360000000000003</v>
      </c>
      <c r="AG58" s="82">
        <v>8.2430000000000003</v>
      </c>
      <c r="AH58" s="42">
        <f t="shared" si="42"/>
        <v>-6.7111815301041183E-2</v>
      </c>
      <c r="AJ58" s="340">
        <f t="shared" si="43"/>
        <v>5.1794504654502603E-3</v>
      </c>
      <c r="AK58" s="341">
        <f t="shared" si="44"/>
        <v>7.8805445844028763E-4</v>
      </c>
      <c r="AL58" s="341">
        <f t="shared" si="53"/>
        <v>1.5225134481460382E-3</v>
      </c>
      <c r="AM58" s="341">
        <f t="shared" si="54"/>
        <v>1.4196810923253829E-3</v>
      </c>
      <c r="AN58" s="342">
        <f t="shared" si="45"/>
        <v>1.1553565626859776E-3</v>
      </c>
      <c r="AP58" s="102">
        <f t="shared" si="55"/>
        <v>5.6048919567827129</v>
      </c>
      <c r="AQ58" s="74">
        <f t="shared" si="56"/>
        <v>2.1807312424189917</v>
      </c>
      <c r="AR58" s="74">
        <f t="shared" si="57"/>
        <v>4.9012944983818771</v>
      </c>
      <c r="AS58" s="74">
        <f t="shared" si="58"/>
        <v>2.6949409269918205</v>
      </c>
      <c r="AT58" s="74">
        <f t="shared" si="59"/>
        <v>5.1471264367816092</v>
      </c>
      <c r="AU58" s="74">
        <f t="shared" si="60"/>
        <v>2.7976782752902158</v>
      </c>
      <c r="AV58" s="74">
        <f t="shared" si="61"/>
        <v>4.4903381642512059</v>
      </c>
      <c r="AW58" s="74">
        <f t="shared" si="62"/>
        <v>2.8763250883392226</v>
      </c>
      <c r="AX58" s="74">
        <f t="shared" si="63"/>
        <v>2.7247675962815405</v>
      </c>
      <c r="AY58" s="74">
        <f t="shared" si="64"/>
        <v>3.8402386476632411</v>
      </c>
      <c r="AZ58" s="74">
        <f t="shared" si="65"/>
        <v>4.314453125</v>
      </c>
      <c r="BA58" s="103">
        <f t="shared" si="66"/>
        <v>6.6049679487179489</v>
      </c>
      <c r="BB58" s="42">
        <f t="shared" si="67"/>
        <v>0.53089343130085553</v>
      </c>
    </row>
    <row r="59" spans="1:54" ht="20.100000000000001" customHeight="1">
      <c r="A59" s="88" t="s">
        <v>144</v>
      </c>
      <c r="B59" s="90">
        <v>231.42</v>
      </c>
      <c r="C59" s="61">
        <v>2.08</v>
      </c>
      <c r="D59" s="61">
        <v>8.08</v>
      </c>
      <c r="E59" s="61">
        <v>23.259999999999998</v>
      </c>
      <c r="F59" s="61">
        <v>27.8</v>
      </c>
      <c r="G59" s="61">
        <v>162.79</v>
      </c>
      <c r="H59" s="61">
        <v>255.34</v>
      </c>
      <c r="I59" s="61">
        <v>76.010000000000005</v>
      </c>
      <c r="J59" s="61">
        <v>69.600000000000009</v>
      </c>
      <c r="K59" s="61">
        <v>121.76</v>
      </c>
      <c r="L59" s="61">
        <v>33.47</v>
      </c>
      <c r="M59" s="82">
        <v>13.02</v>
      </c>
      <c r="N59" s="42">
        <f t="shared" si="50"/>
        <v>-0.61099492082461904</v>
      </c>
      <c r="P59" s="340">
        <f t="shared" si="39"/>
        <v>2.6242058324454443E-3</v>
      </c>
      <c r="Q59" s="341">
        <f t="shared" si="40"/>
        <v>6.2588525142293827E-3</v>
      </c>
      <c r="R59" s="341">
        <f t="shared" si="51"/>
        <v>2.8048390845664974E-3</v>
      </c>
      <c r="S59" s="341">
        <f t="shared" si="52"/>
        <v>1.012114224060377E-3</v>
      </c>
      <c r="T59" s="342">
        <f t="shared" si="41"/>
        <v>3.5714657986889262E-4</v>
      </c>
      <c r="V59" s="97">
        <v>91.089999999999989</v>
      </c>
      <c r="W59" s="61">
        <v>0.50700000000000001</v>
      </c>
      <c r="X59" s="61">
        <v>1.1259999999999999</v>
      </c>
      <c r="Y59" s="61">
        <v>4.0979999999999999</v>
      </c>
      <c r="Z59" s="61">
        <v>5.1539999999999999</v>
      </c>
      <c r="AA59" s="61">
        <v>22.330000000000002</v>
      </c>
      <c r="AB59" s="61">
        <v>41.470999999999997</v>
      </c>
      <c r="AC59" s="61">
        <v>10.548999999999999</v>
      </c>
      <c r="AD59" s="61">
        <v>14.016</v>
      </c>
      <c r="AE59" s="61">
        <v>18.737000000000002</v>
      </c>
      <c r="AF59" s="61">
        <v>9.6349999999999998</v>
      </c>
      <c r="AG59" s="82">
        <v>5.4390000000000001</v>
      </c>
      <c r="AH59" s="42">
        <f t="shared" si="42"/>
        <v>-0.43549558899844315</v>
      </c>
      <c r="AJ59" s="340">
        <f t="shared" si="43"/>
        <v>2.5262838633389423E-3</v>
      </c>
      <c r="AK59" s="341">
        <f t="shared" si="44"/>
        <v>5.2155471419595804E-3</v>
      </c>
      <c r="AL59" s="341">
        <f t="shared" si="53"/>
        <v>2.462224622640456E-3</v>
      </c>
      <c r="AM59" s="341">
        <f t="shared" si="54"/>
        <v>1.5480565102484229E-3</v>
      </c>
      <c r="AN59" s="342">
        <f t="shared" si="45"/>
        <v>7.6234190761240227E-4</v>
      </c>
      <c r="AP59" s="102">
        <f t="shared" si="55"/>
        <v>3.936133437040878</v>
      </c>
      <c r="AQ59" s="74">
        <f t="shared" si="56"/>
        <v>2.4375</v>
      </c>
      <c r="AR59" s="74">
        <f t="shared" si="57"/>
        <v>1.3935643564356435</v>
      </c>
      <c r="AS59" s="74">
        <f t="shared" si="58"/>
        <v>1.7618228718830611</v>
      </c>
      <c r="AT59" s="74">
        <f t="shared" si="59"/>
        <v>1.853956834532374</v>
      </c>
      <c r="AU59" s="74">
        <f t="shared" si="60"/>
        <v>1.3717058787394802</v>
      </c>
      <c r="AV59" s="74">
        <f t="shared" si="61"/>
        <v>1.6241481945641103</v>
      </c>
      <c r="AW59" s="74">
        <f t="shared" si="62"/>
        <v>1.3878437047756873</v>
      </c>
      <c r="AX59" s="74">
        <f t="shared" si="63"/>
        <v>2.0137931034482754</v>
      </c>
      <c r="AY59" s="74">
        <f t="shared" si="64"/>
        <v>1.53884691195795</v>
      </c>
      <c r="AZ59" s="74">
        <f t="shared" si="65"/>
        <v>2.8786973409023004</v>
      </c>
      <c r="BA59" s="103">
        <f t="shared" si="66"/>
        <v>4.17741935483871</v>
      </c>
      <c r="BB59" s="42">
        <f t="shared" si="67"/>
        <v>0.45114920401091468</v>
      </c>
    </row>
    <row r="60" spans="1:54" ht="20.100000000000001" customHeight="1">
      <c r="A60" s="88" t="s">
        <v>245</v>
      </c>
      <c r="B60" s="90"/>
      <c r="C60" s="61"/>
      <c r="D60" s="61"/>
      <c r="E60" s="61"/>
      <c r="F60" s="61"/>
      <c r="G60" s="61"/>
      <c r="H60" s="61"/>
      <c r="I60" s="61">
        <v>156.33000000000001</v>
      </c>
      <c r="J60" s="61">
        <v>1398.8700000000001</v>
      </c>
      <c r="K60" s="61">
        <v>389.98</v>
      </c>
      <c r="L60" s="61">
        <v>9.7200000000000006</v>
      </c>
      <c r="M60" s="82">
        <v>11.07</v>
      </c>
      <c r="N60" s="42">
        <f t="shared" si="50"/>
        <v>0.13888888888888884</v>
      </c>
      <c r="P60" s="340">
        <f t="shared" si="39"/>
        <v>0</v>
      </c>
      <c r="Q60" s="341">
        <f t="shared" si="40"/>
        <v>0</v>
      </c>
      <c r="R60" s="341">
        <f t="shared" si="51"/>
        <v>8.9835015292316252E-3</v>
      </c>
      <c r="S60" s="341">
        <f t="shared" si="52"/>
        <v>2.939274053739727E-4</v>
      </c>
      <c r="T60" s="342">
        <f t="shared" si="41"/>
        <v>3.0365688472723822E-4</v>
      </c>
      <c r="V60" s="97"/>
      <c r="W60" s="61"/>
      <c r="X60" s="61"/>
      <c r="Y60" s="61"/>
      <c r="Z60" s="61"/>
      <c r="AA60" s="61"/>
      <c r="AB60" s="61"/>
      <c r="AC60" s="61">
        <v>20.856999999999999</v>
      </c>
      <c r="AD60" s="61">
        <v>204.72300000000001</v>
      </c>
      <c r="AE60" s="61">
        <v>59.614999999999995</v>
      </c>
      <c r="AF60" s="61">
        <v>2.5569999999999999</v>
      </c>
      <c r="AG60" s="82">
        <v>3.5380000000000003</v>
      </c>
      <c r="AH60" s="42">
        <f t="shared" si="42"/>
        <v>0.3836527180289403</v>
      </c>
      <c r="AJ60" s="340">
        <f t="shared" si="43"/>
        <v>0</v>
      </c>
      <c r="AK60" s="341">
        <f t="shared" si="44"/>
        <v>0</v>
      </c>
      <c r="AL60" s="341">
        <f t="shared" si="53"/>
        <v>7.833992681790615E-3</v>
      </c>
      <c r="AM60" s="341">
        <f t="shared" si="54"/>
        <v>4.1083347137573607E-4</v>
      </c>
      <c r="AN60" s="342">
        <f t="shared" si="45"/>
        <v>4.958936696327779E-4</v>
      </c>
      <c r="AP60" s="102"/>
      <c r="AQ60" s="74"/>
      <c r="AR60" s="74"/>
      <c r="AS60" s="74"/>
      <c r="AT60" s="74"/>
      <c r="AU60" s="74"/>
      <c r="AV60" s="74"/>
      <c r="AW60" s="74">
        <f t="shared" si="62"/>
        <v>1.3341649075673254</v>
      </c>
      <c r="AX60" s="74">
        <f t="shared" si="63"/>
        <v>1.463488387055266</v>
      </c>
      <c r="AY60" s="74">
        <f t="shared" si="64"/>
        <v>1.5286681368275292</v>
      </c>
      <c r="AZ60" s="74">
        <f t="shared" si="65"/>
        <v>2.6306584362139915</v>
      </c>
      <c r="BA60" s="103">
        <f t="shared" si="66"/>
        <v>3.1960252935862692</v>
      </c>
      <c r="BB60" s="42">
        <f t="shared" si="67"/>
        <v>0.21491458168394756</v>
      </c>
    </row>
    <row r="61" spans="1:54" ht="20.100000000000001" customHeight="1">
      <c r="A61" s="88" t="s">
        <v>149</v>
      </c>
      <c r="B61" s="90">
        <v>0.45</v>
      </c>
      <c r="C61" s="61"/>
      <c r="D61" s="61">
        <v>0.22</v>
      </c>
      <c r="E61" s="61">
        <v>4.46</v>
      </c>
      <c r="F61" s="61">
        <v>5.24</v>
      </c>
      <c r="G61" s="61">
        <v>7.6199999999999992</v>
      </c>
      <c r="H61" s="61">
        <v>7.2</v>
      </c>
      <c r="I61" s="61">
        <v>6.98</v>
      </c>
      <c r="J61" s="61">
        <v>3.11</v>
      </c>
      <c r="K61" s="61">
        <v>11.350000000000001</v>
      </c>
      <c r="L61" s="61">
        <v>6.22</v>
      </c>
      <c r="M61" s="82">
        <v>6.1099999999999994</v>
      </c>
      <c r="N61" s="42">
        <f t="shared" si="50"/>
        <v>-1.7684887459807126E-2</v>
      </c>
      <c r="P61" s="340">
        <f t="shared" si="39"/>
        <v>5.1028114449937341E-6</v>
      </c>
      <c r="Q61" s="341">
        <f t="shared" si="40"/>
        <v>2.9296920055548804E-4</v>
      </c>
      <c r="R61" s="341">
        <f t="shared" si="51"/>
        <v>2.6145633713723509E-4</v>
      </c>
      <c r="S61" s="341">
        <f t="shared" si="52"/>
        <v>1.8808934788334464E-4</v>
      </c>
      <c r="T61" s="342">
        <f t="shared" si="41"/>
        <v>1.6760104477718386E-4</v>
      </c>
      <c r="V61" s="97">
        <v>0.43</v>
      </c>
      <c r="W61" s="61"/>
      <c r="X61" s="61">
        <v>5.7000000000000002E-2</v>
      </c>
      <c r="Y61" s="61">
        <v>3.1590000000000003</v>
      </c>
      <c r="Z61" s="61">
        <v>3.37</v>
      </c>
      <c r="AA61" s="61">
        <v>3.6680000000000001</v>
      </c>
      <c r="AB61" s="61">
        <v>3.4809999999999999</v>
      </c>
      <c r="AC61" s="61">
        <v>2.6929999999999996</v>
      </c>
      <c r="AD61" s="61">
        <v>0.68500000000000005</v>
      </c>
      <c r="AE61" s="61">
        <v>3.2759999999999998</v>
      </c>
      <c r="AF61" s="61">
        <v>1.1079999999999999</v>
      </c>
      <c r="AG61" s="82">
        <v>3.0860000000000003</v>
      </c>
      <c r="AH61" s="42">
        <f t="shared" si="42"/>
        <v>1.7851985559566792</v>
      </c>
      <c r="AJ61" s="340">
        <f t="shared" si="43"/>
        <v>1.1925590748004669E-5</v>
      </c>
      <c r="AK61" s="341">
        <f t="shared" si="44"/>
        <v>8.5672310419649528E-4</v>
      </c>
      <c r="AL61" s="341">
        <f t="shared" si="53"/>
        <v>4.3049836493409469E-4</v>
      </c>
      <c r="AM61" s="341">
        <f t="shared" si="54"/>
        <v>1.7802248192581757E-4</v>
      </c>
      <c r="AN61" s="342">
        <f t="shared" si="45"/>
        <v>4.3254038001321445E-4</v>
      </c>
      <c r="AP61" s="102">
        <f t="shared" si="55"/>
        <v>9.5555555555555554</v>
      </c>
      <c r="AQ61" s="74"/>
      <c r="AR61" s="74">
        <f t="shared" si="57"/>
        <v>2.5909090909090908</v>
      </c>
      <c r="AS61" s="74">
        <f t="shared" si="58"/>
        <v>7.0829596412556057</v>
      </c>
      <c r="AT61" s="74">
        <f t="shared" si="59"/>
        <v>6.4312977099236646</v>
      </c>
      <c r="AU61" s="74">
        <f t="shared" si="60"/>
        <v>4.8136482939632552</v>
      </c>
      <c r="AV61" s="74">
        <f t="shared" si="61"/>
        <v>4.8347222222222221</v>
      </c>
      <c r="AW61" s="74">
        <f t="shared" si="62"/>
        <v>3.8581661891117469</v>
      </c>
      <c r="AX61" s="74">
        <f t="shared" si="63"/>
        <v>2.202572347266881</v>
      </c>
      <c r="AY61" s="74">
        <f t="shared" si="64"/>
        <v>2.8863436123348012</v>
      </c>
      <c r="AZ61" s="74">
        <f t="shared" si="65"/>
        <v>1.7813504823151125</v>
      </c>
      <c r="BA61" s="103">
        <f t="shared" si="66"/>
        <v>5.0507364975450084</v>
      </c>
      <c r="BB61" s="42">
        <f t="shared" si="67"/>
        <v>1.8353412468167827</v>
      </c>
    </row>
    <row r="62" spans="1:54" ht="20.100000000000001" customHeight="1">
      <c r="A62" s="88" t="s">
        <v>240</v>
      </c>
      <c r="B62" s="90">
        <v>3.79</v>
      </c>
      <c r="C62" s="61"/>
      <c r="D62" s="61">
        <v>3.87</v>
      </c>
      <c r="E62" s="61">
        <v>6.4399999999999995</v>
      </c>
      <c r="F62" s="61">
        <v>5.03</v>
      </c>
      <c r="G62" s="61">
        <v>2.12</v>
      </c>
      <c r="H62" s="61">
        <v>1.44</v>
      </c>
      <c r="I62" s="61">
        <v>6.57</v>
      </c>
      <c r="J62" s="61">
        <v>4.32</v>
      </c>
      <c r="K62" s="61">
        <v>33.479999999999997</v>
      </c>
      <c r="L62" s="61">
        <v>26.43</v>
      </c>
      <c r="M62" s="82">
        <v>10.49</v>
      </c>
      <c r="N62" s="42">
        <f t="shared" si="50"/>
        <v>-0.60310253499810818</v>
      </c>
      <c r="P62" s="340">
        <f t="shared" si="39"/>
        <v>4.2977011947836118E-5</v>
      </c>
      <c r="Q62" s="341">
        <f t="shared" si="40"/>
        <v>8.1508491493127914E-5</v>
      </c>
      <c r="R62" s="341">
        <f t="shared" si="51"/>
        <v>7.7123860505327131E-4</v>
      </c>
      <c r="S62" s="341">
        <f t="shared" si="52"/>
        <v>7.992285312792281E-4</v>
      </c>
      <c r="T62" s="342">
        <f t="shared" si="41"/>
        <v>2.8774712924920767E-4</v>
      </c>
      <c r="V62" s="97">
        <v>0.3</v>
      </c>
      <c r="W62" s="61"/>
      <c r="X62" s="61">
        <v>0.56799999999999995</v>
      </c>
      <c r="Y62" s="61">
        <v>1.0289999999999999</v>
      </c>
      <c r="Z62" s="61">
        <v>0.76300000000000001</v>
      </c>
      <c r="AA62" s="61">
        <v>0.46100000000000002</v>
      </c>
      <c r="AB62" s="61">
        <v>0.20899999999999999</v>
      </c>
      <c r="AC62" s="61">
        <v>1.143</v>
      </c>
      <c r="AD62" s="61">
        <v>0.72199999999999998</v>
      </c>
      <c r="AE62" s="61">
        <v>8.2680000000000007</v>
      </c>
      <c r="AF62" s="61">
        <v>6.7569999999999997</v>
      </c>
      <c r="AG62" s="82">
        <v>2.5840000000000001</v>
      </c>
      <c r="AH62" s="42">
        <f t="shared" si="42"/>
        <v>-0.61758176705638601</v>
      </c>
      <c r="AJ62" s="340">
        <f t="shared" si="43"/>
        <v>8.3201795916311646E-6</v>
      </c>
      <c r="AK62" s="341">
        <f t="shared" si="44"/>
        <v>1.0767430508031198E-4</v>
      </c>
      <c r="AL62" s="341">
        <f t="shared" si="53"/>
        <v>1.0864958734050963E-3</v>
      </c>
      <c r="AM62" s="341">
        <f t="shared" si="54"/>
        <v>1.0856479335494128E-3</v>
      </c>
      <c r="AN62" s="342">
        <f t="shared" si="45"/>
        <v>3.6217898313484968E-4</v>
      </c>
      <c r="AP62" s="102">
        <f t="shared" si="55"/>
        <v>0.79155672823218992</v>
      </c>
      <c r="AQ62" s="74"/>
      <c r="AR62" s="74">
        <f t="shared" si="57"/>
        <v>1.4677002583979326</v>
      </c>
      <c r="AS62" s="74">
        <f t="shared" si="58"/>
        <v>1.5978260869565217</v>
      </c>
      <c r="AT62" s="74">
        <f t="shared" si="59"/>
        <v>1.5168986083499005</v>
      </c>
      <c r="AU62" s="74">
        <f t="shared" si="60"/>
        <v>2.1745283018867925</v>
      </c>
      <c r="AV62" s="74">
        <f t="shared" si="61"/>
        <v>1.4513888888888891</v>
      </c>
      <c r="AW62" s="74">
        <f t="shared" si="62"/>
        <v>1.7397260273972603</v>
      </c>
      <c r="AX62" s="74">
        <f t="shared" si="63"/>
        <v>1.6712962962962961</v>
      </c>
      <c r="AY62" s="74">
        <f t="shared" si="64"/>
        <v>2.4695340501792118</v>
      </c>
      <c r="AZ62" s="74">
        <f t="shared" si="65"/>
        <v>2.5565645100264849</v>
      </c>
      <c r="BA62" s="103">
        <f t="shared" si="66"/>
        <v>2.4632983794089611</v>
      </c>
      <c r="BB62" s="42">
        <f t="shared" si="67"/>
        <v>-3.6481039399454684E-2</v>
      </c>
    </row>
    <row r="63" spans="1:54" ht="20.100000000000001" customHeight="1">
      <c r="A63" s="88" t="s">
        <v>238</v>
      </c>
      <c r="B63" s="90">
        <v>0.04</v>
      </c>
      <c r="C63" s="61"/>
      <c r="D63" s="61"/>
      <c r="E63" s="61">
        <v>0.27</v>
      </c>
      <c r="F63" s="61">
        <v>0.26</v>
      </c>
      <c r="G63" s="61">
        <v>0.19</v>
      </c>
      <c r="H63" s="61">
        <v>0.27</v>
      </c>
      <c r="I63" s="61">
        <v>0.48</v>
      </c>
      <c r="J63" s="61">
        <v>0.86</v>
      </c>
      <c r="K63" s="61">
        <v>9.44</v>
      </c>
      <c r="L63" s="61">
        <v>2.54</v>
      </c>
      <c r="M63" s="82">
        <v>0.45</v>
      </c>
      <c r="N63" s="42">
        <f t="shared" si="50"/>
        <v>-0.82283464566929132</v>
      </c>
      <c r="P63" s="340">
        <f t="shared" si="39"/>
        <v>4.535832395549986E-7</v>
      </c>
      <c r="Q63" s="341">
        <f t="shared" si="40"/>
        <v>7.3050063130633503E-6</v>
      </c>
      <c r="R63" s="341">
        <f t="shared" si="51"/>
        <v>2.1745795793616732E-4</v>
      </c>
      <c r="S63" s="341">
        <f t="shared" si="52"/>
        <v>7.6808190293198625E-5</v>
      </c>
      <c r="T63" s="342">
        <f t="shared" si="41"/>
        <v>1.2343775801920252E-5</v>
      </c>
      <c r="V63" s="97">
        <v>0.115</v>
      </c>
      <c r="W63" s="61"/>
      <c r="X63" s="61"/>
      <c r="Y63" s="61">
        <v>7.1999999999999995E-2</v>
      </c>
      <c r="Z63" s="61">
        <v>0.104</v>
      </c>
      <c r="AA63" s="61">
        <v>7.0000000000000007E-2</v>
      </c>
      <c r="AB63" s="61">
        <v>0.111</v>
      </c>
      <c r="AC63" s="61">
        <v>0.13900000000000001</v>
      </c>
      <c r="AD63" s="61">
        <v>0.313</v>
      </c>
      <c r="AE63" s="61">
        <v>3.2309999999999999</v>
      </c>
      <c r="AF63" s="61">
        <v>1.837</v>
      </c>
      <c r="AG63" s="82">
        <v>0.20200000000000001</v>
      </c>
      <c r="AH63" s="42">
        <f t="shared" si="42"/>
        <v>-0.89003810560696794</v>
      </c>
      <c r="AJ63" s="340">
        <f t="shared" si="43"/>
        <v>3.1894021767919468E-6</v>
      </c>
      <c r="AK63" s="341">
        <f t="shared" si="44"/>
        <v>1.6349677561001817E-5</v>
      </c>
      <c r="AL63" s="341">
        <f t="shared" si="53"/>
        <v>4.2458492585532967E-4</v>
      </c>
      <c r="AM63" s="341">
        <f t="shared" si="54"/>
        <v>2.9515099214596292E-4</v>
      </c>
      <c r="AN63" s="342">
        <f t="shared" si="45"/>
        <v>2.8312753325557136E-5</v>
      </c>
      <c r="AP63" s="102">
        <f t="shared" si="55"/>
        <v>28.75</v>
      </c>
      <c r="AQ63" s="74"/>
      <c r="AR63" s="74"/>
      <c r="AS63" s="74">
        <f t="shared" si="58"/>
        <v>2.6666666666666661</v>
      </c>
      <c r="AT63" s="74">
        <f t="shared" si="59"/>
        <v>3.9999999999999996</v>
      </c>
      <c r="AU63" s="74">
        <f t="shared" si="60"/>
        <v>3.6842105263157898</v>
      </c>
      <c r="AV63" s="74">
        <f t="shared" si="61"/>
        <v>4.1111111111111107</v>
      </c>
      <c r="AW63" s="74">
        <f t="shared" si="62"/>
        <v>2.8958333333333335</v>
      </c>
      <c r="AX63" s="74">
        <f t="shared" si="63"/>
        <v>3.63953488372093</v>
      </c>
      <c r="AY63" s="74">
        <f t="shared" si="64"/>
        <v>3.4226694915254234</v>
      </c>
      <c r="AZ63" s="74">
        <f t="shared" si="65"/>
        <v>7.2322834645669287</v>
      </c>
      <c r="BA63" s="103">
        <f t="shared" si="66"/>
        <v>4.4888888888888889</v>
      </c>
      <c r="BB63" s="42">
        <f t="shared" si="67"/>
        <v>-0.3793261960926631</v>
      </c>
    </row>
    <row r="64" spans="1:54" ht="20.100000000000001" customHeight="1" thickBot="1">
      <c r="A64" s="47" t="s">
        <v>33</v>
      </c>
      <c r="B64" s="91">
        <f t="shared" ref="B64:M64" si="68">B65-SUM(B39:B63)</f>
        <v>35196.410000000003</v>
      </c>
      <c r="C64" s="92">
        <f t="shared" si="68"/>
        <v>897.70000000000437</v>
      </c>
      <c r="D64" s="92">
        <f t="shared" si="68"/>
        <v>1951.4800000000032</v>
      </c>
      <c r="E64" s="92">
        <f t="shared" si="68"/>
        <v>2400.5800000000054</v>
      </c>
      <c r="F64" s="92">
        <f t="shared" si="68"/>
        <v>3383.8999999999942</v>
      </c>
      <c r="G64" s="92">
        <f t="shared" si="68"/>
        <v>2781.619999999999</v>
      </c>
      <c r="H64" s="92">
        <f t="shared" si="68"/>
        <v>2798.6000000000022</v>
      </c>
      <c r="I64" s="92">
        <f t="shared" si="68"/>
        <v>3627.4599999999955</v>
      </c>
      <c r="J64" s="92">
        <f t="shared" si="68"/>
        <v>5481.5599999999904</v>
      </c>
      <c r="K64" s="92">
        <f t="shared" si="68"/>
        <v>3786.5099999999875</v>
      </c>
      <c r="L64" s="92">
        <f t="shared" si="68"/>
        <v>25.010000000002037</v>
      </c>
      <c r="M64" s="93">
        <f t="shared" si="68"/>
        <v>0</v>
      </c>
      <c r="N64" s="42">
        <f t="shared" si="50"/>
        <v>-1</v>
      </c>
      <c r="P64" s="340">
        <f t="shared" si="39"/>
        <v>0.39911254171264876</v>
      </c>
      <c r="Q64" s="349">
        <f t="shared" si="40"/>
        <v>0.10694606137128036</v>
      </c>
      <c r="R64" s="341">
        <f t="shared" si="51"/>
        <v>8.7225289439075662E-2</v>
      </c>
      <c r="S64" s="341">
        <f t="shared" si="52"/>
        <v>7.5628851938309212E-4</v>
      </c>
      <c r="T64" s="342">
        <f t="shared" si="41"/>
        <v>0</v>
      </c>
      <c r="V64" s="98">
        <f t="shared" ref="V64:AG64" si="69">V65-SUM(V39:V63)</f>
        <v>16948.296999999999</v>
      </c>
      <c r="W64" s="92">
        <f t="shared" si="69"/>
        <v>147.22199999999975</v>
      </c>
      <c r="X64" s="92">
        <f t="shared" si="69"/>
        <v>323.67399999999907</v>
      </c>
      <c r="Y64" s="92">
        <f t="shared" si="69"/>
        <v>385.44200000000001</v>
      </c>
      <c r="Z64" s="92">
        <f t="shared" si="69"/>
        <v>634.32400000000007</v>
      </c>
      <c r="AA64" s="92">
        <f t="shared" si="69"/>
        <v>483.84299999999894</v>
      </c>
      <c r="AB64" s="92">
        <f t="shared" si="69"/>
        <v>501.20500000000038</v>
      </c>
      <c r="AC64" s="92">
        <f t="shared" si="69"/>
        <v>704.39899999999943</v>
      </c>
      <c r="AD64" s="92">
        <f t="shared" si="69"/>
        <v>1112.8080000000009</v>
      </c>
      <c r="AE64" s="92">
        <f t="shared" si="69"/>
        <v>876.28300000000127</v>
      </c>
      <c r="AF64" s="92">
        <f t="shared" si="69"/>
        <v>4.3050000000012005</v>
      </c>
      <c r="AG64" s="93">
        <f t="shared" si="69"/>
        <v>0</v>
      </c>
      <c r="AH64" s="42">
        <f t="shared" si="42"/>
        <v>-1</v>
      </c>
      <c r="AJ64" s="340">
        <f t="shared" si="43"/>
        <v>0.47004291604101228</v>
      </c>
      <c r="AK64" s="349">
        <f t="shared" si="44"/>
        <v>0.11300967200211121</v>
      </c>
      <c r="AL64" s="341">
        <f t="shared" si="53"/>
        <v>0.11515213636127714</v>
      </c>
      <c r="AM64" s="341">
        <f t="shared" si="54"/>
        <v>6.9168482372821164E-4</v>
      </c>
      <c r="AN64" s="342">
        <f t="shared" si="45"/>
        <v>0</v>
      </c>
      <c r="AP64" s="102">
        <f t="shared" si="55"/>
        <v>4.8153482130705942</v>
      </c>
      <c r="AQ64" s="74">
        <f t="shared" si="56"/>
        <v>1.63999108833685</v>
      </c>
      <c r="AR64" s="74">
        <f t="shared" si="57"/>
        <v>1.6586078258552408</v>
      </c>
      <c r="AS64" s="74">
        <f t="shared" si="58"/>
        <v>1.6056203084254603</v>
      </c>
      <c r="AT64" s="74">
        <f t="shared" si="59"/>
        <v>1.8745352995064901</v>
      </c>
      <c r="AU64" s="74">
        <f t="shared" si="60"/>
        <v>1.7394288220533327</v>
      </c>
      <c r="AV64" s="74">
        <f t="shared" si="61"/>
        <v>1.790913313799757</v>
      </c>
      <c r="AW64" s="74">
        <f t="shared" si="62"/>
        <v>1.9418518743142594</v>
      </c>
      <c r="AX64" s="74">
        <f t="shared" si="63"/>
        <v>2.0300936229832436</v>
      </c>
      <c r="AY64" s="74">
        <f t="shared" si="64"/>
        <v>2.3142233877634135</v>
      </c>
      <c r="AZ64" s="74">
        <f t="shared" si="65"/>
        <v>1.7213114754101757</v>
      </c>
      <c r="BA64" s="74"/>
      <c r="BB64" s="42"/>
    </row>
    <row r="65" spans="1:54" s="6" customFormat="1" ht="26.25" customHeight="1" thickBot="1">
      <c r="A65" s="56" t="s">
        <v>34</v>
      </c>
      <c r="B65" s="84">
        <v>88186.68</v>
      </c>
      <c r="C65" s="69">
        <v>14676.6</v>
      </c>
      <c r="D65" s="69">
        <v>19602.440000000006</v>
      </c>
      <c r="E65" s="69">
        <v>20892.749999999993</v>
      </c>
      <c r="F65" s="69">
        <v>24873.670000000002</v>
      </c>
      <c r="G65" s="69">
        <v>26009.56</v>
      </c>
      <c r="H65" s="69">
        <v>23296.13</v>
      </c>
      <c r="I65" s="69">
        <v>27366.929999999997</v>
      </c>
      <c r="J65" s="69">
        <v>45376.729999999996</v>
      </c>
      <c r="K65" s="69">
        <v>43410.69</v>
      </c>
      <c r="L65" s="69">
        <v>33069.390000000007</v>
      </c>
      <c r="M65" s="108">
        <v>36455.620000000003</v>
      </c>
      <c r="N65" s="157">
        <f t="shared" si="50"/>
        <v>0.10239771583328254</v>
      </c>
      <c r="O65"/>
      <c r="P65" s="334">
        <f>SUM(P39:P64)</f>
        <v>1</v>
      </c>
      <c r="Q65" s="338">
        <f>SUM(Q39:Q64)</f>
        <v>0.99999999999999978</v>
      </c>
      <c r="R65" s="338">
        <f>SUM(R39:R64)</f>
        <v>0.99999999999999967</v>
      </c>
      <c r="S65" s="338">
        <f>SUM(S39:S64)</f>
        <v>0.99999999999999978</v>
      </c>
      <c r="T65" s="335">
        <f>SUM(T39:T64)</f>
        <v>1</v>
      </c>
      <c r="V65" s="99">
        <v>36056.913999999997</v>
      </c>
      <c r="W65" s="95">
        <v>2599.5969999999998</v>
      </c>
      <c r="X65" s="95">
        <v>3383.5769999999984</v>
      </c>
      <c r="Y65" s="95">
        <v>3603.4470000000006</v>
      </c>
      <c r="Z65" s="95">
        <v>4352.4629999999997</v>
      </c>
      <c r="AA65" s="95">
        <v>4281.4299999999994</v>
      </c>
      <c r="AB65" s="95">
        <v>3995.9340000000002</v>
      </c>
      <c r="AC65" s="95">
        <v>4321.0330000000004</v>
      </c>
      <c r="AD65" s="95">
        <v>7464.9089999999997</v>
      </c>
      <c r="AE65" s="95">
        <v>7609.7849999999999</v>
      </c>
      <c r="AF65" s="95">
        <v>6223.9330000000018</v>
      </c>
      <c r="AG65" s="96">
        <v>7134.594000000001</v>
      </c>
      <c r="AH65" s="139">
        <f t="shared" si="42"/>
        <v>0.14631600308036716</v>
      </c>
      <c r="AI65"/>
      <c r="AJ65" s="334">
        <f>SUM(AJ39:AJ64)</f>
        <v>1.0000000000000002</v>
      </c>
      <c r="AK65" s="338">
        <f>SUM(AK39:AK64)</f>
        <v>1</v>
      </c>
      <c r="AL65" s="338">
        <f>SUM(AL39:AL64)</f>
        <v>1.0000000000000002</v>
      </c>
      <c r="AM65" s="338">
        <f t="shared" ref="AM65:AN65" si="70">SUM(AM39:AM64)</f>
        <v>0.99999999999999967</v>
      </c>
      <c r="AN65" s="338">
        <f t="shared" si="70"/>
        <v>0.99999999999999989</v>
      </c>
      <c r="AP65" s="72">
        <f>(V65/B65)*10</f>
        <v>4.0887029651189959</v>
      </c>
      <c r="AQ65" s="77">
        <f>(W65/C65)*10</f>
        <v>1.7712528787321313</v>
      </c>
      <c r="AR65" s="77">
        <f>(X65/D65)*10</f>
        <v>1.7260999140923259</v>
      </c>
      <c r="AS65" s="77">
        <f t="shared" ref="AS65:AV65" si="71">(Y65/E65)*10</f>
        <v>1.7247356140287908</v>
      </c>
      <c r="AT65" s="77">
        <f t="shared" si="71"/>
        <v>1.7498274279589621</v>
      </c>
      <c r="AU65" s="77">
        <f t="shared" si="71"/>
        <v>1.6460985883652008</v>
      </c>
      <c r="AV65" s="77">
        <f t="shared" si="71"/>
        <v>1.715278031157965</v>
      </c>
      <c r="AW65" s="77">
        <f t="shared" ref="AW65:AY65" si="72">(AC65/I65)*10</f>
        <v>1.5789250018178878</v>
      </c>
      <c r="AX65" s="77">
        <f t="shared" si="72"/>
        <v>1.6450962861360878</v>
      </c>
      <c r="AY65" s="77">
        <f t="shared" si="72"/>
        <v>1.7529749008827087</v>
      </c>
      <c r="AZ65" s="77">
        <f>(AF65/L65)*10</f>
        <v>1.8820827962051916</v>
      </c>
      <c r="BA65" s="87">
        <f>(AG65/M65)*10</f>
        <v>1.957062861638343</v>
      </c>
      <c r="BB65" s="86">
        <f t="shared" si="67"/>
        <v>3.9838877218543359E-2</v>
      </c>
    </row>
    <row r="67" spans="1:54" ht="15.75" thickBot="1"/>
    <row r="68" spans="1:54" ht="15" customHeight="1">
      <c r="A68" s="507" t="s">
        <v>31</v>
      </c>
      <c r="B68" s="533" t="s">
        <v>19</v>
      </c>
      <c r="C68" s="530"/>
      <c r="D68" s="530"/>
      <c r="E68" s="530"/>
      <c r="F68" s="530"/>
      <c r="G68" s="530"/>
      <c r="H68" s="530"/>
      <c r="I68" s="530"/>
      <c r="J68" s="530"/>
      <c r="K68" s="530"/>
      <c r="L68" s="530"/>
      <c r="M68" s="531"/>
      <c r="N68" s="519" t="s">
        <v>196</v>
      </c>
      <c r="P68" s="489" t="s">
        <v>112</v>
      </c>
      <c r="Q68" s="495"/>
      <c r="R68" s="495"/>
      <c r="S68" s="495"/>
      <c r="T68" s="522"/>
      <c r="V68" s="529" t="s">
        <v>35</v>
      </c>
      <c r="W68" s="530"/>
      <c r="X68" s="530"/>
      <c r="Y68" s="530"/>
      <c r="Z68" s="530"/>
      <c r="AA68" s="530"/>
      <c r="AB68" s="530"/>
      <c r="AC68" s="530"/>
      <c r="AD68" s="530"/>
      <c r="AE68" s="530"/>
      <c r="AF68" s="530"/>
      <c r="AG68" s="530"/>
      <c r="AH68" s="519" t="s">
        <v>196</v>
      </c>
      <c r="AJ68" s="489" t="s">
        <v>112</v>
      </c>
      <c r="AK68" s="495"/>
      <c r="AL68" s="495"/>
      <c r="AM68" s="495"/>
      <c r="AN68" s="522"/>
      <c r="AP68" s="529" t="s">
        <v>41</v>
      </c>
      <c r="AQ68" s="530"/>
      <c r="AR68" s="530"/>
      <c r="AS68" s="530"/>
      <c r="AT68" s="530"/>
      <c r="AU68" s="530"/>
      <c r="AV68" s="530"/>
      <c r="AW68" s="530"/>
      <c r="AX68" s="530"/>
      <c r="AY68" s="530"/>
      <c r="AZ68" s="530"/>
      <c r="BA68" s="530"/>
      <c r="BB68" s="519" t="s">
        <v>196</v>
      </c>
    </row>
    <row r="69" spans="1:54" ht="15" customHeight="1" thickBot="1">
      <c r="A69" s="517"/>
      <c r="B69" s="526" t="s">
        <v>69</v>
      </c>
      <c r="C69" s="527"/>
      <c r="D69" s="527"/>
      <c r="E69" s="527"/>
      <c r="F69" s="527"/>
      <c r="G69" s="527"/>
      <c r="H69" s="527"/>
      <c r="I69" s="527"/>
      <c r="J69" s="527"/>
      <c r="K69" s="527"/>
      <c r="L69" s="527"/>
      <c r="M69" s="528"/>
      <c r="N69" s="520"/>
      <c r="P69" s="523"/>
      <c r="Q69" s="524"/>
      <c r="R69" s="524"/>
      <c r="S69" s="524"/>
      <c r="T69" s="525"/>
      <c r="V69" s="532" t="str">
        <f>B69</f>
        <v>jan-dez</v>
      </c>
      <c r="W69" s="527"/>
      <c r="X69" s="527"/>
      <c r="Y69" s="527"/>
      <c r="Z69" s="527"/>
      <c r="AA69" s="527"/>
      <c r="AB69" s="527"/>
      <c r="AC69" s="527"/>
      <c r="AD69" s="527"/>
      <c r="AE69" s="527"/>
      <c r="AF69" s="527"/>
      <c r="AG69" s="527"/>
      <c r="AH69" s="520"/>
      <c r="AJ69" s="523"/>
      <c r="AK69" s="524"/>
      <c r="AL69" s="524"/>
      <c r="AM69" s="524"/>
      <c r="AN69" s="525"/>
      <c r="AP69" s="532" t="str">
        <f>B69</f>
        <v>jan-dez</v>
      </c>
      <c r="AQ69" s="527"/>
      <c r="AR69" s="527"/>
      <c r="AS69" s="527"/>
      <c r="AT69" s="527"/>
      <c r="AU69" s="527"/>
      <c r="AV69" s="527"/>
      <c r="AW69" s="527"/>
      <c r="AX69" s="527"/>
      <c r="AY69" s="527"/>
      <c r="AZ69" s="527"/>
      <c r="BA69" s="528"/>
      <c r="BB69" s="520"/>
    </row>
    <row r="70" spans="1:54" ht="24.75" customHeight="1" thickBot="1">
      <c r="A70" s="508"/>
      <c r="B70" s="31">
        <v>2010</v>
      </c>
      <c r="C70" s="78">
        <v>2011</v>
      </c>
      <c r="D70" s="78">
        <v>2012</v>
      </c>
      <c r="E70" s="78">
        <v>2013</v>
      </c>
      <c r="F70" s="78">
        <v>2014</v>
      </c>
      <c r="G70" s="78">
        <v>2015</v>
      </c>
      <c r="H70" s="78">
        <v>2016</v>
      </c>
      <c r="I70" s="78">
        <v>2017</v>
      </c>
      <c r="J70" s="78">
        <v>2018</v>
      </c>
      <c r="K70" s="78">
        <v>2019</v>
      </c>
      <c r="L70" s="78">
        <v>2020</v>
      </c>
      <c r="M70" s="30">
        <v>2021</v>
      </c>
      <c r="N70" s="521"/>
      <c r="P70" s="284">
        <v>2010</v>
      </c>
      <c r="Q70" s="339">
        <v>2015</v>
      </c>
      <c r="R70" s="386">
        <v>2019</v>
      </c>
      <c r="S70" s="444">
        <v>2020</v>
      </c>
      <c r="T70" s="288">
        <v>2021</v>
      </c>
      <c r="V70" s="51">
        <v>2010</v>
      </c>
      <c r="W70" s="78">
        <v>2011</v>
      </c>
      <c r="X70" s="78">
        <v>2012</v>
      </c>
      <c r="Y70" s="78">
        <v>2013</v>
      </c>
      <c r="Z70" s="78">
        <v>2014</v>
      </c>
      <c r="AA70" s="78">
        <v>2015</v>
      </c>
      <c r="AB70" s="78">
        <v>2016</v>
      </c>
      <c r="AC70" s="78">
        <v>2017</v>
      </c>
      <c r="AD70" s="78">
        <v>2018</v>
      </c>
      <c r="AE70" s="78">
        <v>2019</v>
      </c>
      <c r="AF70" s="78">
        <v>2020</v>
      </c>
      <c r="AG70" s="29">
        <v>2021</v>
      </c>
      <c r="AH70" s="521"/>
      <c r="AJ70" s="284">
        <v>2010</v>
      </c>
      <c r="AK70" s="339">
        <v>2015</v>
      </c>
      <c r="AL70" s="339">
        <v>2019</v>
      </c>
      <c r="AM70" s="386">
        <v>2020</v>
      </c>
      <c r="AN70" s="288">
        <v>2021</v>
      </c>
      <c r="AP70" s="51">
        <v>2010</v>
      </c>
      <c r="AQ70" s="70">
        <v>2011</v>
      </c>
      <c r="AR70" s="70">
        <v>2012</v>
      </c>
      <c r="AS70" s="70">
        <v>2013</v>
      </c>
      <c r="AT70" s="70">
        <v>2014</v>
      </c>
      <c r="AU70" s="70">
        <v>2015</v>
      </c>
      <c r="AV70" s="70">
        <v>2016</v>
      </c>
      <c r="AW70" s="70">
        <v>2017</v>
      </c>
      <c r="AX70" s="70">
        <v>2018</v>
      </c>
      <c r="AY70" s="70">
        <v>2019</v>
      </c>
      <c r="AZ70" s="70">
        <v>2020</v>
      </c>
      <c r="BA70" s="29">
        <v>2021</v>
      </c>
      <c r="BB70" s="521"/>
    </row>
    <row r="71" spans="1:54" ht="20.100000000000001" customHeight="1">
      <c r="A71" s="88" t="s">
        <v>135</v>
      </c>
      <c r="B71" s="89"/>
      <c r="C71" s="60">
        <v>40.409999999999997</v>
      </c>
      <c r="D71" s="60">
        <v>54.5</v>
      </c>
      <c r="E71" s="60">
        <v>63.67</v>
      </c>
      <c r="F71" s="60">
        <v>248.57999999999998</v>
      </c>
      <c r="G71" s="60">
        <v>86.4</v>
      </c>
      <c r="H71" s="60">
        <v>1657.8</v>
      </c>
      <c r="I71" s="60">
        <v>3049.92</v>
      </c>
      <c r="J71" s="60">
        <v>3991.9700000000003</v>
      </c>
      <c r="K71" s="60">
        <v>3643.54</v>
      </c>
      <c r="L71" s="60">
        <v>8142.17</v>
      </c>
      <c r="M71" s="80">
        <v>9121.24</v>
      </c>
      <c r="N71" s="42">
        <f t="shared" ref="N71:N99" si="73">(M71-L71)/L71</f>
        <v>0.12024681381007762</v>
      </c>
      <c r="P71" s="340">
        <f>B71/$B$99</f>
        <v>0</v>
      </c>
      <c r="Q71" s="341">
        <f>G71/$G$99</f>
        <v>2.4561140182707596E-3</v>
      </c>
      <c r="R71" s="341">
        <f>K71/$K$99</f>
        <v>0.11745383133511965</v>
      </c>
      <c r="S71" s="341">
        <f>L71/$L$99</f>
        <v>0.19893546582227145</v>
      </c>
      <c r="T71" s="342">
        <f>M71/$M$99</f>
        <v>0.18862166294127486</v>
      </c>
      <c r="V71" s="97"/>
      <c r="W71" s="60">
        <v>5.0119999999999996</v>
      </c>
      <c r="X71" s="60">
        <v>6.7119999999999997</v>
      </c>
      <c r="Y71" s="60">
        <v>19.841999999999999</v>
      </c>
      <c r="Z71" s="60">
        <v>43.010999999999996</v>
      </c>
      <c r="AA71" s="60">
        <v>6.1269999999999998</v>
      </c>
      <c r="AB71" s="60">
        <v>122.008</v>
      </c>
      <c r="AC71" s="60">
        <v>269.51400000000001</v>
      </c>
      <c r="AD71" s="60">
        <v>403.678</v>
      </c>
      <c r="AE71" s="60">
        <v>306.70400000000001</v>
      </c>
      <c r="AF71" s="60">
        <v>1502.674</v>
      </c>
      <c r="AG71" s="38">
        <v>1676.3910000000001</v>
      </c>
      <c r="AH71" s="42">
        <f t="shared" ref="AH71:AH99" si="74">(AG71-AF71)/AF71</f>
        <v>0.11560524771174593</v>
      </c>
      <c r="AJ71" s="340">
        <f>V71/$V$99</f>
        <v>0</v>
      </c>
      <c r="AK71" s="341">
        <f>AA71/$AA$99</f>
        <v>1.7201290756559203E-3</v>
      </c>
      <c r="AL71" s="341">
        <f>AE71/$AE$99</f>
        <v>8.1196600429777763E-2</v>
      </c>
      <c r="AM71" s="341">
        <f>AF71/$AF$99</f>
        <v>0.22168273784909881</v>
      </c>
      <c r="AN71" s="342">
        <f>AG71/$AG$99</f>
        <v>0.23204567409810167</v>
      </c>
      <c r="AP71" s="109" t="e">
        <f t="shared" ref="AP71:AP99" si="75">(V71/B71)*10</f>
        <v>#DIV/0!</v>
      </c>
      <c r="AQ71" s="73">
        <f t="shared" ref="AQ71:AQ99" si="76">(W71/C71)*10</f>
        <v>1.2402870576589953</v>
      </c>
      <c r="AR71" s="73">
        <f t="shared" ref="AR71:AR99" si="77">(X71/D71)*10</f>
        <v>1.2315596330275229</v>
      </c>
      <c r="AS71" s="73">
        <f t="shared" ref="AS71:AS99" si="78">(Y71/E71)*10</f>
        <v>3.1163813412910319</v>
      </c>
      <c r="AT71" s="73">
        <f t="shared" ref="AT71:AT99" si="79">(Z71/F71)*10</f>
        <v>1.7302679217958001</v>
      </c>
      <c r="AU71" s="73">
        <f t="shared" ref="AU71:AU99" si="80">(AA71/G71)*10</f>
        <v>0.70914351851851842</v>
      </c>
      <c r="AV71" s="73">
        <f t="shared" ref="AV71:AV99" si="81">(AB71/H71)*10</f>
        <v>0.73596332488840632</v>
      </c>
      <c r="AW71" s="73">
        <f t="shared" ref="AW71:AW99" si="82">(AC71/I71)*10</f>
        <v>0.88367563739376775</v>
      </c>
      <c r="AX71" s="73">
        <f t="shared" ref="AX71:AY99" si="83">(AD71/J71)*10</f>
        <v>1.0112250342562694</v>
      </c>
      <c r="AY71" s="73">
        <f t="shared" ref="AY71" si="84">(AE71/K71)*10</f>
        <v>0.84177475751604214</v>
      </c>
      <c r="AZ71" s="73">
        <f t="shared" ref="AZ71" si="85">(AF71/L71)*10</f>
        <v>1.8455448608908929</v>
      </c>
      <c r="BA71" s="73">
        <f t="shared" ref="BA71" si="86">(AG71/M71)*10</f>
        <v>1.8378981366568581</v>
      </c>
      <c r="BB71" s="42">
        <f>(BA71-AZ71)/AZ71</f>
        <v>-4.1433423787615277E-3</v>
      </c>
    </row>
    <row r="72" spans="1:54" ht="20.100000000000001" customHeight="1">
      <c r="A72" s="88" t="s">
        <v>120</v>
      </c>
      <c r="B72" s="90">
        <v>675.01999999999987</v>
      </c>
      <c r="C72" s="61">
        <v>656.33</v>
      </c>
      <c r="D72" s="61">
        <v>962.84</v>
      </c>
      <c r="E72" s="61">
        <v>739.66000000000008</v>
      </c>
      <c r="F72" s="61">
        <v>1201.8700000000001</v>
      </c>
      <c r="G72" s="61">
        <v>1205.0899999999999</v>
      </c>
      <c r="H72" s="61">
        <v>1886.37</v>
      </c>
      <c r="I72" s="61">
        <v>3503.02</v>
      </c>
      <c r="J72" s="61">
        <v>4440.7</v>
      </c>
      <c r="K72" s="61">
        <v>4805.76</v>
      </c>
      <c r="L72" s="61">
        <v>7964.57</v>
      </c>
      <c r="M72" s="82">
        <v>9289.4700000000012</v>
      </c>
      <c r="N72" s="42">
        <f t="shared" si="73"/>
        <v>0.16634921910410749</v>
      </c>
      <c r="P72" s="340">
        <f t="shared" ref="P72:P98" si="87">B72/$B$99</f>
        <v>2.3128354796952771E-2</v>
      </c>
      <c r="Q72" s="341">
        <f t="shared" ref="Q72:Q98" si="88">G72/$G$99</f>
        <v>3.4257389378216541E-2</v>
      </c>
      <c r="R72" s="341">
        <f t="shared" ref="R72:R98" si="89">K72/$K$99</f>
        <v>0.15491937085281474</v>
      </c>
      <c r="S72" s="341">
        <f t="shared" ref="S72:S98" si="90">L72/$L$99</f>
        <v>0.19459621243772712</v>
      </c>
      <c r="T72" s="342">
        <f t="shared" ref="T72:T98" si="91">M72/$M$99</f>
        <v>0.19210055642029866</v>
      </c>
      <c r="V72" s="97">
        <v>148.38500000000002</v>
      </c>
      <c r="W72" s="61">
        <v>128.976</v>
      </c>
      <c r="X72" s="61">
        <v>189.547</v>
      </c>
      <c r="Y72" s="61">
        <v>128.66500000000002</v>
      </c>
      <c r="Z72" s="61">
        <v>211.535</v>
      </c>
      <c r="AA72" s="61">
        <v>176.53900000000002</v>
      </c>
      <c r="AB72" s="61">
        <v>264.59499999999997</v>
      </c>
      <c r="AC72" s="61">
        <v>530.63099999999997</v>
      </c>
      <c r="AD72" s="61">
        <v>700.75599999999997</v>
      </c>
      <c r="AE72" s="61">
        <v>784.06</v>
      </c>
      <c r="AF72" s="61">
        <v>1216.627</v>
      </c>
      <c r="AG72" s="38">
        <v>1466.0239999999999</v>
      </c>
      <c r="AH72" s="42">
        <f t="shared" si="74"/>
        <v>0.20499051886897129</v>
      </c>
      <c r="AJ72" s="340">
        <f t="shared" ref="AJ72:AJ98" si="92">V72/$V$99</f>
        <v>3.4880214078974049E-2</v>
      </c>
      <c r="AK72" s="341">
        <f t="shared" ref="AK72:AK98" si="93">AA72/$AA$99</f>
        <v>4.9562570081152363E-2</v>
      </c>
      <c r="AL72" s="341">
        <f t="shared" ref="AL72:AL98" si="94">AE72/$AE$99</f>
        <v>0.20757149086080243</v>
      </c>
      <c r="AM72" s="341">
        <f t="shared" ref="AM72:AM98" si="95">AF72/$AF$99</f>
        <v>0.17948351026312795</v>
      </c>
      <c r="AN72" s="342">
        <f t="shared" ref="AN72:AN98" si="96">AG72/$AG$99</f>
        <v>0.20292672015299257</v>
      </c>
      <c r="AP72" s="52">
        <f t="shared" ref="AP72:AP98" si="97">(V72/B72)*10</f>
        <v>2.1982311635210818</v>
      </c>
      <c r="AQ72" s="74">
        <f t="shared" ref="AQ72:AQ98" si="98">(W72/C72)*10</f>
        <v>1.9651090152819464</v>
      </c>
      <c r="AR72" s="74">
        <f t="shared" ref="AR72:AR98" si="99">(X72/D72)*10</f>
        <v>1.9686240704582274</v>
      </c>
      <c r="AS72" s="74">
        <f t="shared" ref="AS72:AS98" si="100">(Y72/E72)*10</f>
        <v>1.7395154530459942</v>
      </c>
      <c r="AT72" s="74">
        <f t="shared" ref="AT72:AT98" si="101">(Z72/F72)*10</f>
        <v>1.7600489237604731</v>
      </c>
      <c r="AU72" s="74">
        <f t="shared" ref="AU72:AU98" si="102">(AA72/G72)*10</f>
        <v>1.4649445269647912</v>
      </c>
      <c r="AV72" s="74">
        <f t="shared" ref="AV72:AV98" si="103">(AB72/H72)*10</f>
        <v>1.4026675572660718</v>
      </c>
      <c r="AW72" s="74">
        <f t="shared" ref="AW72:AW98" si="104">(AC72/I72)*10</f>
        <v>1.5147815313643656</v>
      </c>
      <c r="AX72" s="74">
        <f t="shared" ref="AX72:AX98" si="105">(AD72/J72)*10</f>
        <v>1.5780304906884048</v>
      </c>
      <c r="AY72" s="74">
        <f t="shared" ref="AY72:AY98" si="106">(AE72/K72)*10</f>
        <v>1.6315005326941001</v>
      </c>
      <c r="AZ72" s="74">
        <f t="shared" ref="AZ72:AZ98" si="107">(AF72/L72)*10</f>
        <v>1.5275488821116521</v>
      </c>
      <c r="BA72" s="103">
        <f t="shared" ref="BA72:BA98" si="108">(AG72/M72)*10</f>
        <v>1.5781567732066519</v>
      </c>
      <c r="BB72" s="42">
        <f t="shared" ref="BB72:BB99" si="109">(BA72-AZ72)/AZ72</f>
        <v>3.313012872297779E-2</v>
      </c>
    </row>
    <row r="73" spans="1:54" ht="20.100000000000001" customHeight="1">
      <c r="A73" s="88" t="s">
        <v>119</v>
      </c>
      <c r="B73" s="90">
        <v>1944.46</v>
      </c>
      <c r="C73" s="61">
        <v>1578.07</v>
      </c>
      <c r="D73" s="61">
        <v>893.24</v>
      </c>
      <c r="E73" s="61">
        <v>959.56999999999994</v>
      </c>
      <c r="F73" s="61">
        <v>1143.3599999999999</v>
      </c>
      <c r="G73" s="61">
        <v>959.6</v>
      </c>
      <c r="H73" s="61">
        <v>1278.1799999999998</v>
      </c>
      <c r="I73" s="61">
        <v>1196.96</v>
      </c>
      <c r="J73" s="61">
        <v>865.53</v>
      </c>
      <c r="K73" s="61">
        <v>842.42</v>
      </c>
      <c r="L73" s="61">
        <v>1081.08</v>
      </c>
      <c r="M73" s="82">
        <v>1850.44</v>
      </c>
      <c r="N73" s="42">
        <f t="shared" si="73"/>
        <v>0.71165871165871186</v>
      </c>
      <c r="P73" s="340">
        <f t="shared" si="87"/>
        <v>6.6623449332586876E-2</v>
      </c>
      <c r="Q73" s="341">
        <f t="shared" si="88"/>
        <v>2.7278784860331261E-2</v>
      </c>
      <c r="R73" s="341">
        <f t="shared" si="89"/>
        <v>2.7156407393175725E-2</v>
      </c>
      <c r="S73" s="341">
        <f t="shared" si="90"/>
        <v>2.6413739014432419E-2</v>
      </c>
      <c r="T73" s="342">
        <f t="shared" si="91"/>
        <v>3.826596712432221E-2</v>
      </c>
      <c r="V73" s="97">
        <v>944.4849999999999</v>
      </c>
      <c r="W73" s="61">
        <v>301.71400000000006</v>
      </c>
      <c r="X73" s="61">
        <v>164.03200000000001</v>
      </c>
      <c r="Y73" s="61">
        <v>185.13600000000002</v>
      </c>
      <c r="Z73" s="61">
        <v>231.13800000000001</v>
      </c>
      <c r="AA73" s="61">
        <v>228.78100000000001</v>
      </c>
      <c r="AB73" s="61">
        <v>330.73</v>
      </c>
      <c r="AC73" s="61">
        <v>295.28200000000004</v>
      </c>
      <c r="AD73" s="61">
        <v>266.36900000000003</v>
      </c>
      <c r="AE73" s="61">
        <v>244.26400000000001</v>
      </c>
      <c r="AF73" s="61">
        <v>472.90499999999997</v>
      </c>
      <c r="AG73" s="38">
        <v>784.33399999999995</v>
      </c>
      <c r="AH73" s="42">
        <f t="shared" si="74"/>
        <v>0.65854452797073404</v>
      </c>
      <c r="AJ73" s="340">
        <f t="shared" si="92"/>
        <v>0.22201596518771977</v>
      </c>
      <c r="AK73" s="341">
        <f t="shared" si="93"/>
        <v>6.4229288405032989E-2</v>
      </c>
      <c r="AL73" s="341">
        <f t="shared" si="94"/>
        <v>6.4666278911847369E-2</v>
      </c>
      <c r="AM73" s="341">
        <f t="shared" si="95"/>
        <v>6.9765548044704348E-2</v>
      </c>
      <c r="AN73" s="342">
        <f t="shared" si="96"/>
        <v>0.10856734004660039</v>
      </c>
      <c r="AP73" s="52">
        <f t="shared" si="97"/>
        <v>4.8573125700708673</v>
      </c>
      <c r="AQ73" s="74">
        <f t="shared" si="98"/>
        <v>1.9119177222810146</v>
      </c>
      <c r="AR73" s="74">
        <f t="shared" si="99"/>
        <v>1.8363709641305808</v>
      </c>
      <c r="AS73" s="74">
        <f t="shared" si="100"/>
        <v>1.9293641943787327</v>
      </c>
      <c r="AT73" s="74">
        <f t="shared" si="101"/>
        <v>2.0215680100755669</v>
      </c>
      <c r="AU73" s="74">
        <f t="shared" si="102"/>
        <v>2.3841288036681951</v>
      </c>
      <c r="AV73" s="74">
        <f t="shared" si="103"/>
        <v>2.5875072368523999</v>
      </c>
      <c r="AW73" s="74">
        <f t="shared" si="104"/>
        <v>2.466932896671568</v>
      </c>
      <c r="AX73" s="74">
        <f t="shared" si="105"/>
        <v>3.0775247536191701</v>
      </c>
      <c r="AY73" s="74">
        <f t="shared" si="106"/>
        <v>2.8995512927043521</v>
      </c>
      <c r="AZ73" s="74">
        <f t="shared" si="107"/>
        <v>4.3743756243756247</v>
      </c>
      <c r="BA73" s="103">
        <f t="shared" si="108"/>
        <v>4.2386351354272493</v>
      </c>
      <c r="BB73" s="42">
        <f t="shared" si="109"/>
        <v>-3.1030826020513543E-2</v>
      </c>
    </row>
    <row r="74" spans="1:54" ht="20.100000000000001" customHeight="1">
      <c r="A74" s="88" t="s">
        <v>139</v>
      </c>
      <c r="B74" s="90">
        <v>6746.08</v>
      </c>
      <c r="C74" s="61">
        <v>6156.6</v>
      </c>
      <c r="D74" s="61">
        <v>5484.78</v>
      </c>
      <c r="E74" s="61">
        <v>5271.99</v>
      </c>
      <c r="F74" s="61">
        <v>9179.89</v>
      </c>
      <c r="G74" s="61">
        <v>12568.01</v>
      </c>
      <c r="H74" s="61">
        <v>12641.13</v>
      </c>
      <c r="I74" s="61">
        <v>12764.98</v>
      </c>
      <c r="J74" s="61">
        <v>8077.22</v>
      </c>
      <c r="K74" s="61">
        <v>8714.06</v>
      </c>
      <c r="L74" s="61">
        <v>5745.9</v>
      </c>
      <c r="M74" s="82">
        <v>12066.12</v>
      </c>
      <c r="N74" s="42">
        <f t="shared" si="73"/>
        <v>1.0999530099723285</v>
      </c>
      <c r="P74" s="340">
        <f t="shared" si="87"/>
        <v>0.23114238352734315</v>
      </c>
      <c r="Q74" s="341">
        <f t="shared" si="88"/>
        <v>0.35727390674498943</v>
      </c>
      <c r="R74" s="341">
        <f t="shared" si="89"/>
        <v>0.28090805466225499</v>
      </c>
      <c r="S74" s="341">
        <f t="shared" si="90"/>
        <v>0.14038804066584087</v>
      </c>
      <c r="T74" s="342">
        <f t="shared" si="91"/>
        <v>0.24951997970111253</v>
      </c>
      <c r="V74" s="97">
        <v>377.82499999999993</v>
      </c>
      <c r="W74" s="61">
        <v>348.33600000000001</v>
      </c>
      <c r="X74" s="61">
        <v>306.72700000000003</v>
      </c>
      <c r="Y74" s="61">
        <v>324.64700000000005</v>
      </c>
      <c r="Z74" s="61">
        <v>525.9849999999999</v>
      </c>
      <c r="AA74" s="61">
        <v>611.23400000000004</v>
      </c>
      <c r="AB74" s="61">
        <v>640.64</v>
      </c>
      <c r="AC74" s="61">
        <v>532.33199999999999</v>
      </c>
      <c r="AD74" s="61">
        <v>418.31700000000001</v>
      </c>
      <c r="AE74" s="61">
        <v>420.34399999999994</v>
      </c>
      <c r="AF74" s="61">
        <v>282.25100000000003</v>
      </c>
      <c r="AG74" s="38">
        <v>586.62799999999993</v>
      </c>
      <c r="AH74" s="42">
        <f t="shared" si="74"/>
        <v>1.0783912191630849</v>
      </c>
      <c r="AJ74" s="340">
        <f t="shared" si="92"/>
        <v>8.8813673109737271E-2</v>
      </c>
      <c r="AK74" s="341">
        <f t="shared" si="93"/>
        <v>0.17160133432829619</v>
      </c>
      <c r="AL74" s="341">
        <f t="shared" si="94"/>
        <v>0.11128157380097585</v>
      </c>
      <c r="AM74" s="341">
        <f t="shared" si="95"/>
        <v>4.1639220776193635E-2</v>
      </c>
      <c r="AN74" s="342">
        <f t="shared" si="96"/>
        <v>8.1200918941238154E-2</v>
      </c>
      <c r="AP74" s="52">
        <f t="shared" si="97"/>
        <v>0.56006599388089073</v>
      </c>
      <c r="AQ74" s="74">
        <f t="shared" si="98"/>
        <v>0.56579280771854601</v>
      </c>
      <c r="AR74" s="74">
        <f t="shared" si="99"/>
        <v>0.5592330047877947</v>
      </c>
      <c r="AS74" s="74">
        <f t="shared" si="100"/>
        <v>0.61579593284509282</v>
      </c>
      <c r="AT74" s="74">
        <f t="shared" si="101"/>
        <v>0.57297527530286296</v>
      </c>
      <c r="AU74" s="74">
        <f t="shared" si="102"/>
        <v>0.48634111526009294</v>
      </c>
      <c r="AV74" s="74">
        <f t="shared" si="103"/>
        <v>0.50679013664126549</v>
      </c>
      <c r="AW74" s="74">
        <f t="shared" si="104"/>
        <v>0.41702533023945199</v>
      </c>
      <c r="AX74" s="74">
        <f t="shared" si="105"/>
        <v>0.51789724682502147</v>
      </c>
      <c r="AY74" s="74">
        <f t="shared" si="106"/>
        <v>0.48237446150244545</v>
      </c>
      <c r="AZ74" s="74">
        <f t="shared" si="107"/>
        <v>0.49122156668233008</v>
      </c>
      <c r="BA74" s="103">
        <f t="shared" si="108"/>
        <v>0.48617782684077393</v>
      </c>
      <c r="BB74" s="42">
        <f t="shared" si="109"/>
        <v>-1.0267749186219881E-2</v>
      </c>
    </row>
    <row r="75" spans="1:54" ht="20.100000000000001" customHeight="1">
      <c r="A75" s="88" t="s">
        <v>125</v>
      </c>
      <c r="B75" s="90">
        <v>435.53000000000003</v>
      </c>
      <c r="C75" s="61">
        <v>313.85000000000002</v>
      </c>
      <c r="D75" s="61">
        <v>415.24</v>
      </c>
      <c r="E75" s="61">
        <v>535.7700000000001</v>
      </c>
      <c r="F75" s="61">
        <v>1048.1500000000001</v>
      </c>
      <c r="G75" s="61">
        <v>993.55</v>
      </c>
      <c r="H75" s="61">
        <v>815.83</v>
      </c>
      <c r="I75" s="61">
        <v>845.39</v>
      </c>
      <c r="J75" s="61">
        <v>868.06</v>
      </c>
      <c r="K75" s="61">
        <v>551.52</v>
      </c>
      <c r="L75" s="61">
        <v>882.15</v>
      </c>
      <c r="M75" s="82">
        <v>1714.1499999999999</v>
      </c>
      <c r="N75" s="42">
        <f t="shared" si="73"/>
        <v>0.9431502578926485</v>
      </c>
      <c r="P75" s="340">
        <f t="shared" si="87"/>
        <v>1.4922657646761345E-2</v>
      </c>
      <c r="Q75" s="341">
        <f t="shared" si="88"/>
        <v>2.824388984783464E-2</v>
      </c>
      <c r="R75" s="341">
        <f t="shared" si="89"/>
        <v>1.7778901029752707E-2</v>
      </c>
      <c r="S75" s="341">
        <f t="shared" si="90"/>
        <v>2.1553335434548376E-2</v>
      </c>
      <c r="T75" s="342">
        <f t="shared" si="91"/>
        <v>3.5447573304812317E-2</v>
      </c>
      <c r="V75" s="97">
        <v>168.59399999999999</v>
      </c>
      <c r="W75" s="61">
        <v>74.12</v>
      </c>
      <c r="X75" s="61">
        <v>90.373999999999995</v>
      </c>
      <c r="Y75" s="61">
        <v>127.41900000000001</v>
      </c>
      <c r="Z75" s="61">
        <v>228.06200000000001</v>
      </c>
      <c r="AA75" s="61">
        <v>175.90600000000001</v>
      </c>
      <c r="AB75" s="61">
        <v>152.601</v>
      </c>
      <c r="AC75" s="61">
        <v>136.453</v>
      </c>
      <c r="AD75" s="61">
        <v>128.911</v>
      </c>
      <c r="AE75" s="61">
        <v>124.06400000000001</v>
      </c>
      <c r="AF75" s="61">
        <v>191.411</v>
      </c>
      <c r="AG75" s="38">
        <v>375.94299999999998</v>
      </c>
      <c r="AH75" s="42">
        <f t="shared" si="74"/>
        <v>0.96406162655228789</v>
      </c>
      <c r="AJ75" s="340">
        <f t="shared" si="92"/>
        <v>3.9630655473468002E-2</v>
      </c>
      <c r="AK75" s="341">
        <f t="shared" si="93"/>
        <v>4.9384858035307705E-2</v>
      </c>
      <c r="AL75" s="341">
        <f t="shared" si="94"/>
        <v>3.2844615771949331E-2</v>
      </c>
      <c r="AM75" s="341">
        <f t="shared" si="95"/>
        <v>2.8238004074359342E-2</v>
      </c>
      <c r="AN75" s="342">
        <f t="shared" si="96"/>
        <v>5.203794750595931E-2</v>
      </c>
      <c r="AP75" s="52">
        <f t="shared" si="97"/>
        <v>3.8710077376988949</v>
      </c>
      <c r="AQ75" s="74">
        <f t="shared" si="98"/>
        <v>2.3616377250278795</v>
      </c>
      <c r="AR75" s="74">
        <f t="shared" si="99"/>
        <v>2.1764280897794044</v>
      </c>
      <c r="AS75" s="74">
        <f t="shared" si="100"/>
        <v>2.3782406629710509</v>
      </c>
      <c r="AT75" s="74">
        <f t="shared" si="101"/>
        <v>2.1758526928397655</v>
      </c>
      <c r="AU75" s="74">
        <f t="shared" si="102"/>
        <v>1.7704795933772834</v>
      </c>
      <c r="AV75" s="74">
        <f t="shared" si="103"/>
        <v>1.8704999816138166</v>
      </c>
      <c r="AW75" s="74">
        <f t="shared" si="104"/>
        <v>1.6140834407788121</v>
      </c>
      <c r="AX75" s="74">
        <f t="shared" si="105"/>
        <v>1.4850471165587633</v>
      </c>
      <c r="AY75" s="74">
        <f t="shared" si="106"/>
        <v>2.2494923121554979</v>
      </c>
      <c r="AZ75" s="74">
        <f t="shared" si="107"/>
        <v>2.169823726123675</v>
      </c>
      <c r="BA75" s="103">
        <f t="shared" si="108"/>
        <v>2.1931744596447218</v>
      </c>
      <c r="BB75" s="42">
        <f t="shared" si="109"/>
        <v>1.0761580878628402E-2</v>
      </c>
    </row>
    <row r="76" spans="1:54" ht="20.100000000000001" customHeight="1">
      <c r="A76" s="88" t="s">
        <v>121</v>
      </c>
      <c r="B76" s="90">
        <v>567.13</v>
      </c>
      <c r="C76" s="61">
        <v>57.02</v>
      </c>
      <c r="D76" s="61">
        <v>69.78</v>
      </c>
      <c r="E76" s="61">
        <v>103.42999999999999</v>
      </c>
      <c r="F76" s="61">
        <v>131.57000000000002</v>
      </c>
      <c r="G76" s="61">
        <v>382.42</v>
      </c>
      <c r="H76" s="61">
        <v>381.53999999999996</v>
      </c>
      <c r="I76" s="61">
        <v>382.28000000000003</v>
      </c>
      <c r="J76" s="61">
        <v>1290.01</v>
      </c>
      <c r="K76" s="61">
        <v>1335.25</v>
      </c>
      <c r="L76" s="61">
        <v>1419.05</v>
      </c>
      <c r="M76" s="82">
        <v>1161.2</v>
      </c>
      <c r="N76" s="42">
        <f t="shared" si="73"/>
        <v>-0.18170607096296812</v>
      </c>
      <c r="P76" s="340">
        <f t="shared" si="87"/>
        <v>1.9431696625278997E-2</v>
      </c>
      <c r="Q76" s="341">
        <f t="shared" si="88"/>
        <v>1.0871147255406294E-2</v>
      </c>
      <c r="R76" s="341">
        <f t="shared" si="89"/>
        <v>4.304336669563625E-2</v>
      </c>
      <c r="S76" s="341">
        <f t="shared" si="90"/>
        <v>3.4671269793567848E-2</v>
      </c>
      <c r="T76" s="342">
        <f t="shared" si="91"/>
        <v>2.4012905592595786E-2</v>
      </c>
      <c r="V76" s="97">
        <v>351.78199999999998</v>
      </c>
      <c r="W76" s="61">
        <v>12.374000000000001</v>
      </c>
      <c r="X76" s="61">
        <v>15.635999999999999</v>
      </c>
      <c r="Y76" s="61">
        <v>34.070999999999998</v>
      </c>
      <c r="Z76" s="61">
        <v>31.463999999999999</v>
      </c>
      <c r="AA76" s="61">
        <v>94.427000000000007</v>
      </c>
      <c r="AB76" s="61">
        <v>64.272000000000006</v>
      </c>
      <c r="AC76" s="61">
        <v>92.15100000000001</v>
      </c>
      <c r="AD76" s="61">
        <v>315.82499999999999</v>
      </c>
      <c r="AE76" s="61">
        <v>337.00700000000001</v>
      </c>
      <c r="AF76" s="61">
        <v>377.154</v>
      </c>
      <c r="AG76" s="38">
        <v>346.67499999999995</v>
      </c>
      <c r="AH76" s="42">
        <f t="shared" si="74"/>
        <v>-8.0813142641997807E-2</v>
      </c>
      <c r="AJ76" s="340">
        <f t="shared" si="92"/>
        <v>8.2691858807356855E-2</v>
      </c>
      <c r="AK76" s="341">
        <f t="shared" si="93"/>
        <v>2.6509976860937097E-2</v>
      </c>
      <c r="AL76" s="341">
        <f t="shared" si="94"/>
        <v>8.921899525613658E-2</v>
      </c>
      <c r="AM76" s="341">
        <f t="shared" si="95"/>
        <v>5.5639833597133516E-2</v>
      </c>
      <c r="AN76" s="342">
        <f t="shared" si="96"/>
        <v>4.7986677372975274E-2</v>
      </c>
      <c r="AP76" s="52">
        <f t="shared" si="97"/>
        <v>6.2028459083455285</v>
      </c>
      <c r="AQ76" s="74">
        <f t="shared" si="98"/>
        <v>2.1701157488600491</v>
      </c>
      <c r="AR76" s="74">
        <f t="shared" si="99"/>
        <v>2.2407566638005156</v>
      </c>
      <c r="AS76" s="74">
        <f t="shared" si="100"/>
        <v>3.2941119597795607</v>
      </c>
      <c r="AT76" s="74">
        <f t="shared" si="101"/>
        <v>2.3914266170099561</v>
      </c>
      <c r="AU76" s="74">
        <f t="shared" si="102"/>
        <v>2.4691961717483397</v>
      </c>
      <c r="AV76" s="74">
        <f t="shared" si="103"/>
        <v>1.6845415945903448</v>
      </c>
      <c r="AW76" s="74">
        <f t="shared" si="104"/>
        <v>2.4105629381605107</v>
      </c>
      <c r="AX76" s="74">
        <f t="shared" si="105"/>
        <v>2.4482368353733692</v>
      </c>
      <c r="AY76" s="74">
        <f t="shared" si="106"/>
        <v>2.5239243587343196</v>
      </c>
      <c r="AZ76" s="74">
        <f t="shared" si="107"/>
        <v>2.6577921849124415</v>
      </c>
      <c r="BA76" s="103">
        <f t="shared" si="108"/>
        <v>2.9854891491560447</v>
      </c>
      <c r="BB76" s="42">
        <f t="shared" si="109"/>
        <v>0.12329668440739991</v>
      </c>
    </row>
    <row r="77" spans="1:54" ht="20.100000000000001" customHeight="1">
      <c r="A77" s="88" t="s">
        <v>152</v>
      </c>
      <c r="B77" s="90">
        <v>1701.04</v>
      </c>
      <c r="C77" s="61">
        <v>3805.02</v>
      </c>
      <c r="D77" s="61">
        <v>3097.1400000000003</v>
      </c>
      <c r="E77" s="61">
        <v>3030.46</v>
      </c>
      <c r="F77" s="61">
        <v>3890.2400000000002</v>
      </c>
      <c r="G77" s="61">
        <v>3267.31</v>
      </c>
      <c r="H77" s="61">
        <v>4062.3799999999997</v>
      </c>
      <c r="I77" s="61">
        <v>2704.94</v>
      </c>
      <c r="J77" s="61">
        <v>1779.46</v>
      </c>
      <c r="K77" s="61">
        <v>1850.22</v>
      </c>
      <c r="L77" s="61">
        <v>1918.02</v>
      </c>
      <c r="M77" s="82">
        <v>2610.92</v>
      </c>
      <c r="N77" s="42">
        <f t="shared" si="73"/>
        <v>0.3612579639419819</v>
      </c>
      <c r="P77" s="340">
        <f t="shared" si="87"/>
        <v>5.8283097750894117E-2</v>
      </c>
      <c r="Q77" s="341">
        <f t="shared" si="88"/>
        <v>9.2880623761993464E-2</v>
      </c>
      <c r="R77" s="341">
        <f t="shared" si="89"/>
        <v>5.9644035145178881E-2</v>
      </c>
      <c r="S77" s="341">
        <f t="shared" si="90"/>
        <v>4.6862470589097635E-2</v>
      </c>
      <c r="T77" s="342">
        <f t="shared" si="91"/>
        <v>5.3992228272321897E-2</v>
      </c>
      <c r="V77" s="97">
        <v>121.801</v>
      </c>
      <c r="W77" s="61">
        <v>277.70099999999996</v>
      </c>
      <c r="X77" s="61">
        <v>255.14600000000002</v>
      </c>
      <c r="Y77" s="61">
        <v>316.81500000000005</v>
      </c>
      <c r="Z77" s="61">
        <v>375.66500000000002</v>
      </c>
      <c r="AA77" s="61">
        <v>308.00700000000001</v>
      </c>
      <c r="AB77" s="61">
        <v>372.363</v>
      </c>
      <c r="AC77" s="61">
        <v>243.292</v>
      </c>
      <c r="AD77" s="61">
        <v>181.13200000000001</v>
      </c>
      <c r="AE77" s="61">
        <v>192.22299999999998</v>
      </c>
      <c r="AF77" s="61">
        <v>207.91900000000001</v>
      </c>
      <c r="AG77" s="38">
        <v>275.51300000000003</v>
      </c>
      <c r="AH77" s="42">
        <f t="shared" si="74"/>
        <v>0.32509775441397859</v>
      </c>
      <c r="AJ77" s="340">
        <f t="shared" si="92"/>
        <v>2.8631229268680242E-2</v>
      </c>
      <c r="AK77" s="341">
        <f t="shared" si="93"/>
        <v>8.647164945414608E-2</v>
      </c>
      <c r="AL77" s="341">
        <f t="shared" si="94"/>
        <v>5.0888981312317963E-2</v>
      </c>
      <c r="AM77" s="341">
        <f t="shared" si="95"/>
        <v>3.0673355079575994E-2</v>
      </c>
      <c r="AN77" s="342">
        <f t="shared" si="96"/>
        <v>3.8136448959574645E-2</v>
      </c>
      <c r="AP77" s="52">
        <f t="shared" si="97"/>
        <v>0.71603842355265013</v>
      </c>
      <c r="AQ77" s="74">
        <f t="shared" si="98"/>
        <v>0.72982796411056972</v>
      </c>
      <c r="AR77" s="74">
        <f t="shared" si="99"/>
        <v>0.82381164558269881</v>
      </c>
      <c r="AS77" s="74">
        <f t="shared" si="100"/>
        <v>1.0454353464490542</v>
      </c>
      <c r="AT77" s="74">
        <f t="shared" si="101"/>
        <v>0.9656602163362672</v>
      </c>
      <c r="AU77" s="74">
        <f t="shared" si="102"/>
        <v>0.94269291863949256</v>
      </c>
      <c r="AV77" s="74">
        <f t="shared" si="103"/>
        <v>0.91661292148937323</v>
      </c>
      <c r="AW77" s="74">
        <f t="shared" si="104"/>
        <v>0.89943584700584855</v>
      </c>
      <c r="AX77" s="74">
        <f t="shared" si="105"/>
        <v>1.0179043080485091</v>
      </c>
      <c r="AY77" s="74">
        <f t="shared" si="106"/>
        <v>1.0389196960361471</v>
      </c>
      <c r="AZ77" s="74">
        <f t="shared" si="107"/>
        <v>1.0840293636145608</v>
      </c>
      <c r="BA77" s="103">
        <f t="shared" si="108"/>
        <v>1.0552334043172524</v>
      </c>
      <c r="BB77" s="42">
        <f t="shared" si="109"/>
        <v>-2.6563818530977654E-2</v>
      </c>
    </row>
    <row r="78" spans="1:54" ht="20.100000000000001" customHeight="1">
      <c r="A78" s="88" t="s">
        <v>118</v>
      </c>
      <c r="B78" s="90"/>
      <c r="C78" s="61"/>
      <c r="D78" s="61"/>
      <c r="E78" s="61"/>
      <c r="F78" s="61"/>
      <c r="G78" s="61"/>
      <c r="H78" s="61"/>
      <c r="I78" s="61"/>
      <c r="J78" s="61"/>
      <c r="K78" s="61"/>
      <c r="L78" s="61">
        <v>5090.6499999999996</v>
      </c>
      <c r="M78" s="82">
        <v>817.43</v>
      </c>
      <c r="N78" s="42">
        <f t="shared" si="73"/>
        <v>-0.83942522074784154</v>
      </c>
      <c r="P78" s="340">
        <f t="shared" si="87"/>
        <v>0</v>
      </c>
      <c r="Q78" s="341">
        <f t="shared" si="88"/>
        <v>0</v>
      </c>
      <c r="R78" s="341">
        <f t="shared" si="89"/>
        <v>0</v>
      </c>
      <c r="S78" s="341">
        <f t="shared" si="90"/>
        <v>0.12437849235377622</v>
      </c>
      <c r="T78" s="342">
        <f t="shared" si="91"/>
        <v>1.6903952306713377E-2</v>
      </c>
      <c r="V78" s="97"/>
      <c r="W78" s="61"/>
      <c r="X78" s="61"/>
      <c r="Y78" s="61"/>
      <c r="Z78" s="61"/>
      <c r="AA78" s="61"/>
      <c r="AB78" s="61"/>
      <c r="AC78" s="61"/>
      <c r="AD78" s="61"/>
      <c r="AE78" s="61"/>
      <c r="AF78" s="61">
        <v>1167.6570000000002</v>
      </c>
      <c r="AG78" s="38">
        <v>240.346</v>
      </c>
      <c r="AH78" s="42">
        <f t="shared" si="74"/>
        <v>-0.79416386832777097</v>
      </c>
      <c r="AJ78" s="340">
        <f t="shared" si="92"/>
        <v>0</v>
      </c>
      <c r="AK78" s="341">
        <f t="shared" si="93"/>
        <v>0</v>
      </c>
      <c r="AL78" s="341">
        <f t="shared" si="94"/>
        <v>0</v>
      </c>
      <c r="AM78" s="341">
        <f t="shared" si="95"/>
        <v>0.17225918637619683</v>
      </c>
      <c r="AN78" s="342">
        <f t="shared" si="96"/>
        <v>3.3268640541963268E-2</v>
      </c>
      <c r="AP78" s="52"/>
      <c r="AQ78" s="74"/>
      <c r="AR78" s="74"/>
      <c r="AS78" s="74"/>
      <c r="AT78" s="74"/>
      <c r="AU78" s="74"/>
      <c r="AV78" s="74"/>
      <c r="AW78" s="74"/>
      <c r="AX78" s="74"/>
      <c r="AY78" s="74"/>
      <c r="AZ78" s="74">
        <f t="shared" si="107"/>
        <v>2.2937286986927017</v>
      </c>
      <c r="BA78" s="103">
        <f t="shared" si="108"/>
        <v>2.9402639981405136</v>
      </c>
      <c r="BB78" s="42">
        <f t="shared" si="109"/>
        <v>0.28187086808317885</v>
      </c>
    </row>
    <row r="79" spans="1:54" ht="20.100000000000001" customHeight="1">
      <c r="A79" s="88" t="s">
        <v>137</v>
      </c>
      <c r="B79" s="90">
        <v>106.33</v>
      </c>
      <c r="C79" s="61">
        <v>265.42</v>
      </c>
      <c r="D79" s="61">
        <v>229.72</v>
      </c>
      <c r="E79" s="61">
        <v>225.67</v>
      </c>
      <c r="F79" s="61">
        <v>290.48</v>
      </c>
      <c r="G79" s="61">
        <v>419.34999999999997</v>
      </c>
      <c r="H79" s="61">
        <v>355.69</v>
      </c>
      <c r="I79" s="61">
        <v>344</v>
      </c>
      <c r="J79" s="61">
        <v>275.82</v>
      </c>
      <c r="K79" s="61">
        <v>264.39999999999998</v>
      </c>
      <c r="L79" s="61">
        <v>354.94</v>
      </c>
      <c r="M79" s="82">
        <v>332.88</v>
      </c>
      <c r="N79" s="42">
        <f t="shared" si="73"/>
        <v>-6.2151349523863197E-2</v>
      </c>
      <c r="P79" s="340">
        <f t="shared" si="87"/>
        <v>3.6432075576427196E-3</v>
      </c>
      <c r="Q79" s="341">
        <f t="shared" si="88"/>
        <v>1.1920965434743552E-2</v>
      </c>
      <c r="R79" s="341">
        <f t="shared" si="89"/>
        <v>8.5232474475388301E-3</v>
      </c>
      <c r="S79" s="341">
        <f t="shared" si="90"/>
        <v>8.6721542585032046E-3</v>
      </c>
      <c r="T79" s="342">
        <f t="shared" si="91"/>
        <v>6.8837547482460256E-3</v>
      </c>
      <c r="V79" s="97">
        <v>17.87</v>
      </c>
      <c r="W79" s="61">
        <v>35.742000000000004</v>
      </c>
      <c r="X79" s="61">
        <v>32.986000000000004</v>
      </c>
      <c r="Y79" s="61">
        <v>36.812000000000005</v>
      </c>
      <c r="Z79" s="61">
        <v>45.588999999999999</v>
      </c>
      <c r="AA79" s="61">
        <v>79.86699999999999</v>
      </c>
      <c r="AB79" s="61">
        <v>58.71</v>
      </c>
      <c r="AC79" s="61">
        <v>51.594999999999999</v>
      </c>
      <c r="AD79" s="61">
        <v>61.027000000000001</v>
      </c>
      <c r="AE79" s="61">
        <v>87.441999999999993</v>
      </c>
      <c r="AF79" s="61">
        <v>126.19800000000001</v>
      </c>
      <c r="AG79" s="38">
        <v>169.09</v>
      </c>
      <c r="AH79" s="42">
        <f t="shared" si="74"/>
        <v>0.33987860346439719</v>
      </c>
      <c r="AJ79" s="340">
        <f t="shared" si="92"/>
        <v>4.200622876916576E-3</v>
      </c>
      <c r="AK79" s="341">
        <f t="shared" si="93"/>
        <v>2.2422319060782007E-2</v>
      </c>
      <c r="AL79" s="341">
        <f t="shared" si="94"/>
        <v>2.3149333346746785E-2</v>
      </c>
      <c r="AM79" s="341">
        <f t="shared" si="95"/>
        <v>1.8617423440533725E-2</v>
      </c>
      <c r="AN79" s="342">
        <f t="shared" si="96"/>
        <v>2.3405400669204268E-2</v>
      </c>
      <c r="AP79" s="52">
        <f t="shared" si="97"/>
        <v>1.6806169472397257</v>
      </c>
      <c r="AQ79" s="74">
        <f t="shared" si="98"/>
        <v>1.346620450606586</v>
      </c>
      <c r="AR79" s="74">
        <f t="shared" si="99"/>
        <v>1.4359219919902491</v>
      </c>
      <c r="AS79" s="74">
        <f t="shared" si="100"/>
        <v>1.6312314441441045</v>
      </c>
      <c r="AT79" s="74">
        <f t="shared" si="101"/>
        <v>1.5694367942715504</v>
      </c>
      <c r="AU79" s="74">
        <f t="shared" si="102"/>
        <v>1.9045427447239773</v>
      </c>
      <c r="AV79" s="74">
        <f t="shared" si="103"/>
        <v>1.6505946189097247</v>
      </c>
      <c r="AW79" s="74">
        <f t="shared" si="104"/>
        <v>1.4998546511627906</v>
      </c>
      <c r="AX79" s="74">
        <f t="shared" si="105"/>
        <v>2.2125661663403671</v>
      </c>
      <c r="AY79" s="74">
        <f t="shared" si="106"/>
        <v>3.3071860816944025</v>
      </c>
      <c r="AZ79" s="74">
        <f t="shared" si="107"/>
        <v>3.5554741646475465</v>
      </c>
      <c r="BA79" s="103">
        <f t="shared" si="108"/>
        <v>5.0796082672434517</v>
      </c>
      <c r="BB79" s="42">
        <f t="shared" si="109"/>
        <v>0.42867252918064513</v>
      </c>
    </row>
    <row r="80" spans="1:54" ht="20.100000000000001" customHeight="1">
      <c r="A80" s="88" t="s">
        <v>127</v>
      </c>
      <c r="B80" s="90">
        <v>9711.9800000000014</v>
      </c>
      <c r="C80" s="61">
        <v>9140.59</v>
      </c>
      <c r="D80" s="61">
        <v>8027.1799999999994</v>
      </c>
      <c r="E80" s="61">
        <v>8030.6100000000015</v>
      </c>
      <c r="F80" s="61">
        <v>6453.91</v>
      </c>
      <c r="G80" s="61">
        <v>6905.62</v>
      </c>
      <c r="H80" s="61">
        <v>1482.82</v>
      </c>
      <c r="I80" s="61">
        <v>2172.37</v>
      </c>
      <c r="J80" s="61">
        <v>924.33</v>
      </c>
      <c r="K80" s="61">
        <v>1272.26</v>
      </c>
      <c r="L80" s="61">
        <v>1138.3400000000001</v>
      </c>
      <c r="M80" s="82">
        <v>880.7</v>
      </c>
      <c r="N80" s="42">
        <f t="shared" si="73"/>
        <v>-0.22632956761600231</v>
      </c>
      <c r="P80" s="340">
        <f t="shared" si="87"/>
        <v>0.33276365029319049</v>
      </c>
      <c r="Q80" s="341">
        <f t="shared" si="88"/>
        <v>0.19630775563484865</v>
      </c>
      <c r="R80" s="341">
        <f t="shared" si="89"/>
        <v>4.1012809370672289E-2</v>
      </c>
      <c r="S80" s="341">
        <f t="shared" si="90"/>
        <v>2.7812757307219639E-2</v>
      </c>
      <c r="T80" s="342">
        <f t="shared" si="91"/>
        <v>1.8212337198931373E-2</v>
      </c>
      <c r="V80" s="97">
        <v>960.62299999999993</v>
      </c>
      <c r="W80" s="61">
        <v>904.45099999999991</v>
      </c>
      <c r="X80" s="61">
        <v>843.93600000000004</v>
      </c>
      <c r="Y80" s="61">
        <v>1081.1189999999999</v>
      </c>
      <c r="Z80" s="61">
        <v>1027.9639999999999</v>
      </c>
      <c r="AA80" s="61">
        <v>834.61400000000003</v>
      </c>
      <c r="AB80" s="61">
        <v>404.85899999999998</v>
      </c>
      <c r="AC80" s="61">
        <v>291.67099999999999</v>
      </c>
      <c r="AD80" s="61">
        <v>203.20600000000002</v>
      </c>
      <c r="AE80" s="61">
        <v>209.63800000000001</v>
      </c>
      <c r="AF80" s="61">
        <v>206.89600000000002</v>
      </c>
      <c r="AG80" s="38">
        <v>150.233</v>
      </c>
      <c r="AH80" s="42">
        <f t="shared" si="74"/>
        <v>-0.27387189699172532</v>
      </c>
      <c r="AJ80" s="340">
        <f t="shared" si="92"/>
        <v>0.2258094543868065</v>
      </c>
      <c r="AK80" s="341">
        <f t="shared" si="93"/>
        <v>0.23431431505622496</v>
      </c>
      <c r="AL80" s="341">
        <f t="shared" si="94"/>
        <v>5.5499416117487058E-2</v>
      </c>
      <c r="AM80" s="341">
        <f t="shared" si="95"/>
        <v>3.0522436489902102E-2</v>
      </c>
      <c r="AN80" s="342">
        <f t="shared" si="96"/>
        <v>2.0795218870048877E-2</v>
      </c>
      <c r="AP80" s="52">
        <f t="shared" si="97"/>
        <v>0.98911138614371086</v>
      </c>
      <c r="AQ80" s="74">
        <f t="shared" si="98"/>
        <v>0.98948864351207078</v>
      </c>
      <c r="AR80" s="74">
        <f t="shared" si="99"/>
        <v>1.0513480450170547</v>
      </c>
      <c r="AS80" s="74">
        <f t="shared" si="100"/>
        <v>1.346247669853224</v>
      </c>
      <c r="AT80" s="74">
        <f t="shared" si="101"/>
        <v>1.5927770917164943</v>
      </c>
      <c r="AU80" s="74">
        <f t="shared" si="102"/>
        <v>1.2086011103999352</v>
      </c>
      <c r="AV80" s="74">
        <f t="shared" si="103"/>
        <v>2.7303313955840895</v>
      </c>
      <c r="AW80" s="74">
        <f t="shared" si="104"/>
        <v>1.3426396055920491</v>
      </c>
      <c r="AX80" s="74">
        <f t="shared" si="105"/>
        <v>2.1984139863468677</v>
      </c>
      <c r="AY80" s="74">
        <f t="shared" si="106"/>
        <v>1.6477606778488674</v>
      </c>
      <c r="AZ80" s="74">
        <f t="shared" si="107"/>
        <v>1.8175237626719609</v>
      </c>
      <c r="BA80" s="103">
        <f t="shared" si="108"/>
        <v>1.7058362666061087</v>
      </c>
      <c r="BB80" s="42">
        <f t="shared" si="109"/>
        <v>-6.1450363598910693E-2</v>
      </c>
    </row>
    <row r="81" spans="1:54" ht="20.100000000000001" customHeight="1">
      <c r="A81" s="88" t="s">
        <v>153</v>
      </c>
      <c r="B81" s="90">
        <v>2908.59</v>
      </c>
      <c r="C81" s="61">
        <v>2857.09</v>
      </c>
      <c r="D81" s="61">
        <v>3010.0899999999997</v>
      </c>
      <c r="E81" s="61">
        <v>1195.7799999999997</v>
      </c>
      <c r="F81" s="61">
        <v>2511.5100000000002</v>
      </c>
      <c r="G81" s="61">
        <v>1919.35</v>
      </c>
      <c r="H81" s="61">
        <v>1171.96</v>
      </c>
      <c r="I81" s="61">
        <v>1013.28</v>
      </c>
      <c r="J81" s="61">
        <v>803.02</v>
      </c>
      <c r="K81" s="61">
        <v>857.64</v>
      </c>
      <c r="L81" s="61">
        <v>883.68</v>
      </c>
      <c r="M81" s="82">
        <v>1153.73</v>
      </c>
      <c r="N81" s="42">
        <f t="shared" si="73"/>
        <v>0.30559704870541382</v>
      </c>
      <c r="P81" s="340">
        <f t="shared" si="87"/>
        <v>9.9657641964488272E-2</v>
      </c>
      <c r="Q81" s="341">
        <f t="shared" si="88"/>
        <v>5.4561833807499793E-2</v>
      </c>
      <c r="R81" s="341">
        <f t="shared" si="89"/>
        <v>2.7647042136562796E-2</v>
      </c>
      <c r="S81" s="341">
        <f t="shared" si="90"/>
        <v>2.1590717516070633E-2</v>
      </c>
      <c r="T81" s="342">
        <f t="shared" si="91"/>
        <v>2.3858430562646863E-2</v>
      </c>
      <c r="V81" s="97">
        <v>165.786</v>
      </c>
      <c r="W81" s="61">
        <v>173.83600000000001</v>
      </c>
      <c r="X81" s="61">
        <v>239.82</v>
      </c>
      <c r="Y81" s="61">
        <v>112.07199999999999</v>
      </c>
      <c r="Z81" s="61">
        <v>203.029</v>
      </c>
      <c r="AA81" s="61">
        <v>161.334</v>
      </c>
      <c r="AB81" s="61">
        <v>105.062</v>
      </c>
      <c r="AC81" s="61">
        <v>83.376000000000005</v>
      </c>
      <c r="AD81" s="61">
        <v>109.16800000000001</v>
      </c>
      <c r="AE81" s="61">
        <v>101.526</v>
      </c>
      <c r="AF81" s="61">
        <v>118.44200000000001</v>
      </c>
      <c r="AG81" s="38">
        <v>139.749</v>
      </c>
      <c r="AH81" s="42">
        <f t="shared" si="74"/>
        <v>0.17989395653568824</v>
      </c>
      <c r="AJ81" s="340">
        <f t="shared" si="92"/>
        <v>3.8970591173614524E-2</v>
      </c>
      <c r="AK81" s="341">
        <f t="shared" si="93"/>
        <v>4.5293831286416231E-2</v>
      </c>
      <c r="AL81" s="341">
        <f t="shared" si="94"/>
        <v>2.6877921563571446E-2</v>
      </c>
      <c r="AM81" s="341">
        <f t="shared" si="95"/>
        <v>1.7473215638470461E-2</v>
      </c>
      <c r="AN81" s="342">
        <f t="shared" si="96"/>
        <v>1.9344025892250441E-2</v>
      </c>
      <c r="AP81" s="52">
        <f t="shared" si="97"/>
        <v>0.56998751972605277</v>
      </c>
      <c r="AQ81" s="74">
        <f t="shared" si="98"/>
        <v>0.60843725608923771</v>
      </c>
      <c r="AR81" s="74">
        <f t="shared" si="99"/>
        <v>0.79672036384294165</v>
      </c>
      <c r="AS81" s="74">
        <f t="shared" si="100"/>
        <v>0.93722925621769893</v>
      </c>
      <c r="AT81" s="74">
        <f t="shared" si="101"/>
        <v>0.80839415331812325</v>
      </c>
      <c r="AU81" s="74">
        <f t="shared" si="102"/>
        <v>0.84056581655247875</v>
      </c>
      <c r="AV81" s="74">
        <f t="shared" si="103"/>
        <v>0.89646404314140404</v>
      </c>
      <c r="AW81" s="74">
        <f t="shared" si="104"/>
        <v>0.82283278067266707</v>
      </c>
      <c r="AX81" s="74">
        <f t="shared" si="105"/>
        <v>1.3594680082687853</v>
      </c>
      <c r="AY81" s="74">
        <f t="shared" si="106"/>
        <v>1.1837834056247376</v>
      </c>
      <c r="AZ81" s="74">
        <f t="shared" si="107"/>
        <v>1.3403268151367012</v>
      </c>
      <c r="BA81" s="103">
        <f t="shared" si="108"/>
        <v>1.2112799355135082</v>
      </c>
      <c r="BB81" s="42">
        <f t="shared" si="109"/>
        <v>-9.6280159559466352E-2</v>
      </c>
    </row>
    <row r="82" spans="1:54" ht="20.100000000000001" customHeight="1">
      <c r="A82" s="88" t="s">
        <v>155</v>
      </c>
      <c r="B82" s="90">
        <v>59.94</v>
      </c>
      <c r="C82" s="61">
        <v>216</v>
      </c>
      <c r="D82" s="61">
        <v>135</v>
      </c>
      <c r="E82" s="61">
        <v>364.95</v>
      </c>
      <c r="F82" s="61">
        <v>177.66</v>
      </c>
      <c r="G82" s="61">
        <v>63</v>
      </c>
      <c r="H82" s="61">
        <v>252.95</v>
      </c>
      <c r="I82" s="61">
        <v>131.85</v>
      </c>
      <c r="J82" s="61">
        <v>236.3</v>
      </c>
      <c r="K82" s="61">
        <v>355.23</v>
      </c>
      <c r="L82" s="61">
        <v>332.15</v>
      </c>
      <c r="M82" s="82">
        <v>565.94000000000005</v>
      </c>
      <c r="N82" s="42">
        <f t="shared" si="73"/>
        <v>0.70386873400572059</v>
      </c>
      <c r="P82" s="340">
        <f t="shared" si="87"/>
        <v>2.0537370545011249E-3</v>
      </c>
      <c r="Q82" s="341">
        <f t="shared" si="88"/>
        <v>1.7909164716557622E-3</v>
      </c>
      <c r="R82" s="341">
        <f t="shared" si="89"/>
        <v>1.1451260176963764E-2</v>
      </c>
      <c r="S82" s="341">
        <f t="shared" si="90"/>
        <v>8.1153322729527223E-3</v>
      </c>
      <c r="T82" s="342">
        <f t="shared" si="91"/>
        <v>1.1703292965099603E-2</v>
      </c>
      <c r="V82" s="97">
        <v>16.68</v>
      </c>
      <c r="W82" s="61">
        <v>23.326000000000001</v>
      </c>
      <c r="X82" s="61">
        <v>14.771000000000001</v>
      </c>
      <c r="Y82" s="61">
        <v>50.179999999999993</v>
      </c>
      <c r="Z82" s="61">
        <v>26.66</v>
      </c>
      <c r="AA82" s="61">
        <v>8.4</v>
      </c>
      <c r="AB82" s="61">
        <v>36.200000000000003</v>
      </c>
      <c r="AC82" s="61">
        <v>18.681000000000001</v>
      </c>
      <c r="AD82" s="61">
        <v>32.841999999999999</v>
      </c>
      <c r="AE82" s="61">
        <v>54.9</v>
      </c>
      <c r="AF82" s="61">
        <v>53.348999999999997</v>
      </c>
      <c r="AG82" s="38">
        <v>107.77199999999999</v>
      </c>
      <c r="AH82" s="42">
        <f t="shared" si="74"/>
        <v>1.0201315863465106</v>
      </c>
      <c r="AJ82" s="340">
        <f t="shared" si="92"/>
        <v>3.9208947726339389E-3</v>
      </c>
      <c r="AK82" s="341">
        <f t="shared" si="93"/>
        <v>2.358264115474087E-3</v>
      </c>
      <c r="AL82" s="341">
        <f t="shared" si="94"/>
        <v>1.4534187241101514E-2</v>
      </c>
      <c r="AM82" s="341">
        <f t="shared" si="95"/>
        <v>7.8703380650171437E-3</v>
      </c>
      <c r="AN82" s="342">
        <f t="shared" si="96"/>
        <v>1.4917776574140885E-2</v>
      </c>
      <c r="AP82" s="52">
        <f t="shared" si="97"/>
        <v>2.7827827827827827</v>
      </c>
      <c r="AQ82" s="74">
        <f t="shared" si="98"/>
        <v>1.0799074074074075</v>
      </c>
      <c r="AR82" s="74">
        <f t="shared" si="99"/>
        <v>1.0941481481481483</v>
      </c>
      <c r="AS82" s="74">
        <f t="shared" si="100"/>
        <v>1.3749828743663515</v>
      </c>
      <c r="AT82" s="74">
        <f t="shared" si="101"/>
        <v>1.5006191601936283</v>
      </c>
      <c r="AU82" s="74">
        <f t="shared" si="102"/>
        <v>1.3333333333333333</v>
      </c>
      <c r="AV82" s="74">
        <f t="shared" si="103"/>
        <v>1.4311128681557621</v>
      </c>
      <c r="AW82" s="74">
        <f t="shared" si="104"/>
        <v>1.4168373151308304</v>
      </c>
      <c r="AX82" s="74">
        <f t="shared" si="105"/>
        <v>1.3898434193821414</v>
      </c>
      <c r="AY82" s="74">
        <f t="shared" si="106"/>
        <v>1.5454775779072714</v>
      </c>
      <c r="AZ82" s="74">
        <f t="shared" si="107"/>
        <v>1.6061719102814993</v>
      </c>
      <c r="BA82" s="103">
        <f t="shared" si="108"/>
        <v>1.9043008092730676</v>
      </c>
      <c r="BB82" s="42">
        <f t="shared" si="109"/>
        <v>0.18561456409688915</v>
      </c>
    </row>
    <row r="83" spans="1:54" ht="20.100000000000001" customHeight="1">
      <c r="A83" s="88" t="s">
        <v>156</v>
      </c>
      <c r="B83" s="90">
        <v>1030.24</v>
      </c>
      <c r="C83" s="61">
        <v>1076.8600000000001</v>
      </c>
      <c r="D83" s="61">
        <v>1434.2500000000002</v>
      </c>
      <c r="E83" s="61">
        <v>1136.1100000000001</v>
      </c>
      <c r="F83" s="61">
        <v>692.73</v>
      </c>
      <c r="G83" s="61">
        <v>2487.19</v>
      </c>
      <c r="H83" s="61">
        <v>1702.8700000000001</v>
      </c>
      <c r="I83" s="61">
        <v>1462.97</v>
      </c>
      <c r="J83" s="61">
        <v>1411.39</v>
      </c>
      <c r="K83" s="61">
        <v>1608.6000000000001</v>
      </c>
      <c r="L83" s="61">
        <v>1381.57</v>
      </c>
      <c r="M83" s="82">
        <v>1969.11</v>
      </c>
      <c r="N83" s="42">
        <f t="shared" si="73"/>
        <v>0.42526980174728751</v>
      </c>
      <c r="P83" s="340">
        <f t="shared" si="87"/>
        <v>3.5299333717538191E-2</v>
      </c>
      <c r="Q83" s="341">
        <f t="shared" si="88"/>
        <v>7.0703960938690399E-2</v>
      </c>
      <c r="R83" s="341">
        <f t="shared" si="89"/>
        <v>5.1855128003445404E-2</v>
      </c>
      <c r="S83" s="341">
        <f t="shared" si="90"/>
        <v>3.3755530959937656E-2</v>
      </c>
      <c r="T83" s="342">
        <f t="shared" si="91"/>
        <v>4.0719990123524188E-2</v>
      </c>
      <c r="V83" s="97">
        <v>83.408000000000015</v>
      </c>
      <c r="W83" s="61">
        <v>83.483999999999995</v>
      </c>
      <c r="X83" s="61">
        <v>124.996</v>
      </c>
      <c r="Y83" s="61">
        <v>105.07</v>
      </c>
      <c r="Z83" s="61">
        <v>52.027999999999999</v>
      </c>
      <c r="AA83" s="61">
        <v>213.048</v>
      </c>
      <c r="AB83" s="61">
        <v>135.55199999999999</v>
      </c>
      <c r="AC83" s="61">
        <v>99.969000000000008</v>
      </c>
      <c r="AD83" s="61">
        <v>112.13499999999999</v>
      </c>
      <c r="AE83" s="61">
        <v>99.822000000000003</v>
      </c>
      <c r="AF83" s="61">
        <v>74.243000000000009</v>
      </c>
      <c r="AG83" s="38">
        <v>105.742</v>
      </c>
      <c r="AH83" s="42">
        <f t="shared" si="74"/>
        <v>0.424268954648923</v>
      </c>
      <c r="AJ83" s="340">
        <f t="shared" si="92"/>
        <v>1.9606354388240505E-2</v>
      </c>
      <c r="AK83" s="341">
        <f t="shared" si="93"/>
        <v>5.9812315865895624E-2</v>
      </c>
      <c r="AL83" s="341">
        <f t="shared" si="94"/>
        <v>2.642680580657988E-2</v>
      </c>
      <c r="AM83" s="341">
        <f t="shared" si="95"/>
        <v>1.0952735926841513E-2</v>
      </c>
      <c r="AN83" s="342">
        <f t="shared" si="96"/>
        <v>1.4636784419912459E-2</v>
      </c>
      <c r="AP83" s="52">
        <f t="shared" si="97"/>
        <v>0.80959776362789271</v>
      </c>
      <c r="AQ83" s="74">
        <f t="shared" si="98"/>
        <v>0.77525397916163641</v>
      </c>
      <c r="AR83" s="74">
        <f t="shared" si="99"/>
        <v>0.87150775666724756</v>
      </c>
      <c r="AS83" s="74">
        <f t="shared" si="100"/>
        <v>0.92482242036422513</v>
      </c>
      <c r="AT83" s="74">
        <f t="shared" si="101"/>
        <v>0.75105741053512909</v>
      </c>
      <c r="AU83" s="74">
        <f t="shared" si="102"/>
        <v>0.85658112166742395</v>
      </c>
      <c r="AV83" s="74">
        <f t="shared" si="103"/>
        <v>0.79602083541315538</v>
      </c>
      <c r="AW83" s="74">
        <f t="shared" si="104"/>
        <v>0.68332911816373554</v>
      </c>
      <c r="AX83" s="74">
        <f t="shared" si="105"/>
        <v>0.79450045699629435</v>
      </c>
      <c r="AY83" s="74">
        <f t="shared" si="106"/>
        <v>0.6205520328235733</v>
      </c>
      <c r="AZ83" s="74">
        <f t="shared" si="107"/>
        <v>0.5373813849461121</v>
      </c>
      <c r="BA83" s="103">
        <f t="shared" si="108"/>
        <v>0.53700402720010565</v>
      </c>
      <c r="BB83" s="42">
        <f t="shared" si="109"/>
        <v>-7.0221588722185985E-4</v>
      </c>
    </row>
    <row r="84" spans="1:54" ht="20.100000000000001" customHeight="1">
      <c r="A84" s="88" t="s">
        <v>162</v>
      </c>
      <c r="B84" s="90"/>
      <c r="C84" s="61">
        <v>0.03</v>
      </c>
      <c r="D84" s="61"/>
      <c r="E84" s="61"/>
      <c r="F84" s="61"/>
      <c r="G84" s="61"/>
      <c r="H84" s="61"/>
      <c r="I84" s="61">
        <v>9</v>
      </c>
      <c r="J84" s="61"/>
      <c r="K84" s="61">
        <v>148.5</v>
      </c>
      <c r="L84" s="61">
        <v>658.12</v>
      </c>
      <c r="M84" s="82">
        <v>593.98</v>
      </c>
      <c r="N84" s="42">
        <f t="shared" si="73"/>
        <v>-9.7459429891205235E-2</v>
      </c>
      <c r="P84" s="340">
        <f t="shared" si="87"/>
        <v>0</v>
      </c>
      <c r="Q84" s="341">
        <f t="shared" si="88"/>
        <v>0</v>
      </c>
      <c r="R84" s="341">
        <f t="shared" si="89"/>
        <v>4.7870735475019537E-3</v>
      </c>
      <c r="S84" s="341">
        <f t="shared" si="90"/>
        <v>1.6079670255835152E-2</v>
      </c>
      <c r="T84" s="342">
        <f t="shared" si="91"/>
        <v>1.2283143010583917E-2</v>
      </c>
      <c r="V84" s="97"/>
      <c r="W84" s="61">
        <v>4.0000000000000001E-3</v>
      </c>
      <c r="X84" s="61"/>
      <c r="Y84" s="61"/>
      <c r="Z84" s="61"/>
      <c r="AA84" s="61"/>
      <c r="AB84" s="61"/>
      <c r="AC84" s="61">
        <v>2.5179999999999998</v>
      </c>
      <c r="AD84" s="61"/>
      <c r="AE84" s="61">
        <v>19.824999999999999</v>
      </c>
      <c r="AF84" s="61">
        <v>106.081</v>
      </c>
      <c r="AG84" s="38">
        <v>85.54</v>
      </c>
      <c r="AH84" s="42">
        <f t="shared" si="74"/>
        <v>-0.19363505245991267</v>
      </c>
      <c r="AJ84" s="340">
        <f t="shared" si="92"/>
        <v>0</v>
      </c>
      <c r="AK84" s="341">
        <f t="shared" si="93"/>
        <v>0</v>
      </c>
      <c r="AL84" s="341">
        <f t="shared" si="94"/>
        <v>5.2484565037311023E-3</v>
      </c>
      <c r="AM84" s="341">
        <f t="shared" si="95"/>
        <v>1.5649652894620024E-2</v>
      </c>
      <c r="AN84" s="342">
        <f t="shared" si="96"/>
        <v>1.1840428016108186E-2</v>
      </c>
      <c r="AP84" s="52"/>
      <c r="AQ84" s="74"/>
      <c r="AR84" s="74"/>
      <c r="AS84" s="74"/>
      <c r="AT84" s="74"/>
      <c r="AU84" s="74"/>
      <c r="AV84" s="74"/>
      <c r="AW84" s="74">
        <f t="shared" si="104"/>
        <v>2.7977777777777773</v>
      </c>
      <c r="AX84" s="74"/>
      <c r="AY84" s="74">
        <f t="shared" si="106"/>
        <v>1.3350168350168352</v>
      </c>
      <c r="AZ84" s="74">
        <f t="shared" si="107"/>
        <v>1.6118792925302379</v>
      </c>
      <c r="BA84" s="103">
        <f t="shared" si="108"/>
        <v>1.4401158288157849</v>
      </c>
      <c r="BB84" s="42">
        <f t="shared" si="109"/>
        <v>-0.10656099654014928</v>
      </c>
    </row>
    <row r="85" spans="1:54" ht="20.100000000000001" customHeight="1">
      <c r="A85" s="88" t="s">
        <v>132</v>
      </c>
      <c r="B85" s="90">
        <v>1283.6400000000001</v>
      </c>
      <c r="C85" s="61">
        <v>1462.73</v>
      </c>
      <c r="D85" s="61">
        <v>1913.98</v>
      </c>
      <c r="E85" s="61">
        <v>1206.1699999999998</v>
      </c>
      <c r="F85" s="61">
        <v>1786.71</v>
      </c>
      <c r="G85" s="61">
        <v>1420.35</v>
      </c>
      <c r="H85" s="61">
        <v>1314.47</v>
      </c>
      <c r="I85" s="61">
        <v>1125.8499999999999</v>
      </c>
      <c r="J85" s="61">
        <v>990.07999999999993</v>
      </c>
      <c r="K85" s="61">
        <v>1269.8400000000001</v>
      </c>
      <c r="L85" s="61">
        <v>491.78</v>
      </c>
      <c r="M85" s="82">
        <v>501.95</v>
      </c>
      <c r="N85" s="42">
        <f t="shared" si="73"/>
        <v>2.0679978852332376E-2</v>
      </c>
      <c r="P85" s="340">
        <f t="shared" si="87"/>
        <v>4.3981632176173242E-2</v>
      </c>
      <c r="Q85" s="341">
        <f t="shared" si="88"/>
        <v>4.0376638262162881E-2</v>
      </c>
      <c r="R85" s="341">
        <f t="shared" si="89"/>
        <v>4.0934797801750043E-2</v>
      </c>
      <c r="S85" s="341">
        <f t="shared" si="90"/>
        <v>1.2015529445108203E-2</v>
      </c>
      <c r="T85" s="342">
        <f t="shared" si="91"/>
        <v>1.0380018913368459E-2</v>
      </c>
      <c r="V85" s="97">
        <v>166.63099999999997</v>
      </c>
      <c r="W85" s="61">
        <v>187.786</v>
      </c>
      <c r="X85" s="61">
        <v>238.303</v>
      </c>
      <c r="Y85" s="61">
        <v>151.69000000000003</v>
      </c>
      <c r="Z85" s="61">
        <v>239.56700000000001</v>
      </c>
      <c r="AA85" s="61">
        <v>230.536</v>
      </c>
      <c r="AB85" s="61">
        <v>183.38900000000001</v>
      </c>
      <c r="AC85" s="61">
        <v>192.583</v>
      </c>
      <c r="AD85" s="61">
        <v>177.75399999999999</v>
      </c>
      <c r="AE85" s="61">
        <v>223.69299999999998</v>
      </c>
      <c r="AF85" s="61">
        <v>77.218000000000004</v>
      </c>
      <c r="AG85" s="38">
        <v>70.831000000000003</v>
      </c>
      <c r="AH85" s="42">
        <f t="shared" si="74"/>
        <v>-8.2713875003237583E-2</v>
      </c>
      <c r="AJ85" s="340">
        <f t="shared" si="92"/>
        <v>3.9169221634218571E-2</v>
      </c>
      <c r="AK85" s="341">
        <f t="shared" si="93"/>
        <v>6.4721997157730249E-2</v>
      </c>
      <c r="AL85" s="341">
        <f t="shared" si="94"/>
        <v>5.9220326894785444E-2</v>
      </c>
      <c r="AM85" s="341">
        <f t="shared" si="95"/>
        <v>1.1391624298571554E-2</v>
      </c>
      <c r="AN85" s="342">
        <f t="shared" si="96"/>
        <v>9.8044114660855615E-3</v>
      </c>
      <c r="AP85" s="52">
        <f t="shared" si="97"/>
        <v>1.2981131781496367</v>
      </c>
      <c r="AQ85" s="74">
        <f t="shared" si="98"/>
        <v>1.2838049400777998</v>
      </c>
      <c r="AR85" s="74">
        <f t="shared" si="99"/>
        <v>1.2450652566902474</v>
      </c>
      <c r="AS85" s="74">
        <f t="shared" si="100"/>
        <v>1.2576170854854627</v>
      </c>
      <c r="AT85" s="74">
        <f t="shared" si="101"/>
        <v>1.3408275545555797</v>
      </c>
      <c r="AU85" s="74">
        <f t="shared" si="102"/>
        <v>1.6230928996374132</v>
      </c>
      <c r="AV85" s="74">
        <f t="shared" si="103"/>
        <v>1.3951554618971906</v>
      </c>
      <c r="AW85" s="74">
        <f t="shared" si="104"/>
        <v>1.710556468446063</v>
      </c>
      <c r="AX85" s="74">
        <f t="shared" si="105"/>
        <v>1.7953498707175177</v>
      </c>
      <c r="AY85" s="74">
        <f t="shared" si="106"/>
        <v>1.761584136584136</v>
      </c>
      <c r="AZ85" s="74">
        <f t="shared" si="107"/>
        <v>1.5701736548863314</v>
      </c>
      <c r="BA85" s="103">
        <f t="shared" si="108"/>
        <v>1.4111166450841719</v>
      </c>
      <c r="BB85" s="42">
        <f t="shared" si="109"/>
        <v>-0.10129899282616231</v>
      </c>
    </row>
    <row r="86" spans="1:54" ht="20.100000000000001" customHeight="1">
      <c r="A86" s="88" t="s">
        <v>252</v>
      </c>
      <c r="B86" s="90">
        <v>4.5</v>
      </c>
      <c r="C86" s="61">
        <v>23.1</v>
      </c>
      <c r="D86" s="61">
        <v>87.3</v>
      </c>
      <c r="E86" s="61">
        <v>47.1</v>
      </c>
      <c r="F86" s="61">
        <v>55.58</v>
      </c>
      <c r="G86" s="61">
        <v>187.2</v>
      </c>
      <c r="H86" s="61">
        <v>341.13</v>
      </c>
      <c r="I86" s="61">
        <v>1096.83</v>
      </c>
      <c r="J86" s="61">
        <v>4.5</v>
      </c>
      <c r="K86" s="61">
        <v>598.5</v>
      </c>
      <c r="L86" s="61">
        <v>363.9</v>
      </c>
      <c r="M86" s="82">
        <v>598.5</v>
      </c>
      <c r="N86" s="42">
        <f t="shared" si="73"/>
        <v>0.64468260511129438</v>
      </c>
      <c r="P86" s="340">
        <f t="shared" si="87"/>
        <v>1.5418446355113552E-4</v>
      </c>
      <c r="Q86" s="341">
        <f t="shared" si="88"/>
        <v>5.321580372919979E-3</v>
      </c>
      <c r="R86" s="341">
        <f t="shared" si="89"/>
        <v>1.9293357024780598E-2</v>
      </c>
      <c r="S86" s="341">
        <f t="shared" si="90"/>
        <v>8.8910715463721077E-3</v>
      </c>
      <c r="T86" s="342">
        <f t="shared" si="91"/>
        <v>1.2376613845305355E-2</v>
      </c>
      <c r="V86" s="97">
        <v>1.0780000000000001</v>
      </c>
      <c r="W86" s="61">
        <v>2.7930000000000001</v>
      </c>
      <c r="X86" s="61">
        <v>9.6059999999999999</v>
      </c>
      <c r="Y86" s="61">
        <v>5.83</v>
      </c>
      <c r="Z86" s="61">
        <v>6.05</v>
      </c>
      <c r="AA86" s="61">
        <v>19.349</v>
      </c>
      <c r="AB86" s="61">
        <v>36.463999999999999</v>
      </c>
      <c r="AC86" s="61">
        <v>118.724</v>
      </c>
      <c r="AD86" s="61">
        <v>1.18</v>
      </c>
      <c r="AE86" s="61">
        <v>65.91</v>
      </c>
      <c r="AF86" s="61">
        <v>42.277999999999999</v>
      </c>
      <c r="AG86" s="38">
        <v>68.775000000000006</v>
      </c>
      <c r="AH86" s="42">
        <f t="shared" si="74"/>
        <v>0.62673257959222306</v>
      </c>
      <c r="AJ86" s="340">
        <f t="shared" si="92"/>
        <v>2.5340075329133012E-4</v>
      </c>
      <c r="AK86" s="341">
        <f t="shared" si="93"/>
        <v>5.4321490917033461E-3</v>
      </c>
      <c r="AL86" s="341">
        <f t="shared" si="94"/>
        <v>1.7448966868142093E-2</v>
      </c>
      <c r="AM86" s="341">
        <f t="shared" si="95"/>
        <v>6.2370832201689777E-3</v>
      </c>
      <c r="AN86" s="342">
        <f t="shared" si="96"/>
        <v>9.5198203975665249E-3</v>
      </c>
      <c r="AP86" s="52">
        <f t="shared" si="97"/>
        <v>2.3955555555555557</v>
      </c>
      <c r="AQ86" s="74">
        <f t="shared" si="98"/>
        <v>1.209090909090909</v>
      </c>
      <c r="AR86" s="74">
        <f t="shared" si="99"/>
        <v>1.1003436426116839</v>
      </c>
      <c r="AS86" s="74">
        <f t="shared" si="100"/>
        <v>1.2377919320594479</v>
      </c>
      <c r="AT86" s="74">
        <f t="shared" si="101"/>
        <v>1.0885210507376755</v>
      </c>
      <c r="AU86" s="74">
        <f t="shared" si="102"/>
        <v>1.0336004273504276</v>
      </c>
      <c r="AV86" s="74">
        <f t="shared" si="103"/>
        <v>1.0689180077976137</v>
      </c>
      <c r="AW86" s="74">
        <f t="shared" si="104"/>
        <v>1.0824284529051906</v>
      </c>
      <c r="AX86" s="74">
        <f t="shared" si="105"/>
        <v>2.6222222222222218</v>
      </c>
      <c r="AY86" s="74">
        <f t="shared" si="106"/>
        <v>1.1012531328320803</v>
      </c>
      <c r="AZ86" s="74">
        <f t="shared" si="107"/>
        <v>1.1618026930475405</v>
      </c>
      <c r="BA86" s="103">
        <f t="shared" si="108"/>
        <v>1.1491228070175439</v>
      </c>
      <c r="BB86" s="42">
        <f t="shared" si="109"/>
        <v>-1.0913975415856378E-2</v>
      </c>
    </row>
    <row r="87" spans="1:54" ht="20.100000000000001" customHeight="1">
      <c r="A87" s="88" t="s">
        <v>131</v>
      </c>
      <c r="B87" s="90">
        <v>17.010000000000002</v>
      </c>
      <c r="C87" s="61">
        <v>15.81</v>
      </c>
      <c r="D87" s="61">
        <v>51.92</v>
      </c>
      <c r="E87" s="61">
        <v>23.369999999999997</v>
      </c>
      <c r="F87" s="61">
        <v>95.100000000000009</v>
      </c>
      <c r="G87" s="61">
        <v>38.300000000000004</v>
      </c>
      <c r="H87" s="61">
        <v>4.46</v>
      </c>
      <c r="I87" s="61">
        <v>13.66</v>
      </c>
      <c r="J87" s="61">
        <v>11.31</v>
      </c>
      <c r="K87" s="61">
        <v>11.05</v>
      </c>
      <c r="L87" s="61">
        <v>20.68</v>
      </c>
      <c r="M87" s="82">
        <v>55.599999999999994</v>
      </c>
      <c r="N87" s="42">
        <f t="shared" si="73"/>
        <v>1.6885880077369437</v>
      </c>
      <c r="P87" s="340">
        <f t="shared" si="87"/>
        <v>5.8281727222329232E-4</v>
      </c>
      <c r="Q87" s="341">
        <f t="shared" si="88"/>
        <v>1.0887635057843762E-3</v>
      </c>
      <c r="R87" s="341">
        <f t="shared" si="89"/>
        <v>3.5620984983095346E-4</v>
      </c>
      <c r="S87" s="341">
        <f t="shared" si="90"/>
        <v>5.0526891887599668E-4</v>
      </c>
      <c r="T87" s="342">
        <f t="shared" si="91"/>
        <v>1.1497739846265289E-3</v>
      </c>
      <c r="V87" s="97">
        <v>7.32</v>
      </c>
      <c r="W87" s="61">
        <v>8.0220000000000002</v>
      </c>
      <c r="X87" s="61">
        <v>22.980999999999998</v>
      </c>
      <c r="Y87" s="61">
        <v>9.8520000000000003</v>
      </c>
      <c r="Z87" s="61">
        <v>37.392999999999994</v>
      </c>
      <c r="AA87" s="61">
        <v>15.638</v>
      </c>
      <c r="AB87" s="61">
        <v>2.7050000000000001</v>
      </c>
      <c r="AC87" s="61">
        <v>8.9849999999999994</v>
      </c>
      <c r="AD87" s="61">
        <v>14.100999999999999</v>
      </c>
      <c r="AE87" s="61">
        <v>9.6219999999999999</v>
      </c>
      <c r="AF87" s="61">
        <v>14.587</v>
      </c>
      <c r="AG87" s="38">
        <v>65.03</v>
      </c>
      <c r="AH87" s="42">
        <f t="shared" si="74"/>
        <v>3.4580791115376703</v>
      </c>
      <c r="AJ87" s="340">
        <f t="shared" si="92"/>
        <v>1.720680439788995E-3</v>
      </c>
      <c r="AK87" s="341">
        <f t="shared" si="93"/>
        <v>4.3903016949742588E-3</v>
      </c>
      <c r="AL87" s="341">
        <f t="shared" si="94"/>
        <v>2.5473214869558974E-3</v>
      </c>
      <c r="AM87" s="341">
        <f t="shared" si="95"/>
        <v>2.1519545137566793E-3</v>
      </c>
      <c r="AN87" s="342">
        <f t="shared" si="96"/>
        <v>9.0014383199382205E-3</v>
      </c>
      <c r="AP87" s="52">
        <f t="shared" si="97"/>
        <v>4.303350970017636</v>
      </c>
      <c r="AQ87" s="74">
        <f t="shared" si="98"/>
        <v>5.0740037950664139</v>
      </c>
      <c r="AR87" s="74">
        <f t="shared" si="99"/>
        <v>4.4262326656394446</v>
      </c>
      <c r="AS87" s="74">
        <f t="shared" si="100"/>
        <v>4.2156611039794614</v>
      </c>
      <c r="AT87" s="74">
        <f t="shared" si="101"/>
        <v>3.9319663512092524</v>
      </c>
      <c r="AU87" s="74">
        <f t="shared" si="102"/>
        <v>4.0830287206266309</v>
      </c>
      <c r="AV87" s="74">
        <f t="shared" si="103"/>
        <v>6.065022421524664</v>
      </c>
      <c r="AW87" s="74">
        <f t="shared" si="104"/>
        <v>6.5775988286969245</v>
      </c>
      <c r="AX87" s="74">
        <f t="shared" si="105"/>
        <v>12.467727674624225</v>
      </c>
      <c r="AY87" s="74">
        <f t="shared" si="106"/>
        <v>8.707692307692307</v>
      </c>
      <c r="AZ87" s="74">
        <f t="shared" si="107"/>
        <v>7.0536750483558999</v>
      </c>
      <c r="BA87" s="103">
        <f t="shared" si="108"/>
        <v>11.696043165467627</v>
      </c>
      <c r="BB87" s="42">
        <f t="shared" si="109"/>
        <v>0.6581488493992631</v>
      </c>
    </row>
    <row r="88" spans="1:54" ht="20.100000000000001" customHeight="1">
      <c r="A88" s="88" t="s">
        <v>253</v>
      </c>
      <c r="B88" s="90">
        <v>0.42</v>
      </c>
      <c r="C88" s="61">
        <v>1.17</v>
      </c>
      <c r="D88" s="61"/>
      <c r="E88" s="61"/>
      <c r="F88" s="61">
        <v>0.18</v>
      </c>
      <c r="G88" s="61"/>
      <c r="H88" s="61">
        <v>0.14000000000000001</v>
      </c>
      <c r="I88" s="61">
        <v>0.23</v>
      </c>
      <c r="J88" s="61">
        <v>305.27</v>
      </c>
      <c r="K88" s="61">
        <v>144</v>
      </c>
      <c r="L88" s="61">
        <v>639.24</v>
      </c>
      <c r="M88" s="82">
        <v>1031.31</v>
      </c>
      <c r="N88" s="42">
        <f t="shared" si="73"/>
        <v>0.61333771353482247</v>
      </c>
      <c r="P88" s="340">
        <f t="shared" si="87"/>
        <v>1.4390549931439314E-5</v>
      </c>
      <c r="Q88" s="341">
        <f t="shared" si="88"/>
        <v>0</v>
      </c>
      <c r="R88" s="341">
        <f t="shared" si="89"/>
        <v>4.6420107127291667E-3</v>
      </c>
      <c r="S88" s="341">
        <f t="shared" si="90"/>
        <v>1.5618380256397104E-2</v>
      </c>
      <c r="T88" s="342">
        <f t="shared" si="91"/>
        <v>2.1326859857647224E-2</v>
      </c>
      <c r="V88" s="97">
        <v>0.28000000000000003</v>
      </c>
      <c r="W88" s="61">
        <v>0.47900000000000004</v>
      </c>
      <c r="X88" s="61"/>
      <c r="Y88" s="61"/>
      <c r="Z88" s="61">
        <v>8.7999999999999995E-2</v>
      </c>
      <c r="AA88" s="61"/>
      <c r="AB88" s="61">
        <v>1.4E-2</v>
      </c>
      <c r="AC88" s="61">
        <v>0.12</v>
      </c>
      <c r="AD88" s="61">
        <v>14.975</v>
      </c>
      <c r="AE88" s="61">
        <v>6.4589999999999996</v>
      </c>
      <c r="AF88" s="61">
        <v>29.754999999999999</v>
      </c>
      <c r="AG88" s="38">
        <v>41.305999999999997</v>
      </c>
      <c r="AH88" s="42">
        <f t="shared" si="74"/>
        <v>0.38820366324987393</v>
      </c>
      <c r="AJ88" s="340">
        <f t="shared" si="92"/>
        <v>6.5818377478267569E-5</v>
      </c>
      <c r="AK88" s="341">
        <f t="shared" si="93"/>
        <v>0</v>
      </c>
      <c r="AL88" s="341">
        <f t="shared" si="94"/>
        <v>1.7099511000050033E-3</v>
      </c>
      <c r="AM88" s="341">
        <f t="shared" si="95"/>
        <v>4.3896213448159308E-3</v>
      </c>
      <c r="AN88" s="342">
        <f t="shared" si="96"/>
        <v>5.7175674495366455E-3</v>
      </c>
      <c r="AP88" s="52">
        <f t="shared" si="97"/>
        <v>6.6666666666666679</v>
      </c>
      <c r="AQ88" s="74">
        <f t="shared" si="98"/>
        <v>4.0940170940170946</v>
      </c>
      <c r="AR88" s="74"/>
      <c r="AS88" s="74"/>
      <c r="AT88" s="74">
        <f t="shared" si="101"/>
        <v>4.8888888888888884</v>
      </c>
      <c r="AU88" s="74"/>
      <c r="AV88" s="74">
        <f t="shared" si="103"/>
        <v>0.99999999999999989</v>
      </c>
      <c r="AW88" s="74">
        <f t="shared" si="104"/>
        <v>5.2173913043478262</v>
      </c>
      <c r="AX88" s="74">
        <f t="shared" si="105"/>
        <v>0.49054934975595377</v>
      </c>
      <c r="AY88" s="74">
        <f t="shared" si="106"/>
        <v>0.44854166666666667</v>
      </c>
      <c r="AZ88" s="74">
        <f t="shared" si="107"/>
        <v>0.46547462611851576</v>
      </c>
      <c r="BA88" s="103">
        <f t="shared" si="108"/>
        <v>0.40051972733707614</v>
      </c>
      <c r="BB88" s="42">
        <f t="shared" si="109"/>
        <v>-0.13954552007073587</v>
      </c>
    </row>
    <row r="89" spans="1:54" ht="20.100000000000001" customHeight="1">
      <c r="A89" s="88" t="s">
        <v>254</v>
      </c>
      <c r="B89" s="90">
        <v>223</v>
      </c>
      <c r="C89" s="61">
        <v>47.25</v>
      </c>
      <c r="D89" s="61">
        <v>154.28</v>
      </c>
      <c r="E89" s="61">
        <v>148.66</v>
      </c>
      <c r="F89" s="61">
        <v>31.770000000000003</v>
      </c>
      <c r="G89" s="61">
        <v>90.75</v>
      </c>
      <c r="H89" s="61">
        <v>13.65</v>
      </c>
      <c r="I89" s="61">
        <v>5.86</v>
      </c>
      <c r="J89" s="61">
        <v>18.23</v>
      </c>
      <c r="K89" s="61">
        <v>365.19</v>
      </c>
      <c r="L89" s="61">
        <v>235.67000000000002</v>
      </c>
      <c r="M89" s="82">
        <v>189.45</v>
      </c>
      <c r="N89" s="42">
        <f t="shared" si="73"/>
        <v>-0.196121695591293</v>
      </c>
      <c r="P89" s="340">
        <f t="shared" si="87"/>
        <v>7.6406967493118259E-3</v>
      </c>
      <c r="Q89" s="341">
        <f t="shared" si="88"/>
        <v>2.5797725365517524E-3</v>
      </c>
      <c r="R89" s="341">
        <f t="shared" si="89"/>
        <v>1.1772332584594198E-2</v>
      </c>
      <c r="S89" s="341">
        <f t="shared" si="90"/>
        <v>5.7580621910786334E-3</v>
      </c>
      <c r="T89" s="342">
        <f t="shared" si="91"/>
        <v>3.917710096897409E-3</v>
      </c>
      <c r="V89" s="97">
        <v>23.914999999999999</v>
      </c>
      <c r="W89" s="61">
        <v>8.8460000000000001</v>
      </c>
      <c r="X89" s="61">
        <v>23.727</v>
      </c>
      <c r="Y89" s="61">
        <v>22.465</v>
      </c>
      <c r="Z89" s="61">
        <v>7.9809999999999999</v>
      </c>
      <c r="AA89" s="61">
        <v>15.542999999999999</v>
      </c>
      <c r="AB89" s="61">
        <v>1.7430000000000001</v>
      </c>
      <c r="AC89" s="61">
        <v>1.7310000000000001</v>
      </c>
      <c r="AD89" s="61">
        <v>5.0010000000000003</v>
      </c>
      <c r="AE89" s="61">
        <v>54.033999999999999</v>
      </c>
      <c r="AF89" s="61">
        <v>50.42</v>
      </c>
      <c r="AG89" s="38">
        <v>37.847000000000001</v>
      </c>
      <c r="AH89" s="42">
        <f t="shared" si="74"/>
        <v>-0.24936533121777071</v>
      </c>
      <c r="AJ89" s="340">
        <f t="shared" si="92"/>
        <v>5.621594633545602E-3</v>
      </c>
      <c r="AK89" s="341">
        <f t="shared" si="93"/>
        <v>4.3636308508111588E-3</v>
      </c>
      <c r="AL89" s="341">
        <f t="shared" si="94"/>
        <v>1.4304923012489604E-2</v>
      </c>
      <c r="AM89" s="341">
        <f t="shared" si="95"/>
        <v>7.438235866429819E-3</v>
      </c>
      <c r="AN89" s="342">
        <f t="shared" si="96"/>
        <v>5.2387734291050566E-3</v>
      </c>
      <c r="AP89" s="52">
        <f t="shared" si="97"/>
        <v>1.0724215246636772</v>
      </c>
      <c r="AQ89" s="74">
        <f t="shared" si="98"/>
        <v>1.8721693121693121</v>
      </c>
      <c r="AR89" s="74">
        <f t="shared" si="99"/>
        <v>1.537918071039668</v>
      </c>
      <c r="AS89" s="74">
        <f t="shared" si="100"/>
        <v>1.5111664200188348</v>
      </c>
      <c r="AT89" s="74">
        <f t="shared" si="101"/>
        <v>2.5121183506452627</v>
      </c>
      <c r="AU89" s="74">
        <f t="shared" si="102"/>
        <v>1.7127272727272727</v>
      </c>
      <c r="AV89" s="74">
        <f t="shared" si="103"/>
        <v>1.2769230769230768</v>
      </c>
      <c r="AW89" s="74">
        <f t="shared" si="104"/>
        <v>2.9539249146757678</v>
      </c>
      <c r="AX89" s="74">
        <f t="shared" si="105"/>
        <v>2.7432803071859575</v>
      </c>
      <c r="AY89" s="74">
        <f t="shared" si="106"/>
        <v>1.4796133519537773</v>
      </c>
      <c r="AZ89" s="74">
        <f t="shared" si="107"/>
        <v>2.1394322569694912</v>
      </c>
      <c r="BA89" s="103">
        <f t="shared" si="108"/>
        <v>1.9977302718395356</v>
      </c>
      <c r="BB89" s="42">
        <f t="shared" si="109"/>
        <v>-6.6233452668735926E-2</v>
      </c>
    </row>
    <row r="90" spans="1:54" ht="20.100000000000001" customHeight="1">
      <c r="A90" s="88" t="s">
        <v>166</v>
      </c>
      <c r="B90" s="90">
        <v>10.8</v>
      </c>
      <c r="C90" s="61">
        <v>6.0299999999999994</v>
      </c>
      <c r="D90" s="61">
        <v>0.54</v>
      </c>
      <c r="E90" s="61">
        <v>2.7</v>
      </c>
      <c r="F90" s="61">
        <v>3.1</v>
      </c>
      <c r="G90" s="61">
        <v>5.1400000000000006</v>
      </c>
      <c r="H90" s="61">
        <v>54.81</v>
      </c>
      <c r="I90" s="61">
        <v>9.9</v>
      </c>
      <c r="J90" s="61">
        <v>2.75</v>
      </c>
      <c r="K90" s="61">
        <v>1.26</v>
      </c>
      <c r="L90" s="61">
        <v>62.69</v>
      </c>
      <c r="M90" s="82">
        <v>66.650000000000006</v>
      </c>
      <c r="N90" s="42">
        <f t="shared" si="73"/>
        <v>6.3167969373105884E-2</v>
      </c>
      <c r="P90" s="340">
        <f t="shared" si="87"/>
        <v>3.7004271252272523E-4</v>
      </c>
      <c r="Q90" s="341">
        <f t="shared" si="88"/>
        <v>1.4611604229064474E-4</v>
      </c>
      <c r="R90" s="341">
        <f t="shared" si="89"/>
        <v>4.0617593736380212E-5</v>
      </c>
      <c r="S90" s="341">
        <f t="shared" si="90"/>
        <v>1.5316880330916939E-3</v>
      </c>
      <c r="T90" s="342">
        <f t="shared" si="91"/>
        <v>1.3782812243769457E-3</v>
      </c>
      <c r="V90" s="97">
        <v>4.51</v>
      </c>
      <c r="W90" s="61">
        <v>1.5230000000000001</v>
      </c>
      <c r="X90" s="61">
        <v>0.13</v>
      </c>
      <c r="Y90" s="61">
        <v>0.60799999999999998</v>
      </c>
      <c r="Z90" s="61">
        <v>0.99199999999999999</v>
      </c>
      <c r="AA90" s="61">
        <v>2.3639999999999999</v>
      </c>
      <c r="AB90" s="61">
        <v>9.2110000000000003</v>
      </c>
      <c r="AC90" s="61">
        <v>1.5580000000000001</v>
      </c>
      <c r="AD90" s="61">
        <v>1.077</v>
      </c>
      <c r="AE90" s="61">
        <v>0.27900000000000003</v>
      </c>
      <c r="AF90" s="61">
        <v>16.039000000000001</v>
      </c>
      <c r="AG90" s="38">
        <v>35.146999999999998</v>
      </c>
      <c r="AH90" s="42">
        <f t="shared" si="74"/>
        <v>1.191346093896128</v>
      </c>
      <c r="AJ90" s="340">
        <f t="shared" si="92"/>
        <v>1.0601460086678096E-3</v>
      </c>
      <c r="AK90" s="341">
        <f t="shared" si="93"/>
        <v>6.6368290106913583E-4</v>
      </c>
      <c r="AL90" s="341">
        <f t="shared" si="94"/>
        <v>7.3862263028548695E-5</v>
      </c>
      <c r="AM90" s="341">
        <f t="shared" si="95"/>
        <v>2.3661615442615606E-3</v>
      </c>
      <c r="AN90" s="342">
        <f t="shared" si="96"/>
        <v>4.8650400220032076E-3</v>
      </c>
      <c r="AP90" s="52">
        <f t="shared" si="97"/>
        <v>4.1759259259259256</v>
      </c>
      <c r="AQ90" s="74">
        <f t="shared" si="98"/>
        <v>2.5257048092868994</v>
      </c>
      <c r="AR90" s="74">
        <f t="shared" si="99"/>
        <v>2.4074074074074074</v>
      </c>
      <c r="AS90" s="74">
        <f t="shared" si="100"/>
        <v>2.2518518518518515</v>
      </c>
      <c r="AT90" s="74">
        <f t="shared" si="101"/>
        <v>3.2</v>
      </c>
      <c r="AU90" s="74">
        <f t="shared" si="102"/>
        <v>4.5992217898832681</v>
      </c>
      <c r="AV90" s="74">
        <f t="shared" si="103"/>
        <v>1.6805327494982667</v>
      </c>
      <c r="AW90" s="74">
        <f t="shared" si="104"/>
        <v>1.5737373737373737</v>
      </c>
      <c r="AX90" s="74">
        <f t="shared" si="105"/>
        <v>3.916363636363636</v>
      </c>
      <c r="AY90" s="74">
        <f t="shared" si="106"/>
        <v>2.2142857142857144</v>
      </c>
      <c r="AZ90" s="74">
        <f t="shared" si="107"/>
        <v>2.5584622746849579</v>
      </c>
      <c r="BA90" s="103">
        <f t="shared" si="108"/>
        <v>5.2733683420855204</v>
      </c>
      <c r="BB90" s="42">
        <f t="shared" si="109"/>
        <v>1.0611475862917965</v>
      </c>
    </row>
    <row r="91" spans="1:54" ht="20.100000000000001" customHeight="1">
      <c r="A91" s="88" t="s">
        <v>151</v>
      </c>
      <c r="B91" s="90">
        <v>54.5</v>
      </c>
      <c r="C91" s="61"/>
      <c r="D91" s="61">
        <v>0.1</v>
      </c>
      <c r="E91" s="61"/>
      <c r="F91" s="61">
        <v>1.35</v>
      </c>
      <c r="G91" s="61">
        <v>73.5</v>
      </c>
      <c r="H91" s="61">
        <v>0.14000000000000001</v>
      </c>
      <c r="I91" s="61">
        <v>148.66000000000003</v>
      </c>
      <c r="J91" s="61">
        <v>30.669999999999998</v>
      </c>
      <c r="K91" s="61">
        <v>86.179999999999993</v>
      </c>
      <c r="L91" s="61">
        <v>72.289999999999992</v>
      </c>
      <c r="M91" s="82">
        <v>63.81</v>
      </c>
      <c r="N91" s="42">
        <f t="shared" si="73"/>
        <v>-0.11730529810485532</v>
      </c>
      <c r="P91" s="340">
        <f t="shared" si="87"/>
        <v>1.8673451696748634E-3</v>
      </c>
      <c r="Q91" s="341">
        <f t="shared" si="88"/>
        <v>2.0894025502650559E-3</v>
      </c>
      <c r="R91" s="341">
        <f t="shared" si="89"/>
        <v>2.7781144668263861E-3</v>
      </c>
      <c r="S91" s="341">
        <f t="shared" si="90"/>
        <v>1.7662422700940907E-3</v>
      </c>
      <c r="T91" s="342">
        <f t="shared" si="91"/>
        <v>1.3195517618528566E-3</v>
      </c>
      <c r="V91" s="97">
        <v>7.42</v>
      </c>
      <c r="W91" s="61"/>
      <c r="X91" s="61">
        <v>1.2E-2</v>
      </c>
      <c r="Y91" s="61"/>
      <c r="Z91" s="61">
        <v>1.258</v>
      </c>
      <c r="AA91" s="61">
        <v>11.95</v>
      </c>
      <c r="AB91" s="61">
        <v>1.7000000000000001E-2</v>
      </c>
      <c r="AC91" s="61">
        <v>15.839</v>
      </c>
      <c r="AD91" s="61">
        <v>5.8</v>
      </c>
      <c r="AE91" s="61">
        <v>18.006</v>
      </c>
      <c r="AF91" s="61">
        <v>34.265999999999998</v>
      </c>
      <c r="AG91" s="38">
        <v>28.247</v>
      </c>
      <c r="AH91" s="42">
        <f t="shared" si="74"/>
        <v>-0.17565516838849002</v>
      </c>
      <c r="AJ91" s="340">
        <f t="shared" si="92"/>
        <v>1.7441870031740905E-3</v>
      </c>
      <c r="AK91" s="341">
        <f t="shared" si="93"/>
        <v>3.3549114499899211E-3</v>
      </c>
      <c r="AL91" s="341">
        <f t="shared" si="94"/>
        <v>4.7668957279284859E-3</v>
      </c>
      <c r="AM91" s="341">
        <f t="shared" si="95"/>
        <v>5.0551088893114665E-3</v>
      </c>
      <c r="AN91" s="342">
        <f t="shared" si="96"/>
        <v>3.9099435371873735E-3</v>
      </c>
      <c r="AP91" s="52">
        <f t="shared" si="97"/>
        <v>1.3614678899082568</v>
      </c>
      <c r="AQ91" s="74"/>
      <c r="AR91" s="74">
        <f t="shared" si="99"/>
        <v>1.2</v>
      </c>
      <c r="AS91" s="74"/>
      <c r="AT91" s="74">
        <f t="shared" si="101"/>
        <v>9.318518518518518</v>
      </c>
      <c r="AU91" s="74">
        <f t="shared" si="102"/>
        <v>1.6258503401360545</v>
      </c>
      <c r="AV91" s="74">
        <f t="shared" si="103"/>
        <v>1.2142857142857142</v>
      </c>
      <c r="AW91" s="74">
        <f t="shared" si="104"/>
        <v>1.0654513655320865</v>
      </c>
      <c r="AX91" s="74">
        <f t="shared" si="105"/>
        <v>1.8910987936093904</v>
      </c>
      <c r="AY91" s="74">
        <f t="shared" si="106"/>
        <v>2.08934787653748</v>
      </c>
      <c r="AZ91" s="74">
        <f t="shared" si="107"/>
        <v>4.7400746991285105</v>
      </c>
      <c r="BA91" s="103">
        <f t="shared" si="108"/>
        <v>4.4267356213759594</v>
      </c>
      <c r="BB91" s="42">
        <f t="shared" si="109"/>
        <v>-6.6104248907756721E-2</v>
      </c>
    </row>
    <row r="92" spans="1:54" ht="20.100000000000001" customHeight="1">
      <c r="A92" s="88" t="s">
        <v>164</v>
      </c>
      <c r="B92" s="90">
        <v>63</v>
      </c>
      <c r="C92" s="61">
        <v>69.44</v>
      </c>
      <c r="D92" s="61">
        <v>27.93</v>
      </c>
      <c r="E92" s="61">
        <v>20.399999999999999</v>
      </c>
      <c r="F92" s="61">
        <v>37.43</v>
      </c>
      <c r="G92" s="61">
        <v>1.67</v>
      </c>
      <c r="H92" s="61">
        <v>51.65</v>
      </c>
      <c r="I92" s="61">
        <v>26.25</v>
      </c>
      <c r="J92" s="61">
        <v>42.26</v>
      </c>
      <c r="K92" s="61">
        <v>47.31</v>
      </c>
      <c r="L92" s="61">
        <v>57.089999999999996</v>
      </c>
      <c r="M92" s="82">
        <v>93.36</v>
      </c>
      <c r="N92" s="42">
        <f t="shared" si="73"/>
        <v>0.63531266421439836</v>
      </c>
      <c r="P92" s="340">
        <f t="shared" si="87"/>
        <v>2.1585824897158972E-3</v>
      </c>
      <c r="Q92" s="341">
        <f t="shared" si="88"/>
        <v>4.7473500121668611E-5</v>
      </c>
      <c r="R92" s="341">
        <f t="shared" si="89"/>
        <v>1.5250939362445618E-3</v>
      </c>
      <c r="S92" s="341">
        <f t="shared" si="90"/>
        <v>1.394864728173629E-3</v>
      </c>
      <c r="T92" s="342">
        <f t="shared" si="91"/>
        <v>1.930627683538359E-3</v>
      </c>
      <c r="V92" s="97">
        <v>28.808999999999997</v>
      </c>
      <c r="W92" s="61">
        <v>23.158999999999999</v>
      </c>
      <c r="X92" s="61">
        <v>14.808999999999999</v>
      </c>
      <c r="Y92" s="61">
        <v>14.3</v>
      </c>
      <c r="Z92" s="61">
        <v>16.925000000000001</v>
      </c>
      <c r="AA92" s="61">
        <v>1.653</v>
      </c>
      <c r="AB92" s="61">
        <v>24.568000000000001</v>
      </c>
      <c r="AC92" s="61">
        <v>15.531000000000001</v>
      </c>
      <c r="AD92" s="61">
        <v>9.6240000000000006</v>
      </c>
      <c r="AE92" s="61">
        <v>24.800000000000004</v>
      </c>
      <c r="AF92" s="61">
        <v>25.974</v>
      </c>
      <c r="AG92" s="38">
        <v>21.56</v>
      </c>
      <c r="AH92" s="42">
        <f t="shared" si="74"/>
        <v>-0.16993916993916999</v>
      </c>
      <c r="AJ92" s="340">
        <f t="shared" si="92"/>
        <v>6.7720058456121786E-3</v>
      </c>
      <c r="AK92" s="341">
        <f t="shared" si="93"/>
        <v>4.6407268843793638E-4</v>
      </c>
      <c r="AL92" s="341">
        <f t="shared" si="94"/>
        <v>6.565534491426551E-3</v>
      </c>
      <c r="AM92" s="341">
        <f t="shared" si="95"/>
        <v>3.8318274175852462E-3</v>
      </c>
      <c r="AN92" s="342">
        <f t="shared" si="96"/>
        <v>2.9843304655984624E-3</v>
      </c>
      <c r="AP92" s="52">
        <f t="shared" si="97"/>
        <v>4.5728571428571421</v>
      </c>
      <c r="AQ92" s="74">
        <f t="shared" si="98"/>
        <v>3.3351094470046085</v>
      </c>
      <c r="AR92" s="74">
        <f t="shared" si="99"/>
        <v>5.3021840315073394</v>
      </c>
      <c r="AS92" s="74">
        <f t="shared" si="100"/>
        <v>7.0098039215686283</v>
      </c>
      <c r="AT92" s="74">
        <f t="shared" si="101"/>
        <v>4.5217739780924395</v>
      </c>
      <c r="AU92" s="74">
        <f t="shared" si="102"/>
        <v>9.8982035928143723</v>
      </c>
      <c r="AV92" s="74">
        <f t="shared" si="103"/>
        <v>4.756631171345596</v>
      </c>
      <c r="AW92" s="74">
        <f t="shared" si="104"/>
        <v>5.9165714285714284</v>
      </c>
      <c r="AX92" s="74">
        <f t="shared" si="105"/>
        <v>2.2773308092759112</v>
      </c>
      <c r="AY92" s="74">
        <f t="shared" si="106"/>
        <v>5.2420207144366948</v>
      </c>
      <c r="AZ92" s="74">
        <f t="shared" si="107"/>
        <v>4.5496584340514978</v>
      </c>
      <c r="BA92" s="103">
        <f t="shared" si="108"/>
        <v>2.3093401885175662</v>
      </c>
      <c r="BB92" s="42">
        <f t="shared" si="109"/>
        <v>-0.49241460166910045</v>
      </c>
    </row>
    <row r="93" spans="1:54" ht="20.100000000000001" customHeight="1">
      <c r="A93" s="88" t="s">
        <v>168</v>
      </c>
      <c r="B93" s="90">
        <v>15.36</v>
      </c>
      <c r="C93" s="61">
        <v>18.36</v>
      </c>
      <c r="D93" s="61">
        <v>21.12</v>
      </c>
      <c r="E93" s="61">
        <v>162.08999999999997</v>
      </c>
      <c r="F93" s="61">
        <v>157.27000000000001</v>
      </c>
      <c r="G93" s="61">
        <v>164.45</v>
      </c>
      <c r="H93" s="61">
        <v>133.54</v>
      </c>
      <c r="I93" s="61">
        <v>146.41999999999999</v>
      </c>
      <c r="J93" s="61">
        <v>120.52</v>
      </c>
      <c r="K93" s="61">
        <v>138.41</v>
      </c>
      <c r="L93" s="61">
        <v>161.94</v>
      </c>
      <c r="M93" s="82">
        <v>130.62</v>
      </c>
      <c r="N93" s="42">
        <f t="shared" si="73"/>
        <v>-0.19340496480177841</v>
      </c>
      <c r="P93" s="340">
        <f t="shared" si="87"/>
        <v>5.262829689212092E-4</v>
      </c>
      <c r="Q93" s="341">
        <f t="shared" si="88"/>
        <v>4.6748605359331757E-3</v>
      </c>
      <c r="R93" s="341">
        <f t="shared" si="89"/>
        <v>4.4618104357558612E-3</v>
      </c>
      <c r="S93" s="341">
        <f t="shared" si="90"/>
        <v>3.9566367854341825E-3</v>
      </c>
      <c r="T93" s="342">
        <f t="shared" si="91"/>
        <v>2.7011416883438353E-3</v>
      </c>
      <c r="V93" s="97">
        <v>3.6459999999999999</v>
      </c>
      <c r="W93" s="61">
        <v>4.367</v>
      </c>
      <c r="X93" s="61">
        <v>3.7669999999999999</v>
      </c>
      <c r="Y93" s="61">
        <v>19.216000000000001</v>
      </c>
      <c r="Z93" s="61">
        <v>20.203000000000003</v>
      </c>
      <c r="AA93" s="61">
        <v>21.487000000000002</v>
      </c>
      <c r="AB93" s="61">
        <v>17.594000000000001</v>
      </c>
      <c r="AC93" s="61">
        <v>17.885999999999999</v>
      </c>
      <c r="AD93" s="61">
        <v>15.683</v>
      </c>
      <c r="AE93" s="61">
        <v>19.648</v>
      </c>
      <c r="AF93" s="61">
        <v>22.242999999999999</v>
      </c>
      <c r="AG93" s="38">
        <v>20.193999999999999</v>
      </c>
      <c r="AH93" s="42">
        <f t="shared" si="74"/>
        <v>-9.2118868857618108E-2</v>
      </c>
      <c r="AJ93" s="340">
        <f t="shared" si="92"/>
        <v>8.5704930102058403E-4</v>
      </c>
      <c r="AK93" s="341">
        <f t="shared" si="93"/>
        <v>6.0323834582371085E-3</v>
      </c>
      <c r="AL93" s="341">
        <f t="shared" si="94"/>
        <v>5.2015976486914856E-3</v>
      </c>
      <c r="AM93" s="341">
        <f t="shared" si="95"/>
        <v>3.2814097655096876E-3</v>
      </c>
      <c r="AN93" s="342">
        <f t="shared" si="96"/>
        <v>2.7952490455610086E-3</v>
      </c>
      <c r="AP93" s="52">
        <f t="shared" si="97"/>
        <v>2.3736979166666665</v>
      </c>
      <c r="AQ93" s="74">
        <f t="shared" si="98"/>
        <v>2.3785403050108931</v>
      </c>
      <c r="AR93" s="74">
        <f t="shared" si="99"/>
        <v>1.7836174242424241</v>
      </c>
      <c r="AS93" s="74">
        <f t="shared" si="100"/>
        <v>1.1855142204947873</v>
      </c>
      <c r="AT93" s="74">
        <f t="shared" si="101"/>
        <v>1.2846060914351118</v>
      </c>
      <c r="AU93" s="74">
        <f t="shared" si="102"/>
        <v>1.3065977500760111</v>
      </c>
      <c r="AV93" s="74">
        <f t="shared" si="103"/>
        <v>1.3175078628126404</v>
      </c>
      <c r="AW93" s="74">
        <f t="shared" si="104"/>
        <v>1.2215544324545828</v>
      </c>
      <c r="AX93" s="74">
        <f t="shared" si="105"/>
        <v>1.3012777962163957</v>
      </c>
      <c r="AY93" s="74">
        <f t="shared" si="106"/>
        <v>1.4195506105050213</v>
      </c>
      <c r="AZ93" s="74">
        <f t="shared" si="107"/>
        <v>1.3735334074348524</v>
      </c>
      <c r="BA93" s="103">
        <f t="shared" si="108"/>
        <v>1.5460113305772469</v>
      </c>
      <c r="BB93" s="42">
        <f t="shared" si="109"/>
        <v>0.1255724267125809</v>
      </c>
    </row>
    <row r="94" spans="1:54" ht="20.100000000000001" customHeight="1">
      <c r="A94" s="88" t="s">
        <v>163</v>
      </c>
      <c r="B94" s="90">
        <v>92.9</v>
      </c>
      <c r="C94" s="61">
        <v>28.06</v>
      </c>
      <c r="D94" s="61">
        <v>12.39</v>
      </c>
      <c r="E94" s="61">
        <v>25.29</v>
      </c>
      <c r="F94" s="61">
        <v>120.88</v>
      </c>
      <c r="G94" s="61">
        <v>91.19</v>
      </c>
      <c r="H94" s="61">
        <v>34.74</v>
      </c>
      <c r="I94" s="61">
        <v>22.369999999999997</v>
      </c>
      <c r="J94" s="61">
        <v>12.75</v>
      </c>
      <c r="K94" s="61">
        <v>12.34</v>
      </c>
      <c r="L94" s="61">
        <v>1.54</v>
      </c>
      <c r="M94" s="82">
        <v>39.49</v>
      </c>
      <c r="N94" s="42">
        <f t="shared" si="73"/>
        <v>24.642857142857146</v>
      </c>
      <c r="P94" s="340">
        <f t="shared" si="87"/>
        <v>3.1830525919778864E-3</v>
      </c>
      <c r="Q94" s="341">
        <f t="shared" si="88"/>
        <v>2.5922805246077611E-3</v>
      </c>
      <c r="R94" s="341">
        <f t="shared" si="89"/>
        <v>3.9779452913248553E-4</v>
      </c>
      <c r="S94" s="341">
        <f t="shared" si="90"/>
        <v>3.7626408852467841E-5</v>
      </c>
      <c r="T94" s="342">
        <f t="shared" si="91"/>
        <v>8.1662904051981366E-4</v>
      </c>
      <c r="V94" s="97">
        <v>26.713000000000001</v>
      </c>
      <c r="W94" s="61">
        <v>5.0030000000000001</v>
      </c>
      <c r="X94" s="61">
        <v>3.702</v>
      </c>
      <c r="Y94" s="61">
        <v>17.173999999999999</v>
      </c>
      <c r="Z94" s="61">
        <v>19.718</v>
      </c>
      <c r="AA94" s="61">
        <v>22.917000000000002</v>
      </c>
      <c r="AB94" s="61">
        <v>22.565000000000001</v>
      </c>
      <c r="AC94" s="61">
        <v>8.2230000000000008</v>
      </c>
      <c r="AD94" s="61">
        <v>5.0469999999999997</v>
      </c>
      <c r="AE94" s="61">
        <v>2.8869999999999996</v>
      </c>
      <c r="AF94" s="61">
        <v>6.24</v>
      </c>
      <c r="AG94" s="38">
        <v>19.853000000000002</v>
      </c>
      <c r="AH94" s="42">
        <f t="shared" si="74"/>
        <v>2.181570512820513</v>
      </c>
      <c r="AJ94" s="340">
        <f t="shared" si="92"/>
        <v>6.2793082770605767E-3</v>
      </c>
      <c r="AK94" s="341">
        <f t="shared" si="93"/>
        <v>6.4338498493237686E-3</v>
      </c>
      <c r="AL94" s="341">
        <f t="shared" si="94"/>
        <v>7.643023418043728E-4</v>
      </c>
      <c r="AM94" s="341">
        <f t="shared" si="95"/>
        <v>9.2055913935981898E-4</v>
      </c>
      <c r="AN94" s="342">
        <f t="shared" si="96"/>
        <v>2.7480479004418495E-3</v>
      </c>
      <c r="AP94" s="52">
        <f t="shared" si="97"/>
        <v>2.8754574811625404</v>
      </c>
      <c r="AQ94" s="74">
        <f t="shared" si="98"/>
        <v>1.7829650748396295</v>
      </c>
      <c r="AR94" s="74">
        <f t="shared" si="99"/>
        <v>2.9878934624697333</v>
      </c>
      <c r="AS94" s="74">
        <f t="shared" si="100"/>
        <v>6.7908264136022147</v>
      </c>
      <c r="AT94" s="74">
        <f t="shared" si="101"/>
        <v>1.6312045003309068</v>
      </c>
      <c r="AU94" s="74">
        <f t="shared" si="102"/>
        <v>2.5131045070731446</v>
      </c>
      <c r="AV94" s="74">
        <f t="shared" si="103"/>
        <v>6.4953943580886584</v>
      </c>
      <c r="AW94" s="74">
        <f t="shared" si="104"/>
        <v>3.675905230219044</v>
      </c>
      <c r="AX94" s="74">
        <f t="shared" si="105"/>
        <v>3.9584313725490192</v>
      </c>
      <c r="AY94" s="74">
        <f t="shared" si="106"/>
        <v>2.3395461912479738</v>
      </c>
      <c r="AZ94" s="74">
        <f t="shared" si="107"/>
        <v>40.519480519480524</v>
      </c>
      <c r="BA94" s="103">
        <f t="shared" si="108"/>
        <v>5.027348695872373</v>
      </c>
      <c r="BB94" s="42">
        <f t="shared" si="109"/>
        <v>-0.8759276123134061</v>
      </c>
    </row>
    <row r="95" spans="1:54" ht="20.100000000000001" customHeight="1">
      <c r="A95" s="88" t="s">
        <v>169</v>
      </c>
      <c r="B95" s="90">
        <v>2.34</v>
      </c>
      <c r="C95" s="61"/>
      <c r="D95" s="61"/>
      <c r="E95" s="61">
        <v>1.1299999999999999</v>
      </c>
      <c r="F95" s="61"/>
      <c r="G95" s="61"/>
      <c r="H95" s="61"/>
      <c r="I95" s="61">
        <v>1.35</v>
      </c>
      <c r="J95" s="61">
        <v>16.899999999999999</v>
      </c>
      <c r="K95" s="61">
        <v>20.25</v>
      </c>
      <c r="L95" s="61">
        <v>2.2400000000000002</v>
      </c>
      <c r="M95" s="82">
        <v>4.5999999999999996</v>
      </c>
      <c r="N95" s="42">
        <f t="shared" si="73"/>
        <v>1.0535714285714282</v>
      </c>
      <c r="P95" s="340">
        <f t="shared" si="87"/>
        <v>8.0175921046590461E-5</v>
      </c>
      <c r="Q95" s="341">
        <f t="shared" si="88"/>
        <v>0</v>
      </c>
      <c r="R95" s="341">
        <f t="shared" si="89"/>
        <v>6.5278275647753911E-4</v>
      </c>
      <c r="S95" s="341">
        <f t="shared" si="90"/>
        <v>5.4729321967225949E-5</v>
      </c>
      <c r="T95" s="342">
        <f t="shared" si="91"/>
        <v>9.512518577845384E-5</v>
      </c>
      <c r="V95" s="97">
        <v>0.57199999999999995</v>
      </c>
      <c r="W95" s="61"/>
      <c r="X95" s="61"/>
      <c r="Y95" s="61">
        <v>0.23799999999999999</v>
      </c>
      <c r="Z95" s="61"/>
      <c r="AA95" s="61"/>
      <c r="AB95" s="61"/>
      <c r="AC95" s="61">
        <v>1.4359999999999999</v>
      </c>
      <c r="AD95" s="61">
        <v>2.0190000000000001</v>
      </c>
      <c r="AE95" s="61">
        <v>3.8250000000000002</v>
      </c>
      <c r="AF95" s="61">
        <v>1.371</v>
      </c>
      <c r="AG95" s="38">
        <v>19.431000000000001</v>
      </c>
      <c r="AH95" s="42">
        <f t="shared" si="74"/>
        <v>13.172866520787748</v>
      </c>
      <c r="AJ95" s="340">
        <f t="shared" si="92"/>
        <v>1.3445754256274659E-4</v>
      </c>
      <c r="AK95" s="341">
        <f t="shared" si="93"/>
        <v>0</v>
      </c>
      <c r="AL95" s="341">
        <f t="shared" si="94"/>
        <v>1.0126277995849418E-3</v>
      </c>
      <c r="AM95" s="341">
        <f t="shared" si="95"/>
        <v>2.0225746475357559E-4</v>
      </c>
      <c r="AN95" s="342">
        <f t="shared" si="96"/>
        <v>2.6896347531096348E-3</v>
      </c>
      <c r="AP95" s="52">
        <f t="shared" si="97"/>
        <v>2.4444444444444442</v>
      </c>
      <c r="AQ95" s="74"/>
      <c r="AR95" s="74"/>
      <c r="AS95" s="74">
        <f t="shared" si="100"/>
        <v>2.1061946902654869</v>
      </c>
      <c r="AT95" s="74"/>
      <c r="AU95" s="74"/>
      <c r="AV95" s="74"/>
      <c r="AW95" s="74">
        <f t="shared" si="104"/>
        <v>10.637037037037036</v>
      </c>
      <c r="AX95" s="74">
        <f t="shared" si="105"/>
        <v>1.1946745562130179</v>
      </c>
      <c r="AY95" s="74">
        <f t="shared" si="106"/>
        <v>1.8888888888888888</v>
      </c>
      <c r="AZ95" s="74">
        <f t="shared" si="107"/>
        <v>6.1205357142857144</v>
      </c>
      <c r="BA95" s="103">
        <f t="shared" si="108"/>
        <v>42.241304347826095</v>
      </c>
      <c r="BB95" s="42">
        <f t="shared" si="109"/>
        <v>5.9015697840357726</v>
      </c>
    </row>
    <row r="96" spans="1:54" ht="20.100000000000001" customHeight="1">
      <c r="A96" s="88" t="s">
        <v>251</v>
      </c>
      <c r="B96" s="90">
        <v>1.8</v>
      </c>
      <c r="C96" s="61">
        <v>4.13</v>
      </c>
      <c r="D96" s="61">
        <v>1.1200000000000001</v>
      </c>
      <c r="E96" s="61">
        <v>5.85</v>
      </c>
      <c r="F96" s="61">
        <v>9.23</v>
      </c>
      <c r="G96" s="61">
        <v>34.65</v>
      </c>
      <c r="H96" s="61">
        <v>52.23</v>
      </c>
      <c r="I96" s="61">
        <v>28.38</v>
      </c>
      <c r="J96" s="61">
        <v>96.11</v>
      </c>
      <c r="K96" s="61">
        <v>30.63</v>
      </c>
      <c r="L96" s="61">
        <v>90.75</v>
      </c>
      <c r="M96" s="82">
        <v>125.31</v>
      </c>
      <c r="N96" s="42">
        <f t="shared" si="73"/>
        <v>0.38082644628099177</v>
      </c>
      <c r="P96" s="340">
        <f t="shared" si="87"/>
        <v>6.167378542045421E-5</v>
      </c>
      <c r="Q96" s="341">
        <f t="shared" si="88"/>
        <v>9.8500405941066914E-4</v>
      </c>
      <c r="R96" s="341">
        <f t="shared" si="89"/>
        <v>9.8739436202009982E-4</v>
      </c>
      <c r="S96" s="341">
        <f t="shared" si="90"/>
        <v>2.2172705216632832E-3</v>
      </c>
      <c r="T96" s="342">
        <f t="shared" si="91"/>
        <v>2.5913341369343591E-3</v>
      </c>
      <c r="V96" s="97">
        <v>1.0269999999999999</v>
      </c>
      <c r="W96" s="61">
        <v>2.8570000000000002</v>
      </c>
      <c r="X96" s="61">
        <v>0.35199999999999998</v>
      </c>
      <c r="Y96" s="61">
        <v>0.746</v>
      </c>
      <c r="Z96" s="61">
        <v>6.3540000000000001</v>
      </c>
      <c r="AA96" s="61">
        <v>5.1539999999999999</v>
      </c>
      <c r="AB96" s="61">
        <v>8.5500000000000007</v>
      </c>
      <c r="AC96" s="61">
        <v>4.1139999999999999</v>
      </c>
      <c r="AD96" s="61">
        <v>13.43</v>
      </c>
      <c r="AE96" s="61">
        <v>4.7110000000000003</v>
      </c>
      <c r="AF96" s="61">
        <v>13.788</v>
      </c>
      <c r="AG96" s="38">
        <v>18.826000000000001</v>
      </c>
      <c r="AH96" s="42">
        <f t="shared" si="74"/>
        <v>0.36539019437191761</v>
      </c>
      <c r="AJ96" s="340">
        <f t="shared" si="92"/>
        <v>2.4141240596493136E-4</v>
      </c>
      <c r="AK96" s="341">
        <f t="shared" si="93"/>
        <v>1.4469634822801719E-3</v>
      </c>
      <c r="AL96" s="341">
        <f t="shared" si="94"/>
        <v>1.2471868140770353E-3</v>
      </c>
      <c r="AM96" s="341">
        <f t="shared" si="95"/>
        <v>2.0340816367777539E-3</v>
      </c>
      <c r="AN96" s="342">
        <f t="shared" si="96"/>
        <v>2.6058907859627389E-3</v>
      </c>
      <c r="AP96" s="52">
        <f t="shared" si="97"/>
        <v>5.7055555555555548</v>
      </c>
      <c r="AQ96" s="74">
        <f t="shared" si="98"/>
        <v>6.9176755447941893</v>
      </c>
      <c r="AR96" s="74">
        <f t="shared" si="99"/>
        <v>3.1428571428571423</v>
      </c>
      <c r="AS96" s="74">
        <f t="shared" si="100"/>
        <v>1.2752136752136753</v>
      </c>
      <c r="AT96" s="74">
        <f t="shared" si="101"/>
        <v>6.8840736728060667</v>
      </c>
      <c r="AU96" s="74">
        <f t="shared" si="102"/>
        <v>1.4874458874458873</v>
      </c>
      <c r="AV96" s="74">
        <f t="shared" si="103"/>
        <v>1.6369902354968411</v>
      </c>
      <c r="AW96" s="74">
        <f t="shared" si="104"/>
        <v>1.4496124031007751</v>
      </c>
      <c r="AX96" s="74">
        <f t="shared" si="105"/>
        <v>1.3973571948808656</v>
      </c>
      <c r="AY96" s="74">
        <f t="shared" si="106"/>
        <v>1.538034606594842</v>
      </c>
      <c r="AZ96" s="74">
        <f t="shared" si="107"/>
        <v>1.5193388429752066</v>
      </c>
      <c r="BA96" s="103">
        <f t="shared" si="108"/>
        <v>1.5023541616790359</v>
      </c>
      <c r="BB96" s="42">
        <f t="shared" si="109"/>
        <v>-1.1178994978441334E-2</v>
      </c>
    </row>
    <row r="97" spans="1:54" ht="20.100000000000001" customHeight="1">
      <c r="A97" s="88" t="s">
        <v>255</v>
      </c>
      <c r="B97" s="90">
        <v>23.62</v>
      </c>
      <c r="C97" s="61">
        <v>36.67</v>
      </c>
      <c r="D97" s="61">
        <v>14.18</v>
      </c>
      <c r="E97" s="61">
        <v>11.260000000000002</v>
      </c>
      <c r="F97" s="61">
        <v>6.75</v>
      </c>
      <c r="G97" s="61">
        <v>15.99</v>
      </c>
      <c r="H97" s="61">
        <v>7.66</v>
      </c>
      <c r="I97" s="61">
        <v>27.01</v>
      </c>
      <c r="J97" s="61">
        <v>25.21</v>
      </c>
      <c r="K97" s="61">
        <v>15.84</v>
      </c>
      <c r="L97" s="61">
        <v>36.72</v>
      </c>
      <c r="M97" s="82">
        <v>62.11</v>
      </c>
      <c r="N97" s="42">
        <f t="shared" si="73"/>
        <v>0.69144880174291945</v>
      </c>
      <c r="P97" s="340">
        <f t="shared" si="87"/>
        <v>8.0929711757284908E-4</v>
      </c>
      <c r="Q97" s="341">
        <f t="shared" si="88"/>
        <v>4.5455165685358154E-4</v>
      </c>
      <c r="R97" s="341">
        <f t="shared" si="89"/>
        <v>5.106211784002084E-4</v>
      </c>
      <c r="S97" s="341">
        <f t="shared" si="90"/>
        <v>8.9716995653416813E-4</v>
      </c>
      <c r="T97" s="342">
        <f t="shared" si="91"/>
        <v>1.2843968018912541E-3</v>
      </c>
      <c r="V97" s="97">
        <v>4.6029999999999998</v>
      </c>
      <c r="W97" s="61">
        <v>6.8369999999999997</v>
      </c>
      <c r="X97" s="61">
        <v>2.96</v>
      </c>
      <c r="Y97" s="61">
        <v>2.3730000000000002</v>
      </c>
      <c r="Z97" s="61">
        <v>1.4450000000000001</v>
      </c>
      <c r="AA97" s="61">
        <v>4.149</v>
      </c>
      <c r="AB97" s="61">
        <v>1.819</v>
      </c>
      <c r="AC97" s="61">
        <v>12.103</v>
      </c>
      <c r="AD97" s="61">
        <v>8.2010000000000005</v>
      </c>
      <c r="AE97" s="61">
        <v>3.4860000000000002</v>
      </c>
      <c r="AF97" s="61">
        <v>8.4730000000000008</v>
      </c>
      <c r="AG97" s="38">
        <v>17.060000000000002</v>
      </c>
      <c r="AH97" s="42">
        <f t="shared" si="74"/>
        <v>1.0134545025374722</v>
      </c>
      <c r="AJ97" s="340">
        <f t="shared" si="92"/>
        <v>1.0820071126159485E-3</v>
      </c>
      <c r="AK97" s="341">
        <f t="shared" si="93"/>
        <v>1.1648140256073794E-3</v>
      </c>
      <c r="AL97" s="341">
        <f t="shared" si="94"/>
        <v>9.2288117891584488E-4</v>
      </c>
      <c r="AM97" s="341">
        <f t="shared" si="95"/>
        <v>1.2499835877877799E-3</v>
      </c>
      <c r="AN97" s="342">
        <f t="shared" si="96"/>
        <v>2.3614414537620489E-3</v>
      </c>
      <c r="AP97" s="52">
        <f t="shared" si="97"/>
        <v>1.9487722269263337</v>
      </c>
      <c r="AQ97" s="74">
        <f t="shared" si="98"/>
        <v>1.8644668666484863</v>
      </c>
      <c r="AR97" s="74">
        <f t="shared" si="99"/>
        <v>2.0874471086036674</v>
      </c>
      <c r="AS97" s="74">
        <f t="shared" si="100"/>
        <v>2.1074600355239785</v>
      </c>
      <c r="AT97" s="74">
        <f t="shared" si="101"/>
        <v>2.1407407407407408</v>
      </c>
      <c r="AU97" s="74">
        <f t="shared" si="102"/>
        <v>2.5947467166979359</v>
      </c>
      <c r="AV97" s="74">
        <f t="shared" si="103"/>
        <v>2.3746736292428197</v>
      </c>
      <c r="AW97" s="74">
        <f t="shared" si="104"/>
        <v>4.4809329877823023</v>
      </c>
      <c r="AX97" s="74">
        <f t="shared" si="105"/>
        <v>3.2530741769139233</v>
      </c>
      <c r="AY97" s="74">
        <f t="shared" si="106"/>
        <v>2.2007575757575761</v>
      </c>
      <c r="AZ97" s="74">
        <f t="shared" si="107"/>
        <v>2.3074618736383448</v>
      </c>
      <c r="BA97" s="103">
        <f t="shared" si="108"/>
        <v>2.7467396554500083</v>
      </c>
      <c r="BB97" s="42">
        <f t="shared" si="109"/>
        <v>0.19037271507287007</v>
      </c>
    </row>
    <row r="98" spans="1:54" ht="20.100000000000001" customHeight="1" thickBot="1">
      <c r="A98" s="48" t="s">
        <v>33</v>
      </c>
      <c r="B98" s="91">
        <f t="shared" ref="B98:K98" si="110">B99-SUM(B71:B97)</f>
        <v>1506.5899999999929</v>
      </c>
      <c r="C98" s="67">
        <f t="shared" si="110"/>
        <v>1073.8499999999913</v>
      </c>
      <c r="D98" s="67">
        <f t="shared" si="110"/>
        <v>1429.4600000000173</v>
      </c>
      <c r="E98" s="67">
        <f t="shared" si="110"/>
        <v>1571.4900000000016</v>
      </c>
      <c r="F98" s="67">
        <f t="shared" si="110"/>
        <v>1188.5900000000074</v>
      </c>
      <c r="G98" s="67">
        <f t="shared" si="110"/>
        <v>1797.4400000000023</v>
      </c>
      <c r="H98" s="67">
        <f t="shared" si="110"/>
        <v>1174.2299999999886</v>
      </c>
      <c r="I98" s="67">
        <f t="shared" si="110"/>
        <v>1875.4500000000044</v>
      </c>
      <c r="J98" s="67">
        <f t="shared" si="110"/>
        <v>2187.1700000000055</v>
      </c>
      <c r="K98" s="67">
        <f t="shared" si="110"/>
        <v>2030.8400000000038</v>
      </c>
      <c r="L98" s="67">
        <f t="shared" ref="L98:M98" si="111">L99-SUM(L71:L97)</f>
        <v>1699.7799999999843</v>
      </c>
      <c r="M98" s="107">
        <f t="shared" si="111"/>
        <v>1267.2600000000166</v>
      </c>
      <c r="N98" s="42">
        <f t="shared" si="73"/>
        <v>-0.25445645907115727</v>
      </c>
      <c r="P98" s="340">
        <f t="shared" si="87"/>
        <v>5.16206157647787E-2</v>
      </c>
      <c r="Q98" s="349">
        <f t="shared" si="88"/>
        <v>5.1096268298618054E-2</v>
      </c>
      <c r="R98" s="341">
        <f t="shared" si="89"/>
        <v>6.5466534971103607E-2</v>
      </c>
      <c r="S98" s="341">
        <f t="shared" si="90"/>
        <v>4.1530270934576098E-2</v>
      </c>
      <c r="T98" s="342">
        <f t="shared" si="91"/>
        <v>2.6206161506435871E-2</v>
      </c>
      <c r="V98" s="97">
        <f t="shared" ref="V98:AG98" si="112">V99-SUM(V71:V97)</f>
        <v>620.3680000000013</v>
      </c>
      <c r="W98" s="61">
        <f t="shared" si="112"/>
        <v>196.8449999999998</v>
      </c>
      <c r="X98" s="61">
        <f t="shared" si="112"/>
        <v>258.04399999999987</v>
      </c>
      <c r="Y98" s="61">
        <f t="shared" si="112"/>
        <v>278.20199999999932</v>
      </c>
      <c r="Z98" s="61">
        <f t="shared" si="112"/>
        <v>245.16400000000021</v>
      </c>
      <c r="AA98" s="61">
        <f t="shared" si="112"/>
        <v>312.91800000000057</v>
      </c>
      <c r="AB98" s="61">
        <f t="shared" si="112"/>
        <v>235.79299999999876</v>
      </c>
      <c r="AC98" s="61">
        <f t="shared" si="112"/>
        <v>408.13200000000052</v>
      </c>
      <c r="AD98" s="61">
        <f t="shared" si="112"/>
        <v>429.83199999999988</v>
      </c>
      <c r="AE98" s="61">
        <f t="shared" si="112"/>
        <v>358.12200000000121</v>
      </c>
      <c r="AF98" s="61">
        <f t="shared" si="112"/>
        <v>332.02999999999884</v>
      </c>
      <c r="AG98" s="38">
        <f t="shared" si="112"/>
        <v>250.31400000000122</v>
      </c>
      <c r="AH98" s="42">
        <f t="shared" si="74"/>
        <v>-0.24611029123873718</v>
      </c>
      <c r="AJ98" s="340">
        <f t="shared" si="92"/>
        <v>0.14582719714084991</v>
      </c>
      <c r="AK98" s="349">
        <f t="shared" si="93"/>
        <v>8.785039172451449E-2</v>
      </c>
      <c r="AL98" s="341">
        <f t="shared" si="94"/>
        <v>9.480896544913979E-2</v>
      </c>
      <c r="AM98" s="341">
        <f t="shared" si="95"/>
        <v>4.8982892795134549E-2</v>
      </c>
      <c r="AN98" s="342">
        <f t="shared" si="96"/>
        <v>3.4648408913071298E-2</v>
      </c>
      <c r="AP98" s="52">
        <f t="shared" si="97"/>
        <v>4.1176962544554545</v>
      </c>
      <c r="AQ98" s="74">
        <f t="shared" si="98"/>
        <v>1.8330772454253519</v>
      </c>
      <c r="AR98" s="74">
        <f t="shared" si="99"/>
        <v>1.8051851748212382</v>
      </c>
      <c r="AS98" s="74">
        <f t="shared" si="100"/>
        <v>1.7703071607200749</v>
      </c>
      <c r="AT98" s="74">
        <f t="shared" si="101"/>
        <v>2.0626456557770019</v>
      </c>
      <c r="AU98" s="74">
        <f t="shared" si="102"/>
        <v>1.7409092932170207</v>
      </c>
      <c r="AV98" s="74">
        <f t="shared" si="103"/>
        <v>2.0080648595249744</v>
      </c>
      <c r="AW98" s="74">
        <f t="shared" si="104"/>
        <v>2.1761817163880646</v>
      </c>
      <c r="AX98" s="74">
        <f t="shared" si="105"/>
        <v>1.9652427566215649</v>
      </c>
      <c r="AY98" s="74">
        <f t="shared" si="106"/>
        <v>1.7634180930058525</v>
      </c>
      <c r="AZ98" s="74">
        <f t="shared" si="107"/>
        <v>1.9533704361741044</v>
      </c>
      <c r="BA98" s="74">
        <f t="shared" si="108"/>
        <v>1.9752379148714385</v>
      </c>
      <c r="BB98" s="42">
        <f t="shared" si="109"/>
        <v>1.1194742324535222E-2</v>
      </c>
    </row>
    <row r="99" spans="1:54" s="6" customFormat="1" ht="26.25" customHeight="1" thickBot="1">
      <c r="A99" s="58" t="s">
        <v>34</v>
      </c>
      <c r="B99" s="94">
        <v>29185.819999999989</v>
      </c>
      <c r="C99" s="95">
        <v>28949.889999999989</v>
      </c>
      <c r="D99" s="95">
        <v>27528.080000000009</v>
      </c>
      <c r="E99" s="95">
        <v>24883.18</v>
      </c>
      <c r="F99" s="95">
        <v>30463.890000000003</v>
      </c>
      <c r="G99" s="95">
        <v>35177.519999999997</v>
      </c>
      <c r="H99" s="95">
        <v>30872.369999999995</v>
      </c>
      <c r="I99" s="95">
        <v>34109.179999999993</v>
      </c>
      <c r="J99" s="95">
        <v>28827.540000000005</v>
      </c>
      <c r="K99" s="95">
        <v>31021.040000000001</v>
      </c>
      <c r="L99" s="95">
        <v>40928.69999999999</v>
      </c>
      <c r="M99" s="96">
        <v>48357.33</v>
      </c>
      <c r="N99" s="139">
        <f t="shared" si="73"/>
        <v>0.18150173350240817</v>
      </c>
      <c r="O99"/>
      <c r="P99" s="334">
        <f>SUM(P71:P98)</f>
        <v>1.0000000000000002</v>
      </c>
      <c r="Q99" s="338">
        <f t="shared" ref="Q99:T99" si="113">SUM(Q71:Q98)</f>
        <v>0.99999999999999989</v>
      </c>
      <c r="R99" s="338">
        <f t="shared" si="113"/>
        <v>1</v>
      </c>
      <c r="S99" s="338">
        <f t="shared" si="113"/>
        <v>1.0000000000000002</v>
      </c>
      <c r="T99" s="335">
        <f t="shared" si="113"/>
        <v>1.0000000000000004</v>
      </c>
      <c r="V99" s="99">
        <v>4254.1310000000021</v>
      </c>
      <c r="W99" s="69">
        <v>2817.5929999999998</v>
      </c>
      <c r="X99" s="69">
        <v>2863.0760000000009</v>
      </c>
      <c r="Y99" s="69">
        <v>3044.5419999999995</v>
      </c>
      <c r="Z99" s="69">
        <v>3605.268</v>
      </c>
      <c r="AA99" s="69">
        <v>3561.942</v>
      </c>
      <c r="AB99" s="69">
        <v>3232.023999999999</v>
      </c>
      <c r="AC99" s="69">
        <v>3454.4300000000012</v>
      </c>
      <c r="AD99" s="69">
        <v>3637.0899999999997</v>
      </c>
      <c r="AE99" s="69">
        <v>3777.3010000000004</v>
      </c>
      <c r="AF99" s="69">
        <v>6778.4890000000005</v>
      </c>
      <c r="AG99" s="85">
        <v>7224.4010000000007</v>
      </c>
      <c r="AH99" s="86">
        <f t="shared" si="74"/>
        <v>6.5783392139457664E-2</v>
      </c>
      <c r="AI99"/>
      <c r="AJ99" s="334">
        <f>SUM(AJ71:AJ98)</f>
        <v>0.99999999999999989</v>
      </c>
      <c r="AK99" s="338">
        <f t="shared" ref="AK99:AN99" si="114">SUM(AK71:AK98)</f>
        <v>1</v>
      </c>
      <c r="AL99" s="338">
        <f t="shared" si="114"/>
        <v>1.0000000000000002</v>
      </c>
      <c r="AM99" s="338">
        <f t="shared" si="114"/>
        <v>1.0000000000000002</v>
      </c>
      <c r="AN99" s="335">
        <f t="shared" si="114"/>
        <v>1</v>
      </c>
      <c r="AP99" s="72">
        <f t="shared" si="75"/>
        <v>1.457602013580569</v>
      </c>
      <c r="AQ99" s="77">
        <f t="shared" si="76"/>
        <v>0.97326552881548112</v>
      </c>
      <c r="AR99" s="77">
        <f t="shared" si="77"/>
        <v>1.0400565531631702</v>
      </c>
      <c r="AS99" s="77">
        <f t="shared" si="78"/>
        <v>1.2235341302839908</v>
      </c>
      <c r="AT99" s="77">
        <f t="shared" si="79"/>
        <v>1.1834562165238909</v>
      </c>
      <c r="AU99" s="77">
        <f t="shared" si="80"/>
        <v>1.0125619998226141</v>
      </c>
      <c r="AV99" s="77">
        <f t="shared" si="81"/>
        <v>1.0468985698214939</v>
      </c>
      <c r="AW99" s="77">
        <f t="shared" si="82"/>
        <v>1.0127566830982164</v>
      </c>
      <c r="AX99" s="77">
        <f t="shared" si="83"/>
        <v>1.261671998373777</v>
      </c>
      <c r="AY99" s="77">
        <f t="shared" si="83"/>
        <v>1.2176577574446248</v>
      </c>
      <c r="AZ99" s="77">
        <f t="shared" ref="AZ99" si="115">(AF99/L99)*10</f>
        <v>1.6561701202334798</v>
      </c>
      <c r="BA99" s="87">
        <f t="shared" ref="BA99" si="116">(AG99/M99)*10</f>
        <v>1.4939619288327126</v>
      </c>
      <c r="BB99" s="86">
        <f t="shared" si="109"/>
        <v>-9.794174488421499E-2</v>
      </c>
    </row>
  </sheetData>
  <mergeCells count="36">
    <mergeCell ref="AJ68:AN69"/>
    <mergeCell ref="AP68:BA68"/>
    <mergeCell ref="BB68:BB70"/>
    <mergeCell ref="B69:M69"/>
    <mergeCell ref="V69:AG69"/>
    <mergeCell ref="AP69:BA69"/>
    <mergeCell ref="AH68:AH70"/>
    <mergeCell ref="A68:A70"/>
    <mergeCell ref="B68:M68"/>
    <mergeCell ref="N68:N70"/>
    <mergeCell ref="P68:T69"/>
    <mergeCell ref="V68:AG68"/>
    <mergeCell ref="AJ36:AN37"/>
    <mergeCell ref="AP36:BA36"/>
    <mergeCell ref="BB36:BB38"/>
    <mergeCell ref="B37:M37"/>
    <mergeCell ref="V37:AG37"/>
    <mergeCell ref="AP37:BA37"/>
    <mergeCell ref="AH36:AH38"/>
    <mergeCell ref="A36:A38"/>
    <mergeCell ref="B36:M36"/>
    <mergeCell ref="N36:N38"/>
    <mergeCell ref="P36:T37"/>
    <mergeCell ref="V36:AG36"/>
    <mergeCell ref="AJ4:AN5"/>
    <mergeCell ref="AP4:BA4"/>
    <mergeCell ref="BB4:BB6"/>
    <mergeCell ref="B5:M5"/>
    <mergeCell ref="V5:AG5"/>
    <mergeCell ref="AP5:BA5"/>
    <mergeCell ref="AH4:AH6"/>
    <mergeCell ref="A4:A6"/>
    <mergeCell ref="B4:M4"/>
    <mergeCell ref="N4:N6"/>
    <mergeCell ref="P4:T5"/>
    <mergeCell ref="V4:AG4"/>
  </mergeCells>
  <conditionalFormatting sqref="BC7:BC33">
    <cfRule type="cellIs" dxfId="13" priority="15" operator="greaterThan">
      <formula>0</formula>
    </cfRule>
    <cfRule type="cellIs" dxfId="12" priority="16" operator="lessThan">
      <formula>0</formula>
    </cfRule>
  </conditionalFormatting>
  <printOptions horizontalCentered="1"/>
  <pageMargins left="0.31496062992125984" right="0.31496062992125984" top="0.35433070866141736" bottom="0.35433070866141736" header="0.31496062992125984" footer="0.31496062992125984"/>
  <pageSetup paperSize="9" scale="42" orientation="portrait" r:id="rId1"/>
  <ignoredErrors>
    <ignoredError sqref="AF32:AG32 L32:M32 AF64:AG64 L64:M64 AF98:AG98 L98:M98 B98:J98 B64:J64 B32:J32 V98:AD98 V64:AD64 V32:AD32" formulaRange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4" id="{87C5304A-B35B-40FD-8849-67F96F6EC882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BB7:BB33</xm:sqref>
        </x14:conditionalFormatting>
        <x14:conditionalFormatting xmlns:xm="http://schemas.microsoft.com/office/excel/2006/main">
          <x14:cfRule type="iconSet" priority="13" id="{04C4F4C7-D5EA-41E2-B715-E44E4EF4EED6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N7:N33</xm:sqref>
        </x14:conditionalFormatting>
        <x14:conditionalFormatting xmlns:xm="http://schemas.microsoft.com/office/excel/2006/main">
          <x14:cfRule type="iconSet" priority="12" id="{4D38C067-68A6-4AAE-86BB-8ACE21CB6732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AH7:AH33</xm:sqref>
        </x14:conditionalFormatting>
        <x14:conditionalFormatting xmlns:xm="http://schemas.microsoft.com/office/excel/2006/main">
          <x14:cfRule type="iconSet" priority="11" id="{DC9013A2-BA57-4C14-83C2-948EDFEFE52B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BB65</xm:sqref>
        </x14:conditionalFormatting>
        <x14:conditionalFormatting xmlns:xm="http://schemas.microsoft.com/office/excel/2006/main">
          <x14:cfRule type="iconSet" priority="10" id="{633360D5-D09A-4C3C-A11D-A21AF06D3A13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AH65</xm:sqref>
        </x14:conditionalFormatting>
        <x14:conditionalFormatting xmlns:xm="http://schemas.microsoft.com/office/excel/2006/main">
          <x14:cfRule type="iconSet" priority="9" id="{E0DD22DB-1EBC-4386-BA6E-00EE4785B2A4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BB99</xm:sqref>
        </x14:conditionalFormatting>
        <x14:conditionalFormatting xmlns:xm="http://schemas.microsoft.com/office/excel/2006/main">
          <x14:cfRule type="iconSet" priority="8" id="{A5483C76-C9D6-400E-8052-2A9F9EE84214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N99</xm:sqref>
        </x14:conditionalFormatting>
        <x14:conditionalFormatting xmlns:xm="http://schemas.microsoft.com/office/excel/2006/main">
          <x14:cfRule type="iconSet" priority="7" id="{1B3A60D2-8762-44F2-97A9-F6B9FEA246A9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AH99</xm:sqref>
        </x14:conditionalFormatting>
        <x14:conditionalFormatting xmlns:xm="http://schemas.microsoft.com/office/excel/2006/main">
          <x14:cfRule type="iconSet" priority="3" id="{7B4DF881-C844-4AB5-8CB6-E59843D9FD6F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N71:N98</xm:sqref>
        </x14:conditionalFormatting>
        <x14:conditionalFormatting xmlns:xm="http://schemas.microsoft.com/office/excel/2006/main">
          <x14:cfRule type="iconSet" priority="2" id="{4027B922-1822-48A0-A000-83B012CE5291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AH71:AH98</xm:sqref>
        </x14:conditionalFormatting>
        <x14:conditionalFormatting xmlns:xm="http://schemas.microsoft.com/office/excel/2006/main">
          <x14:cfRule type="iconSet" priority="1" id="{C13050EF-924A-43AA-9991-3009BEC1C5F7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BB71:BB98</xm:sqref>
        </x14:conditionalFormatting>
        <x14:conditionalFormatting xmlns:xm="http://schemas.microsoft.com/office/excel/2006/main">
          <x14:cfRule type="iconSet" priority="126" id="{B6B49B06-0441-4D43-9991-AD4DC8681F15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N39:N65</xm:sqref>
        </x14:conditionalFormatting>
        <x14:conditionalFormatting xmlns:xm="http://schemas.microsoft.com/office/excel/2006/main">
          <x14:cfRule type="iconSet" priority="128" id="{18B08072-77F5-4057-835B-A81CB3454E98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AH39:AH64</xm:sqref>
        </x14:conditionalFormatting>
        <x14:conditionalFormatting xmlns:xm="http://schemas.microsoft.com/office/excel/2006/main">
          <x14:cfRule type="iconSet" priority="130" id="{69BB948A-DF13-499D-82F6-BA1A89345E82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BB39:BB64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DD68DF-9981-4979-BC48-27327CDD17F9}">
  <sheetPr>
    <pageSetUpPr fitToPage="1"/>
  </sheetPr>
  <dimension ref="A1:BC99"/>
  <sheetViews>
    <sheetView showGridLines="0" topLeftCell="A27" workbookViewId="0">
      <pane xSplit="1" topLeftCell="AK1" activePane="topRight" state="frozen"/>
      <selection pane="topRight" activeCell="AR94" sqref="AR94:AS94"/>
    </sheetView>
  </sheetViews>
  <sheetFormatPr defaultRowHeight="15"/>
  <cols>
    <col min="1" max="1" width="32.85546875" customWidth="1"/>
    <col min="2" max="2" width="9.140625" customWidth="1"/>
    <col min="14" max="14" width="10.42578125" customWidth="1"/>
    <col min="15" max="15" width="1.140625" customWidth="1"/>
    <col min="16" max="20" width="9.140625" customWidth="1"/>
    <col min="21" max="21" width="1.85546875" customWidth="1"/>
    <col min="22" max="22" width="9.140625" customWidth="1"/>
    <col min="34" max="34" width="10.42578125" customWidth="1"/>
    <col min="35" max="35" width="1.140625" customWidth="1"/>
    <col min="36" max="40" width="9.140625" customWidth="1"/>
    <col min="41" max="41" width="1.85546875" customWidth="1"/>
    <col min="42" max="42" width="9.140625" customWidth="1"/>
    <col min="54" max="54" width="10.7109375" customWidth="1"/>
  </cols>
  <sheetData>
    <row r="1" spans="1:55" ht="15.75">
      <c r="A1" s="268" t="s">
        <v>116</v>
      </c>
      <c r="B1" s="18"/>
    </row>
    <row r="3" spans="1:55" ht="8.25" customHeight="1" thickBot="1"/>
    <row r="4" spans="1:55" ht="15" customHeight="1">
      <c r="A4" s="507" t="s">
        <v>21</v>
      </c>
      <c r="B4" s="533" t="s">
        <v>19</v>
      </c>
      <c r="C4" s="530"/>
      <c r="D4" s="530"/>
      <c r="E4" s="530"/>
      <c r="F4" s="530"/>
      <c r="G4" s="530"/>
      <c r="H4" s="530"/>
      <c r="I4" s="530"/>
      <c r="J4" s="530"/>
      <c r="K4" s="530"/>
      <c r="L4" s="530"/>
      <c r="M4" s="531"/>
      <c r="N4" s="519" t="s">
        <v>196</v>
      </c>
      <c r="P4" s="489" t="s">
        <v>112</v>
      </c>
      <c r="Q4" s="495"/>
      <c r="R4" s="495"/>
      <c r="S4" s="495"/>
      <c r="T4" s="522"/>
      <c r="V4" s="529" t="s">
        <v>35</v>
      </c>
      <c r="W4" s="530"/>
      <c r="X4" s="530"/>
      <c r="Y4" s="530"/>
      <c r="Z4" s="530"/>
      <c r="AA4" s="530"/>
      <c r="AB4" s="530"/>
      <c r="AC4" s="530"/>
      <c r="AD4" s="530"/>
      <c r="AE4" s="530"/>
      <c r="AF4" s="530"/>
      <c r="AG4" s="531"/>
      <c r="AH4" s="519" t="s">
        <v>196</v>
      </c>
      <c r="AJ4" s="489" t="s">
        <v>112</v>
      </c>
      <c r="AK4" s="495"/>
      <c r="AL4" s="495"/>
      <c r="AM4" s="495"/>
      <c r="AN4" s="522"/>
      <c r="AP4" s="529" t="s">
        <v>41</v>
      </c>
      <c r="AQ4" s="530"/>
      <c r="AR4" s="530"/>
      <c r="AS4" s="530"/>
      <c r="AT4" s="530"/>
      <c r="AU4" s="530"/>
      <c r="AV4" s="530"/>
      <c r="AW4" s="530"/>
      <c r="AX4" s="530"/>
      <c r="AY4" s="530"/>
      <c r="AZ4" s="530"/>
      <c r="BA4" s="530"/>
      <c r="BB4" s="519" t="s">
        <v>196</v>
      </c>
    </row>
    <row r="5" spans="1:55" ht="15" customHeight="1" thickBot="1">
      <c r="A5" s="517"/>
      <c r="B5" s="526" t="s">
        <v>69</v>
      </c>
      <c r="C5" s="527"/>
      <c r="D5" s="527"/>
      <c r="E5" s="527"/>
      <c r="F5" s="527"/>
      <c r="G5" s="527"/>
      <c r="H5" s="527"/>
      <c r="I5" s="527"/>
      <c r="J5" s="527"/>
      <c r="K5" s="527"/>
      <c r="L5" s="527"/>
      <c r="M5" s="528"/>
      <c r="N5" s="520"/>
      <c r="P5" s="523"/>
      <c r="Q5" s="524"/>
      <c r="R5" s="524"/>
      <c r="S5" s="524"/>
      <c r="T5" s="525"/>
      <c r="V5" s="532" t="str">
        <f>B5</f>
        <v>jan-dez</v>
      </c>
      <c r="W5" s="527"/>
      <c r="X5" s="527"/>
      <c r="Y5" s="527"/>
      <c r="Z5" s="527"/>
      <c r="AA5" s="527"/>
      <c r="AB5" s="527"/>
      <c r="AC5" s="527"/>
      <c r="AD5" s="527"/>
      <c r="AE5" s="527"/>
      <c r="AF5" s="527"/>
      <c r="AG5" s="528"/>
      <c r="AH5" s="520"/>
      <c r="AJ5" s="523"/>
      <c r="AK5" s="524"/>
      <c r="AL5" s="524"/>
      <c r="AM5" s="524"/>
      <c r="AN5" s="525"/>
      <c r="AP5" s="532" t="str">
        <f>B5</f>
        <v>jan-dez</v>
      </c>
      <c r="AQ5" s="527"/>
      <c r="AR5" s="527"/>
      <c r="AS5" s="527"/>
      <c r="AT5" s="527"/>
      <c r="AU5" s="527"/>
      <c r="AV5" s="527"/>
      <c r="AW5" s="527"/>
      <c r="AX5" s="527"/>
      <c r="AY5" s="527"/>
      <c r="AZ5" s="527"/>
      <c r="BA5" s="528"/>
      <c r="BB5" s="520"/>
    </row>
    <row r="6" spans="1:55" s="190" customFormat="1" ht="24.75" customHeight="1" thickBot="1">
      <c r="A6" s="508"/>
      <c r="B6" s="28">
        <v>2010</v>
      </c>
      <c r="C6" s="196">
        <v>2011</v>
      </c>
      <c r="D6" s="196">
        <v>2012</v>
      </c>
      <c r="E6" s="196">
        <v>2013</v>
      </c>
      <c r="F6" s="196">
        <v>2014</v>
      </c>
      <c r="G6" s="196">
        <v>2015</v>
      </c>
      <c r="H6" s="196">
        <v>2016</v>
      </c>
      <c r="I6" s="196">
        <v>2017</v>
      </c>
      <c r="J6" s="196">
        <v>2018</v>
      </c>
      <c r="K6" s="196">
        <v>2019</v>
      </c>
      <c r="L6" s="196">
        <v>2020</v>
      </c>
      <c r="M6" s="287">
        <v>2021</v>
      </c>
      <c r="N6" s="521"/>
      <c r="O6"/>
      <c r="P6" s="284">
        <v>2010</v>
      </c>
      <c r="Q6" s="339">
        <v>2015</v>
      </c>
      <c r="R6" s="386">
        <v>2019</v>
      </c>
      <c r="S6" s="444">
        <v>2020</v>
      </c>
      <c r="T6" s="288">
        <v>2021</v>
      </c>
      <c r="V6" s="283">
        <v>2010</v>
      </c>
      <c r="W6" s="196">
        <v>2011</v>
      </c>
      <c r="X6" s="196">
        <v>2012</v>
      </c>
      <c r="Y6" s="196">
        <v>2013</v>
      </c>
      <c r="Z6" s="196">
        <v>2014</v>
      </c>
      <c r="AA6" s="196">
        <v>2015</v>
      </c>
      <c r="AB6" s="196">
        <v>2016</v>
      </c>
      <c r="AC6" s="196">
        <v>2017</v>
      </c>
      <c r="AD6" s="196">
        <v>2018</v>
      </c>
      <c r="AE6" s="196">
        <v>2019</v>
      </c>
      <c r="AF6" s="196">
        <v>2020</v>
      </c>
      <c r="AG6" s="287">
        <v>2021</v>
      </c>
      <c r="AH6" s="521"/>
      <c r="AI6"/>
      <c r="AJ6" s="284">
        <v>2010</v>
      </c>
      <c r="AK6" s="339">
        <v>2015</v>
      </c>
      <c r="AL6" s="386">
        <v>2019</v>
      </c>
      <c r="AM6" s="444">
        <v>2020</v>
      </c>
      <c r="AN6" s="288">
        <v>2021</v>
      </c>
      <c r="AP6" s="283">
        <v>2010</v>
      </c>
      <c r="AQ6" s="197">
        <v>2011</v>
      </c>
      <c r="AR6" s="197">
        <v>2012</v>
      </c>
      <c r="AS6" s="197">
        <v>2013</v>
      </c>
      <c r="AT6" s="197">
        <v>2014</v>
      </c>
      <c r="AU6" s="197">
        <v>2015</v>
      </c>
      <c r="AV6" s="197">
        <v>2016</v>
      </c>
      <c r="AW6" s="197">
        <v>2017</v>
      </c>
      <c r="AX6" s="197">
        <v>2018</v>
      </c>
      <c r="AY6" s="197">
        <v>2019</v>
      </c>
      <c r="AZ6" s="197">
        <v>2020</v>
      </c>
      <c r="BA6" s="286">
        <v>2021</v>
      </c>
      <c r="BB6" s="521"/>
    </row>
    <row r="7" spans="1:55" ht="20.100000000000001" customHeight="1">
      <c r="A7" s="47" t="s">
        <v>120</v>
      </c>
      <c r="B7" s="79">
        <v>10464.99</v>
      </c>
      <c r="C7" s="60">
        <v>8346.11</v>
      </c>
      <c r="D7" s="60">
        <v>9700.2800000000007</v>
      </c>
      <c r="E7" s="60">
        <v>14127.410000000002</v>
      </c>
      <c r="F7" s="60">
        <v>10470.11</v>
      </c>
      <c r="G7" s="60">
        <v>11236.630000000001</v>
      </c>
      <c r="H7" s="60">
        <v>17903.230000000003</v>
      </c>
      <c r="I7" s="60">
        <v>25241.040000000001</v>
      </c>
      <c r="J7" s="60">
        <v>23972.35</v>
      </c>
      <c r="K7" s="60">
        <v>31440.87</v>
      </c>
      <c r="L7" s="60">
        <v>46969.43</v>
      </c>
      <c r="M7" s="80">
        <v>49998.16</v>
      </c>
      <c r="N7" s="42">
        <f t="shared" ref="N7:N33" si="0">(M7-L7)/L7</f>
        <v>6.448300522275878E-2</v>
      </c>
      <c r="P7" s="340">
        <f>B7/$B$33</f>
        <v>2.3655822976243537E-2</v>
      </c>
      <c r="Q7" s="341">
        <f>G7/$G$33</f>
        <v>2.0945872718195716E-2</v>
      </c>
      <c r="R7" s="341">
        <f>K7/$K$33</f>
        <v>5.6773594956058465E-2</v>
      </c>
      <c r="S7" s="341">
        <f>L7/$L$33</f>
        <v>8.109572094280193E-2</v>
      </c>
      <c r="T7" s="342">
        <f t="shared" ref="T7:T32" si="1">M7/$M$33</f>
        <v>9.4780769320595551E-2</v>
      </c>
      <c r="V7" s="79">
        <v>1789.191</v>
      </c>
      <c r="W7" s="60">
        <v>1317.4650000000001</v>
      </c>
      <c r="X7" s="60">
        <v>1596.268</v>
      </c>
      <c r="Y7" s="60">
        <v>2345.4869999999996</v>
      </c>
      <c r="Z7" s="60">
        <v>1760.5340000000001</v>
      </c>
      <c r="AA7" s="60">
        <v>1788.201</v>
      </c>
      <c r="AB7" s="60">
        <v>2633.1690000000003</v>
      </c>
      <c r="AC7" s="60">
        <v>4116.5969999999998</v>
      </c>
      <c r="AD7" s="60">
        <v>3963.1350000000002</v>
      </c>
      <c r="AE7" s="60">
        <v>5256.0140000000001</v>
      </c>
      <c r="AF7" s="60">
        <v>7719.0990000000002</v>
      </c>
      <c r="AG7" s="80">
        <v>8045.79</v>
      </c>
      <c r="AH7" s="42">
        <f t="shared" ref="AH7:AH33" si="2">(AG7-AF7)/AF7</f>
        <v>4.2322426490449185E-2</v>
      </c>
      <c r="AJ7" s="340">
        <f>V7/$V$33</f>
        <v>3.1262622640057185E-2</v>
      </c>
      <c r="AK7" s="341">
        <f>AA7/$AA$33</f>
        <v>2.2489705890601785E-2</v>
      </c>
      <c r="AL7" s="341">
        <f>AE7/$AE$33</f>
        <v>5.6543054226043103E-2</v>
      </c>
      <c r="AM7" s="341">
        <f>AF7/$AF$33</f>
        <v>7.7320003064312998E-2</v>
      </c>
      <c r="AN7" s="342">
        <f>AG7/$AG$33</f>
        <v>8.8926134848563987E-2</v>
      </c>
      <c r="AP7" s="52">
        <f t="shared" ref="AP7:AP33" si="3">(V7/B7)*10</f>
        <v>1.7096920302838323</v>
      </c>
      <c r="AQ7" s="73">
        <f t="shared" ref="AQ7:AQ33" si="4">(W7/C7)*10</f>
        <v>1.5785377858667093</v>
      </c>
      <c r="AR7" s="73">
        <f t="shared" ref="AR7:AR33" si="5">(X7/D7)*10</f>
        <v>1.6455896118462561</v>
      </c>
      <c r="AS7" s="73">
        <f t="shared" ref="AS7:AS33" si="6">(Y7/E7)*10</f>
        <v>1.6602385009000229</v>
      </c>
      <c r="AT7" s="73">
        <f t="shared" ref="AT7:AT33" si="7">(Z7/F7)*10</f>
        <v>1.681485676845802</v>
      </c>
      <c r="AU7" s="73">
        <f t="shared" ref="AU7:AU33" si="8">(AA7/G7)*10</f>
        <v>1.5914032944041052</v>
      </c>
      <c r="AV7" s="73">
        <f t="shared" ref="AV7:AV33" si="9">(AB7/H7)*10</f>
        <v>1.4707787365743499</v>
      </c>
      <c r="AW7" s="73">
        <f t="shared" ref="AW7:AW33" si="10">(AC7/I7)*10</f>
        <v>1.6309141778627188</v>
      </c>
      <c r="AX7" s="73">
        <f t="shared" ref="AX7:AX33" si="11">(AD7/J7)*10</f>
        <v>1.6532108867090627</v>
      </c>
      <c r="AY7" s="73">
        <f t="shared" ref="AY7:AY33" si="12">(AE7/K7)*10</f>
        <v>1.6717139188578434</v>
      </c>
      <c r="AZ7" s="73">
        <f t="shared" ref="AZ7:AZ33" si="13">(AF7/L7)*10</f>
        <v>1.643430418465798</v>
      </c>
      <c r="BA7" s="17">
        <f t="shared" ref="BA7:BA33" si="14">(AG7/M7)*10</f>
        <v>1.6092172191936662</v>
      </c>
      <c r="BB7" s="42">
        <f>(BA7-AZ7)/AZ7</f>
        <v>-2.0818161138864033E-2</v>
      </c>
      <c r="BC7" s="8"/>
    </row>
    <row r="8" spans="1:55" ht="20.100000000000001" customHeight="1">
      <c r="A8" s="47" t="s">
        <v>117</v>
      </c>
      <c r="B8" s="81">
        <v>7191.2500000000009</v>
      </c>
      <c r="C8" s="61">
        <v>9378.1099999999988</v>
      </c>
      <c r="D8" s="61">
        <v>10438.32</v>
      </c>
      <c r="E8" s="61">
        <v>14899.64</v>
      </c>
      <c r="F8" s="61">
        <v>17390.099999999999</v>
      </c>
      <c r="G8" s="61">
        <v>17926.939999999999</v>
      </c>
      <c r="H8" s="61">
        <v>23372.54</v>
      </c>
      <c r="I8" s="61">
        <v>31044.66</v>
      </c>
      <c r="J8" s="61">
        <v>47068.38</v>
      </c>
      <c r="K8" s="61">
        <v>54637.990000000005</v>
      </c>
      <c r="L8" s="61">
        <v>43414.879999999997</v>
      </c>
      <c r="M8" s="82">
        <v>41323.949999999997</v>
      </c>
      <c r="N8" s="42">
        <f t="shared" si="0"/>
        <v>-4.8161598051175092E-2</v>
      </c>
      <c r="P8" s="340">
        <f t="shared" ref="P8:P32" si="15">B8/$B$33</f>
        <v>1.6255623462412421E-2</v>
      </c>
      <c r="Q8" s="341">
        <f t="shared" ref="Q8:Q32" si="16">G8/$G$33</f>
        <v>3.3417083544330588E-2</v>
      </c>
      <c r="R8" s="341">
        <f t="shared" ref="R8:R32" si="17">K8/$K$33</f>
        <v>9.8661236583885037E-2</v>
      </c>
      <c r="S8" s="341">
        <f t="shared" ref="S8:S32" si="18">L8/$L$33</f>
        <v>7.4958563330345562E-2</v>
      </c>
      <c r="T8" s="342">
        <f t="shared" si="1"/>
        <v>7.8337198256212298E-2</v>
      </c>
      <c r="V8" s="81">
        <v>1498.0560000000003</v>
      </c>
      <c r="W8" s="61">
        <v>1820.126</v>
      </c>
      <c r="X8" s="61">
        <v>2101.6570000000002</v>
      </c>
      <c r="Y8" s="61">
        <v>2949.0960000000009</v>
      </c>
      <c r="Z8" s="61">
        <v>3637.1750000000002</v>
      </c>
      <c r="AA8" s="61">
        <v>3510.73</v>
      </c>
      <c r="AB8" s="61">
        <v>4490.8029999999999</v>
      </c>
      <c r="AC8" s="61">
        <v>4732.7849999999999</v>
      </c>
      <c r="AD8" s="61">
        <v>7553.4619999999995</v>
      </c>
      <c r="AE8" s="61">
        <v>8648.0460000000003</v>
      </c>
      <c r="AF8" s="61">
        <v>7345.326</v>
      </c>
      <c r="AG8" s="82">
        <v>7414.0899999999992</v>
      </c>
      <c r="AH8" s="42">
        <f t="shared" si="2"/>
        <v>9.3615994715550016E-3</v>
      </c>
      <c r="AJ8" s="340">
        <f t="shared" ref="AJ8:AJ32" si="19">V8/$V$33</f>
        <v>2.6175606417466617E-2</v>
      </c>
      <c r="AK8" s="341">
        <f t="shared" ref="AK8:AK32" si="20">AA8/$AA$33</f>
        <v>4.4153473329515198E-2</v>
      </c>
      <c r="AL8" s="341">
        <f t="shared" ref="AL8:AL32" si="21">AE8/$AE$33</f>
        <v>9.3033795938769398E-2</v>
      </c>
      <c r="AM8" s="341">
        <f t="shared" ref="AM8:AM32" si="22">AF8/$AF$33</f>
        <v>7.3576026013965859E-2</v>
      </c>
      <c r="AN8" s="342">
        <f t="shared" ref="AN8:AN32" si="23">AG8/$AG$33</f>
        <v>8.1944267389453318E-2</v>
      </c>
      <c r="AP8" s="52">
        <f t="shared" si="3"/>
        <v>2.0831649574135236</v>
      </c>
      <c r="AQ8" s="74">
        <f t="shared" si="4"/>
        <v>1.9408238973524519</v>
      </c>
      <c r="AR8" s="74">
        <f t="shared" si="5"/>
        <v>2.0134054138980222</v>
      </c>
      <c r="AS8" s="74">
        <f t="shared" si="6"/>
        <v>1.9793068825823987</v>
      </c>
      <c r="AT8" s="74">
        <f t="shared" si="7"/>
        <v>2.0915204627920487</v>
      </c>
      <c r="AU8" s="74">
        <f t="shared" si="8"/>
        <v>1.9583542980564448</v>
      </c>
      <c r="AV8" s="74">
        <f t="shared" si="9"/>
        <v>1.9214013538964956</v>
      </c>
      <c r="AW8" s="74">
        <f t="shared" si="10"/>
        <v>1.5245085628252975</v>
      </c>
      <c r="AX8" s="74">
        <f t="shared" si="11"/>
        <v>1.6047847833301252</v>
      </c>
      <c r="AY8" s="74">
        <f t="shared" si="12"/>
        <v>1.582789923274996</v>
      </c>
      <c r="AZ8" s="74">
        <f t="shared" si="13"/>
        <v>1.6918913515366161</v>
      </c>
      <c r="BA8" s="17">
        <f t="shared" si="14"/>
        <v>1.7941387500468855</v>
      </c>
      <c r="BB8" s="42">
        <f t="shared" ref="BB8:BB33" si="24">(BA8-AZ8)/AZ8</f>
        <v>6.0433785193952261E-2</v>
      </c>
      <c r="BC8" s="8"/>
    </row>
    <row r="9" spans="1:55" ht="20.100000000000001" customHeight="1">
      <c r="A9" s="47" t="s">
        <v>118</v>
      </c>
      <c r="B9" s="81">
        <v>57163.98</v>
      </c>
      <c r="C9" s="61">
        <v>64922.219999999994</v>
      </c>
      <c r="D9" s="61">
        <v>65620.040000000008</v>
      </c>
      <c r="E9" s="61">
        <v>43669.979999999989</v>
      </c>
      <c r="F9" s="61">
        <v>51750.61</v>
      </c>
      <c r="G9" s="61">
        <v>43496.9</v>
      </c>
      <c r="H9" s="61">
        <v>45717.25</v>
      </c>
      <c r="I9" s="61">
        <v>42591.22</v>
      </c>
      <c r="J9" s="61">
        <v>48488.91</v>
      </c>
      <c r="K9" s="61">
        <v>56307.98</v>
      </c>
      <c r="L9" s="61">
        <v>70178.430000000008</v>
      </c>
      <c r="M9" s="82">
        <v>41045.910000000003</v>
      </c>
      <c r="N9" s="42">
        <f t="shared" si="0"/>
        <v>-0.41512071444174514</v>
      </c>
      <c r="P9" s="340">
        <f t="shared" si="15"/>
        <v>0.12921760952447409</v>
      </c>
      <c r="Q9" s="341">
        <f t="shared" si="16"/>
        <v>8.1081296708718456E-2</v>
      </c>
      <c r="R9" s="341">
        <f t="shared" si="17"/>
        <v>0.10167678086878135</v>
      </c>
      <c r="S9" s="341">
        <f t="shared" si="18"/>
        <v>0.12116754185613834</v>
      </c>
      <c r="T9" s="342">
        <f t="shared" si="1"/>
        <v>7.781012195776657E-2</v>
      </c>
      <c r="V9" s="81">
        <v>9800.018</v>
      </c>
      <c r="W9" s="61">
        <v>10100.535</v>
      </c>
      <c r="X9" s="61">
        <v>10557.753000000001</v>
      </c>
      <c r="Y9" s="61">
        <v>7621.7039999999997</v>
      </c>
      <c r="Z9" s="61">
        <v>9495.652</v>
      </c>
      <c r="AA9" s="61">
        <v>8502.8590000000004</v>
      </c>
      <c r="AB9" s="61">
        <v>8738.5590000000011</v>
      </c>
      <c r="AC9" s="61">
        <v>8163.1710000000003</v>
      </c>
      <c r="AD9" s="61">
        <v>8828.3420000000006</v>
      </c>
      <c r="AE9" s="61">
        <v>10602.563</v>
      </c>
      <c r="AF9" s="61">
        <v>13353.052000000001</v>
      </c>
      <c r="AG9" s="82">
        <v>7150.9809999999998</v>
      </c>
      <c r="AH9" s="42">
        <f t="shared" si="2"/>
        <v>-0.46446842264974336</v>
      </c>
      <c r="AJ9" s="340">
        <f t="shared" si="19"/>
        <v>0.17123619814752472</v>
      </c>
      <c r="AK9" s="341">
        <f t="shared" si="20"/>
        <v>0.10693808925241426</v>
      </c>
      <c r="AL9" s="341">
        <f t="shared" si="21"/>
        <v>0.11406006427000351</v>
      </c>
      <c r="AM9" s="341">
        <f t="shared" si="22"/>
        <v>0.13375369606710974</v>
      </c>
      <c r="AN9" s="342">
        <f t="shared" si="23"/>
        <v>7.9036253830328515E-2</v>
      </c>
      <c r="AP9" s="52">
        <f t="shared" si="3"/>
        <v>1.7143694333389661</v>
      </c>
      <c r="AQ9" s="74">
        <f t="shared" si="4"/>
        <v>1.5557901439599573</v>
      </c>
      <c r="AR9" s="74">
        <f t="shared" si="5"/>
        <v>1.6089220610045345</v>
      </c>
      <c r="AS9" s="74">
        <f t="shared" si="6"/>
        <v>1.7452959676189459</v>
      </c>
      <c r="AT9" s="74">
        <f t="shared" si="7"/>
        <v>1.834886970414455</v>
      </c>
      <c r="AU9" s="74">
        <f t="shared" si="8"/>
        <v>1.9548195388636891</v>
      </c>
      <c r="AV9" s="74">
        <f t="shared" si="9"/>
        <v>1.9114358365824717</v>
      </c>
      <c r="AW9" s="74">
        <f t="shared" si="10"/>
        <v>1.9166323481694114</v>
      </c>
      <c r="AX9" s="74">
        <f t="shared" si="11"/>
        <v>1.8206930203215541</v>
      </c>
      <c r="AY9" s="74">
        <f t="shared" si="12"/>
        <v>1.8829592182138302</v>
      </c>
      <c r="AZ9" s="74">
        <f t="shared" si="13"/>
        <v>1.9027288014280173</v>
      </c>
      <c r="BA9" s="17">
        <f t="shared" si="14"/>
        <v>1.7421908784578046</v>
      </c>
      <c r="BB9" s="42">
        <f t="shared" si="24"/>
        <v>-8.4372466979911853E-2</v>
      </c>
      <c r="BC9" s="8"/>
    </row>
    <row r="10" spans="1:55" ht="20.100000000000001" customHeight="1">
      <c r="A10" s="47" t="s">
        <v>119</v>
      </c>
      <c r="B10" s="81">
        <v>8234.24</v>
      </c>
      <c r="C10" s="61">
        <v>8376.3700000000008</v>
      </c>
      <c r="D10" s="61">
        <v>10302.4</v>
      </c>
      <c r="E10" s="61">
        <v>9925.3299999999981</v>
      </c>
      <c r="F10" s="61">
        <v>10729.279999999999</v>
      </c>
      <c r="G10" s="61">
        <v>10774.550000000001</v>
      </c>
      <c r="H10" s="61">
        <v>12369.090000000002</v>
      </c>
      <c r="I10" s="61">
        <v>13481.18</v>
      </c>
      <c r="J10" s="61">
        <v>13745.779999999999</v>
      </c>
      <c r="K10" s="61">
        <v>14434.529999999999</v>
      </c>
      <c r="L10" s="61">
        <v>15206.8</v>
      </c>
      <c r="M10" s="82">
        <v>18345.140000000003</v>
      </c>
      <c r="N10" s="42">
        <f t="shared" si="0"/>
        <v>0.20637741010600547</v>
      </c>
      <c r="P10" s="340">
        <f t="shared" si="15"/>
        <v>1.8613273761743068E-2</v>
      </c>
      <c r="Q10" s="341">
        <f t="shared" si="16"/>
        <v>2.008452293043694E-2</v>
      </c>
      <c r="R10" s="341">
        <f t="shared" si="17"/>
        <v>2.6064805445939459E-2</v>
      </c>
      <c r="S10" s="341">
        <f t="shared" si="18"/>
        <v>2.6255511494029209E-2</v>
      </c>
      <c r="T10" s="342">
        <f t="shared" si="1"/>
        <v>3.4776609429107597E-2</v>
      </c>
      <c r="V10" s="81">
        <v>1632.9560000000001</v>
      </c>
      <c r="W10" s="61">
        <v>1367.925</v>
      </c>
      <c r="X10" s="61">
        <v>1837.4550000000002</v>
      </c>
      <c r="Y10" s="61">
        <v>1723.7850000000001</v>
      </c>
      <c r="Z10" s="61">
        <v>1913.414</v>
      </c>
      <c r="AA10" s="61">
        <v>2177.0239999999999</v>
      </c>
      <c r="AB10" s="61">
        <v>2534.7139999999999</v>
      </c>
      <c r="AC10" s="61">
        <v>3077.1400000000003</v>
      </c>
      <c r="AD10" s="61">
        <v>3226.1359999999995</v>
      </c>
      <c r="AE10" s="61">
        <v>3862.9750000000004</v>
      </c>
      <c r="AF10" s="61">
        <v>4511.4459999999999</v>
      </c>
      <c r="AG10" s="82">
        <v>5486.7990000000009</v>
      </c>
      <c r="AH10" s="42">
        <f t="shared" si="2"/>
        <v>0.21619520659229902</v>
      </c>
      <c r="AJ10" s="340">
        <f t="shared" si="19"/>
        <v>2.8532720774817905E-2</v>
      </c>
      <c r="AK10" s="341">
        <f t="shared" si="20"/>
        <v>2.737982445864948E-2</v>
      </c>
      <c r="AL10" s="341">
        <f t="shared" si="21"/>
        <v>4.1557043968841953E-2</v>
      </c>
      <c r="AM10" s="341">
        <f t="shared" si="22"/>
        <v>4.5189861996132265E-2</v>
      </c>
      <c r="AN10" s="342">
        <f t="shared" si="23"/>
        <v>6.0642873821087309E-2</v>
      </c>
      <c r="AP10" s="52">
        <f t="shared" si="3"/>
        <v>1.983128983367014</v>
      </c>
      <c r="AQ10" s="74">
        <f t="shared" si="4"/>
        <v>1.6330761415744526</v>
      </c>
      <c r="AR10" s="74">
        <f t="shared" si="5"/>
        <v>1.7835213154216496</v>
      </c>
      <c r="AS10" s="74">
        <f t="shared" si="6"/>
        <v>1.7367533371686386</v>
      </c>
      <c r="AT10" s="74">
        <f t="shared" si="7"/>
        <v>1.7833573175460051</v>
      </c>
      <c r="AU10" s="74">
        <f t="shared" si="8"/>
        <v>2.0205242910376766</v>
      </c>
      <c r="AV10" s="74">
        <f t="shared" si="9"/>
        <v>2.0492324010901362</v>
      </c>
      <c r="AW10" s="74">
        <f t="shared" si="10"/>
        <v>2.28254499977005</v>
      </c>
      <c r="AX10" s="74">
        <f t="shared" si="11"/>
        <v>2.3470010432292674</v>
      </c>
      <c r="AY10" s="74">
        <f t="shared" si="12"/>
        <v>2.6762042130918018</v>
      </c>
      <c r="AZ10" s="74">
        <f t="shared" si="13"/>
        <v>2.9667293579188261</v>
      </c>
      <c r="BA10" s="17">
        <f t="shared" si="14"/>
        <v>2.9908733321195697</v>
      </c>
      <c r="BB10" s="42">
        <f t="shared" si="24"/>
        <v>8.138246293447126E-3</v>
      </c>
      <c r="BC10" s="8"/>
    </row>
    <row r="11" spans="1:55" ht="20.100000000000001" customHeight="1">
      <c r="A11" s="47" t="s">
        <v>127</v>
      </c>
      <c r="B11" s="81">
        <v>136862.41</v>
      </c>
      <c r="C11" s="61">
        <v>147369.59</v>
      </c>
      <c r="D11" s="61">
        <v>156405.41</v>
      </c>
      <c r="E11" s="61">
        <v>168723.93000000005</v>
      </c>
      <c r="F11" s="61">
        <v>202121.96</v>
      </c>
      <c r="G11" s="61">
        <v>149795.34</v>
      </c>
      <c r="H11" s="61">
        <v>37544.32</v>
      </c>
      <c r="I11" s="61">
        <v>64022.710000000006</v>
      </c>
      <c r="J11" s="61">
        <v>51236.680000000008</v>
      </c>
      <c r="K11" s="61">
        <v>71358.459999999992</v>
      </c>
      <c r="L11" s="61">
        <v>51665.72</v>
      </c>
      <c r="M11" s="82">
        <v>34891.839999999997</v>
      </c>
      <c r="N11" s="42">
        <f t="shared" si="0"/>
        <v>-0.32466169057549193</v>
      </c>
      <c r="P11" s="340">
        <f t="shared" si="15"/>
        <v>0.30937372544666203</v>
      </c>
      <c r="Q11" s="341">
        <f t="shared" si="16"/>
        <v>0.27922910387000827</v>
      </c>
      <c r="R11" s="341">
        <f t="shared" si="17"/>
        <v>0.12885382321570935</v>
      </c>
      <c r="S11" s="341">
        <f t="shared" si="18"/>
        <v>8.9204165590873491E-2</v>
      </c>
      <c r="T11" s="342">
        <f t="shared" si="1"/>
        <v>6.614394286131986E-2</v>
      </c>
      <c r="V11" s="81">
        <v>12136.95</v>
      </c>
      <c r="W11" s="61">
        <v>14255.280999999999</v>
      </c>
      <c r="X11" s="61">
        <v>16191.282999999999</v>
      </c>
      <c r="Y11" s="61">
        <v>18928.006000000005</v>
      </c>
      <c r="Z11" s="61">
        <v>23322.368999999995</v>
      </c>
      <c r="AA11" s="61">
        <v>18346.521000000001</v>
      </c>
      <c r="AB11" s="61">
        <v>5348.6909999999998</v>
      </c>
      <c r="AC11" s="61">
        <v>9500.1290000000008</v>
      </c>
      <c r="AD11" s="61">
        <v>8710.0649999999987</v>
      </c>
      <c r="AE11" s="61">
        <v>10835.705</v>
      </c>
      <c r="AF11" s="61">
        <v>7139.0959999999995</v>
      </c>
      <c r="AG11" s="82">
        <v>5084.7079999999996</v>
      </c>
      <c r="AH11" s="42">
        <f t="shared" si="2"/>
        <v>-0.28776584598386129</v>
      </c>
      <c r="AJ11" s="340">
        <f t="shared" si="19"/>
        <v>0.21206952631174764</v>
      </c>
      <c r="AK11" s="341">
        <f t="shared" si="20"/>
        <v>0.23073908436789231</v>
      </c>
      <c r="AL11" s="341">
        <f t="shared" si="21"/>
        <v>0.11656815514426071</v>
      </c>
      <c r="AM11" s="341">
        <f t="shared" si="22"/>
        <v>7.1510279191447673E-2</v>
      </c>
      <c r="AN11" s="342">
        <f t="shared" si="23"/>
        <v>5.6198761000917502E-2</v>
      </c>
      <c r="AP11" s="52">
        <f t="shared" si="3"/>
        <v>0.8867993775646652</v>
      </c>
      <c r="AQ11" s="74">
        <f t="shared" si="4"/>
        <v>0.96731496640521286</v>
      </c>
      <c r="AR11" s="74">
        <f t="shared" si="5"/>
        <v>1.0352124648373735</v>
      </c>
      <c r="AS11" s="74">
        <f t="shared" si="6"/>
        <v>1.1218329255369999</v>
      </c>
      <c r="AT11" s="74">
        <f t="shared" si="7"/>
        <v>1.1538760558229297</v>
      </c>
      <c r="AU11" s="74">
        <f t="shared" si="8"/>
        <v>1.224772479571127</v>
      </c>
      <c r="AV11" s="74">
        <f t="shared" si="9"/>
        <v>1.4246338727136354</v>
      </c>
      <c r="AW11" s="74">
        <f t="shared" si="10"/>
        <v>1.4838686147462359</v>
      </c>
      <c r="AX11" s="74">
        <f t="shared" si="11"/>
        <v>1.6999667035412904</v>
      </c>
      <c r="AY11" s="74">
        <f t="shared" si="12"/>
        <v>1.5184891882476164</v>
      </c>
      <c r="AZ11" s="74">
        <f t="shared" si="13"/>
        <v>1.38178583401141</v>
      </c>
      <c r="BA11" s="17">
        <f t="shared" si="14"/>
        <v>1.4572771169419554</v>
      </c>
      <c r="BB11" s="42">
        <f t="shared" si="24"/>
        <v>5.4633128428730186E-2</v>
      </c>
      <c r="BC11" s="8"/>
    </row>
    <row r="12" spans="1:55" ht="20.100000000000001" customHeight="1">
      <c r="A12" s="47" t="s">
        <v>139</v>
      </c>
      <c r="B12" s="81">
        <v>5543.37</v>
      </c>
      <c r="C12" s="61">
        <v>46022.79</v>
      </c>
      <c r="D12" s="61">
        <v>58986.740000000005</v>
      </c>
      <c r="E12" s="61">
        <v>55473.33</v>
      </c>
      <c r="F12" s="61">
        <v>56763.329999999994</v>
      </c>
      <c r="G12" s="61">
        <v>57576.2</v>
      </c>
      <c r="H12" s="61">
        <v>55402.009999999995</v>
      </c>
      <c r="I12" s="61">
        <v>61538.16</v>
      </c>
      <c r="J12" s="61">
        <v>47359.520000000004</v>
      </c>
      <c r="K12" s="61">
        <v>60209.69</v>
      </c>
      <c r="L12" s="61">
        <v>67479.920000000013</v>
      </c>
      <c r="M12" s="82">
        <v>82507.430000000008</v>
      </c>
      <c r="N12" s="42">
        <f t="shared" si="0"/>
        <v>0.2226960257214293</v>
      </c>
      <c r="P12" s="340">
        <f t="shared" si="15"/>
        <v>1.2530635902358162E-2</v>
      </c>
      <c r="Q12" s="341">
        <f t="shared" si="16"/>
        <v>0.10732610727570276</v>
      </c>
      <c r="R12" s="341">
        <f t="shared" si="17"/>
        <v>0.10872219987836991</v>
      </c>
      <c r="S12" s="341">
        <f t="shared" si="18"/>
        <v>0.1165083919809672</v>
      </c>
      <c r="T12" s="342">
        <f t="shared" si="1"/>
        <v>0.1564081096197377</v>
      </c>
      <c r="V12" s="81">
        <v>397.59200000000004</v>
      </c>
      <c r="W12" s="61">
        <v>2703.386</v>
      </c>
      <c r="X12" s="61">
        <v>3243.5590000000002</v>
      </c>
      <c r="Y12" s="61">
        <v>3412.8649999999998</v>
      </c>
      <c r="Z12" s="61">
        <v>3617.8319999999999</v>
      </c>
      <c r="AA12" s="61">
        <v>3014.3290000000002</v>
      </c>
      <c r="AB12" s="61">
        <v>2832.4649999999997</v>
      </c>
      <c r="AC12" s="61">
        <v>2737.596</v>
      </c>
      <c r="AD12" s="61">
        <v>2405.268</v>
      </c>
      <c r="AE12" s="61">
        <v>2843.92</v>
      </c>
      <c r="AF12" s="61">
        <v>3387.9449999999997</v>
      </c>
      <c r="AG12" s="82">
        <v>4665.9119999999994</v>
      </c>
      <c r="AH12" s="42">
        <f t="shared" si="2"/>
        <v>0.37721007867601147</v>
      </c>
      <c r="AJ12" s="340">
        <f t="shared" si="19"/>
        <v>6.9471446372721618E-3</v>
      </c>
      <c r="AK12" s="341">
        <f t="shared" si="20"/>
        <v>3.7910376220297269E-2</v>
      </c>
      <c r="AL12" s="341">
        <f t="shared" si="21"/>
        <v>3.0594272156529358E-2</v>
      </c>
      <c r="AM12" s="341">
        <f t="shared" si="22"/>
        <v>3.3936074376261255E-2</v>
      </c>
      <c r="AN12" s="342">
        <f t="shared" si="23"/>
        <v>5.157001608338433E-2</v>
      </c>
      <c r="AP12" s="52">
        <f t="shared" si="3"/>
        <v>0.7172387915654197</v>
      </c>
      <c r="AQ12" s="74">
        <f t="shared" si="4"/>
        <v>0.58740158951684585</v>
      </c>
      <c r="AR12" s="74">
        <f t="shared" si="5"/>
        <v>0.54987934576482778</v>
      </c>
      <c r="AS12" s="74">
        <f t="shared" si="6"/>
        <v>0.61522627179583411</v>
      </c>
      <c r="AT12" s="74">
        <f t="shared" si="7"/>
        <v>0.63735372819036518</v>
      </c>
      <c r="AU12" s="74">
        <f t="shared" si="8"/>
        <v>0.52353732966051958</v>
      </c>
      <c r="AV12" s="74">
        <f t="shared" si="9"/>
        <v>0.51125672155216029</v>
      </c>
      <c r="AW12" s="74">
        <f t="shared" si="10"/>
        <v>0.44486152982149613</v>
      </c>
      <c r="AX12" s="74">
        <f t="shared" si="11"/>
        <v>0.50787423521184327</v>
      </c>
      <c r="AY12" s="74">
        <f t="shared" si="12"/>
        <v>0.47233593130939555</v>
      </c>
      <c r="AZ12" s="74">
        <f t="shared" si="13"/>
        <v>0.50206713345244025</v>
      </c>
      <c r="BA12" s="17">
        <f t="shared" si="14"/>
        <v>0.56551416036107283</v>
      </c>
      <c r="BB12" s="42">
        <f t="shared" si="24"/>
        <v>0.12637159989410615</v>
      </c>
      <c r="BC12" s="8"/>
    </row>
    <row r="13" spans="1:55" ht="20.100000000000001" customHeight="1">
      <c r="A13" s="47" t="s">
        <v>136</v>
      </c>
      <c r="B13" s="81">
        <v>7638.6500000000005</v>
      </c>
      <c r="C13" s="61">
        <v>7317.94</v>
      </c>
      <c r="D13" s="61">
        <v>7589.39</v>
      </c>
      <c r="E13" s="61">
        <v>6287.7499999999991</v>
      </c>
      <c r="F13" s="61">
        <v>6656.92</v>
      </c>
      <c r="G13" s="61">
        <v>6166.0199999999995</v>
      </c>
      <c r="H13" s="61">
        <v>7478.27</v>
      </c>
      <c r="I13" s="61">
        <v>6750.81</v>
      </c>
      <c r="J13" s="61">
        <v>11707.43</v>
      </c>
      <c r="K13" s="61">
        <v>11791.18</v>
      </c>
      <c r="L13" s="61">
        <v>14364.44</v>
      </c>
      <c r="M13" s="82">
        <v>14945.06</v>
      </c>
      <c r="N13" s="42">
        <f t="shared" si="0"/>
        <v>4.0420649882626745E-2</v>
      </c>
      <c r="P13" s="340">
        <f t="shared" si="15"/>
        <v>1.7266958896041251E-2</v>
      </c>
      <c r="Q13" s="341">
        <f t="shared" si="16"/>
        <v>1.1493897200303749E-2</v>
      </c>
      <c r="R13" s="341">
        <f t="shared" si="17"/>
        <v>2.1291639747054631E-2</v>
      </c>
      <c r="S13" s="341">
        <f t="shared" si="18"/>
        <v>2.4801123150517728E-2</v>
      </c>
      <c r="T13" s="342">
        <f t="shared" si="1"/>
        <v>2.8331128272369614E-2</v>
      </c>
      <c r="V13" s="81">
        <v>1792.7139999999999</v>
      </c>
      <c r="W13" s="61">
        <v>1711.375</v>
      </c>
      <c r="X13" s="61">
        <v>1809.0139999999999</v>
      </c>
      <c r="Y13" s="61">
        <v>1486.617</v>
      </c>
      <c r="Z13" s="61">
        <v>1704.7619999999999</v>
      </c>
      <c r="AA13" s="61">
        <v>1620.5039999999999</v>
      </c>
      <c r="AB13" s="61">
        <v>1922.9889999999998</v>
      </c>
      <c r="AC13" s="61">
        <v>1764.789</v>
      </c>
      <c r="AD13" s="61">
        <v>3228.4360000000001</v>
      </c>
      <c r="AE13" s="61">
        <v>3295.4739999999997</v>
      </c>
      <c r="AF13" s="61">
        <v>3776.181</v>
      </c>
      <c r="AG13" s="82">
        <v>4203.5609999999997</v>
      </c>
      <c r="AH13" s="42">
        <f t="shared" si="2"/>
        <v>0.11317783760894927</v>
      </c>
      <c r="AJ13" s="340">
        <f t="shared" si="19"/>
        <v>3.1324180192918182E-2</v>
      </c>
      <c r="AK13" s="341">
        <f t="shared" si="20"/>
        <v>2.0380627432007786E-2</v>
      </c>
      <c r="AL13" s="341">
        <f t="shared" si="21"/>
        <v>3.5451991772189939E-2</v>
      </c>
      <c r="AM13" s="341">
        <f t="shared" si="22"/>
        <v>3.7824923153777466E-2</v>
      </c>
      <c r="AN13" s="342">
        <f t="shared" si="23"/>
        <v>4.6459879307086616E-2</v>
      </c>
      <c r="AP13" s="52">
        <f t="shared" si="3"/>
        <v>2.3468989939321734</v>
      </c>
      <c r="AQ13" s="74">
        <f t="shared" si="4"/>
        <v>2.3386021202688188</v>
      </c>
      <c r="AR13" s="74">
        <f t="shared" si="5"/>
        <v>2.3836092228756196</v>
      </c>
      <c r="AS13" s="74">
        <f t="shared" si="6"/>
        <v>2.3643067870064809</v>
      </c>
      <c r="AT13" s="74">
        <f t="shared" si="7"/>
        <v>2.5608870168185889</v>
      </c>
      <c r="AU13" s="74">
        <f t="shared" si="8"/>
        <v>2.6281199217647688</v>
      </c>
      <c r="AV13" s="74">
        <f t="shared" si="9"/>
        <v>2.5714356395262539</v>
      </c>
      <c r="AW13" s="74">
        <f t="shared" si="10"/>
        <v>2.6141885195998698</v>
      </c>
      <c r="AX13" s="74">
        <f t="shared" si="11"/>
        <v>2.7575958173570121</v>
      </c>
      <c r="AY13" s="74">
        <f t="shared" si="12"/>
        <v>2.794863618399515</v>
      </c>
      <c r="AZ13" s="74">
        <f t="shared" si="13"/>
        <v>2.6288396902350524</v>
      </c>
      <c r="BA13" s="17">
        <f t="shared" si="14"/>
        <v>2.8126758942419765</v>
      </c>
      <c r="BB13" s="42">
        <f t="shared" si="24"/>
        <v>6.9930549470092182E-2</v>
      </c>
      <c r="BC13" s="8"/>
    </row>
    <row r="14" spans="1:55" ht="20.100000000000001" customHeight="1">
      <c r="A14" s="47" t="s">
        <v>125</v>
      </c>
      <c r="B14" s="81">
        <v>8995.7099999999991</v>
      </c>
      <c r="C14" s="61">
        <v>9688.36</v>
      </c>
      <c r="D14" s="61">
        <v>9846.380000000001</v>
      </c>
      <c r="E14" s="61">
        <v>9703.2500000000018</v>
      </c>
      <c r="F14" s="61">
        <v>10831.85</v>
      </c>
      <c r="G14" s="61">
        <v>10577.7</v>
      </c>
      <c r="H14" s="61">
        <v>7791.42</v>
      </c>
      <c r="I14" s="61">
        <v>5257.78</v>
      </c>
      <c r="J14" s="61">
        <v>5576.01</v>
      </c>
      <c r="K14" s="61">
        <v>4924.75</v>
      </c>
      <c r="L14" s="61">
        <v>12052.970000000001</v>
      </c>
      <c r="M14" s="82">
        <v>15463.16</v>
      </c>
      <c r="N14" s="42">
        <f t="shared" si="0"/>
        <v>0.28293358400460622</v>
      </c>
      <c r="P14" s="340">
        <f t="shared" si="15"/>
        <v>2.0334555819510935E-2</v>
      </c>
      <c r="Q14" s="341">
        <f t="shared" si="16"/>
        <v>1.9717580613694569E-2</v>
      </c>
      <c r="R14" s="341">
        <f t="shared" si="17"/>
        <v>8.8927488889413344E-3</v>
      </c>
      <c r="S14" s="341">
        <f t="shared" si="18"/>
        <v>2.0810222556500335E-2</v>
      </c>
      <c r="T14" s="342">
        <f t="shared" si="1"/>
        <v>2.9313282747354306E-2</v>
      </c>
      <c r="V14" s="81">
        <v>2269.2940000000003</v>
      </c>
      <c r="W14" s="61">
        <v>2655.3939999999998</v>
      </c>
      <c r="X14" s="61">
        <v>2821.4639999999999</v>
      </c>
      <c r="Y14" s="61">
        <v>2821.9920000000006</v>
      </c>
      <c r="Z14" s="61">
        <v>2782.154</v>
      </c>
      <c r="AA14" s="61">
        <v>2767.5830000000001</v>
      </c>
      <c r="AB14" s="61">
        <v>1960.0390000000002</v>
      </c>
      <c r="AC14" s="61">
        <v>1450.9349999999999</v>
      </c>
      <c r="AD14" s="61">
        <v>1315.567</v>
      </c>
      <c r="AE14" s="61">
        <v>1215.3339999999998</v>
      </c>
      <c r="AF14" s="61">
        <v>3144.3630000000003</v>
      </c>
      <c r="AG14" s="82">
        <v>4045.4140000000002</v>
      </c>
      <c r="AH14" s="42">
        <f t="shared" si="2"/>
        <v>0.28656074378180885</v>
      </c>
      <c r="AJ14" s="340">
        <f t="shared" si="19"/>
        <v>3.9651486052269397E-2</v>
      </c>
      <c r="AK14" s="341">
        <f t="shared" si="20"/>
        <v>3.4807120507051148E-2</v>
      </c>
      <c r="AL14" s="341">
        <f t="shared" si="21"/>
        <v>1.3074298558708911E-2</v>
      </c>
      <c r="AM14" s="341">
        <f t="shared" si="22"/>
        <v>3.1496183271559598E-2</v>
      </c>
      <c r="AN14" s="342">
        <f t="shared" si="23"/>
        <v>4.4711958786181172E-2</v>
      </c>
      <c r="AP14" s="52">
        <f t="shared" si="3"/>
        <v>2.5226402362904099</v>
      </c>
      <c r="AQ14" s="74">
        <f t="shared" si="4"/>
        <v>2.7408085578983439</v>
      </c>
      <c r="AR14" s="74">
        <f t="shared" si="5"/>
        <v>2.8654835584245171</v>
      </c>
      <c r="AS14" s="74">
        <f t="shared" si="6"/>
        <v>2.9082956741298021</v>
      </c>
      <c r="AT14" s="74">
        <f t="shared" si="7"/>
        <v>2.5684938399257744</v>
      </c>
      <c r="AU14" s="74">
        <f t="shared" si="8"/>
        <v>2.6164317384686653</v>
      </c>
      <c r="AV14" s="74">
        <f t="shared" si="9"/>
        <v>2.5156377143062496</v>
      </c>
      <c r="AW14" s="74">
        <f t="shared" si="10"/>
        <v>2.7595962554538227</v>
      </c>
      <c r="AX14" s="74">
        <f t="shared" si="11"/>
        <v>2.3593340040638378</v>
      </c>
      <c r="AY14" s="74">
        <f t="shared" si="12"/>
        <v>2.4678085181988929</v>
      </c>
      <c r="AZ14" s="74">
        <f t="shared" si="13"/>
        <v>2.6087868799142448</v>
      </c>
      <c r="BA14" s="17">
        <f t="shared" si="14"/>
        <v>2.6161625437491431</v>
      </c>
      <c r="BB14" s="42">
        <f t="shared" si="24"/>
        <v>2.8272389330403045E-3</v>
      </c>
      <c r="BC14" s="8"/>
    </row>
    <row r="15" spans="1:55" ht="20.100000000000001" customHeight="1">
      <c r="A15" s="47" t="s">
        <v>124</v>
      </c>
      <c r="B15" s="81">
        <v>9888.1200000000008</v>
      </c>
      <c r="C15" s="61">
        <v>10284.64</v>
      </c>
      <c r="D15" s="61">
        <v>20214.919999999998</v>
      </c>
      <c r="E15" s="61">
        <v>20179.200000000004</v>
      </c>
      <c r="F15" s="61">
        <v>22793.200000000001</v>
      </c>
      <c r="G15" s="61">
        <v>22090.15</v>
      </c>
      <c r="H15" s="61">
        <v>21268.11</v>
      </c>
      <c r="I15" s="61">
        <v>21611.43</v>
      </c>
      <c r="J15" s="61">
        <v>22876.640000000003</v>
      </c>
      <c r="K15" s="61">
        <v>21900.23</v>
      </c>
      <c r="L15" s="61">
        <v>24645.48</v>
      </c>
      <c r="M15" s="82">
        <v>17503.78</v>
      </c>
      <c r="N15" s="42">
        <f t="shared" si="0"/>
        <v>-0.28977727356091265</v>
      </c>
      <c r="P15" s="340">
        <f t="shared" si="15"/>
        <v>2.2351824157295256E-2</v>
      </c>
      <c r="Q15" s="341">
        <f t="shared" si="16"/>
        <v>4.1177601311589956E-2</v>
      </c>
      <c r="R15" s="341">
        <f t="shared" si="17"/>
        <v>3.9545813696138826E-2</v>
      </c>
      <c r="S15" s="341">
        <f t="shared" si="18"/>
        <v>4.2551995384687576E-2</v>
      </c>
      <c r="T15" s="342">
        <f t="shared" si="1"/>
        <v>3.3181655773301531E-2</v>
      </c>
      <c r="V15" s="81">
        <v>1982.6759999999999</v>
      </c>
      <c r="W15" s="61">
        <v>2075.5920000000001</v>
      </c>
      <c r="X15" s="61">
        <v>3766.0749999999998</v>
      </c>
      <c r="Y15" s="61">
        <v>3731.799</v>
      </c>
      <c r="Z15" s="61">
        <v>4338.6140000000005</v>
      </c>
      <c r="AA15" s="61">
        <v>4211.0940000000001</v>
      </c>
      <c r="AB15" s="61">
        <v>4032.998</v>
      </c>
      <c r="AC15" s="61">
        <v>4153.5459999999994</v>
      </c>
      <c r="AD15" s="61">
        <v>4417.2819999999992</v>
      </c>
      <c r="AE15" s="61">
        <v>4685.5180000000009</v>
      </c>
      <c r="AF15" s="61">
        <v>5206.7660000000005</v>
      </c>
      <c r="AG15" s="82">
        <v>3998.5910000000003</v>
      </c>
      <c r="AH15" s="42">
        <f t="shared" si="2"/>
        <v>-0.23203942716073664</v>
      </c>
      <c r="AJ15" s="340">
        <f t="shared" si="19"/>
        <v>3.4643395593593987E-2</v>
      </c>
      <c r="AK15" s="341">
        <f t="shared" si="20"/>
        <v>5.2961756277777411E-2</v>
      </c>
      <c r="AL15" s="341">
        <f t="shared" si="21"/>
        <v>5.0405782471489052E-2</v>
      </c>
      <c r="AM15" s="341">
        <f t="shared" si="22"/>
        <v>5.2154683218230614E-2</v>
      </c>
      <c r="AN15" s="342">
        <f t="shared" si="23"/>
        <v>4.4194447340814805E-2</v>
      </c>
      <c r="AP15" s="52">
        <f t="shared" si="3"/>
        <v>2.0051091612965859</v>
      </c>
      <c r="AQ15" s="74">
        <f t="shared" si="4"/>
        <v>2.0181474509559889</v>
      </c>
      <c r="AR15" s="74">
        <f t="shared" si="5"/>
        <v>1.8630175137967404</v>
      </c>
      <c r="AS15" s="74">
        <f t="shared" si="6"/>
        <v>1.8493295076117979</v>
      </c>
      <c r="AT15" s="74">
        <f t="shared" si="7"/>
        <v>1.9034685783479286</v>
      </c>
      <c r="AU15" s="74">
        <f t="shared" si="8"/>
        <v>1.9063220485148358</v>
      </c>
      <c r="AV15" s="74">
        <f t="shared" si="9"/>
        <v>1.8962653475085467</v>
      </c>
      <c r="AW15" s="74">
        <f t="shared" si="10"/>
        <v>1.9219209464621265</v>
      </c>
      <c r="AX15" s="74">
        <f t="shared" si="11"/>
        <v>1.9309138055238875</v>
      </c>
      <c r="AY15" s="74">
        <f t="shared" si="12"/>
        <v>2.1394834666119951</v>
      </c>
      <c r="AZ15" s="74">
        <f t="shared" si="13"/>
        <v>2.112665689611239</v>
      </c>
      <c r="BA15" s="17">
        <f t="shared" si="14"/>
        <v>2.2844157090639854</v>
      </c>
      <c r="BB15" s="42">
        <f t="shared" si="24"/>
        <v>8.1295408117481593E-2</v>
      </c>
      <c r="BC15" s="8"/>
    </row>
    <row r="16" spans="1:55" ht="20.100000000000001" customHeight="1">
      <c r="A16" s="47" t="s">
        <v>126</v>
      </c>
      <c r="B16" s="81">
        <v>7017.13</v>
      </c>
      <c r="C16" s="61">
        <v>5840.27</v>
      </c>
      <c r="D16" s="61">
        <v>8621.9299999999985</v>
      </c>
      <c r="E16" s="61">
        <v>16250.159999999998</v>
      </c>
      <c r="F16" s="61">
        <v>19697.370000000003</v>
      </c>
      <c r="G16" s="61">
        <v>28027.829999999998</v>
      </c>
      <c r="H16" s="61">
        <v>30826.61</v>
      </c>
      <c r="I16" s="61">
        <v>25037.359999999997</v>
      </c>
      <c r="J16" s="61">
        <v>27903.010000000002</v>
      </c>
      <c r="K16" s="61">
        <v>30031.83</v>
      </c>
      <c r="L16" s="61">
        <v>37755.920000000006</v>
      </c>
      <c r="M16" s="82">
        <v>18352.29</v>
      </c>
      <c r="N16" s="42">
        <f t="shared" si="0"/>
        <v>-0.51392284971469382</v>
      </c>
      <c r="P16" s="340">
        <f t="shared" si="15"/>
        <v>1.586202997626255E-2</v>
      </c>
      <c r="Q16" s="341">
        <f t="shared" si="16"/>
        <v>5.2245856608896732E-2</v>
      </c>
      <c r="R16" s="341">
        <f t="shared" si="17"/>
        <v>5.4229254858698422E-2</v>
      </c>
      <c r="S16" s="341">
        <f t="shared" si="18"/>
        <v>6.5188007439280285E-2</v>
      </c>
      <c r="T16" s="342">
        <f t="shared" si="1"/>
        <v>3.4790163577913112E-2</v>
      </c>
      <c r="V16" s="81">
        <v>1319.135</v>
      </c>
      <c r="W16" s="61">
        <v>1159.741</v>
      </c>
      <c r="X16" s="61">
        <v>1881.5730000000001</v>
      </c>
      <c r="Y16" s="61">
        <v>3559.9</v>
      </c>
      <c r="Z16" s="61">
        <v>4235.5200000000004</v>
      </c>
      <c r="AA16" s="61">
        <v>5700.8409999999994</v>
      </c>
      <c r="AB16" s="61">
        <v>6275.5529999999999</v>
      </c>
      <c r="AC16" s="61">
        <v>4917.3429999999998</v>
      </c>
      <c r="AD16" s="61">
        <v>5673.6410000000005</v>
      </c>
      <c r="AE16" s="61">
        <v>6002.9859999999999</v>
      </c>
      <c r="AF16" s="61">
        <v>7774.7330000000011</v>
      </c>
      <c r="AG16" s="82">
        <v>3737.7109999999998</v>
      </c>
      <c r="AH16" s="42">
        <f t="shared" si="2"/>
        <v>-0.51924895684520622</v>
      </c>
      <c r="AJ16" s="340">
        <f t="shared" si="19"/>
        <v>2.3049310954667127E-2</v>
      </c>
      <c r="AK16" s="341">
        <f t="shared" si="20"/>
        <v>7.1697889341905172E-2</v>
      </c>
      <c r="AL16" s="341">
        <f t="shared" si="21"/>
        <v>6.457881636467816E-2</v>
      </c>
      <c r="AM16" s="341">
        <f t="shared" si="22"/>
        <v>7.7877272902474162E-2</v>
      </c>
      <c r="AN16" s="342">
        <f t="shared" si="23"/>
        <v>4.1311069815513565E-2</v>
      </c>
      <c r="AP16" s="52">
        <f t="shared" si="3"/>
        <v>1.8798782408192523</v>
      </c>
      <c r="AQ16" s="74">
        <f t="shared" si="4"/>
        <v>1.9857660690344794</v>
      </c>
      <c r="AR16" s="74">
        <f t="shared" si="5"/>
        <v>2.1823106891380473</v>
      </c>
      <c r="AS16" s="74">
        <f t="shared" si="6"/>
        <v>2.190686122475102</v>
      </c>
      <c r="AT16" s="74">
        <f t="shared" si="7"/>
        <v>2.1502972224210644</v>
      </c>
      <c r="AU16" s="74">
        <f t="shared" si="8"/>
        <v>2.0339929991012502</v>
      </c>
      <c r="AV16" s="74">
        <f t="shared" si="9"/>
        <v>2.0357583918569051</v>
      </c>
      <c r="AW16" s="74">
        <f t="shared" si="10"/>
        <v>1.9640021951196136</v>
      </c>
      <c r="AX16" s="74">
        <f t="shared" si="11"/>
        <v>2.0333437145311564</v>
      </c>
      <c r="AY16" s="74">
        <f t="shared" si="12"/>
        <v>1.9988745274596984</v>
      </c>
      <c r="AZ16" s="74">
        <f t="shared" si="13"/>
        <v>2.059208992920845</v>
      </c>
      <c r="BA16" s="17">
        <f t="shared" si="14"/>
        <v>2.0366455630332778</v>
      </c>
      <c r="BB16" s="42">
        <f t="shared" si="24"/>
        <v>-1.0957328743772895E-2</v>
      </c>
      <c r="BC16" s="8"/>
    </row>
    <row r="17" spans="1:55" ht="20.100000000000001" customHeight="1">
      <c r="A17" s="47" t="s">
        <v>130</v>
      </c>
      <c r="B17" s="81">
        <v>13467.320000000002</v>
      </c>
      <c r="C17" s="61">
        <v>13368.11</v>
      </c>
      <c r="D17" s="61">
        <v>13045.81</v>
      </c>
      <c r="E17" s="61">
        <v>12910.949999999999</v>
      </c>
      <c r="F17" s="61">
        <v>13757.050000000001</v>
      </c>
      <c r="G17" s="61">
        <v>12068.23</v>
      </c>
      <c r="H17" s="61">
        <v>14509.67</v>
      </c>
      <c r="I17" s="61">
        <v>15507.939999999999</v>
      </c>
      <c r="J17" s="61">
        <v>16701.510000000002</v>
      </c>
      <c r="K17" s="61">
        <v>12597.96</v>
      </c>
      <c r="L17" s="61">
        <v>12061.720000000001</v>
      </c>
      <c r="M17" s="82">
        <v>12907.88</v>
      </c>
      <c r="N17" s="42">
        <f t="shared" si="0"/>
        <v>7.0152515561627854E-2</v>
      </c>
      <c r="P17" s="340">
        <f t="shared" si="15"/>
        <v>3.0442507626325888E-2</v>
      </c>
      <c r="Q17" s="341">
        <f t="shared" si="16"/>
        <v>2.249603390998111E-2</v>
      </c>
      <c r="R17" s="341">
        <f t="shared" si="17"/>
        <v>2.2748463331727982E-2</v>
      </c>
      <c r="S17" s="341">
        <f t="shared" si="18"/>
        <v>2.0825329990383383E-2</v>
      </c>
      <c r="T17" s="342">
        <f t="shared" si="1"/>
        <v>2.4469276403330218E-2</v>
      </c>
      <c r="V17" s="81">
        <v>3668.8059999999996</v>
      </c>
      <c r="W17" s="61">
        <v>3642.875</v>
      </c>
      <c r="X17" s="61">
        <v>3560.2640000000001</v>
      </c>
      <c r="Y17" s="61">
        <v>3645.3829999999998</v>
      </c>
      <c r="Z17" s="61">
        <v>3698.7479999999996</v>
      </c>
      <c r="AA17" s="61">
        <v>3294.4210000000003</v>
      </c>
      <c r="AB17" s="61">
        <v>3999.069</v>
      </c>
      <c r="AC17" s="61">
        <v>3663.1119999999996</v>
      </c>
      <c r="AD17" s="61">
        <v>3767.855</v>
      </c>
      <c r="AE17" s="61">
        <v>3225.7039999999997</v>
      </c>
      <c r="AF17" s="61">
        <v>2948.0060000000003</v>
      </c>
      <c r="AG17" s="82">
        <v>3191.0390000000002</v>
      </c>
      <c r="AH17" s="42">
        <f t="shared" si="2"/>
        <v>8.2439791506530136E-2</v>
      </c>
      <c r="AJ17" s="340">
        <f t="shared" si="19"/>
        <v>6.4105228294563082E-2</v>
      </c>
      <c r="AK17" s="341">
        <f t="shared" si="20"/>
        <v>4.1433015287331926E-2</v>
      </c>
      <c r="AL17" s="341">
        <f t="shared" si="21"/>
        <v>3.4701421303132772E-2</v>
      </c>
      <c r="AM17" s="341">
        <f t="shared" si="22"/>
        <v>2.9529331461303075E-2</v>
      </c>
      <c r="AN17" s="342">
        <f t="shared" si="23"/>
        <v>3.5268974758355214E-2</v>
      </c>
      <c r="AP17" s="52">
        <f t="shared" si="3"/>
        <v>2.7242287255370772</v>
      </c>
      <c r="AQ17" s="74">
        <f t="shared" si="4"/>
        <v>2.725048641879817</v>
      </c>
      <c r="AR17" s="74">
        <f t="shared" si="5"/>
        <v>2.7290478705423427</v>
      </c>
      <c r="AS17" s="74">
        <f t="shared" si="6"/>
        <v>2.8234816183162352</v>
      </c>
      <c r="AT17" s="74">
        <f t="shared" si="7"/>
        <v>2.6886200166460101</v>
      </c>
      <c r="AU17" s="74">
        <f t="shared" si="8"/>
        <v>2.7298294778936101</v>
      </c>
      <c r="AV17" s="74">
        <f t="shared" si="9"/>
        <v>2.7561405600540878</v>
      </c>
      <c r="AW17" s="74">
        <f t="shared" si="10"/>
        <v>2.3620880658552972</v>
      </c>
      <c r="AX17" s="74">
        <f t="shared" si="11"/>
        <v>2.2559966134798586</v>
      </c>
      <c r="AY17" s="74">
        <f t="shared" si="12"/>
        <v>2.5604970963552831</v>
      </c>
      <c r="AZ17" s="74">
        <f t="shared" si="13"/>
        <v>2.4441008413393779</v>
      </c>
      <c r="BA17" s="17">
        <f t="shared" si="14"/>
        <v>2.4721635156199162</v>
      </c>
      <c r="BB17" s="42">
        <f t="shared" si="24"/>
        <v>1.1481798870933597E-2</v>
      </c>
      <c r="BC17" s="8"/>
    </row>
    <row r="18" spans="1:55" ht="20.100000000000001" customHeight="1">
      <c r="A18" s="47" t="s">
        <v>135</v>
      </c>
      <c r="B18" s="81">
        <v>54</v>
      </c>
      <c r="C18" s="61">
        <v>0.16</v>
      </c>
      <c r="D18" s="61">
        <v>51.84</v>
      </c>
      <c r="E18" s="61">
        <v>106.01</v>
      </c>
      <c r="F18" s="61">
        <v>203.85</v>
      </c>
      <c r="G18" s="61">
        <v>115.88</v>
      </c>
      <c r="H18" s="61">
        <v>1766.01</v>
      </c>
      <c r="I18" s="61">
        <v>3969.46</v>
      </c>
      <c r="J18" s="61">
        <v>4613.4800000000005</v>
      </c>
      <c r="K18" s="61">
        <v>4796.67</v>
      </c>
      <c r="L18" s="61">
        <v>9828.51</v>
      </c>
      <c r="M18" s="82">
        <v>14544.46</v>
      </c>
      <c r="N18" s="42">
        <f t="shared" si="0"/>
        <v>0.47982349308287814</v>
      </c>
      <c r="P18" s="340">
        <f t="shared" si="15"/>
        <v>1.2206551948135172E-4</v>
      </c>
      <c r="Q18" s="341">
        <f t="shared" si="16"/>
        <v>2.1600851239068287E-4</v>
      </c>
      <c r="R18" s="341">
        <f t="shared" si="17"/>
        <v>8.6614715088315624E-3</v>
      </c>
      <c r="S18" s="341">
        <f t="shared" si="18"/>
        <v>1.6969550285015983E-2</v>
      </c>
      <c r="T18" s="342">
        <f t="shared" si="1"/>
        <v>2.7571716802230899E-2</v>
      </c>
      <c r="V18" s="81">
        <v>4.7519999999999998</v>
      </c>
      <c r="W18" s="61">
        <v>1.0999999999999999E-2</v>
      </c>
      <c r="X18" s="61">
        <v>18.472000000000001</v>
      </c>
      <c r="Y18" s="61">
        <v>16.006999999999998</v>
      </c>
      <c r="Z18" s="61">
        <v>32.49</v>
      </c>
      <c r="AA18" s="61">
        <v>8.4350000000000005</v>
      </c>
      <c r="AB18" s="61">
        <v>131.48400000000001</v>
      </c>
      <c r="AC18" s="61">
        <v>362.04500000000002</v>
      </c>
      <c r="AD18" s="61">
        <v>461.19599999999997</v>
      </c>
      <c r="AE18" s="61">
        <v>474.22300000000001</v>
      </c>
      <c r="AF18" s="61">
        <v>1809.588</v>
      </c>
      <c r="AG18" s="82">
        <v>2815.2470000000003</v>
      </c>
      <c r="AH18" s="42">
        <f t="shared" si="2"/>
        <v>0.5557392069355015</v>
      </c>
      <c r="AJ18" s="340">
        <f t="shared" si="19"/>
        <v>8.3031930512478388E-5</v>
      </c>
      <c r="AK18" s="341">
        <f t="shared" si="20"/>
        <v>1.0608464551089395E-4</v>
      </c>
      <c r="AL18" s="341">
        <f t="shared" si="21"/>
        <v>5.1015877819649714E-3</v>
      </c>
      <c r="AM18" s="341">
        <f t="shared" si="22"/>
        <v>1.812612452633967E-2</v>
      </c>
      <c r="AN18" s="342">
        <f t="shared" si="23"/>
        <v>3.1115531769287445E-2</v>
      </c>
      <c r="AP18" s="52">
        <f t="shared" si="3"/>
        <v>0.87999999999999989</v>
      </c>
      <c r="AQ18" s="74">
        <f t="shared" si="4"/>
        <v>0.68749999999999989</v>
      </c>
      <c r="AR18" s="74">
        <f t="shared" si="5"/>
        <v>3.5632716049382718</v>
      </c>
      <c r="AS18" s="74">
        <f t="shared" si="6"/>
        <v>1.5099518913310062</v>
      </c>
      <c r="AT18" s="74">
        <f t="shared" si="7"/>
        <v>1.5938189845474615</v>
      </c>
      <c r="AU18" s="74">
        <f t="shared" si="8"/>
        <v>0.72790818087676912</v>
      </c>
      <c r="AV18" s="74">
        <f t="shared" si="9"/>
        <v>0.74452579543717201</v>
      </c>
      <c r="AW18" s="74">
        <f t="shared" si="10"/>
        <v>0.91207620180074878</v>
      </c>
      <c r="AX18" s="74">
        <f t="shared" si="11"/>
        <v>0.99967053070567102</v>
      </c>
      <c r="AY18" s="74">
        <f t="shared" si="12"/>
        <v>0.98865045958967368</v>
      </c>
      <c r="AZ18" s="74">
        <f t="shared" si="13"/>
        <v>1.841162088658403</v>
      </c>
      <c r="BA18" s="17">
        <f t="shared" si="14"/>
        <v>1.9356146601523883</v>
      </c>
      <c r="BB18" s="42">
        <f t="shared" si="24"/>
        <v>5.1300519425103872E-2</v>
      </c>
      <c r="BC18" s="8"/>
    </row>
    <row r="19" spans="1:55" ht="20.100000000000001" customHeight="1">
      <c r="A19" s="47" t="s">
        <v>134</v>
      </c>
      <c r="B19" s="81">
        <v>583.49</v>
      </c>
      <c r="C19" s="61">
        <v>391.33</v>
      </c>
      <c r="D19" s="61">
        <v>3631.82</v>
      </c>
      <c r="E19" s="61">
        <v>2970.2500000000005</v>
      </c>
      <c r="F19" s="61">
        <v>2673.6400000000003</v>
      </c>
      <c r="G19" s="61">
        <v>5530.2</v>
      </c>
      <c r="H19" s="61">
        <v>6578.89</v>
      </c>
      <c r="I19" s="61">
        <v>9039.5899999999983</v>
      </c>
      <c r="J19" s="61">
        <v>9114.76</v>
      </c>
      <c r="K19" s="61">
        <v>20478.89</v>
      </c>
      <c r="L19" s="61">
        <v>15044.7</v>
      </c>
      <c r="M19" s="82">
        <v>11915.300000000001</v>
      </c>
      <c r="N19" s="42">
        <f t="shared" si="0"/>
        <v>-0.20800680638364338</v>
      </c>
      <c r="P19" s="340">
        <f t="shared" si="15"/>
        <v>1.3189631474476652E-3</v>
      </c>
      <c r="Q19" s="341">
        <f t="shared" si="16"/>
        <v>1.0308683769614727E-2</v>
      </c>
      <c r="R19" s="341">
        <f t="shared" si="17"/>
        <v>3.6979263169552121E-2</v>
      </c>
      <c r="S19" s="341">
        <f t="shared" si="18"/>
        <v>2.597563549032152E-2</v>
      </c>
      <c r="T19" s="342">
        <f t="shared" si="1"/>
        <v>2.2587657239500257E-2</v>
      </c>
      <c r="V19" s="81">
        <v>114.515</v>
      </c>
      <c r="W19" s="61">
        <v>74.838999999999999</v>
      </c>
      <c r="X19" s="61">
        <v>630.58899999999994</v>
      </c>
      <c r="Y19" s="61">
        <v>497.28700000000009</v>
      </c>
      <c r="Z19" s="61">
        <v>500.53999999999996</v>
      </c>
      <c r="AA19" s="61">
        <v>1238.7070000000001</v>
      </c>
      <c r="AB19" s="61">
        <v>1508.472</v>
      </c>
      <c r="AC19" s="61">
        <v>1998.7809999999999</v>
      </c>
      <c r="AD19" s="61">
        <v>2079.0059999999999</v>
      </c>
      <c r="AE19" s="61">
        <v>4180.4650000000001</v>
      </c>
      <c r="AF19" s="61">
        <v>3709.5639999999999</v>
      </c>
      <c r="AG19" s="82">
        <v>2724.5879999999997</v>
      </c>
      <c r="AH19" s="42">
        <f t="shared" si="2"/>
        <v>-0.2655233876541826</v>
      </c>
      <c r="AJ19" s="340">
        <f t="shared" si="19"/>
        <v>2.0009262463460574E-3</v>
      </c>
      <c r="AK19" s="341">
        <f t="shared" si="20"/>
        <v>1.5578872908934548E-2</v>
      </c>
      <c r="AL19" s="341">
        <f t="shared" si="21"/>
        <v>4.4972532262104944E-2</v>
      </c>
      <c r="AM19" s="341">
        <f t="shared" si="22"/>
        <v>3.7157639751383566E-2</v>
      </c>
      <c r="AN19" s="342">
        <f t="shared" si="23"/>
        <v>3.0113522711229006E-2</v>
      </c>
      <c r="AP19" s="52">
        <f t="shared" si="3"/>
        <v>1.9625871908687382</v>
      </c>
      <c r="AQ19" s="74">
        <f t="shared" si="4"/>
        <v>1.912426852017479</v>
      </c>
      <c r="AR19" s="74">
        <f t="shared" si="5"/>
        <v>1.73628924340964</v>
      </c>
      <c r="AS19" s="74">
        <f t="shared" si="6"/>
        <v>1.6742260752461915</v>
      </c>
      <c r="AT19" s="74">
        <f t="shared" si="7"/>
        <v>1.8721293816669407</v>
      </c>
      <c r="AU19" s="74">
        <f t="shared" si="8"/>
        <v>2.2398954829843412</v>
      </c>
      <c r="AV19" s="74">
        <f t="shared" si="9"/>
        <v>2.2928974340656252</v>
      </c>
      <c r="AW19" s="74">
        <f t="shared" si="10"/>
        <v>2.2111412132629913</v>
      </c>
      <c r="AX19" s="74">
        <f t="shared" si="11"/>
        <v>2.280922372064651</v>
      </c>
      <c r="AY19" s="74">
        <f t="shared" si="12"/>
        <v>2.0413533155361447</v>
      </c>
      <c r="AZ19" s="74">
        <f t="shared" si="13"/>
        <v>2.4656948958769531</v>
      </c>
      <c r="BA19" s="17">
        <f t="shared" si="14"/>
        <v>2.2866297953051955</v>
      </c>
      <c r="BB19" s="42">
        <f t="shared" si="24"/>
        <v>-7.2622570161127345E-2</v>
      </c>
      <c r="BC19" s="8"/>
    </row>
    <row r="20" spans="1:55" ht="20.100000000000001" customHeight="1">
      <c r="A20" s="47" t="s">
        <v>122</v>
      </c>
      <c r="B20" s="81">
        <v>13086.130000000001</v>
      </c>
      <c r="C20" s="61">
        <v>7218.05</v>
      </c>
      <c r="D20" s="61">
        <v>12690.79</v>
      </c>
      <c r="E20" s="61">
        <v>12090.589999999998</v>
      </c>
      <c r="F20" s="61">
        <v>12857.54</v>
      </c>
      <c r="G20" s="61">
        <v>8522.0999999999985</v>
      </c>
      <c r="H20" s="61">
        <v>7342.3499999999995</v>
      </c>
      <c r="I20" s="61">
        <v>8811.5</v>
      </c>
      <c r="J20" s="61">
        <v>9665.1400000000012</v>
      </c>
      <c r="K20" s="61">
        <v>10585.69</v>
      </c>
      <c r="L20" s="61">
        <v>11586.86</v>
      </c>
      <c r="M20" s="82">
        <v>10094.759999999998</v>
      </c>
      <c r="N20" s="42">
        <f t="shared" si="0"/>
        <v>-0.12877518154185016</v>
      </c>
      <c r="P20" s="340">
        <f t="shared" si="15"/>
        <v>2.9580838082416693E-2</v>
      </c>
      <c r="Q20" s="341">
        <f t="shared" si="16"/>
        <v>1.5885796888545377E-2</v>
      </c>
      <c r="R20" s="341">
        <f t="shared" si="17"/>
        <v>1.9114855167506453E-2</v>
      </c>
      <c r="S20" s="341">
        <f t="shared" si="18"/>
        <v>2.0005453869959975E-2</v>
      </c>
      <c r="T20" s="342">
        <f t="shared" si="1"/>
        <v>1.9136486600842408E-2</v>
      </c>
      <c r="V20" s="81">
        <v>2401.8289999999997</v>
      </c>
      <c r="W20" s="61">
        <v>1571.174</v>
      </c>
      <c r="X20" s="61">
        <v>2725.46</v>
      </c>
      <c r="Y20" s="61">
        <v>2577.0480000000002</v>
      </c>
      <c r="Z20" s="61">
        <v>2812.9969999999998</v>
      </c>
      <c r="AA20" s="61">
        <v>1709.9679999999998</v>
      </c>
      <c r="AB20" s="61">
        <v>1624.0230000000001</v>
      </c>
      <c r="AC20" s="61">
        <v>1871.098</v>
      </c>
      <c r="AD20" s="61">
        <v>2345.998</v>
      </c>
      <c r="AE20" s="61">
        <v>2417.8510000000001</v>
      </c>
      <c r="AF20" s="61">
        <v>2681.5540000000001</v>
      </c>
      <c r="AG20" s="82">
        <v>2299.652</v>
      </c>
      <c r="AH20" s="42">
        <f t="shared" si="2"/>
        <v>-0.1424181649894054</v>
      </c>
      <c r="AJ20" s="340">
        <f t="shared" si="19"/>
        <v>4.1967276647907295E-2</v>
      </c>
      <c r="AK20" s="341">
        <f t="shared" si="20"/>
        <v>2.1505791240660613E-2</v>
      </c>
      <c r="AL20" s="341">
        <f t="shared" si="21"/>
        <v>2.6010714622048674E-2</v>
      </c>
      <c r="AM20" s="341">
        <f t="shared" si="22"/>
        <v>2.6860358119143279E-2</v>
      </c>
      <c r="AN20" s="342">
        <f t="shared" si="23"/>
        <v>2.5416915412503915E-2</v>
      </c>
      <c r="AP20" s="52">
        <f t="shared" si="3"/>
        <v>1.8354005347646705</v>
      </c>
      <c r="AQ20" s="74">
        <f t="shared" si="4"/>
        <v>2.17672917200629</v>
      </c>
      <c r="AR20" s="74">
        <f t="shared" si="5"/>
        <v>2.1475889207842851</v>
      </c>
      <c r="AS20" s="74">
        <f t="shared" si="6"/>
        <v>2.1314493337380562</v>
      </c>
      <c r="AT20" s="74">
        <f t="shared" si="7"/>
        <v>2.1878189762582885</v>
      </c>
      <c r="AU20" s="74">
        <f t="shared" si="8"/>
        <v>2.0065101324790842</v>
      </c>
      <c r="AV20" s="74">
        <f t="shared" si="9"/>
        <v>2.2118572391672968</v>
      </c>
      <c r="AW20" s="74">
        <f t="shared" si="10"/>
        <v>2.1234727344946944</v>
      </c>
      <c r="AX20" s="74">
        <f t="shared" si="11"/>
        <v>2.4272778252565401</v>
      </c>
      <c r="AY20" s="74">
        <f t="shared" si="12"/>
        <v>2.2840750106984049</v>
      </c>
      <c r="AZ20" s="74">
        <f t="shared" si="13"/>
        <v>2.3143060328682665</v>
      </c>
      <c r="BA20" s="17">
        <f t="shared" si="14"/>
        <v>2.2780650555337627</v>
      </c>
      <c r="BB20" s="42">
        <f t="shared" si="24"/>
        <v>-1.5659544079219323E-2</v>
      </c>
      <c r="BC20" s="8"/>
    </row>
    <row r="21" spans="1:55" ht="20.100000000000001" customHeight="1">
      <c r="A21" s="47" t="s">
        <v>121</v>
      </c>
      <c r="B21" s="81">
        <v>6605.63</v>
      </c>
      <c r="C21" s="61">
        <v>5691.3499999999995</v>
      </c>
      <c r="D21" s="61">
        <v>5825.87</v>
      </c>
      <c r="E21" s="61">
        <v>5902.7499999999991</v>
      </c>
      <c r="F21" s="61">
        <v>6344.73</v>
      </c>
      <c r="G21" s="61">
        <v>5659.2699999999995</v>
      </c>
      <c r="H21" s="61">
        <v>5256.2199999999993</v>
      </c>
      <c r="I21" s="61">
        <v>5330.26</v>
      </c>
      <c r="J21" s="61">
        <v>8204.84</v>
      </c>
      <c r="K21" s="61">
        <v>8107.54</v>
      </c>
      <c r="L21" s="61">
        <v>8648.5</v>
      </c>
      <c r="M21" s="82">
        <v>7437.95</v>
      </c>
      <c r="N21" s="42">
        <f t="shared" si="0"/>
        <v>-0.13997224952303869</v>
      </c>
      <c r="P21" s="340">
        <f t="shared" si="15"/>
        <v>1.493184550836299E-2</v>
      </c>
      <c r="Q21" s="341">
        <f t="shared" si="16"/>
        <v>1.054927937450138E-2</v>
      </c>
      <c r="R21" s="341">
        <f t="shared" si="17"/>
        <v>1.4639995396121109E-2</v>
      </c>
      <c r="S21" s="341">
        <f t="shared" si="18"/>
        <v>1.4932187650006026E-2</v>
      </c>
      <c r="T21" s="342">
        <f t="shared" si="1"/>
        <v>1.4100011343779922E-2</v>
      </c>
      <c r="V21" s="81">
        <v>1548.838</v>
      </c>
      <c r="W21" s="61">
        <v>1274.607</v>
      </c>
      <c r="X21" s="61">
        <v>1373.223</v>
      </c>
      <c r="Y21" s="61">
        <v>1340.3469999999998</v>
      </c>
      <c r="Z21" s="61">
        <v>1375.5319999999999</v>
      </c>
      <c r="AA21" s="61">
        <v>1265.0150000000001</v>
      </c>
      <c r="AB21" s="61">
        <v>1084.1409999999998</v>
      </c>
      <c r="AC21" s="61">
        <v>1210.1209999999999</v>
      </c>
      <c r="AD21" s="61">
        <v>1945.9470000000001</v>
      </c>
      <c r="AE21" s="61">
        <v>2043.0310000000002</v>
      </c>
      <c r="AF21" s="61">
        <v>2266.114</v>
      </c>
      <c r="AG21" s="82">
        <v>2104.2629999999999</v>
      </c>
      <c r="AH21" s="42">
        <f t="shared" si="2"/>
        <v>-7.1422267370485376E-2</v>
      </c>
      <c r="AJ21" s="340">
        <f t="shared" si="19"/>
        <v>2.7062922809571972E-2</v>
      </c>
      <c r="AK21" s="341">
        <f t="shared" si="20"/>
        <v>1.590974129709111E-2</v>
      </c>
      <c r="AL21" s="341">
        <f t="shared" si="21"/>
        <v>2.1978482671181444E-2</v>
      </c>
      <c r="AM21" s="341">
        <f t="shared" si="22"/>
        <v>2.2699014667914297E-2</v>
      </c>
      <c r="AN21" s="342">
        <f t="shared" si="23"/>
        <v>2.3257377497404703E-2</v>
      </c>
      <c r="AP21" s="52">
        <f t="shared" si="3"/>
        <v>2.3447241216961894</v>
      </c>
      <c r="AQ21" s="74">
        <f t="shared" si="4"/>
        <v>2.2395512488249714</v>
      </c>
      <c r="AR21" s="74">
        <f t="shared" si="5"/>
        <v>2.3571123282874491</v>
      </c>
      <c r="AS21" s="74">
        <f t="shared" si="6"/>
        <v>2.2707161916056076</v>
      </c>
      <c r="AT21" s="74">
        <f t="shared" si="7"/>
        <v>2.1679913881284154</v>
      </c>
      <c r="AU21" s="74">
        <f t="shared" si="8"/>
        <v>2.2352971319622501</v>
      </c>
      <c r="AV21" s="74">
        <f t="shared" si="9"/>
        <v>2.0625868019222939</v>
      </c>
      <c r="AW21" s="74">
        <f t="shared" si="10"/>
        <v>2.2702851268043207</v>
      </c>
      <c r="AX21" s="74">
        <f t="shared" si="11"/>
        <v>2.3717062124307118</v>
      </c>
      <c r="AY21" s="74">
        <f t="shared" si="12"/>
        <v>2.519914795363329</v>
      </c>
      <c r="AZ21" s="74">
        <f t="shared" si="13"/>
        <v>2.6202393478637913</v>
      </c>
      <c r="BA21" s="17">
        <f t="shared" si="14"/>
        <v>2.8290900046383749</v>
      </c>
      <c r="BB21" s="42">
        <f t="shared" si="24"/>
        <v>7.9706709596912881E-2</v>
      </c>
      <c r="BC21" s="8"/>
    </row>
    <row r="22" spans="1:55" ht="20.100000000000001" customHeight="1">
      <c r="A22" s="47" t="s">
        <v>128</v>
      </c>
      <c r="B22" s="81">
        <v>10275.18</v>
      </c>
      <c r="C22" s="61">
        <v>19030.84</v>
      </c>
      <c r="D22" s="61">
        <v>20058.310000000001</v>
      </c>
      <c r="E22" s="61">
        <v>22632.65</v>
      </c>
      <c r="F22" s="61">
        <v>21511.85</v>
      </c>
      <c r="G22" s="61">
        <v>24617.829999999998</v>
      </c>
      <c r="H22" s="61">
        <v>25362.989999999998</v>
      </c>
      <c r="I22" s="61">
        <v>22890.54</v>
      </c>
      <c r="J22" s="61">
        <v>23789.820000000003</v>
      </c>
      <c r="K22" s="61">
        <v>15652.28</v>
      </c>
      <c r="L22" s="61">
        <v>14884.98</v>
      </c>
      <c r="M22" s="82">
        <v>13940.68</v>
      </c>
      <c r="N22" s="42">
        <f t="shared" si="0"/>
        <v>-6.3439789640295063E-2</v>
      </c>
      <c r="P22" s="340">
        <f t="shared" si="15"/>
        <v>2.3226762675266587E-2</v>
      </c>
      <c r="Q22" s="341">
        <f t="shared" si="16"/>
        <v>4.5889375531469836E-2</v>
      </c>
      <c r="R22" s="341">
        <f t="shared" si="17"/>
        <v>2.8263728225676164E-2</v>
      </c>
      <c r="S22" s="341">
        <f t="shared" si="18"/>
        <v>2.5699868708630016E-2</v>
      </c>
      <c r="T22" s="342">
        <f t="shared" si="1"/>
        <v>2.6427140023797674E-2</v>
      </c>
      <c r="V22" s="81">
        <v>1178.4070000000002</v>
      </c>
      <c r="W22" s="61">
        <v>2704.5389999999998</v>
      </c>
      <c r="X22" s="61">
        <v>2736.2449999999999</v>
      </c>
      <c r="Y22" s="61">
        <v>3352.6690000000003</v>
      </c>
      <c r="Z22" s="61">
        <v>3372.529</v>
      </c>
      <c r="AA22" s="61">
        <v>3761.3549999999996</v>
      </c>
      <c r="AB22" s="61">
        <v>3791.2440000000001</v>
      </c>
      <c r="AC22" s="61">
        <v>3173.4010000000003</v>
      </c>
      <c r="AD22" s="61">
        <v>3351.3019999999997</v>
      </c>
      <c r="AE22" s="61">
        <v>2242.9170000000004</v>
      </c>
      <c r="AF22" s="61">
        <v>2344.9680000000003</v>
      </c>
      <c r="AG22" s="82">
        <v>2072.0549999999998</v>
      </c>
      <c r="AH22" s="42">
        <f t="shared" si="2"/>
        <v>-0.11638239839520216</v>
      </c>
      <c r="AJ22" s="340">
        <f t="shared" si="19"/>
        <v>2.0590363665702473E-2</v>
      </c>
      <c r="AK22" s="341">
        <f t="shared" si="20"/>
        <v>4.7305514145302721E-2</v>
      </c>
      <c r="AL22" s="341">
        <f t="shared" si="21"/>
        <v>2.4128812738229755E-2</v>
      </c>
      <c r="AM22" s="341">
        <f t="shared" si="22"/>
        <v>2.3488872593254204E-2</v>
      </c>
      <c r="AN22" s="342">
        <f t="shared" si="23"/>
        <v>2.2901398413784257E-2</v>
      </c>
      <c r="AP22" s="52">
        <f t="shared" si="3"/>
        <v>1.1468480357521718</v>
      </c>
      <c r="AQ22" s="74">
        <f t="shared" si="4"/>
        <v>1.4211348526917362</v>
      </c>
      <c r="AR22" s="74">
        <f t="shared" si="5"/>
        <v>1.3641453342779126</v>
      </c>
      <c r="AS22" s="74">
        <f t="shared" si="6"/>
        <v>1.481341778360024</v>
      </c>
      <c r="AT22" s="74">
        <f t="shared" si="7"/>
        <v>1.567754051836546</v>
      </c>
      <c r="AU22" s="74">
        <f t="shared" si="8"/>
        <v>1.527898681565353</v>
      </c>
      <c r="AV22" s="74">
        <f t="shared" si="9"/>
        <v>1.4947937920568517</v>
      </c>
      <c r="AW22" s="74">
        <f t="shared" si="10"/>
        <v>1.3863373253754607</v>
      </c>
      <c r="AX22" s="74">
        <f t="shared" si="11"/>
        <v>1.4087126342275811</v>
      </c>
      <c r="AY22" s="74">
        <f t="shared" si="12"/>
        <v>1.4329650376814116</v>
      </c>
      <c r="AZ22" s="74">
        <f t="shared" si="13"/>
        <v>1.5753921066739762</v>
      </c>
      <c r="BA22" s="17">
        <f t="shared" si="14"/>
        <v>1.4863371083763488</v>
      </c>
      <c r="BB22" s="42">
        <f t="shared" si="24"/>
        <v>-5.6528782847365851E-2</v>
      </c>
      <c r="BC22" s="8"/>
    </row>
    <row r="23" spans="1:55" ht="20.100000000000001" customHeight="1">
      <c r="A23" s="47" t="s">
        <v>132</v>
      </c>
      <c r="B23" s="81">
        <v>6189.64</v>
      </c>
      <c r="C23" s="61">
        <v>14357.77</v>
      </c>
      <c r="D23" s="61">
        <v>17391.329999999998</v>
      </c>
      <c r="E23" s="61">
        <v>16269.529999999999</v>
      </c>
      <c r="F23" s="61">
        <v>13820.58</v>
      </c>
      <c r="G23" s="61">
        <v>20980.429999999997</v>
      </c>
      <c r="H23" s="61">
        <v>23996.91</v>
      </c>
      <c r="I23" s="61">
        <v>30161.34</v>
      </c>
      <c r="J23" s="61">
        <v>24136</v>
      </c>
      <c r="K23" s="61">
        <v>21135.469999999998</v>
      </c>
      <c r="L23" s="61">
        <v>14450.86</v>
      </c>
      <c r="M23" s="82">
        <v>11729.83</v>
      </c>
      <c r="N23" s="42">
        <f t="shared" si="0"/>
        <v>-0.18829536788813958</v>
      </c>
      <c r="P23" s="340">
        <f t="shared" si="15"/>
        <v>1.3991511518565813E-2</v>
      </c>
      <c r="Q23" s="341">
        <f t="shared" si="16"/>
        <v>3.910900477750133E-2</v>
      </c>
      <c r="R23" s="341">
        <f t="shared" si="17"/>
        <v>3.8164866716026785E-2</v>
      </c>
      <c r="S23" s="341">
        <f t="shared" si="18"/>
        <v>2.4950332800366085E-2</v>
      </c>
      <c r="T23" s="342">
        <f t="shared" si="1"/>
        <v>2.2236064515170181E-2</v>
      </c>
      <c r="V23" s="81">
        <v>887.11199999999997</v>
      </c>
      <c r="W23" s="61">
        <v>1791.6320000000001</v>
      </c>
      <c r="X23" s="61">
        <v>2410.2660000000001</v>
      </c>
      <c r="Y23" s="61">
        <v>2381.096</v>
      </c>
      <c r="Z23" s="61">
        <v>1864.654</v>
      </c>
      <c r="AA23" s="61">
        <v>2799.6210000000001</v>
      </c>
      <c r="AB23" s="61">
        <v>3758.605</v>
      </c>
      <c r="AC23" s="61">
        <v>4301.6750000000002</v>
      </c>
      <c r="AD23" s="61">
        <v>3853.91</v>
      </c>
      <c r="AE23" s="61">
        <v>3423.8580000000002</v>
      </c>
      <c r="AF23" s="61">
        <v>2343.4870000000001</v>
      </c>
      <c r="AG23" s="82">
        <v>1919.5260000000001</v>
      </c>
      <c r="AH23" s="42">
        <f t="shared" si="2"/>
        <v>-0.18091032721751818</v>
      </c>
      <c r="AJ23" s="340">
        <f t="shared" si="19"/>
        <v>1.5500551755215853E-2</v>
      </c>
      <c r="AK23" s="341">
        <f t="shared" si="20"/>
        <v>3.5210053509170648E-2</v>
      </c>
      <c r="AL23" s="341">
        <f t="shared" si="21"/>
        <v>3.6833118891287479E-2</v>
      </c>
      <c r="AM23" s="341">
        <f t="shared" si="22"/>
        <v>2.3474037840579276E-2</v>
      </c>
      <c r="AN23" s="342">
        <f t="shared" si="23"/>
        <v>2.1215570866418915E-2</v>
      </c>
      <c r="AP23" s="52">
        <f t="shared" si="3"/>
        <v>1.4332206719615357</v>
      </c>
      <c r="AQ23" s="74">
        <f t="shared" si="4"/>
        <v>1.2478483775683828</v>
      </c>
      <c r="AR23" s="74">
        <f t="shared" si="5"/>
        <v>1.3859009057961642</v>
      </c>
      <c r="AS23" s="74">
        <f t="shared" si="6"/>
        <v>1.4635309071620386</v>
      </c>
      <c r="AT23" s="74">
        <f t="shared" si="7"/>
        <v>1.3491865030266459</v>
      </c>
      <c r="AU23" s="74">
        <f t="shared" si="8"/>
        <v>1.3343963874906284</v>
      </c>
      <c r="AV23" s="74">
        <f t="shared" si="9"/>
        <v>1.5662870761277181</v>
      </c>
      <c r="AW23" s="74">
        <f t="shared" si="10"/>
        <v>1.4262214477208239</v>
      </c>
      <c r="AX23" s="74">
        <f t="shared" si="11"/>
        <v>1.5967475969506131</v>
      </c>
      <c r="AY23" s="74">
        <f t="shared" si="12"/>
        <v>1.6199582975916791</v>
      </c>
      <c r="AZ23" s="74">
        <f t="shared" si="13"/>
        <v>1.621693795386572</v>
      </c>
      <c r="BA23" s="17">
        <f t="shared" si="14"/>
        <v>1.6364482690712485</v>
      </c>
      <c r="BB23" s="42">
        <f t="shared" si="24"/>
        <v>9.0981871711234008E-3</v>
      </c>
      <c r="BC23" s="8"/>
    </row>
    <row r="24" spans="1:55" ht="20.100000000000001" customHeight="1">
      <c r="A24" s="47" t="s">
        <v>129</v>
      </c>
      <c r="B24" s="81">
        <v>2700.92</v>
      </c>
      <c r="C24" s="61">
        <v>2377.31</v>
      </c>
      <c r="D24" s="61">
        <v>3678.85</v>
      </c>
      <c r="E24" s="61">
        <v>3558.0099999999998</v>
      </c>
      <c r="F24" s="61">
        <v>6489.63</v>
      </c>
      <c r="G24" s="61">
        <v>7035.97</v>
      </c>
      <c r="H24" s="61">
        <v>8821.7700000000023</v>
      </c>
      <c r="I24" s="61">
        <v>6075.15</v>
      </c>
      <c r="J24" s="61">
        <v>6856.3499999999995</v>
      </c>
      <c r="K24" s="61">
        <v>8964.35</v>
      </c>
      <c r="L24" s="61">
        <v>8371.23</v>
      </c>
      <c r="M24" s="82">
        <v>6286.5</v>
      </c>
      <c r="N24" s="42">
        <f t="shared" si="0"/>
        <v>-0.24903508803365809</v>
      </c>
      <c r="P24" s="340">
        <f t="shared" si="15"/>
        <v>6.105355608843936E-3</v>
      </c>
      <c r="Q24" s="341">
        <f t="shared" si="16"/>
        <v>1.3115545503326486E-2</v>
      </c>
      <c r="R24" s="341">
        <f t="shared" si="17"/>
        <v>1.6187159450242398E-2</v>
      </c>
      <c r="S24" s="341">
        <f t="shared" si="18"/>
        <v>1.4453463285119955E-2</v>
      </c>
      <c r="T24" s="342">
        <f t="shared" si="1"/>
        <v>1.1917224680546722E-2</v>
      </c>
      <c r="V24" s="81">
        <v>593.678</v>
      </c>
      <c r="W24" s="61">
        <v>542.24799999999993</v>
      </c>
      <c r="X24" s="61">
        <v>715.01099999999997</v>
      </c>
      <c r="Y24" s="61">
        <v>759.36199999999985</v>
      </c>
      <c r="Z24" s="61">
        <v>1184.248</v>
      </c>
      <c r="AA24" s="61">
        <v>1290.9460000000001</v>
      </c>
      <c r="AB24" s="61">
        <v>1702.701</v>
      </c>
      <c r="AC24" s="61">
        <v>1265.5630000000001</v>
      </c>
      <c r="AD24" s="61">
        <v>1812.165</v>
      </c>
      <c r="AE24" s="61">
        <v>2350.076</v>
      </c>
      <c r="AF24" s="61">
        <v>2352.3460000000005</v>
      </c>
      <c r="AG24" s="82">
        <v>1577.6580000000001</v>
      </c>
      <c r="AH24" s="42">
        <f t="shared" si="2"/>
        <v>-0.32932570293655788</v>
      </c>
      <c r="AJ24" s="340">
        <f t="shared" si="19"/>
        <v>1.0373364992169013E-2</v>
      </c>
      <c r="AK24" s="341">
        <f t="shared" si="20"/>
        <v>1.623586826125744E-2</v>
      </c>
      <c r="AL24" s="341">
        <f t="shared" si="21"/>
        <v>2.5281605928622424E-2</v>
      </c>
      <c r="AM24" s="341">
        <f t="shared" si="22"/>
        <v>2.3562775905364659E-2</v>
      </c>
      <c r="AN24" s="342">
        <f t="shared" si="23"/>
        <v>1.7437073059689074E-2</v>
      </c>
      <c r="AP24" s="52">
        <f t="shared" si="3"/>
        <v>2.198058439346593</v>
      </c>
      <c r="AQ24" s="74">
        <f t="shared" si="4"/>
        <v>2.2809309681951446</v>
      </c>
      <c r="AR24" s="74">
        <f t="shared" si="5"/>
        <v>1.9435720401755983</v>
      </c>
      <c r="AS24" s="74">
        <f t="shared" si="6"/>
        <v>2.1342323377393542</v>
      </c>
      <c r="AT24" s="74">
        <f t="shared" si="7"/>
        <v>1.8248313077941269</v>
      </c>
      <c r="AU24" s="74">
        <f t="shared" si="8"/>
        <v>1.834780421178601</v>
      </c>
      <c r="AV24" s="74">
        <f t="shared" si="9"/>
        <v>1.9301126644652937</v>
      </c>
      <c r="AW24" s="74">
        <f t="shared" si="10"/>
        <v>2.083179839180926</v>
      </c>
      <c r="AX24" s="74">
        <f t="shared" si="11"/>
        <v>2.6430462272200224</v>
      </c>
      <c r="AY24" s="74">
        <f t="shared" si="12"/>
        <v>2.6215799249248413</v>
      </c>
      <c r="AZ24" s="74">
        <f t="shared" si="13"/>
        <v>2.8100362790175404</v>
      </c>
      <c r="BA24" s="17">
        <f t="shared" si="14"/>
        <v>2.5095967549510863</v>
      </c>
      <c r="BB24" s="42">
        <f t="shared" si="24"/>
        <v>-0.1069165997285613</v>
      </c>
      <c r="BC24" s="8"/>
    </row>
    <row r="25" spans="1:55" ht="20.100000000000001" customHeight="1">
      <c r="A25" s="47" t="s">
        <v>147</v>
      </c>
      <c r="B25" s="81">
        <v>180.18</v>
      </c>
      <c r="C25" s="61">
        <v>307.14</v>
      </c>
      <c r="D25" s="61">
        <v>348.08</v>
      </c>
      <c r="E25" s="61">
        <v>423.21000000000004</v>
      </c>
      <c r="F25" s="61">
        <v>502.17</v>
      </c>
      <c r="G25" s="61">
        <v>534.03000000000009</v>
      </c>
      <c r="H25" s="61">
        <v>1053.25</v>
      </c>
      <c r="I25" s="61">
        <v>1617.52</v>
      </c>
      <c r="J25" s="61">
        <v>2042.87</v>
      </c>
      <c r="K25" s="61">
        <v>2499.98</v>
      </c>
      <c r="L25" s="61">
        <v>3442.19</v>
      </c>
      <c r="M25" s="82">
        <v>5055.9799999999996</v>
      </c>
      <c r="N25" s="42">
        <f t="shared" si="0"/>
        <v>0.46882653194623175</v>
      </c>
      <c r="P25" s="340">
        <f t="shared" si="15"/>
        <v>4.0729195000277697E-4</v>
      </c>
      <c r="Q25" s="341">
        <f t="shared" si="16"/>
        <v>9.9546967442178461E-4</v>
      </c>
      <c r="R25" s="341">
        <f t="shared" si="17"/>
        <v>4.5142787689477762E-3</v>
      </c>
      <c r="S25" s="341">
        <f t="shared" si="18"/>
        <v>5.9431608957592925E-3</v>
      </c>
      <c r="T25" s="342">
        <f t="shared" si="1"/>
        <v>9.5845461926907828E-3</v>
      </c>
      <c r="V25" s="81">
        <v>44.654000000000003</v>
      </c>
      <c r="W25" s="61">
        <v>76.114999999999995</v>
      </c>
      <c r="X25" s="61">
        <v>86.263999999999996</v>
      </c>
      <c r="Y25" s="61">
        <v>102.81599999999999</v>
      </c>
      <c r="Z25" s="61">
        <v>123.935</v>
      </c>
      <c r="AA25" s="61">
        <v>134.792</v>
      </c>
      <c r="AB25" s="61">
        <v>274.18599999999998</v>
      </c>
      <c r="AC25" s="61">
        <v>422.82099999999997</v>
      </c>
      <c r="AD25" s="61">
        <v>539.702</v>
      </c>
      <c r="AE25" s="61">
        <v>706.91</v>
      </c>
      <c r="AF25" s="61">
        <v>975.23500000000001</v>
      </c>
      <c r="AG25" s="82">
        <v>1436.1100000000001</v>
      </c>
      <c r="AH25" s="42">
        <f t="shared" si="2"/>
        <v>0.47257840417950558</v>
      </c>
      <c r="AJ25" s="340">
        <f t="shared" si="19"/>
        <v>7.8024154568691296E-4</v>
      </c>
      <c r="AK25" s="341">
        <f t="shared" si="20"/>
        <v>1.6952414389691068E-3</v>
      </c>
      <c r="AL25" s="341">
        <f t="shared" si="21"/>
        <v>7.6047838652888149E-3</v>
      </c>
      <c r="AM25" s="341">
        <f t="shared" si="22"/>
        <v>9.768649577939768E-3</v>
      </c>
      <c r="AN25" s="342">
        <f t="shared" si="23"/>
        <v>1.5872613070608509E-2</v>
      </c>
      <c r="AP25" s="52">
        <f t="shared" si="3"/>
        <v>2.4782994782994781</v>
      </c>
      <c r="AQ25" s="74">
        <f t="shared" si="4"/>
        <v>2.4781858435892428</v>
      </c>
      <c r="AR25" s="74">
        <f t="shared" si="5"/>
        <v>2.4782808549758677</v>
      </c>
      <c r="AS25" s="74">
        <f t="shared" si="6"/>
        <v>2.4294321967817387</v>
      </c>
      <c r="AT25" s="74">
        <f t="shared" si="7"/>
        <v>2.4679889280522533</v>
      </c>
      <c r="AU25" s="74">
        <f t="shared" si="8"/>
        <v>2.5240529558264511</v>
      </c>
      <c r="AV25" s="74">
        <f t="shared" si="9"/>
        <v>2.6032375979112272</v>
      </c>
      <c r="AW25" s="74">
        <f t="shared" si="10"/>
        <v>2.6140078638904001</v>
      </c>
      <c r="AX25" s="74">
        <f t="shared" si="11"/>
        <v>2.6418812748730951</v>
      </c>
      <c r="AY25" s="74">
        <f t="shared" si="12"/>
        <v>2.8276626213009703</v>
      </c>
      <c r="AZ25" s="74">
        <f t="shared" si="13"/>
        <v>2.8331817825279835</v>
      </c>
      <c r="BA25" s="17">
        <f t="shared" si="14"/>
        <v>2.8404186725422176</v>
      </c>
      <c r="BB25" s="42">
        <f t="shared" si="24"/>
        <v>2.5543331031081238E-3</v>
      </c>
      <c r="BC25" s="8"/>
    </row>
    <row r="26" spans="1:55" ht="20.100000000000001" customHeight="1">
      <c r="A26" s="47" t="s">
        <v>153</v>
      </c>
      <c r="B26" s="81">
        <v>55418.73</v>
      </c>
      <c r="C26" s="61">
        <v>56423.679999999993</v>
      </c>
      <c r="D26" s="61">
        <v>62708.56</v>
      </c>
      <c r="E26" s="61">
        <v>39074.39</v>
      </c>
      <c r="F26" s="61">
        <v>40517.1</v>
      </c>
      <c r="G26" s="61">
        <v>27986.19</v>
      </c>
      <c r="H26" s="61">
        <v>18536.84</v>
      </c>
      <c r="I26" s="61">
        <v>6302.45</v>
      </c>
      <c r="J26" s="61">
        <v>2891.54</v>
      </c>
      <c r="K26" s="61">
        <v>2891.39</v>
      </c>
      <c r="L26" s="61">
        <v>5749.51</v>
      </c>
      <c r="M26" s="82">
        <v>8603.24</v>
      </c>
      <c r="N26" s="42">
        <f t="shared" si="0"/>
        <v>0.49634316663506967</v>
      </c>
      <c r="P26" s="340">
        <f t="shared" si="15"/>
        <v>0.12527251974901429</v>
      </c>
      <c r="Q26" s="341">
        <f t="shared" si="16"/>
        <v>5.2168236705065631E-2</v>
      </c>
      <c r="R26" s="341">
        <f t="shared" si="17"/>
        <v>5.221057964362878E-3</v>
      </c>
      <c r="S26" s="341">
        <f t="shared" si="18"/>
        <v>9.9268962497064406E-3</v>
      </c>
      <c r="T26" s="342">
        <f t="shared" si="1"/>
        <v>1.6309034289456258E-2</v>
      </c>
      <c r="V26" s="81">
        <v>2228.9720000000002</v>
      </c>
      <c r="W26" s="61">
        <v>2533.067</v>
      </c>
      <c r="X26" s="61">
        <v>4242.098</v>
      </c>
      <c r="Y26" s="61">
        <v>3151.1090000000004</v>
      </c>
      <c r="Z26" s="61">
        <v>3059.3890000000001</v>
      </c>
      <c r="AA26" s="61">
        <v>2122.3580000000002</v>
      </c>
      <c r="AB26" s="61">
        <v>1537.2190000000001</v>
      </c>
      <c r="AC26" s="61">
        <v>561.67599999999993</v>
      </c>
      <c r="AD26" s="61">
        <v>496.39600000000002</v>
      </c>
      <c r="AE26" s="61">
        <v>495.73500000000001</v>
      </c>
      <c r="AF26" s="61">
        <v>897.61900000000003</v>
      </c>
      <c r="AG26" s="82">
        <v>1276.7049999999999</v>
      </c>
      <c r="AH26" s="42">
        <f t="shared" si="2"/>
        <v>0.42232394813389634</v>
      </c>
      <c r="AJ26" s="340">
        <f t="shared" si="19"/>
        <v>3.8946937756367851E-2</v>
      </c>
      <c r="AK26" s="341">
        <f t="shared" si="20"/>
        <v>2.6692305403344382E-2</v>
      </c>
      <c r="AL26" s="341">
        <f t="shared" si="21"/>
        <v>5.3330091941816513E-3</v>
      </c>
      <c r="AM26" s="341">
        <f t="shared" si="22"/>
        <v>8.9911923438973328E-3</v>
      </c>
      <c r="AN26" s="342">
        <f t="shared" si="23"/>
        <v>1.4110788498312269E-2</v>
      </c>
      <c r="AP26" s="52">
        <f t="shared" si="3"/>
        <v>0.40220553592621122</v>
      </c>
      <c r="AQ26" s="74">
        <f t="shared" si="4"/>
        <v>0.44893686480569861</v>
      </c>
      <c r="AR26" s="74">
        <f t="shared" si="5"/>
        <v>0.67647829897545086</v>
      </c>
      <c r="AS26" s="74">
        <f t="shared" si="6"/>
        <v>0.80643843704277929</v>
      </c>
      <c r="AT26" s="74">
        <f t="shared" si="7"/>
        <v>0.75508587732093368</v>
      </c>
      <c r="AU26" s="74">
        <f t="shared" si="8"/>
        <v>0.75835903350902722</v>
      </c>
      <c r="AV26" s="74">
        <f t="shared" si="9"/>
        <v>0.82927780571014265</v>
      </c>
      <c r="AW26" s="74">
        <f t="shared" si="10"/>
        <v>0.89120262754960367</v>
      </c>
      <c r="AX26" s="74">
        <f t="shared" si="11"/>
        <v>1.7167184268590441</v>
      </c>
      <c r="AY26" s="74">
        <f t="shared" si="12"/>
        <v>1.7145213893663602</v>
      </c>
      <c r="AZ26" s="74">
        <f t="shared" si="13"/>
        <v>1.5612095639454493</v>
      </c>
      <c r="BA26" s="17">
        <f t="shared" si="14"/>
        <v>1.4839816162283046</v>
      </c>
      <c r="BB26" s="42">
        <f t="shared" si="24"/>
        <v>-4.9466740084512538E-2</v>
      </c>
      <c r="BC26" s="8"/>
    </row>
    <row r="27" spans="1:55" ht="20.100000000000001" customHeight="1">
      <c r="A27" s="47" t="s">
        <v>133</v>
      </c>
      <c r="B27" s="81">
        <v>9027.17</v>
      </c>
      <c r="C27" s="61">
        <v>3571.3900000000003</v>
      </c>
      <c r="D27" s="61">
        <v>3253.67</v>
      </c>
      <c r="E27" s="61">
        <v>3331.75</v>
      </c>
      <c r="F27" s="61">
        <v>3694.3099999999995</v>
      </c>
      <c r="G27" s="61">
        <v>4125.33</v>
      </c>
      <c r="H27" s="61">
        <v>2889.2299999999996</v>
      </c>
      <c r="I27" s="61">
        <v>3320.69</v>
      </c>
      <c r="J27" s="61">
        <v>6135.02</v>
      </c>
      <c r="K27" s="61">
        <v>4671.03</v>
      </c>
      <c r="L27" s="61">
        <v>5940.9500000000007</v>
      </c>
      <c r="M27" s="82">
        <v>4080.4800000000005</v>
      </c>
      <c r="N27" s="42">
        <f t="shared" si="0"/>
        <v>-0.31316035314217422</v>
      </c>
      <c r="P27" s="340">
        <f t="shared" si="15"/>
        <v>2.0405670286971739E-2</v>
      </c>
      <c r="Q27" s="341">
        <f t="shared" si="16"/>
        <v>7.6899067692497054E-3</v>
      </c>
      <c r="R27" s="341">
        <f t="shared" si="17"/>
        <v>8.4346001000480519E-3</v>
      </c>
      <c r="S27" s="341">
        <f t="shared" si="18"/>
        <v>1.0257429637428839E-2</v>
      </c>
      <c r="T27" s="342">
        <f t="shared" si="1"/>
        <v>7.7353053311822626E-3</v>
      </c>
      <c r="V27" s="81">
        <v>1463.2350000000001</v>
      </c>
      <c r="W27" s="61">
        <v>777.99099999999999</v>
      </c>
      <c r="X27" s="61">
        <v>668.88499999999999</v>
      </c>
      <c r="Y27" s="61">
        <v>695.34100000000001</v>
      </c>
      <c r="Z27" s="61">
        <v>794.57600000000002</v>
      </c>
      <c r="AA27" s="61">
        <v>876.23700000000008</v>
      </c>
      <c r="AB27" s="61">
        <v>634.47800000000007</v>
      </c>
      <c r="AC27" s="61">
        <v>700.53500000000008</v>
      </c>
      <c r="AD27" s="61">
        <v>1329.078</v>
      </c>
      <c r="AE27" s="61">
        <v>1028.143</v>
      </c>
      <c r="AF27" s="61">
        <v>1270.0790000000002</v>
      </c>
      <c r="AG27" s="82">
        <v>981.74099999999999</v>
      </c>
      <c r="AH27" s="42">
        <f t="shared" si="2"/>
        <v>-0.22702367333055673</v>
      </c>
      <c r="AJ27" s="340">
        <f t="shared" si="19"/>
        <v>2.5567177366040895E-2</v>
      </c>
      <c r="AK27" s="341">
        <f t="shared" si="20"/>
        <v>1.1020188681509091E-2</v>
      </c>
      <c r="AL27" s="341">
        <f t="shared" si="21"/>
        <v>1.1060538537592675E-2</v>
      </c>
      <c r="AM27" s="341">
        <f t="shared" si="22"/>
        <v>1.2722017449435432E-2</v>
      </c>
      <c r="AN27" s="342">
        <f t="shared" si="23"/>
        <v>1.0850697389860293E-2</v>
      </c>
      <c r="AP27" s="52">
        <f t="shared" si="3"/>
        <v>1.6209232793887787</v>
      </c>
      <c r="AQ27" s="74">
        <f t="shared" si="4"/>
        <v>2.1783983267019282</v>
      </c>
      <c r="AR27" s="74">
        <f t="shared" si="5"/>
        <v>2.0557862352359026</v>
      </c>
      <c r="AS27" s="74">
        <f t="shared" si="6"/>
        <v>2.0870143318076089</v>
      </c>
      <c r="AT27" s="74">
        <f t="shared" si="7"/>
        <v>2.1508103001643071</v>
      </c>
      <c r="AU27" s="74">
        <f t="shared" si="8"/>
        <v>2.1240409858120444</v>
      </c>
      <c r="AV27" s="74">
        <f t="shared" si="9"/>
        <v>2.1960107018132864</v>
      </c>
      <c r="AW27" s="74">
        <f t="shared" si="10"/>
        <v>2.1096067383585941</v>
      </c>
      <c r="AX27" s="74">
        <f t="shared" si="11"/>
        <v>2.16637924570743</v>
      </c>
      <c r="AY27" s="74">
        <f t="shared" si="12"/>
        <v>2.2011055377507747</v>
      </c>
      <c r="AZ27" s="74">
        <f t="shared" si="13"/>
        <v>2.1378382245263805</v>
      </c>
      <c r="BA27" s="17">
        <f t="shared" si="14"/>
        <v>2.4059448888366073</v>
      </c>
      <c r="BB27" s="42">
        <f t="shared" si="24"/>
        <v>0.12541017427528853</v>
      </c>
      <c r="BC27" s="8"/>
    </row>
    <row r="28" spans="1:55" ht="20.100000000000001" customHeight="1">
      <c r="A28" s="47" t="s">
        <v>141</v>
      </c>
      <c r="B28" s="81">
        <v>2931.14</v>
      </c>
      <c r="C28" s="61">
        <v>2990.44</v>
      </c>
      <c r="D28" s="61">
        <v>2734.44</v>
      </c>
      <c r="E28" s="61">
        <v>3494.83</v>
      </c>
      <c r="F28" s="61">
        <v>3151.2900000000004</v>
      </c>
      <c r="G28" s="61">
        <v>3735.06</v>
      </c>
      <c r="H28" s="61">
        <v>4483.17</v>
      </c>
      <c r="I28" s="61">
        <v>5239.07</v>
      </c>
      <c r="J28" s="61">
        <v>5324.01</v>
      </c>
      <c r="K28" s="61">
        <v>5439.9</v>
      </c>
      <c r="L28" s="61">
        <v>6494.44</v>
      </c>
      <c r="M28" s="82">
        <v>4191.7800000000007</v>
      </c>
      <c r="N28" s="42">
        <f t="shared" si="0"/>
        <v>-0.35455866864579533</v>
      </c>
      <c r="P28" s="340">
        <f t="shared" si="15"/>
        <v>6.6257616068994317E-3</v>
      </c>
      <c r="Q28" s="341">
        <f t="shared" si="16"/>
        <v>6.9624158982563343E-3</v>
      </c>
      <c r="R28" s="341">
        <f t="shared" si="17"/>
        <v>9.822968613828512E-3</v>
      </c>
      <c r="S28" s="341">
        <f t="shared" si="18"/>
        <v>1.1213065475135009E-2</v>
      </c>
      <c r="T28" s="342">
        <f t="shared" si="1"/>
        <v>7.9462950881129639E-3</v>
      </c>
      <c r="V28" s="81">
        <v>708.221</v>
      </c>
      <c r="W28" s="61">
        <v>750.52299999999991</v>
      </c>
      <c r="X28" s="61">
        <v>750.19299999999998</v>
      </c>
      <c r="Y28" s="61">
        <v>848.61799999999994</v>
      </c>
      <c r="Z28" s="61">
        <v>878.04600000000005</v>
      </c>
      <c r="AA28" s="61">
        <v>859.04399999999998</v>
      </c>
      <c r="AB28" s="61">
        <v>1065.1849999999999</v>
      </c>
      <c r="AC28" s="61">
        <v>1275.94</v>
      </c>
      <c r="AD28" s="61">
        <v>1244.271</v>
      </c>
      <c r="AE28" s="61">
        <v>1258.316</v>
      </c>
      <c r="AF28" s="61">
        <v>1501.4590000000001</v>
      </c>
      <c r="AG28" s="82">
        <v>974.40099999999995</v>
      </c>
      <c r="AH28" s="42">
        <f t="shared" si="2"/>
        <v>-0.35103056427115231</v>
      </c>
      <c r="AJ28" s="340">
        <f t="shared" si="19"/>
        <v>1.2374780483896878E-2</v>
      </c>
      <c r="AK28" s="341">
        <f t="shared" si="20"/>
        <v>1.0803957109455883E-2</v>
      </c>
      <c r="AL28" s="341">
        <f t="shared" si="21"/>
        <v>1.3536689556286884E-2</v>
      </c>
      <c r="AM28" s="341">
        <f t="shared" si="22"/>
        <v>1.5039684616163146E-2</v>
      </c>
      <c r="AN28" s="342">
        <f t="shared" si="23"/>
        <v>1.0769572002572225E-2</v>
      </c>
      <c r="AP28" s="52">
        <f t="shared" si="3"/>
        <v>2.4161964286932731</v>
      </c>
      <c r="AQ28" s="74">
        <f t="shared" si="4"/>
        <v>2.5097410414520938</v>
      </c>
      <c r="AR28" s="74">
        <f t="shared" si="5"/>
        <v>2.7434977545676626</v>
      </c>
      <c r="AS28" s="74">
        <f t="shared" si="6"/>
        <v>2.4282096697121176</v>
      </c>
      <c r="AT28" s="74">
        <f t="shared" si="7"/>
        <v>2.7863065601705967</v>
      </c>
      <c r="AU28" s="74">
        <f t="shared" si="8"/>
        <v>2.2999469888033928</v>
      </c>
      <c r="AV28" s="74">
        <f t="shared" si="9"/>
        <v>2.3759638826990721</v>
      </c>
      <c r="AW28" s="74">
        <f t="shared" si="10"/>
        <v>2.4354322427453732</v>
      </c>
      <c r="AX28" s="74">
        <f t="shared" si="11"/>
        <v>2.3370936568488787</v>
      </c>
      <c r="AY28" s="74">
        <f t="shared" si="12"/>
        <v>2.3131234030037318</v>
      </c>
      <c r="AZ28" s="74">
        <f t="shared" si="13"/>
        <v>2.3119144991715994</v>
      </c>
      <c r="BA28" s="17">
        <f t="shared" si="14"/>
        <v>2.3245518610232403</v>
      </c>
      <c r="BB28" s="42">
        <f t="shared" si="24"/>
        <v>5.4661891069799845E-3</v>
      </c>
      <c r="BC28" s="8"/>
    </row>
    <row r="29" spans="1:55" ht="20.100000000000001" customHeight="1">
      <c r="A29" s="47" t="s">
        <v>165</v>
      </c>
      <c r="B29" s="81">
        <v>8.1</v>
      </c>
      <c r="C29" s="61">
        <v>11.25</v>
      </c>
      <c r="D29" s="61">
        <v>45.35</v>
      </c>
      <c r="E29" s="61">
        <v>16.28</v>
      </c>
      <c r="F29" s="61">
        <v>15.75</v>
      </c>
      <c r="G29" s="61">
        <v>126.15</v>
      </c>
      <c r="H29" s="61">
        <v>190.64</v>
      </c>
      <c r="I29" s="61">
        <v>439.67999999999995</v>
      </c>
      <c r="J29" s="61">
        <v>2987.1400000000003</v>
      </c>
      <c r="K29" s="61">
        <v>9582.5</v>
      </c>
      <c r="L29" s="61">
        <v>4559.8100000000004</v>
      </c>
      <c r="M29" s="82">
        <v>6129.13</v>
      </c>
      <c r="N29" s="42">
        <f t="shared" si="0"/>
        <v>0.34416346295130706</v>
      </c>
      <c r="P29" s="340">
        <f t="shared" si="15"/>
        <v>1.830982792220276E-5</v>
      </c>
      <c r="Q29" s="341">
        <f t="shared" si="16"/>
        <v>2.3515251845085129E-4</v>
      </c>
      <c r="R29" s="341">
        <f t="shared" si="17"/>
        <v>1.7303368948328412E-2</v>
      </c>
      <c r="S29" s="341">
        <f t="shared" si="18"/>
        <v>7.8728032107734276E-3</v>
      </c>
      <c r="T29" s="342">
        <f t="shared" si="1"/>
        <v>1.1618900708864921E-2</v>
      </c>
      <c r="V29" s="81">
        <v>1.694</v>
      </c>
      <c r="W29" s="61">
        <v>2.282</v>
      </c>
      <c r="X29" s="61">
        <v>3.7170000000000001</v>
      </c>
      <c r="Y29" s="61">
        <v>1.536</v>
      </c>
      <c r="Z29" s="61">
        <v>3.556</v>
      </c>
      <c r="AA29" s="61">
        <v>19.326000000000001</v>
      </c>
      <c r="AB29" s="61">
        <v>21.645</v>
      </c>
      <c r="AC29" s="61">
        <v>56.480999999999995</v>
      </c>
      <c r="AD29" s="61">
        <v>356.53399999999999</v>
      </c>
      <c r="AE29" s="61">
        <v>1259.635</v>
      </c>
      <c r="AF29" s="61">
        <v>657.28499999999997</v>
      </c>
      <c r="AG29" s="82">
        <v>886.07299999999998</v>
      </c>
      <c r="AH29" s="42">
        <f t="shared" si="2"/>
        <v>0.34808036087846217</v>
      </c>
      <c r="AJ29" s="340">
        <f t="shared" si="19"/>
        <v>2.9599345599355725E-5</v>
      </c>
      <c r="AK29" s="341">
        <f t="shared" si="20"/>
        <v>2.4305771892632323E-4</v>
      </c>
      <c r="AL29" s="341">
        <f t="shared" si="21"/>
        <v>1.3550879071102511E-2</v>
      </c>
      <c r="AM29" s="341">
        <f t="shared" si="22"/>
        <v>6.5838355246029311E-3</v>
      </c>
      <c r="AN29" s="342">
        <f t="shared" si="23"/>
        <v>9.7933263338555489E-3</v>
      </c>
      <c r="AP29" s="52">
        <f t="shared" si="3"/>
        <v>2.0913580246913579</v>
      </c>
      <c r="AQ29" s="74">
        <f t="shared" si="4"/>
        <v>2.0284444444444443</v>
      </c>
      <c r="AR29" s="74">
        <f t="shared" si="5"/>
        <v>0.81962513781697899</v>
      </c>
      <c r="AS29" s="74">
        <f t="shared" si="6"/>
        <v>0.94348894348894352</v>
      </c>
      <c r="AT29" s="74">
        <f t="shared" si="7"/>
        <v>2.2577777777777777</v>
      </c>
      <c r="AU29" s="74">
        <f t="shared" si="8"/>
        <v>1.5319857312722949</v>
      </c>
      <c r="AV29" s="74">
        <f t="shared" si="9"/>
        <v>1.135386067981536</v>
      </c>
      <c r="AW29" s="74">
        <f t="shared" si="10"/>
        <v>1.2845933406113539</v>
      </c>
      <c r="AX29" s="74">
        <f t="shared" si="11"/>
        <v>1.1935630737093004</v>
      </c>
      <c r="AY29" s="74">
        <f t="shared" si="12"/>
        <v>1.3145160448734672</v>
      </c>
      <c r="AZ29" s="74">
        <f t="shared" si="13"/>
        <v>1.4414745351231739</v>
      </c>
      <c r="BA29" s="17">
        <f t="shared" si="14"/>
        <v>1.4456749979197701</v>
      </c>
      <c r="BB29" s="42">
        <f t="shared" si="24"/>
        <v>2.9140041632696682E-3</v>
      </c>
      <c r="BC29" s="8"/>
    </row>
    <row r="30" spans="1:55" ht="20.100000000000001" customHeight="1">
      <c r="A30" s="47" t="s">
        <v>123</v>
      </c>
      <c r="B30" s="81">
        <v>6014.33</v>
      </c>
      <c r="C30" s="61">
        <v>5507.87</v>
      </c>
      <c r="D30" s="61">
        <v>6579.4100000000008</v>
      </c>
      <c r="E30" s="61">
        <v>4961.3099999999995</v>
      </c>
      <c r="F30" s="61">
        <v>4840.2700000000004</v>
      </c>
      <c r="G30" s="61">
        <v>5016.4299999999994</v>
      </c>
      <c r="H30" s="61">
        <v>4074.49</v>
      </c>
      <c r="I30" s="61">
        <v>4229.9100000000008</v>
      </c>
      <c r="J30" s="61">
        <v>3198.12</v>
      </c>
      <c r="K30" s="61">
        <v>4269.2699999999995</v>
      </c>
      <c r="L30" s="61">
        <v>6202.2999999999993</v>
      </c>
      <c r="M30" s="82">
        <v>3343.46</v>
      </c>
      <c r="N30" s="42">
        <f t="shared" si="0"/>
        <v>-0.46093223481611656</v>
      </c>
      <c r="P30" s="340">
        <f t="shared" si="15"/>
        <v>1.3595228070042188E-2</v>
      </c>
      <c r="Q30" s="341">
        <f t="shared" si="16"/>
        <v>9.3509801675180637E-3</v>
      </c>
      <c r="R30" s="341">
        <f t="shared" si="17"/>
        <v>7.7091316410153954E-3</v>
      </c>
      <c r="S30" s="341">
        <f t="shared" si="18"/>
        <v>1.0708667105467118E-2</v>
      </c>
      <c r="T30" s="342">
        <f t="shared" si="1"/>
        <v>6.3381474636794305E-3</v>
      </c>
      <c r="V30" s="81">
        <v>1179.1370000000002</v>
      </c>
      <c r="W30" s="61">
        <v>999.83</v>
      </c>
      <c r="X30" s="61">
        <v>1274.7450000000001</v>
      </c>
      <c r="Y30" s="61">
        <v>956.97200000000009</v>
      </c>
      <c r="Z30" s="61">
        <v>951.005</v>
      </c>
      <c r="AA30" s="61">
        <v>1004.6510000000001</v>
      </c>
      <c r="AB30" s="61">
        <v>846.64</v>
      </c>
      <c r="AC30" s="61">
        <v>862.5</v>
      </c>
      <c r="AD30" s="61">
        <v>632.63499999999999</v>
      </c>
      <c r="AE30" s="61">
        <v>919.18799999999999</v>
      </c>
      <c r="AF30" s="61">
        <v>1271.009</v>
      </c>
      <c r="AG30" s="82">
        <v>753.48199999999997</v>
      </c>
      <c r="AH30" s="42">
        <f t="shared" si="2"/>
        <v>-0.40717807663045663</v>
      </c>
      <c r="AJ30" s="340">
        <f t="shared" si="19"/>
        <v>2.0603118991728168E-2</v>
      </c>
      <c r="AK30" s="341">
        <f t="shared" si="20"/>
        <v>1.2635215791009499E-2</v>
      </c>
      <c r="AL30" s="341">
        <f t="shared" si="21"/>
        <v>9.8884243702410425E-3</v>
      </c>
      <c r="AM30" s="341">
        <f t="shared" si="22"/>
        <v>1.2731332992978765E-2</v>
      </c>
      <c r="AN30" s="342">
        <f t="shared" si="23"/>
        <v>8.327863632777599E-3</v>
      </c>
      <c r="AP30" s="52">
        <f t="shared" si="3"/>
        <v>1.9605458962178666</v>
      </c>
      <c r="AQ30" s="74">
        <f t="shared" si="4"/>
        <v>1.8152752334386979</v>
      </c>
      <c r="AR30" s="74">
        <f t="shared" si="5"/>
        <v>1.9374761566766625</v>
      </c>
      <c r="AS30" s="74">
        <f t="shared" si="6"/>
        <v>1.9288695929099375</v>
      </c>
      <c r="AT30" s="74">
        <f t="shared" si="7"/>
        <v>1.9647767583213334</v>
      </c>
      <c r="AU30" s="74">
        <f t="shared" si="8"/>
        <v>2.0027210586014359</v>
      </c>
      <c r="AV30" s="74">
        <f t="shared" si="9"/>
        <v>2.0779042285046718</v>
      </c>
      <c r="AW30" s="74">
        <f t="shared" si="10"/>
        <v>2.0390504762512673</v>
      </c>
      <c r="AX30" s="74">
        <f t="shared" si="11"/>
        <v>1.9781465360899528</v>
      </c>
      <c r="AY30" s="74">
        <f t="shared" si="12"/>
        <v>2.1530331883436746</v>
      </c>
      <c r="AZ30" s="74">
        <f t="shared" si="13"/>
        <v>2.0492543088854136</v>
      </c>
      <c r="BA30" s="17">
        <f t="shared" si="14"/>
        <v>2.2535995645229794</v>
      </c>
      <c r="BB30" s="42">
        <f t="shared" si="24"/>
        <v>9.9716884698760916E-2</v>
      </c>
      <c r="BC30" s="8"/>
    </row>
    <row r="31" spans="1:55" ht="20.100000000000001" customHeight="1">
      <c r="A31" s="47" t="s">
        <v>140</v>
      </c>
      <c r="B31" s="81">
        <v>795.92</v>
      </c>
      <c r="C31" s="61">
        <v>1253.8899999999999</v>
      </c>
      <c r="D31" s="61">
        <v>1216.05</v>
      </c>
      <c r="E31" s="61">
        <v>568.85</v>
      </c>
      <c r="F31" s="61">
        <v>788.54000000000008</v>
      </c>
      <c r="G31" s="61">
        <v>1206.01</v>
      </c>
      <c r="H31" s="61">
        <v>1018.5699999999999</v>
      </c>
      <c r="I31" s="61">
        <v>1550.5900000000001</v>
      </c>
      <c r="J31" s="61">
        <v>1859.12</v>
      </c>
      <c r="K31" s="61">
        <v>1508.33</v>
      </c>
      <c r="L31" s="61">
        <v>2799.4500000000003</v>
      </c>
      <c r="M31" s="82">
        <v>2703.45</v>
      </c>
      <c r="N31" s="42">
        <f t="shared" si="0"/>
        <v>-3.4292450302738198E-2</v>
      </c>
      <c r="P31" s="340">
        <f t="shared" si="15"/>
        <v>1.7991553382518048E-3</v>
      </c>
      <c r="Q31" s="341">
        <f t="shared" si="16"/>
        <v>2.2480879015212931E-3</v>
      </c>
      <c r="R31" s="341">
        <f t="shared" si="17"/>
        <v>2.7236306272718173E-3</v>
      </c>
      <c r="S31" s="341">
        <f t="shared" si="18"/>
        <v>4.8334292324460166E-3</v>
      </c>
      <c r="T31" s="342">
        <f t="shared" si="1"/>
        <v>5.1248900123477339E-3</v>
      </c>
      <c r="V31" s="81">
        <v>203.578</v>
      </c>
      <c r="W31" s="61">
        <v>348.15</v>
      </c>
      <c r="X31" s="61">
        <v>330.26499999999999</v>
      </c>
      <c r="Y31" s="61">
        <v>162.767</v>
      </c>
      <c r="Z31" s="61">
        <v>222.36299999999997</v>
      </c>
      <c r="AA31" s="61">
        <v>300.92500000000001</v>
      </c>
      <c r="AB31" s="61">
        <v>253.99</v>
      </c>
      <c r="AC31" s="61">
        <v>373.83</v>
      </c>
      <c r="AD31" s="61">
        <v>436.59299999999996</v>
      </c>
      <c r="AE31" s="61">
        <v>373.654</v>
      </c>
      <c r="AF31" s="61">
        <v>676.01400000000001</v>
      </c>
      <c r="AG31" s="82">
        <v>681.87900000000002</v>
      </c>
      <c r="AH31" s="42">
        <f t="shared" si="2"/>
        <v>8.6758558254710835E-3</v>
      </c>
      <c r="AJ31" s="340">
        <f t="shared" si="19"/>
        <v>3.5571284406290672E-3</v>
      </c>
      <c r="AK31" s="341">
        <f t="shared" si="20"/>
        <v>3.784649905200446E-3</v>
      </c>
      <c r="AL31" s="341">
        <f t="shared" si="21"/>
        <v>4.0196883767390857E-3</v>
      </c>
      <c r="AM31" s="341">
        <f t="shared" si="22"/>
        <v>6.7714385515095067E-3</v>
      </c>
      <c r="AN31" s="342">
        <f t="shared" si="23"/>
        <v>7.5364711115258991E-3</v>
      </c>
      <c r="AP31" s="52">
        <f t="shared" si="3"/>
        <v>2.5577696250879489</v>
      </c>
      <c r="AQ31" s="74">
        <f t="shared" si="4"/>
        <v>2.7765593473111676</v>
      </c>
      <c r="AR31" s="74">
        <f t="shared" si="5"/>
        <v>2.7158833929525921</v>
      </c>
      <c r="AS31" s="74">
        <f t="shared" si="6"/>
        <v>2.8613342708974243</v>
      </c>
      <c r="AT31" s="74">
        <f t="shared" si="7"/>
        <v>2.8199330408095968</v>
      </c>
      <c r="AU31" s="74">
        <f t="shared" si="8"/>
        <v>2.4952114824918534</v>
      </c>
      <c r="AV31" s="74">
        <f t="shared" si="9"/>
        <v>2.4935939601598323</v>
      </c>
      <c r="AW31" s="74">
        <f t="shared" si="10"/>
        <v>2.4108887584725811</v>
      </c>
      <c r="AX31" s="74">
        <f t="shared" si="11"/>
        <v>2.3483852575412021</v>
      </c>
      <c r="AY31" s="74">
        <f t="shared" si="12"/>
        <v>2.4772695630266588</v>
      </c>
      <c r="AZ31" s="74">
        <f t="shared" si="13"/>
        <v>2.4148100519744946</v>
      </c>
      <c r="BA31" s="17">
        <f t="shared" si="14"/>
        <v>2.5222548965211122</v>
      </c>
      <c r="BB31" s="42">
        <f t="shared" si="24"/>
        <v>4.449411847476957E-2</v>
      </c>
      <c r="BC31" s="8"/>
    </row>
    <row r="32" spans="1:55" ht="20.100000000000001" customHeight="1" thickBot="1">
      <c r="A32" s="47" t="s">
        <v>33</v>
      </c>
      <c r="B32" s="81">
        <f t="shared" ref="B32:K32" si="25">B33-SUM(B7:B31)</f>
        <v>56047.64000000013</v>
      </c>
      <c r="C32" s="61">
        <f t="shared" si="25"/>
        <v>56480.609999999753</v>
      </c>
      <c r="D32" s="61">
        <f t="shared" si="25"/>
        <v>52847.550000000105</v>
      </c>
      <c r="E32" s="61">
        <f t="shared" si="25"/>
        <v>44064.980000000156</v>
      </c>
      <c r="F32" s="61">
        <f t="shared" si="25"/>
        <v>47969.089999999735</v>
      </c>
      <c r="G32" s="61">
        <f t="shared" si="25"/>
        <v>51532.970000000088</v>
      </c>
      <c r="H32" s="61">
        <f t="shared" si="25"/>
        <v>50211.46000000037</v>
      </c>
      <c r="I32" s="61">
        <f t="shared" si="25"/>
        <v>57660.100000000093</v>
      </c>
      <c r="J32" s="61">
        <f t="shared" si="25"/>
        <v>52219.249999999884</v>
      </c>
      <c r="K32" s="61">
        <f t="shared" si="25"/>
        <v>63575.129999999946</v>
      </c>
      <c r="L32" s="61">
        <f t="shared" ref="L32:M32" si="26">L33-SUM(L7:L31)</f>
        <v>65385.060000000114</v>
      </c>
      <c r="M32" s="82">
        <f t="shared" si="26"/>
        <v>70172.159999999916</v>
      </c>
      <c r="N32" s="42">
        <f t="shared" si="0"/>
        <v>7.3213972733217558E-2</v>
      </c>
      <c r="P32" s="340">
        <f t="shared" si="15"/>
        <v>0.12669415356118158</v>
      </c>
      <c r="Q32" s="349">
        <f t="shared" si="16"/>
        <v>9.6061099316307463E-2</v>
      </c>
      <c r="R32" s="341">
        <f t="shared" si="17"/>
        <v>0.11479926223093567</v>
      </c>
      <c r="S32" s="341">
        <f t="shared" si="18"/>
        <v>0.11289148238733938</v>
      </c>
      <c r="T32" s="342">
        <f t="shared" si="1"/>
        <v>0.13302432148878907</v>
      </c>
      <c r="V32" s="81">
        <f t="shared" ref="V32:AG32" si="27">V33-SUM(V7:V31)</f>
        <v>6384.9850000000006</v>
      </c>
      <c r="W32" s="61">
        <f t="shared" si="27"/>
        <v>6379.1739999999991</v>
      </c>
      <c r="X32" s="61">
        <f t="shared" si="27"/>
        <v>6778.18299999999</v>
      </c>
      <c r="Y32" s="61">
        <f t="shared" si="27"/>
        <v>6446.9770000000135</v>
      </c>
      <c r="Z32" s="61">
        <f t="shared" si="27"/>
        <v>6642.6489999999903</v>
      </c>
      <c r="AA32" s="61">
        <f t="shared" si="27"/>
        <v>7186.4910000000236</v>
      </c>
      <c r="AB32" s="61">
        <f t="shared" si="27"/>
        <v>6080.9930000000022</v>
      </c>
      <c r="AC32" s="61">
        <f t="shared" si="27"/>
        <v>7144.6559999999736</v>
      </c>
      <c r="AD32" s="61">
        <f t="shared" si="27"/>
        <v>7222.8380000000616</v>
      </c>
      <c r="AE32" s="61">
        <f t="shared" si="27"/>
        <v>9307.7209999999759</v>
      </c>
      <c r="AF32" s="61">
        <f t="shared" si="27"/>
        <v>8770.8099999999977</v>
      </c>
      <c r="AG32" s="82">
        <f t="shared" si="27"/>
        <v>10949.250000000015</v>
      </c>
      <c r="AH32" s="42">
        <f t="shared" si="2"/>
        <v>0.24837386740791528</v>
      </c>
      <c r="AJ32" s="340">
        <f t="shared" si="19"/>
        <v>0.11156515800572747</v>
      </c>
      <c r="AK32" s="349">
        <f t="shared" si="20"/>
        <v>9.0382495578213665E-2</v>
      </c>
      <c r="AL32" s="341">
        <f t="shared" si="21"/>
        <v>0.10013043595848084</v>
      </c>
      <c r="AM32" s="341">
        <f t="shared" si="22"/>
        <v>8.7854690822919468E-2</v>
      </c>
      <c r="AN32" s="342">
        <f t="shared" si="23"/>
        <v>0.12101664124848405</v>
      </c>
      <c r="AP32" s="52">
        <f t="shared" si="3"/>
        <v>1.1392067533976427</v>
      </c>
      <c r="AQ32" s="76">
        <f t="shared" si="4"/>
        <v>1.1294449546490428</v>
      </c>
      <c r="AR32" s="76">
        <f t="shared" si="5"/>
        <v>1.2825917190106215</v>
      </c>
      <c r="AS32" s="76">
        <f t="shared" si="6"/>
        <v>1.4630613698224737</v>
      </c>
      <c r="AT32" s="76">
        <f t="shared" si="7"/>
        <v>1.3847769469881599</v>
      </c>
      <c r="AU32" s="76">
        <f t="shared" si="8"/>
        <v>1.3945423677307967</v>
      </c>
      <c r="AV32" s="76">
        <f t="shared" si="9"/>
        <v>1.2110767143596219</v>
      </c>
      <c r="AW32" s="76">
        <f t="shared" si="10"/>
        <v>1.2390987875497896</v>
      </c>
      <c r="AX32" s="76">
        <f t="shared" si="11"/>
        <v>1.3831753615764451</v>
      </c>
      <c r="AY32" s="76">
        <f t="shared" si="12"/>
        <v>1.4640506437029674</v>
      </c>
      <c r="AZ32" s="76">
        <f t="shared" si="13"/>
        <v>1.3414088784196241</v>
      </c>
      <c r="BA32" s="17">
        <f t="shared" si="14"/>
        <v>1.5603410241326516</v>
      </c>
      <c r="BB32" s="42">
        <f t="shared" si="24"/>
        <v>0.16321059837546451</v>
      </c>
      <c r="BC32" s="8"/>
    </row>
    <row r="33" spans="1:55" s="6" customFormat="1" ht="26.25" customHeight="1" thickBot="1">
      <c r="A33" s="56" t="s">
        <v>34</v>
      </c>
      <c r="B33" s="84">
        <v>442385.37000000005</v>
      </c>
      <c r="C33" s="69">
        <v>506527.58999999979</v>
      </c>
      <c r="D33" s="69">
        <v>563833.54</v>
      </c>
      <c r="E33" s="69">
        <v>531616.3200000003</v>
      </c>
      <c r="F33" s="69">
        <v>588342.11999999976</v>
      </c>
      <c r="G33" s="69">
        <v>536460.3400000002</v>
      </c>
      <c r="H33" s="69">
        <v>435765.31000000029</v>
      </c>
      <c r="I33" s="69">
        <v>478722.14000000019</v>
      </c>
      <c r="J33" s="69">
        <v>479673.67999999993</v>
      </c>
      <c r="K33" s="69">
        <v>553793.89</v>
      </c>
      <c r="L33" s="69">
        <v>579185.06000000006</v>
      </c>
      <c r="M33" s="85">
        <v>527513.76</v>
      </c>
      <c r="N33" s="86">
        <f t="shared" si="0"/>
        <v>-8.9213799817281267E-2</v>
      </c>
      <c r="O33"/>
      <c r="P33" s="334">
        <f>SUM(P7:P32)</f>
        <v>1.0000000000000002</v>
      </c>
      <c r="Q33" s="338">
        <f t="shared" ref="Q33:T33" si="28">SUM(Q7:Q32)</f>
        <v>1</v>
      </c>
      <c r="R33" s="338">
        <f t="shared" si="28"/>
        <v>0.99999999999999978</v>
      </c>
      <c r="S33" s="338">
        <f t="shared" si="28"/>
        <v>1.0000000000000002</v>
      </c>
      <c r="T33" s="335">
        <f t="shared" si="28"/>
        <v>0.99999999999999989</v>
      </c>
      <c r="V33" s="99">
        <v>57230.995000000017</v>
      </c>
      <c r="W33" s="69">
        <v>62635.876999999986</v>
      </c>
      <c r="X33" s="69">
        <v>74109.981</v>
      </c>
      <c r="Y33" s="69">
        <v>75516.58600000001</v>
      </c>
      <c r="Z33" s="69">
        <v>84325.282999999996</v>
      </c>
      <c r="AA33" s="69">
        <v>79511.978000000017</v>
      </c>
      <c r="AB33" s="69">
        <v>69084.055000000008</v>
      </c>
      <c r="AC33" s="69">
        <v>73858.265999999989</v>
      </c>
      <c r="AD33" s="69">
        <v>81196.760000000038</v>
      </c>
      <c r="AE33" s="69">
        <v>92955.96199999997</v>
      </c>
      <c r="AF33" s="69">
        <v>99833.144</v>
      </c>
      <c r="AG33" s="85">
        <v>90477.22600000001</v>
      </c>
      <c r="AH33" s="86">
        <f t="shared" si="2"/>
        <v>-9.3715550018138166E-2</v>
      </c>
      <c r="AI33"/>
      <c r="AJ33" s="334">
        <f>SUM(AJ7:AJ32)</f>
        <v>0.99999999999999956</v>
      </c>
      <c r="AK33" s="338">
        <f t="shared" ref="AK33:AN33" si="29">SUM(AK7:AK32)</f>
        <v>1</v>
      </c>
      <c r="AL33" s="338">
        <f t="shared" si="29"/>
        <v>1.0000000000000002</v>
      </c>
      <c r="AM33" s="338">
        <f t="shared" si="29"/>
        <v>1</v>
      </c>
      <c r="AN33" s="335">
        <f t="shared" si="29"/>
        <v>1.0000000000000002</v>
      </c>
      <c r="AP33" s="72">
        <f t="shared" si="3"/>
        <v>1.2936909509462309</v>
      </c>
      <c r="AQ33" s="77">
        <f t="shared" si="4"/>
        <v>1.2365738458590185</v>
      </c>
      <c r="AR33" s="77">
        <f t="shared" si="5"/>
        <v>1.3143946881911281</v>
      </c>
      <c r="AS33" s="77">
        <f t="shared" si="6"/>
        <v>1.4205091747371481</v>
      </c>
      <c r="AT33" s="77">
        <f t="shared" si="7"/>
        <v>1.433269523521451</v>
      </c>
      <c r="AU33" s="77">
        <f t="shared" si="8"/>
        <v>1.4821594826562574</v>
      </c>
      <c r="AV33" s="77">
        <f t="shared" si="9"/>
        <v>1.5853500362385422</v>
      </c>
      <c r="AW33" s="77">
        <f t="shared" si="10"/>
        <v>1.5428211864193278</v>
      </c>
      <c r="AX33" s="77">
        <f t="shared" si="11"/>
        <v>1.6927499545107425</v>
      </c>
      <c r="AY33" s="77">
        <f t="shared" si="12"/>
        <v>1.6785299310543129</v>
      </c>
      <c r="AZ33" s="77">
        <f t="shared" si="13"/>
        <v>1.7236829969336571</v>
      </c>
      <c r="BA33" s="87">
        <f t="shared" si="14"/>
        <v>1.7151633352654159</v>
      </c>
      <c r="BB33" s="86">
        <f t="shared" si="24"/>
        <v>-4.9427079592925666E-3</v>
      </c>
      <c r="BC33" s="13"/>
    </row>
    <row r="35" spans="1:55" ht="15.75" thickBot="1"/>
    <row r="36" spans="1:55" ht="15" customHeight="1">
      <c r="A36" s="507" t="s">
        <v>20</v>
      </c>
      <c r="B36" s="533" t="s">
        <v>19</v>
      </c>
      <c r="C36" s="530"/>
      <c r="D36" s="530"/>
      <c r="E36" s="530"/>
      <c r="F36" s="530"/>
      <c r="G36" s="530"/>
      <c r="H36" s="530"/>
      <c r="I36" s="530"/>
      <c r="J36" s="530"/>
      <c r="K36" s="530"/>
      <c r="L36" s="530"/>
      <c r="M36" s="531"/>
      <c r="N36" s="519" t="s">
        <v>196</v>
      </c>
      <c r="P36" s="489" t="s">
        <v>112</v>
      </c>
      <c r="Q36" s="495"/>
      <c r="R36" s="495"/>
      <c r="S36" s="495"/>
      <c r="T36" s="522"/>
      <c r="V36" s="529" t="s">
        <v>35</v>
      </c>
      <c r="W36" s="530"/>
      <c r="X36" s="530"/>
      <c r="Y36" s="530"/>
      <c r="Z36" s="530"/>
      <c r="AA36" s="530"/>
      <c r="AB36" s="530"/>
      <c r="AC36" s="530"/>
      <c r="AD36" s="530"/>
      <c r="AE36" s="530"/>
      <c r="AF36" s="530"/>
      <c r="AG36" s="531"/>
      <c r="AH36" s="519" t="s">
        <v>196</v>
      </c>
      <c r="AJ36" s="489" t="s">
        <v>112</v>
      </c>
      <c r="AK36" s="495"/>
      <c r="AL36" s="495"/>
      <c r="AM36" s="495"/>
      <c r="AN36" s="522"/>
      <c r="AP36" s="529" t="s">
        <v>41</v>
      </c>
      <c r="AQ36" s="530"/>
      <c r="AR36" s="530"/>
      <c r="AS36" s="530"/>
      <c r="AT36" s="530"/>
      <c r="AU36" s="530"/>
      <c r="AV36" s="530"/>
      <c r="AW36" s="530"/>
      <c r="AX36" s="530"/>
      <c r="AY36" s="530"/>
      <c r="AZ36" s="530"/>
      <c r="BA36" s="530"/>
      <c r="BB36" s="519" t="s">
        <v>196</v>
      </c>
    </row>
    <row r="37" spans="1:55" ht="15.75" thickBot="1">
      <c r="A37" s="517"/>
      <c r="B37" s="526" t="s">
        <v>69</v>
      </c>
      <c r="C37" s="527"/>
      <c r="D37" s="527"/>
      <c r="E37" s="527"/>
      <c r="F37" s="527"/>
      <c r="G37" s="527"/>
      <c r="H37" s="527"/>
      <c r="I37" s="527"/>
      <c r="J37" s="527"/>
      <c r="K37" s="527"/>
      <c r="L37" s="527"/>
      <c r="M37" s="528"/>
      <c r="N37" s="520"/>
      <c r="P37" s="523"/>
      <c r="Q37" s="524"/>
      <c r="R37" s="524"/>
      <c r="S37" s="524"/>
      <c r="T37" s="525"/>
      <c r="V37" s="532" t="str">
        <f>B37</f>
        <v>jan-dez</v>
      </c>
      <c r="W37" s="527"/>
      <c r="X37" s="527"/>
      <c r="Y37" s="527"/>
      <c r="Z37" s="527"/>
      <c r="AA37" s="527"/>
      <c r="AB37" s="527"/>
      <c r="AC37" s="527"/>
      <c r="AD37" s="527"/>
      <c r="AE37" s="527"/>
      <c r="AF37" s="527"/>
      <c r="AG37" s="528"/>
      <c r="AH37" s="520"/>
      <c r="AJ37" s="523"/>
      <c r="AK37" s="524"/>
      <c r="AL37" s="524"/>
      <c r="AM37" s="524"/>
      <c r="AN37" s="525"/>
      <c r="AP37" s="532" t="str">
        <f>B37</f>
        <v>jan-dez</v>
      </c>
      <c r="AQ37" s="527"/>
      <c r="AR37" s="527"/>
      <c r="AS37" s="527"/>
      <c r="AT37" s="527"/>
      <c r="AU37" s="527"/>
      <c r="AV37" s="527"/>
      <c r="AW37" s="527"/>
      <c r="AX37" s="527"/>
      <c r="AY37" s="527"/>
      <c r="AZ37" s="527"/>
      <c r="BA37" s="528"/>
      <c r="BB37" s="520"/>
    </row>
    <row r="38" spans="1:55" ht="24.75" customHeight="1" thickBot="1">
      <c r="A38" s="508"/>
      <c r="B38" s="31">
        <v>2010</v>
      </c>
      <c r="C38" s="78">
        <v>2011</v>
      </c>
      <c r="D38" s="78">
        <v>2012</v>
      </c>
      <c r="E38" s="78">
        <v>2013</v>
      </c>
      <c r="F38" s="78">
        <v>2014</v>
      </c>
      <c r="G38" s="78">
        <v>2015</v>
      </c>
      <c r="H38" s="78">
        <v>2016</v>
      </c>
      <c r="I38" s="78">
        <v>2017</v>
      </c>
      <c r="J38" s="78">
        <v>2018</v>
      </c>
      <c r="K38" s="78">
        <v>2019</v>
      </c>
      <c r="L38" s="78">
        <v>2020</v>
      </c>
      <c r="M38" s="30">
        <v>2021</v>
      </c>
      <c r="N38" s="521"/>
      <c r="P38" s="284">
        <v>2010</v>
      </c>
      <c r="Q38" s="339">
        <v>2015</v>
      </c>
      <c r="R38" s="386">
        <v>2019</v>
      </c>
      <c r="S38" s="339">
        <v>2020</v>
      </c>
      <c r="T38" s="288">
        <v>2021</v>
      </c>
      <c r="V38" s="51">
        <v>2010</v>
      </c>
      <c r="W38" s="78">
        <v>2011</v>
      </c>
      <c r="X38" s="78">
        <v>2012</v>
      </c>
      <c r="Y38" s="78">
        <v>2013</v>
      </c>
      <c r="Z38" s="78">
        <v>2014</v>
      </c>
      <c r="AA38" s="78">
        <v>2015</v>
      </c>
      <c r="AB38" s="78">
        <v>2016</v>
      </c>
      <c r="AC38" s="78">
        <v>2017</v>
      </c>
      <c r="AD38" s="78">
        <v>2018</v>
      </c>
      <c r="AE38" s="78">
        <v>2019</v>
      </c>
      <c r="AF38" s="78">
        <v>2020</v>
      </c>
      <c r="AG38" s="30">
        <v>2021</v>
      </c>
      <c r="AH38" s="521"/>
      <c r="AJ38" s="284">
        <v>2010</v>
      </c>
      <c r="AK38" s="339">
        <v>2015</v>
      </c>
      <c r="AL38" s="386">
        <v>2019</v>
      </c>
      <c r="AM38" s="444">
        <v>2020</v>
      </c>
      <c r="AN38" s="288">
        <v>2021</v>
      </c>
      <c r="AP38" s="51">
        <v>2010</v>
      </c>
      <c r="AQ38" s="70">
        <v>2011</v>
      </c>
      <c r="AR38" s="70">
        <v>2012</v>
      </c>
      <c r="AS38" s="70">
        <v>2013</v>
      </c>
      <c r="AT38" s="70">
        <v>2014</v>
      </c>
      <c r="AU38" s="70">
        <v>2015</v>
      </c>
      <c r="AV38" s="70">
        <v>2016</v>
      </c>
      <c r="AW38" s="70">
        <v>2017</v>
      </c>
      <c r="AX38" s="70">
        <v>2018</v>
      </c>
      <c r="AY38" s="70">
        <v>2019</v>
      </c>
      <c r="AZ38" s="70">
        <v>2020</v>
      </c>
      <c r="BA38" s="29">
        <v>2021</v>
      </c>
      <c r="BB38" s="521"/>
    </row>
    <row r="39" spans="1:55" ht="20.100000000000001" customHeight="1">
      <c r="A39" s="88" t="s">
        <v>117</v>
      </c>
      <c r="B39" s="89">
        <v>7191.2500000000018</v>
      </c>
      <c r="C39" s="60">
        <v>9378.11</v>
      </c>
      <c r="D39" s="60">
        <v>10438.32</v>
      </c>
      <c r="E39" s="60">
        <v>14899.64</v>
      </c>
      <c r="F39" s="60">
        <v>17390.099999999999</v>
      </c>
      <c r="G39" s="60">
        <v>17926.939999999999</v>
      </c>
      <c r="H39" s="60">
        <v>23372.54</v>
      </c>
      <c r="I39" s="60">
        <v>31044.66</v>
      </c>
      <c r="J39" s="60">
        <v>47068.38</v>
      </c>
      <c r="K39" s="60">
        <v>54637.990000000005</v>
      </c>
      <c r="L39" s="60">
        <v>43414.879999999997</v>
      </c>
      <c r="M39" s="80">
        <v>41323.949999999997</v>
      </c>
      <c r="N39" s="42">
        <f>(M39-L39)/L39</f>
        <v>-4.8161598051175092E-2</v>
      </c>
      <c r="P39" s="340">
        <f t="shared" ref="P39:P64" si="30">B39/$B$65</f>
        <v>4.7998701924206487E-2</v>
      </c>
      <c r="Q39" s="341">
        <f t="shared" ref="Q39:Q64" si="31">G39/$G$65</f>
        <v>9.3138582798747149E-2</v>
      </c>
      <c r="R39" s="341">
        <f>K39/$K$65</f>
        <v>0.20635123677447256</v>
      </c>
      <c r="S39" s="341">
        <f>L39/$L$65</f>
        <v>0.20704007837739263</v>
      </c>
      <c r="T39" s="342">
        <f t="shared" ref="T39:T64" si="32">M39/$M$65</f>
        <v>0.2415286319084935</v>
      </c>
      <c r="V39" s="97">
        <v>1498.0560000000003</v>
      </c>
      <c r="W39" s="60">
        <v>1820.126</v>
      </c>
      <c r="X39" s="60">
        <v>2101.6570000000002</v>
      </c>
      <c r="Y39" s="60">
        <v>2949.0960000000009</v>
      </c>
      <c r="Z39" s="60">
        <v>3637.1750000000002</v>
      </c>
      <c r="AA39" s="60">
        <v>3510.73</v>
      </c>
      <c r="AB39" s="60">
        <v>4490.8029999999999</v>
      </c>
      <c r="AC39" s="60">
        <v>4732.7849999999999</v>
      </c>
      <c r="AD39" s="60">
        <v>7553.4619999999995</v>
      </c>
      <c r="AE39" s="60">
        <v>8648.0460000000003</v>
      </c>
      <c r="AF39" s="60">
        <v>7345.326</v>
      </c>
      <c r="AG39" s="80">
        <v>7414.0899999999992</v>
      </c>
      <c r="AH39" s="42">
        <f t="shared" ref="AH39:AH65" si="33">(AG39-AF39)/AF39</f>
        <v>9.3615994715550016E-3</v>
      </c>
      <c r="AJ39" s="340">
        <f t="shared" ref="AJ39:AJ64" si="34">V39/$V$65</f>
        <v>5.3260762982750072E-2</v>
      </c>
      <c r="AK39" s="341">
        <f t="shared" ref="AK39:AK64" si="35">AA39/$AA$65</f>
        <v>9.1362025523063731E-2</v>
      </c>
      <c r="AL39" s="341">
        <f>AE39/$AE$65</f>
        <v>0.16420514064927141</v>
      </c>
      <c r="AM39" s="341">
        <f>AF39/$AF$65</f>
        <v>0.1648500969800713</v>
      </c>
      <c r="AN39" s="342">
        <f t="shared" ref="AN39:AN64" si="36">AG39/$AG$65</f>
        <v>0.20006162600419852</v>
      </c>
      <c r="AP39" s="100">
        <f t="shared" ref="AP39:AP65" si="37">(V39/B39)*10</f>
        <v>2.0831649574135231</v>
      </c>
      <c r="AQ39" s="73">
        <f t="shared" ref="AQ39:AQ65" si="38">(W39/C39)*10</f>
        <v>1.9408238973524514</v>
      </c>
      <c r="AR39" s="73">
        <f t="shared" ref="AR39:AR65" si="39">(X39/D39)*10</f>
        <v>2.0134054138980222</v>
      </c>
      <c r="AS39" s="73">
        <f t="shared" ref="AS39:AS65" si="40">(Y39/E39)*10</f>
        <v>1.9793068825823987</v>
      </c>
      <c r="AT39" s="73">
        <f t="shared" ref="AT39:AT65" si="41">(Z39/F39)*10</f>
        <v>2.0915204627920487</v>
      </c>
      <c r="AU39" s="73">
        <f t="shared" ref="AU39:AU65" si="42">(AA39/G39)*10</f>
        <v>1.9583542980564448</v>
      </c>
      <c r="AV39" s="73">
        <f t="shared" ref="AV39:AV65" si="43">(AB39/H39)*10</f>
        <v>1.9214013538964956</v>
      </c>
      <c r="AW39" s="73">
        <f t="shared" ref="AW39:AW65" si="44">(AC39/I39)*10</f>
        <v>1.5245085628252975</v>
      </c>
      <c r="AX39" s="73">
        <f t="shared" ref="AX39:AY65" si="45">(AD39/J39)*10</f>
        <v>1.6047847833301252</v>
      </c>
      <c r="AY39" s="73">
        <f t="shared" ref="AY39" si="46">(AE39/K39)*10</f>
        <v>1.582789923274996</v>
      </c>
      <c r="AZ39" s="73">
        <f t="shared" ref="AZ39" si="47">(AF39/L39)*10</f>
        <v>1.6918913515366161</v>
      </c>
      <c r="BA39" s="101">
        <f t="shared" ref="BA39:BA65" si="48">(AG39/M39)*10</f>
        <v>1.7941387500468855</v>
      </c>
      <c r="BB39" s="42">
        <f>(BA39-AZ39)/AZ39</f>
        <v>6.0433785193952261E-2</v>
      </c>
    </row>
    <row r="40" spans="1:55" ht="20.100000000000001" customHeight="1">
      <c r="A40" s="88" t="s">
        <v>136</v>
      </c>
      <c r="B40" s="90">
        <v>7638.6500000000005</v>
      </c>
      <c r="C40" s="61">
        <v>7317.94</v>
      </c>
      <c r="D40" s="61">
        <v>7589.39</v>
      </c>
      <c r="E40" s="61">
        <v>6287.7499999999991</v>
      </c>
      <c r="F40" s="61">
        <v>6656.92</v>
      </c>
      <c r="G40" s="61">
        <v>6166.0199999999995</v>
      </c>
      <c r="H40" s="61">
        <v>7478.27</v>
      </c>
      <c r="I40" s="61">
        <v>6750.81</v>
      </c>
      <c r="J40" s="61">
        <v>11707.43</v>
      </c>
      <c r="K40" s="61">
        <v>11791.18</v>
      </c>
      <c r="L40" s="61">
        <v>14364.44</v>
      </c>
      <c r="M40" s="82">
        <v>14945.06</v>
      </c>
      <c r="N40" s="42">
        <f t="shared" ref="N40:N65" si="49">(M40-L40)/L40</f>
        <v>4.0420649882626745E-2</v>
      </c>
      <c r="P40" s="340">
        <f t="shared" si="30"/>
        <v>5.098491701071995E-2</v>
      </c>
      <c r="Q40" s="341">
        <f t="shared" si="31"/>
        <v>3.2035270063308682E-2</v>
      </c>
      <c r="R40" s="341">
        <f t="shared" ref="R40:R64" si="50">K40/$K$65</f>
        <v>4.4531736545038079E-2</v>
      </c>
      <c r="S40" s="341">
        <f t="shared" ref="S40:S64" si="51">L40/$L$65</f>
        <v>6.8502199786049253E-2</v>
      </c>
      <c r="T40" s="342">
        <f t="shared" si="32"/>
        <v>8.7350311274463119E-2</v>
      </c>
      <c r="V40" s="97">
        <v>1792.7139999999999</v>
      </c>
      <c r="W40" s="61">
        <v>1711.375</v>
      </c>
      <c r="X40" s="61">
        <v>1809.0139999999999</v>
      </c>
      <c r="Y40" s="61">
        <v>1486.617</v>
      </c>
      <c r="Z40" s="61">
        <v>1704.7619999999999</v>
      </c>
      <c r="AA40" s="61">
        <v>1620.5039999999999</v>
      </c>
      <c r="AB40" s="61">
        <v>1922.9889999999998</v>
      </c>
      <c r="AC40" s="61">
        <v>1764.789</v>
      </c>
      <c r="AD40" s="61">
        <v>3228.4360000000001</v>
      </c>
      <c r="AE40" s="61">
        <v>3295.4739999999997</v>
      </c>
      <c r="AF40" s="61">
        <v>3776.181</v>
      </c>
      <c r="AG40" s="82">
        <v>4203.5609999999997</v>
      </c>
      <c r="AH40" s="42">
        <f t="shared" si="33"/>
        <v>0.11317783760894927</v>
      </c>
      <c r="AJ40" s="340">
        <f t="shared" si="34"/>
        <v>6.3736813209825119E-2</v>
      </c>
      <c r="AK40" s="341">
        <f t="shared" si="35"/>
        <v>4.2171436655119264E-2</v>
      </c>
      <c r="AL40" s="341">
        <f t="shared" ref="AL40:AL64" si="52">AE40/$AE$65</f>
        <v>6.2572952511586663E-2</v>
      </c>
      <c r="AM40" s="341">
        <f t="shared" ref="AM40:AM64" si="53">AF40/$AF$65</f>
        <v>8.4748288103795893E-2</v>
      </c>
      <c r="AN40" s="342">
        <f t="shared" si="36"/>
        <v>0.11342878878835227</v>
      </c>
      <c r="AP40" s="102">
        <f t="shared" ref="AP40:AP64" si="54">(V40/B40)*10</f>
        <v>2.3468989939321734</v>
      </c>
      <c r="AQ40" s="74">
        <f t="shared" ref="AQ40:AQ64" si="55">(W40/C40)*10</f>
        <v>2.3386021202688188</v>
      </c>
      <c r="AR40" s="74">
        <f t="shared" ref="AR40:AR64" si="56">(X40/D40)*10</f>
        <v>2.3836092228756196</v>
      </c>
      <c r="AS40" s="74">
        <f t="shared" ref="AS40:AS64" si="57">(Y40/E40)*10</f>
        <v>2.3643067870064809</v>
      </c>
      <c r="AT40" s="74">
        <f t="shared" ref="AT40:AT64" si="58">(Z40/F40)*10</f>
        <v>2.5608870168185889</v>
      </c>
      <c r="AU40" s="74">
        <f t="shared" ref="AU40:AU64" si="59">(AA40/G40)*10</f>
        <v>2.6281199217647688</v>
      </c>
      <c r="AV40" s="74">
        <f t="shared" ref="AV40:AV64" si="60">(AB40/H40)*10</f>
        <v>2.5714356395262539</v>
      </c>
      <c r="AW40" s="74">
        <f t="shared" ref="AW40:AW64" si="61">(AC40/I40)*10</f>
        <v>2.6141885195998698</v>
      </c>
      <c r="AX40" s="74">
        <f t="shared" ref="AX40:AX64" si="62">(AD40/J40)*10</f>
        <v>2.7575958173570121</v>
      </c>
      <c r="AY40" s="74">
        <f t="shared" ref="AY40:AY64" si="63">(AE40/K40)*10</f>
        <v>2.794863618399515</v>
      </c>
      <c r="AZ40" s="74">
        <f t="shared" ref="AZ40:AZ64" si="64">(AF40/L40)*10</f>
        <v>2.6288396902350524</v>
      </c>
      <c r="BA40" s="103">
        <f t="shared" ref="BA40:BA64" si="65">(AG40/M40)*10</f>
        <v>2.8126758942419765</v>
      </c>
      <c r="BB40" s="42">
        <f t="shared" ref="BB40:BB65" si="66">(BA40-AZ40)/AZ40</f>
        <v>6.9930549470092182E-2</v>
      </c>
    </row>
    <row r="41" spans="1:55" ht="20.100000000000001" customHeight="1">
      <c r="A41" s="88" t="s">
        <v>124</v>
      </c>
      <c r="B41" s="90">
        <v>9888.1200000000008</v>
      </c>
      <c r="C41" s="61">
        <v>10284.64</v>
      </c>
      <c r="D41" s="61">
        <v>20214.919999999998</v>
      </c>
      <c r="E41" s="61">
        <v>20179.200000000004</v>
      </c>
      <c r="F41" s="61">
        <v>22793.200000000001</v>
      </c>
      <c r="G41" s="61">
        <v>22090.15</v>
      </c>
      <c r="H41" s="61">
        <v>21268.11</v>
      </c>
      <c r="I41" s="61">
        <v>21611.43</v>
      </c>
      <c r="J41" s="61">
        <v>22876.640000000003</v>
      </c>
      <c r="K41" s="61">
        <v>21900.23</v>
      </c>
      <c r="L41" s="61">
        <v>24645.48</v>
      </c>
      <c r="M41" s="82">
        <v>17503.78</v>
      </c>
      <c r="N41" s="42">
        <f t="shared" si="49"/>
        <v>-0.28977727356091265</v>
      </c>
      <c r="P41" s="340">
        <f t="shared" si="30"/>
        <v>6.5999224678711568E-2</v>
      </c>
      <c r="Q41" s="341">
        <f t="shared" si="31"/>
        <v>0.11476834667889471</v>
      </c>
      <c r="R41" s="341">
        <f t="shared" si="50"/>
        <v>8.2710574568087267E-2</v>
      </c>
      <c r="S41" s="341">
        <f t="shared" si="51"/>
        <v>0.11753118080364296</v>
      </c>
      <c r="T41" s="342">
        <f t="shared" si="32"/>
        <v>0.10230541941482482</v>
      </c>
      <c r="V41" s="97">
        <v>1982.6759999999999</v>
      </c>
      <c r="W41" s="61">
        <v>2075.5920000000001</v>
      </c>
      <c r="X41" s="61">
        <v>3766.0749999999998</v>
      </c>
      <c r="Y41" s="61">
        <v>3731.799</v>
      </c>
      <c r="Z41" s="61">
        <v>4338.6140000000005</v>
      </c>
      <c r="AA41" s="61">
        <v>4211.0940000000001</v>
      </c>
      <c r="AB41" s="61">
        <v>4032.998</v>
      </c>
      <c r="AC41" s="61">
        <v>4153.5459999999994</v>
      </c>
      <c r="AD41" s="61">
        <v>4417.2819999999992</v>
      </c>
      <c r="AE41" s="61">
        <v>4685.5180000000009</v>
      </c>
      <c r="AF41" s="61">
        <v>5206.7660000000005</v>
      </c>
      <c r="AG41" s="82">
        <v>3998.5910000000003</v>
      </c>
      <c r="AH41" s="42">
        <f t="shared" si="33"/>
        <v>-0.23203942716073664</v>
      </c>
      <c r="AJ41" s="340">
        <f t="shared" si="34"/>
        <v>7.0490580130240094E-2</v>
      </c>
      <c r="AK41" s="341">
        <f t="shared" si="35"/>
        <v>0.10958805647487005</v>
      </c>
      <c r="AL41" s="341">
        <f t="shared" si="52"/>
        <v>8.8966471987393797E-2</v>
      </c>
      <c r="AM41" s="341">
        <f t="shared" si="53"/>
        <v>0.1168547018951287</v>
      </c>
      <c r="AN41" s="342">
        <f t="shared" si="36"/>
        <v>0.10789788324470762</v>
      </c>
      <c r="AP41" s="102">
        <f t="shared" si="54"/>
        <v>2.0051091612965859</v>
      </c>
      <c r="AQ41" s="74">
        <f t="shared" si="55"/>
        <v>2.0181474509559889</v>
      </c>
      <c r="AR41" s="74">
        <f t="shared" si="56"/>
        <v>1.8630175137967404</v>
      </c>
      <c r="AS41" s="74">
        <f t="shared" si="57"/>
        <v>1.8493295076117979</v>
      </c>
      <c r="AT41" s="74">
        <f t="shared" si="58"/>
        <v>1.9034685783479286</v>
      </c>
      <c r="AU41" s="74">
        <f t="shared" si="59"/>
        <v>1.9063220485148358</v>
      </c>
      <c r="AV41" s="74">
        <f t="shared" si="60"/>
        <v>1.8962653475085467</v>
      </c>
      <c r="AW41" s="74">
        <f t="shared" si="61"/>
        <v>1.9219209464621265</v>
      </c>
      <c r="AX41" s="74">
        <f t="shared" si="62"/>
        <v>1.9309138055238875</v>
      </c>
      <c r="AY41" s="74">
        <f t="shared" si="63"/>
        <v>2.1394834666119951</v>
      </c>
      <c r="AZ41" s="74">
        <f t="shared" si="64"/>
        <v>2.112665689611239</v>
      </c>
      <c r="BA41" s="103">
        <f t="shared" si="65"/>
        <v>2.2844157090639854</v>
      </c>
      <c r="BB41" s="42">
        <f t="shared" si="66"/>
        <v>8.1295408117481593E-2</v>
      </c>
    </row>
    <row r="42" spans="1:55" ht="20.100000000000001" customHeight="1">
      <c r="A42" s="88" t="s">
        <v>126</v>
      </c>
      <c r="B42" s="90">
        <v>7017.13</v>
      </c>
      <c r="C42" s="61">
        <v>5840.27</v>
      </c>
      <c r="D42" s="61">
        <v>8621.9299999999985</v>
      </c>
      <c r="E42" s="61">
        <v>16250.159999999998</v>
      </c>
      <c r="F42" s="61">
        <v>19697.370000000003</v>
      </c>
      <c r="G42" s="61">
        <v>28027.829999999998</v>
      </c>
      <c r="H42" s="61">
        <v>30826.61</v>
      </c>
      <c r="I42" s="61">
        <v>25037.359999999997</v>
      </c>
      <c r="J42" s="61">
        <v>27903.010000000002</v>
      </c>
      <c r="K42" s="61">
        <v>30031.83</v>
      </c>
      <c r="L42" s="61">
        <v>37755.920000000006</v>
      </c>
      <c r="M42" s="82">
        <v>18352.29</v>
      </c>
      <c r="N42" s="42">
        <f t="shared" si="49"/>
        <v>-0.51392284971469382</v>
      </c>
      <c r="P42" s="340">
        <f t="shared" si="30"/>
        <v>4.6836520943286213E-2</v>
      </c>
      <c r="Q42" s="341">
        <f t="shared" si="31"/>
        <v>0.1456172868947076</v>
      </c>
      <c r="R42" s="341">
        <f t="shared" si="50"/>
        <v>0.11342117934976575</v>
      </c>
      <c r="S42" s="341">
        <f t="shared" si="51"/>
        <v>0.18005321300002597</v>
      </c>
      <c r="T42" s="342">
        <f t="shared" si="32"/>
        <v>0.10726475799355886</v>
      </c>
      <c r="V42" s="97">
        <v>1319.135</v>
      </c>
      <c r="W42" s="61">
        <v>1159.741</v>
      </c>
      <c r="X42" s="61">
        <v>1881.5730000000001</v>
      </c>
      <c r="Y42" s="61">
        <v>3559.9</v>
      </c>
      <c r="Z42" s="61">
        <v>4235.5200000000004</v>
      </c>
      <c r="AA42" s="61">
        <v>5700.8409999999994</v>
      </c>
      <c r="AB42" s="61">
        <v>6275.5529999999999</v>
      </c>
      <c r="AC42" s="61">
        <v>4917.3429999999998</v>
      </c>
      <c r="AD42" s="61">
        <v>5673.6410000000005</v>
      </c>
      <c r="AE42" s="61">
        <v>6002.9859999999999</v>
      </c>
      <c r="AF42" s="61">
        <v>7774.7330000000011</v>
      </c>
      <c r="AG42" s="82">
        <v>3737.7109999999998</v>
      </c>
      <c r="AH42" s="42">
        <f t="shared" si="33"/>
        <v>-0.51924895684520622</v>
      </c>
      <c r="AJ42" s="340">
        <f t="shared" si="34"/>
        <v>4.6899539521386382E-2</v>
      </c>
      <c r="AK42" s="341">
        <f t="shared" si="35"/>
        <v>0.14835671810276727</v>
      </c>
      <c r="AL42" s="341">
        <f t="shared" si="52"/>
        <v>0.11398195158138695</v>
      </c>
      <c r="AM42" s="341">
        <f t="shared" si="53"/>
        <v>0.17448721663873884</v>
      </c>
      <c r="AN42" s="342">
        <f t="shared" si="36"/>
        <v>0.10085830360756058</v>
      </c>
      <c r="AP42" s="102">
        <f t="shared" si="54"/>
        <v>1.8798782408192523</v>
      </c>
      <c r="AQ42" s="74">
        <f t="shared" si="55"/>
        <v>1.9857660690344794</v>
      </c>
      <c r="AR42" s="74">
        <f t="shared" si="56"/>
        <v>2.1823106891380473</v>
      </c>
      <c r="AS42" s="74">
        <f t="shared" si="57"/>
        <v>2.190686122475102</v>
      </c>
      <c r="AT42" s="74">
        <f t="shared" si="58"/>
        <v>2.1502972224210644</v>
      </c>
      <c r="AU42" s="74">
        <f t="shared" si="59"/>
        <v>2.0339929991012502</v>
      </c>
      <c r="AV42" s="74">
        <f t="shared" si="60"/>
        <v>2.0357583918569051</v>
      </c>
      <c r="AW42" s="74">
        <f t="shared" si="61"/>
        <v>1.9640021951196136</v>
      </c>
      <c r="AX42" s="74">
        <f t="shared" si="62"/>
        <v>2.0333437145311564</v>
      </c>
      <c r="AY42" s="74">
        <f t="shared" si="63"/>
        <v>1.9988745274596984</v>
      </c>
      <c r="AZ42" s="74">
        <f t="shared" si="64"/>
        <v>2.059208992920845</v>
      </c>
      <c r="BA42" s="103">
        <f t="shared" si="65"/>
        <v>2.0366455630332778</v>
      </c>
      <c r="BB42" s="42">
        <f t="shared" si="66"/>
        <v>-1.0957328743772895E-2</v>
      </c>
    </row>
    <row r="43" spans="1:55" ht="20.100000000000001" customHeight="1">
      <c r="A43" s="88" t="s">
        <v>130</v>
      </c>
      <c r="B43" s="90">
        <v>13467.320000000002</v>
      </c>
      <c r="C43" s="61">
        <v>13368.11</v>
      </c>
      <c r="D43" s="61">
        <v>13045.81</v>
      </c>
      <c r="E43" s="61">
        <v>12910.949999999999</v>
      </c>
      <c r="F43" s="61">
        <v>13757.050000000001</v>
      </c>
      <c r="G43" s="61">
        <v>12068.23</v>
      </c>
      <c r="H43" s="61">
        <v>14509.67</v>
      </c>
      <c r="I43" s="61">
        <v>15507.939999999999</v>
      </c>
      <c r="J43" s="61">
        <v>16701.510000000002</v>
      </c>
      <c r="K43" s="61">
        <v>12597.96</v>
      </c>
      <c r="L43" s="61">
        <v>12061.720000000001</v>
      </c>
      <c r="M43" s="82">
        <v>12907.88</v>
      </c>
      <c r="N43" s="42">
        <f t="shared" si="49"/>
        <v>7.0152515561627854E-2</v>
      </c>
      <c r="P43" s="340">
        <f t="shared" si="30"/>
        <v>8.9888945370819318E-2</v>
      </c>
      <c r="Q43" s="341">
        <f t="shared" si="31"/>
        <v>6.269992754420578E-2</v>
      </c>
      <c r="R43" s="341">
        <f t="shared" si="50"/>
        <v>4.757870168421887E-2</v>
      </c>
      <c r="S43" s="341">
        <f t="shared" si="51"/>
        <v>5.7520818994919821E-2</v>
      </c>
      <c r="T43" s="342">
        <f t="shared" si="32"/>
        <v>7.5443480045808906E-2</v>
      </c>
      <c r="V43" s="97">
        <v>3668.8059999999996</v>
      </c>
      <c r="W43" s="61">
        <v>3642.875</v>
      </c>
      <c r="X43" s="61">
        <v>3560.2640000000001</v>
      </c>
      <c r="Y43" s="61">
        <v>3645.3829999999998</v>
      </c>
      <c r="Z43" s="61">
        <v>3698.7479999999996</v>
      </c>
      <c r="AA43" s="61">
        <v>3294.4210000000003</v>
      </c>
      <c r="AB43" s="61">
        <v>3999.069</v>
      </c>
      <c r="AC43" s="61">
        <v>3663.1119999999996</v>
      </c>
      <c r="AD43" s="61">
        <v>3767.855</v>
      </c>
      <c r="AE43" s="61">
        <v>3225.7039999999997</v>
      </c>
      <c r="AF43" s="61">
        <v>2948.0060000000003</v>
      </c>
      <c r="AG43" s="82">
        <v>3191.0390000000002</v>
      </c>
      <c r="AH43" s="42">
        <f t="shared" si="33"/>
        <v>8.2439791506530136E-2</v>
      </c>
      <c r="AJ43" s="340">
        <f t="shared" si="34"/>
        <v>0.13043798549299312</v>
      </c>
      <c r="AK43" s="341">
        <f t="shared" si="35"/>
        <v>8.5732874782656926E-2</v>
      </c>
      <c r="AL43" s="341">
        <f t="shared" si="52"/>
        <v>6.1248191673924639E-2</v>
      </c>
      <c r="AM43" s="341">
        <f t="shared" si="53"/>
        <v>6.6161675465164133E-2</v>
      </c>
      <c r="AN43" s="342">
        <f t="shared" si="36"/>
        <v>8.6106919525229891E-2</v>
      </c>
      <c r="AP43" s="102">
        <f t="shared" si="54"/>
        <v>2.7242287255370772</v>
      </c>
      <c r="AQ43" s="74">
        <f t="shared" si="55"/>
        <v>2.725048641879817</v>
      </c>
      <c r="AR43" s="74">
        <f t="shared" si="56"/>
        <v>2.7290478705423427</v>
      </c>
      <c r="AS43" s="74">
        <f t="shared" si="57"/>
        <v>2.8234816183162352</v>
      </c>
      <c r="AT43" s="74">
        <f t="shared" si="58"/>
        <v>2.6886200166460101</v>
      </c>
      <c r="AU43" s="74">
        <f t="shared" si="59"/>
        <v>2.7298294778936101</v>
      </c>
      <c r="AV43" s="74">
        <f t="shared" si="60"/>
        <v>2.7561405600540878</v>
      </c>
      <c r="AW43" s="74">
        <f t="shared" si="61"/>
        <v>2.3620880658552972</v>
      </c>
      <c r="AX43" s="74">
        <f t="shared" si="62"/>
        <v>2.2559966134798586</v>
      </c>
      <c r="AY43" s="74">
        <f t="shared" si="63"/>
        <v>2.5604970963552831</v>
      </c>
      <c r="AZ43" s="74">
        <f t="shared" si="64"/>
        <v>2.4441008413393779</v>
      </c>
      <c r="BA43" s="103">
        <f t="shared" si="65"/>
        <v>2.4721635156199162</v>
      </c>
      <c r="BB43" s="42">
        <f t="shared" si="66"/>
        <v>1.1481798870933597E-2</v>
      </c>
    </row>
    <row r="44" spans="1:55" ht="20.100000000000001" customHeight="1">
      <c r="A44" s="88" t="s">
        <v>134</v>
      </c>
      <c r="B44" s="90">
        <v>583.49</v>
      </c>
      <c r="C44" s="61">
        <v>391.33</v>
      </c>
      <c r="D44" s="61">
        <v>3631.82</v>
      </c>
      <c r="E44" s="61">
        <v>2970.2500000000005</v>
      </c>
      <c r="F44" s="61">
        <v>2673.6400000000003</v>
      </c>
      <c r="G44" s="61">
        <v>5530.2</v>
      </c>
      <c r="H44" s="61">
        <v>6578.89</v>
      </c>
      <c r="I44" s="61">
        <v>9039.5899999999983</v>
      </c>
      <c r="J44" s="61">
        <v>9114.76</v>
      </c>
      <c r="K44" s="61">
        <v>20478.89</v>
      </c>
      <c r="L44" s="61">
        <v>15044.7</v>
      </c>
      <c r="M44" s="82">
        <v>11915.300000000001</v>
      </c>
      <c r="N44" s="42">
        <f t="shared" si="49"/>
        <v>-0.20800680638364338</v>
      </c>
      <c r="P44" s="340">
        <f t="shared" si="30"/>
        <v>3.8945611104822162E-3</v>
      </c>
      <c r="Q44" s="341">
        <f t="shared" si="31"/>
        <v>2.8731896832009898E-2</v>
      </c>
      <c r="R44" s="341">
        <f t="shared" si="50"/>
        <v>7.7342601352435869E-2</v>
      </c>
      <c r="S44" s="341">
        <f t="shared" si="51"/>
        <v>7.1746273792864551E-2</v>
      </c>
      <c r="T44" s="342">
        <f t="shared" si="32"/>
        <v>6.9642086678046819E-2</v>
      </c>
      <c r="V44" s="97">
        <v>114.515</v>
      </c>
      <c r="W44" s="61">
        <v>74.838999999999999</v>
      </c>
      <c r="X44" s="61">
        <v>630.58899999999994</v>
      </c>
      <c r="Y44" s="61">
        <v>497.28700000000009</v>
      </c>
      <c r="Z44" s="61">
        <v>500.53999999999996</v>
      </c>
      <c r="AA44" s="61">
        <v>1238.7070000000001</v>
      </c>
      <c r="AB44" s="61">
        <v>1508.472</v>
      </c>
      <c r="AC44" s="61">
        <v>1998.7809999999999</v>
      </c>
      <c r="AD44" s="61">
        <v>2079.0059999999999</v>
      </c>
      <c r="AE44" s="61">
        <v>4180.4650000000001</v>
      </c>
      <c r="AF44" s="61">
        <v>3709.5639999999999</v>
      </c>
      <c r="AG44" s="82">
        <v>2724.5879999999997</v>
      </c>
      <c r="AH44" s="42">
        <f t="shared" si="33"/>
        <v>-0.2655233876541826</v>
      </c>
      <c r="AJ44" s="340">
        <f t="shared" si="34"/>
        <v>4.0713806913557455E-3</v>
      </c>
      <c r="AK44" s="341">
        <f t="shared" si="35"/>
        <v>3.2235683333551063E-2</v>
      </c>
      <c r="AL44" s="341">
        <f t="shared" si="52"/>
        <v>7.9376756703694262E-2</v>
      </c>
      <c r="AM44" s="341">
        <f t="shared" si="53"/>
        <v>8.32532123358148E-2</v>
      </c>
      <c r="AN44" s="342">
        <f t="shared" si="36"/>
        <v>7.3520216974912261E-2</v>
      </c>
      <c r="AP44" s="102">
        <f t="shared" si="54"/>
        <v>1.9625871908687382</v>
      </c>
      <c r="AQ44" s="74">
        <f t="shared" si="55"/>
        <v>1.912426852017479</v>
      </c>
      <c r="AR44" s="74">
        <f t="shared" si="56"/>
        <v>1.73628924340964</v>
      </c>
      <c r="AS44" s="74">
        <f t="shared" si="57"/>
        <v>1.6742260752461915</v>
      </c>
      <c r="AT44" s="74">
        <f t="shared" si="58"/>
        <v>1.8721293816669407</v>
      </c>
      <c r="AU44" s="74">
        <f t="shared" si="59"/>
        <v>2.2398954829843412</v>
      </c>
      <c r="AV44" s="74">
        <f t="shared" si="60"/>
        <v>2.2928974340656252</v>
      </c>
      <c r="AW44" s="74">
        <f t="shared" si="61"/>
        <v>2.2111412132629913</v>
      </c>
      <c r="AX44" s="74">
        <f t="shared" si="62"/>
        <v>2.280922372064651</v>
      </c>
      <c r="AY44" s="74">
        <f t="shared" si="63"/>
        <v>2.0413533155361447</v>
      </c>
      <c r="AZ44" s="74">
        <f t="shared" si="64"/>
        <v>2.4656948958769531</v>
      </c>
      <c r="BA44" s="103">
        <f t="shared" si="65"/>
        <v>2.2866297953051955</v>
      </c>
      <c r="BB44" s="42">
        <f t="shared" si="66"/>
        <v>-7.2622570161127345E-2</v>
      </c>
    </row>
    <row r="45" spans="1:55" ht="20.100000000000001" customHeight="1">
      <c r="A45" s="88" t="s">
        <v>122</v>
      </c>
      <c r="B45" s="90">
        <v>13086.130000000001</v>
      </c>
      <c r="C45" s="61">
        <v>7218.05</v>
      </c>
      <c r="D45" s="61">
        <v>12690.79</v>
      </c>
      <c r="E45" s="61">
        <v>12090.589999999998</v>
      </c>
      <c r="F45" s="61">
        <v>12857.54</v>
      </c>
      <c r="G45" s="61">
        <v>8522.0999999999985</v>
      </c>
      <c r="H45" s="61">
        <v>7342.3499999999995</v>
      </c>
      <c r="I45" s="61">
        <v>8811.5</v>
      </c>
      <c r="J45" s="61">
        <v>9665.1400000000012</v>
      </c>
      <c r="K45" s="61">
        <v>10585.69</v>
      </c>
      <c r="L45" s="61">
        <v>11586.86</v>
      </c>
      <c r="M45" s="82">
        <v>10094.759999999998</v>
      </c>
      <c r="N45" s="42">
        <f t="shared" si="49"/>
        <v>-0.12877518154185016</v>
      </c>
      <c r="P45" s="340">
        <f t="shared" si="30"/>
        <v>8.734465540920093E-2</v>
      </c>
      <c r="Q45" s="341">
        <f t="shared" si="31"/>
        <v>4.4276174097152274E-2</v>
      </c>
      <c r="R45" s="341">
        <f t="shared" si="50"/>
        <v>3.9978963787122589E-2</v>
      </c>
      <c r="S45" s="341">
        <f t="shared" si="51"/>
        <v>5.5256271641148748E-2</v>
      </c>
      <c r="T45" s="342">
        <f t="shared" si="32"/>
        <v>5.9001464580336185E-2</v>
      </c>
      <c r="V45" s="97">
        <v>2401.8289999999997</v>
      </c>
      <c r="W45" s="61">
        <v>1571.174</v>
      </c>
      <c r="X45" s="61">
        <v>2725.46</v>
      </c>
      <c r="Y45" s="61">
        <v>2577.0480000000002</v>
      </c>
      <c r="Z45" s="61">
        <v>2812.9969999999998</v>
      </c>
      <c r="AA45" s="61">
        <v>1709.9679999999998</v>
      </c>
      <c r="AB45" s="61">
        <v>1624.0230000000001</v>
      </c>
      <c r="AC45" s="61">
        <v>1871.098</v>
      </c>
      <c r="AD45" s="61">
        <v>2345.998</v>
      </c>
      <c r="AE45" s="61">
        <v>2417.8510000000001</v>
      </c>
      <c r="AF45" s="61">
        <v>2681.5540000000001</v>
      </c>
      <c r="AG45" s="82">
        <v>2299.652</v>
      </c>
      <c r="AH45" s="42">
        <f t="shared" si="33"/>
        <v>-0.1424181649894054</v>
      </c>
      <c r="AJ45" s="340">
        <f t="shared" si="34"/>
        <v>8.5392832506992783E-2</v>
      </c>
      <c r="AK45" s="341">
        <f t="shared" si="35"/>
        <v>4.4499616905778062E-2</v>
      </c>
      <c r="AL45" s="341">
        <f t="shared" si="52"/>
        <v>4.5909048532348409E-2</v>
      </c>
      <c r="AM45" s="341">
        <f t="shared" si="53"/>
        <v>6.0181731478942957E-2</v>
      </c>
      <c r="AN45" s="342">
        <f t="shared" si="36"/>
        <v>6.2053754184776169E-2</v>
      </c>
      <c r="AP45" s="102">
        <f t="shared" si="54"/>
        <v>1.8354005347646705</v>
      </c>
      <c r="AQ45" s="74">
        <f t="shared" si="55"/>
        <v>2.17672917200629</v>
      </c>
      <c r="AR45" s="74">
        <f t="shared" si="56"/>
        <v>2.1475889207842851</v>
      </c>
      <c r="AS45" s="74">
        <f t="shared" si="57"/>
        <v>2.1314493337380562</v>
      </c>
      <c r="AT45" s="74">
        <f t="shared" si="58"/>
        <v>2.1878189762582885</v>
      </c>
      <c r="AU45" s="74">
        <f t="shared" si="59"/>
        <v>2.0065101324790842</v>
      </c>
      <c r="AV45" s="74">
        <f t="shared" si="60"/>
        <v>2.2118572391672968</v>
      </c>
      <c r="AW45" s="74">
        <f t="shared" si="61"/>
        <v>2.1234727344946944</v>
      </c>
      <c r="AX45" s="74">
        <f t="shared" si="62"/>
        <v>2.4272778252565401</v>
      </c>
      <c r="AY45" s="74">
        <f t="shared" si="63"/>
        <v>2.2840750106984049</v>
      </c>
      <c r="AZ45" s="74">
        <f t="shared" si="64"/>
        <v>2.3143060328682665</v>
      </c>
      <c r="BA45" s="103">
        <f t="shared" si="65"/>
        <v>2.2780650555337627</v>
      </c>
      <c r="BB45" s="42">
        <f t="shared" si="66"/>
        <v>-1.5659544079219323E-2</v>
      </c>
    </row>
    <row r="46" spans="1:55" ht="20.100000000000001" customHeight="1">
      <c r="A46" s="88" t="s">
        <v>128</v>
      </c>
      <c r="B46" s="90">
        <v>10275.18</v>
      </c>
      <c r="C46" s="61">
        <v>19030.84</v>
      </c>
      <c r="D46" s="61">
        <v>20058.310000000001</v>
      </c>
      <c r="E46" s="61">
        <v>22632.65</v>
      </c>
      <c r="F46" s="61">
        <v>21511.85</v>
      </c>
      <c r="G46" s="61">
        <v>24617.829999999998</v>
      </c>
      <c r="H46" s="61">
        <v>25362.989999999998</v>
      </c>
      <c r="I46" s="61">
        <v>22890.54</v>
      </c>
      <c r="J46" s="61">
        <v>23789.820000000003</v>
      </c>
      <c r="K46" s="61">
        <v>15652.28</v>
      </c>
      <c r="L46" s="61">
        <v>14884.98</v>
      </c>
      <c r="M46" s="82">
        <v>13940.68</v>
      </c>
      <c r="N46" s="42">
        <f t="shared" si="49"/>
        <v>-6.3439789640295063E-2</v>
      </c>
      <c r="P46" s="340">
        <f t="shared" si="30"/>
        <v>6.8582694529819979E-2</v>
      </c>
      <c r="Q46" s="341">
        <f t="shared" si="31"/>
        <v>0.12790079052981052</v>
      </c>
      <c r="R46" s="341">
        <f t="shared" si="50"/>
        <v>5.9113948670885243E-2</v>
      </c>
      <c r="S46" s="341">
        <f t="shared" si="51"/>
        <v>7.0984589289338623E-2</v>
      </c>
      <c r="T46" s="342">
        <f t="shared" si="32"/>
        <v>8.1479949721023709E-2</v>
      </c>
      <c r="V46" s="97">
        <v>1178.4070000000002</v>
      </c>
      <c r="W46" s="61">
        <v>2704.5389999999998</v>
      </c>
      <c r="X46" s="61">
        <v>2736.2449999999999</v>
      </c>
      <c r="Y46" s="61">
        <v>3352.6690000000003</v>
      </c>
      <c r="Z46" s="61">
        <v>3372.529</v>
      </c>
      <c r="AA46" s="61">
        <v>3761.3549999999996</v>
      </c>
      <c r="AB46" s="61">
        <v>3791.2440000000001</v>
      </c>
      <c r="AC46" s="61">
        <v>3173.4010000000003</v>
      </c>
      <c r="AD46" s="61">
        <v>3351.3019999999997</v>
      </c>
      <c r="AE46" s="61">
        <v>2242.9170000000004</v>
      </c>
      <c r="AF46" s="61">
        <v>2344.9680000000003</v>
      </c>
      <c r="AG46" s="82">
        <v>2072.0549999999998</v>
      </c>
      <c r="AH46" s="42">
        <f t="shared" si="33"/>
        <v>-0.11638239839520216</v>
      </c>
      <c r="AJ46" s="340">
        <f t="shared" si="34"/>
        <v>4.1896201426524483E-2</v>
      </c>
      <c r="AK46" s="341">
        <f t="shared" si="35"/>
        <v>9.7884204000678876E-2</v>
      </c>
      <c r="AL46" s="341">
        <f t="shared" si="52"/>
        <v>4.2587481779079561E-2</v>
      </c>
      <c r="AM46" s="341">
        <f t="shared" si="53"/>
        <v>5.2627780198613909E-2</v>
      </c>
      <c r="AN46" s="342">
        <f t="shared" si="36"/>
        <v>5.5912282218064463E-2</v>
      </c>
      <c r="AP46" s="102">
        <f t="shared" si="54"/>
        <v>1.1468480357521718</v>
      </c>
      <c r="AQ46" s="74">
        <f t="shared" si="55"/>
        <v>1.4211348526917362</v>
      </c>
      <c r="AR46" s="74">
        <f t="shared" si="56"/>
        <v>1.3641453342779126</v>
      </c>
      <c r="AS46" s="74">
        <f t="shared" si="57"/>
        <v>1.481341778360024</v>
      </c>
      <c r="AT46" s="74">
        <f t="shared" si="58"/>
        <v>1.567754051836546</v>
      </c>
      <c r="AU46" s="74">
        <f t="shared" si="59"/>
        <v>1.527898681565353</v>
      </c>
      <c r="AV46" s="74">
        <f t="shared" si="60"/>
        <v>1.4947937920568517</v>
      </c>
      <c r="AW46" s="74">
        <f t="shared" si="61"/>
        <v>1.3863373253754607</v>
      </c>
      <c r="AX46" s="74">
        <f t="shared" si="62"/>
        <v>1.4087126342275811</v>
      </c>
      <c r="AY46" s="74">
        <f t="shared" si="63"/>
        <v>1.4329650376814116</v>
      </c>
      <c r="AZ46" s="74">
        <f t="shared" si="64"/>
        <v>1.5753921066739762</v>
      </c>
      <c r="BA46" s="103">
        <f t="shared" si="65"/>
        <v>1.4863371083763488</v>
      </c>
      <c r="BB46" s="42">
        <f t="shared" si="66"/>
        <v>-5.6528782847365851E-2</v>
      </c>
    </row>
    <row r="47" spans="1:55" ht="20.100000000000001" customHeight="1">
      <c r="A47" s="88" t="s">
        <v>129</v>
      </c>
      <c r="B47" s="90">
        <v>2700.92</v>
      </c>
      <c r="C47" s="61">
        <v>2377.31</v>
      </c>
      <c r="D47" s="61">
        <v>3678.85</v>
      </c>
      <c r="E47" s="61">
        <v>3558.0099999999998</v>
      </c>
      <c r="F47" s="61">
        <v>6489.63</v>
      </c>
      <c r="G47" s="61">
        <v>7035.97</v>
      </c>
      <c r="H47" s="61">
        <v>8821.7700000000023</v>
      </c>
      <c r="I47" s="61">
        <v>6075.15</v>
      </c>
      <c r="J47" s="61">
        <v>6856.3499999999995</v>
      </c>
      <c r="K47" s="61">
        <v>8964.35</v>
      </c>
      <c r="L47" s="61">
        <v>8371.23</v>
      </c>
      <c r="M47" s="82">
        <v>6286.5</v>
      </c>
      <c r="N47" s="42">
        <f t="shared" si="49"/>
        <v>-0.24903508803365809</v>
      </c>
      <c r="P47" s="340">
        <f t="shared" si="30"/>
        <v>1.802755487587384E-2</v>
      </c>
      <c r="Q47" s="341">
        <f t="shared" si="31"/>
        <v>3.6555054817749212E-2</v>
      </c>
      <c r="R47" s="341">
        <f t="shared" si="50"/>
        <v>3.3855650791312836E-2</v>
      </c>
      <c r="S47" s="341">
        <f t="shared" si="51"/>
        <v>3.992133838248961E-2</v>
      </c>
      <c r="T47" s="342">
        <f t="shared" si="32"/>
        <v>3.6743093157666301E-2</v>
      </c>
      <c r="V47" s="97">
        <v>593.678</v>
      </c>
      <c r="W47" s="61">
        <v>542.24799999999993</v>
      </c>
      <c r="X47" s="61">
        <v>715.01099999999997</v>
      </c>
      <c r="Y47" s="61">
        <v>759.36199999999985</v>
      </c>
      <c r="Z47" s="61">
        <v>1184.248</v>
      </c>
      <c r="AA47" s="61">
        <v>1290.9460000000001</v>
      </c>
      <c r="AB47" s="61">
        <v>1702.701</v>
      </c>
      <c r="AC47" s="61">
        <v>1265.5630000000001</v>
      </c>
      <c r="AD47" s="61">
        <v>1812.165</v>
      </c>
      <c r="AE47" s="61">
        <v>2350.076</v>
      </c>
      <c r="AF47" s="61">
        <v>2352.3460000000005</v>
      </c>
      <c r="AG47" s="82">
        <v>1577.6580000000001</v>
      </c>
      <c r="AH47" s="42">
        <f t="shared" si="33"/>
        <v>-0.32932570293655788</v>
      </c>
      <c r="AJ47" s="340">
        <f t="shared" si="34"/>
        <v>2.1107183740843527E-2</v>
      </c>
      <c r="AK47" s="341">
        <f t="shared" si="35"/>
        <v>3.3595133035265325E-2</v>
      </c>
      <c r="AL47" s="341">
        <f t="shared" si="52"/>
        <v>4.4622167841900602E-2</v>
      </c>
      <c r="AM47" s="341">
        <f t="shared" si="53"/>
        <v>5.2793363593485555E-2</v>
      </c>
      <c r="AN47" s="342">
        <f t="shared" si="36"/>
        <v>4.2571485476778928E-2</v>
      </c>
      <c r="AP47" s="102">
        <f t="shared" si="54"/>
        <v>2.198058439346593</v>
      </c>
      <c r="AQ47" s="74">
        <f t="shared" si="55"/>
        <v>2.2809309681951446</v>
      </c>
      <c r="AR47" s="74">
        <f t="shared" si="56"/>
        <v>1.9435720401755983</v>
      </c>
      <c r="AS47" s="74">
        <f t="shared" si="57"/>
        <v>2.1342323377393542</v>
      </c>
      <c r="AT47" s="74">
        <f t="shared" si="58"/>
        <v>1.8248313077941269</v>
      </c>
      <c r="AU47" s="74">
        <f t="shared" si="59"/>
        <v>1.834780421178601</v>
      </c>
      <c r="AV47" s="74">
        <f t="shared" si="60"/>
        <v>1.9301126644652937</v>
      </c>
      <c r="AW47" s="74">
        <f t="shared" si="61"/>
        <v>2.083179839180926</v>
      </c>
      <c r="AX47" s="74">
        <f t="shared" si="62"/>
        <v>2.6430462272200224</v>
      </c>
      <c r="AY47" s="74">
        <f t="shared" si="63"/>
        <v>2.6215799249248413</v>
      </c>
      <c r="AZ47" s="74">
        <f t="shared" si="64"/>
        <v>2.8100362790175404</v>
      </c>
      <c r="BA47" s="103">
        <f t="shared" si="65"/>
        <v>2.5095967549510863</v>
      </c>
      <c r="BB47" s="42">
        <f t="shared" si="66"/>
        <v>-0.1069165997285613</v>
      </c>
    </row>
    <row r="48" spans="1:55" ht="20.100000000000001" customHeight="1">
      <c r="A48" s="88" t="s">
        <v>147</v>
      </c>
      <c r="B48" s="90">
        <v>180.18</v>
      </c>
      <c r="C48" s="61">
        <v>307.14</v>
      </c>
      <c r="D48" s="61">
        <v>348.08</v>
      </c>
      <c r="E48" s="61">
        <v>423.21000000000004</v>
      </c>
      <c r="F48" s="61">
        <v>502.17</v>
      </c>
      <c r="G48" s="61">
        <v>534.03000000000009</v>
      </c>
      <c r="H48" s="61">
        <v>1053.25</v>
      </c>
      <c r="I48" s="61">
        <v>1617.52</v>
      </c>
      <c r="J48" s="61">
        <v>2042.87</v>
      </c>
      <c r="K48" s="61">
        <v>2499.98</v>
      </c>
      <c r="L48" s="61">
        <v>3442.19</v>
      </c>
      <c r="M48" s="82">
        <v>5055.9799999999996</v>
      </c>
      <c r="N48" s="42">
        <f t="shared" si="49"/>
        <v>0.46882653194623175</v>
      </c>
      <c r="P48" s="340">
        <f t="shared" si="30"/>
        <v>1.2026290440053571E-3</v>
      </c>
      <c r="Q48" s="341">
        <f t="shared" si="31"/>
        <v>2.7745280216263874E-3</v>
      </c>
      <c r="R48" s="341">
        <f t="shared" si="50"/>
        <v>9.4416717180014469E-3</v>
      </c>
      <c r="S48" s="341">
        <f t="shared" si="51"/>
        <v>1.6415369278686875E-2</v>
      </c>
      <c r="T48" s="342">
        <f t="shared" si="32"/>
        <v>2.9550997239051566E-2</v>
      </c>
      <c r="V48" s="97">
        <v>44.654000000000003</v>
      </c>
      <c r="W48" s="61">
        <v>76.114999999999995</v>
      </c>
      <c r="X48" s="61">
        <v>86.263999999999996</v>
      </c>
      <c r="Y48" s="61">
        <v>102.81599999999999</v>
      </c>
      <c r="Z48" s="61">
        <v>123.935</v>
      </c>
      <c r="AA48" s="61">
        <v>134.792</v>
      </c>
      <c r="AB48" s="61">
        <v>274.18599999999998</v>
      </c>
      <c r="AC48" s="61">
        <v>422.82099999999997</v>
      </c>
      <c r="AD48" s="61">
        <v>539.702</v>
      </c>
      <c r="AE48" s="61">
        <v>706.91</v>
      </c>
      <c r="AF48" s="61">
        <v>975.23500000000001</v>
      </c>
      <c r="AG48" s="82">
        <v>1436.1100000000001</v>
      </c>
      <c r="AH48" s="42">
        <f t="shared" si="33"/>
        <v>0.47257840417950558</v>
      </c>
      <c r="AJ48" s="340">
        <f t="shared" si="34"/>
        <v>1.5875949298502334E-3</v>
      </c>
      <c r="AK48" s="341">
        <f t="shared" si="35"/>
        <v>3.5077804742332241E-3</v>
      </c>
      <c r="AL48" s="341">
        <f t="shared" si="52"/>
        <v>1.3422483642706854E-2</v>
      </c>
      <c r="AM48" s="341">
        <f t="shared" si="53"/>
        <v>2.1887059107840803E-2</v>
      </c>
      <c r="AN48" s="342">
        <f t="shared" si="36"/>
        <v>3.8751957653722788E-2</v>
      </c>
      <c r="AP48" s="102">
        <f t="shared" si="54"/>
        <v>2.4782994782994781</v>
      </c>
      <c r="AQ48" s="74">
        <f t="shared" si="55"/>
        <v>2.4781858435892428</v>
      </c>
      <c r="AR48" s="74">
        <f t="shared" si="56"/>
        <v>2.4782808549758677</v>
      </c>
      <c r="AS48" s="74">
        <f t="shared" si="57"/>
        <v>2.4294321967817387</v>
      </c>
      <c r="AT48" s="74">
        <f t="shared" si="58"/>
        <v>2.4679889280522533</v>
      </c>
      <c r="AU48" s="74">
        <f t="shared" si="59"/>
        <v>2.5240529558264511</v>
      </c>
      <c r="AV48" s="74">
        <f t="shared" si="60"/>
        <v>2.6032375979112272</v>
      </c>
      <c r="AW48" s="74">
        <f t="shared" si="61"/>
        <v>2.6140078638904001</v>
      </c>
      <c r="AX48" s="74">
        <f t="shared" si="62"/>
        <v>2.6418812748730951</v>
      </c>
      <c r="AY48" s="74">
        <f t="shared" si="63"/>
        <v>2.8276626213009703</v>
      </c>
      <c r="AZ48" s="74">
        <f t="shared" si="64"/>
        <v>2.8331817825279835</v>
      </c>
      <c r="BA48" s="103">
        <f t="shared" si="65"/>
        <v>2.8404186725422176</v>
      </c>
      <c r="BB48" s="42">
        <f t="shared" si="66"/>
        <v>2.5543331031081238E-3</v>
      </c>
    </row>
    <row r="49" spans="1:54" ht="20.100000000000001" customHeight="1">
      <c r="A49" s="88" t="s">
        <v>133</v>
      </c>
      <c r="B49" s="90">
        <v>9027.17</v>
      </c>
      <c r="C49" s="61">
        <v>3571.3900000000003</v>
      </c>
      <c r="D49" s="61">
        <v>3253.67</v>
      </c>
      <c r="E49" s="61">
        <v>3331.75</v>
      </c>
      <c r="F49" s="61">
        <v>3694.3099999999995</v>
      </c>
      <c r="G49" s="61">
        <v>4125.33</v>
      </c>
      <c r="H49" s="61">
        <v>2889.2299999999996</v>
      </c>
      <c r="I49" s="61">
        <v>3320.69</v>
      </c>
      <c r="J49" s="61">
        <v>6135.02</v>
      </c>
      <c r="K49" s="61">
        <v>4671.03</v>
      </c>
      <c r="L49" s="61">
        <v>5940.9500000000007</v>
      </c>
      <c r="M49" s="82">
        <v>4080.4800000000005</v>
      </c>
      <c r="N49" s="42">
        <f t="shared" si="49"/>
        <v>-0.31316035314217422</v>
      </c>
      <c r="P49" s="340">
        <f t="shared" si="30"/>
        <v>6.0252729643544445E-2</v>
      </c>
      <c r="Q49" s="341">
        <f t="shared" si="31"/>
        <v>2.1432960102346278E-2</v>
      </c>
      <c r="R49" s="341">
        <f t="shared" si="50"/>
        <v>1.7641073866565452E-2</v>
      </c>
      <c r="S49" s="341">
        <f t="shared" si="51"/>
        <v>2.8331640065253457E-2</v>
      </c>
      <c r="T49" s="342">
        <f t="shared" si="32"/>
        <v>2.3849432397676642E-2</v>
      </c>
      <c r="V49" s="97">
        <v>1463.2350000000001</v>
      </c>
      <c r="W49" s="61">
        <v>777.99099999999999</v>
      </c>
      <c r="X49" s="61">
        <v>668.88499999999999</v>
      </c>
      <c r="Y49" s="61">
        <v>695.34100000000001</v>
      </c>
      <c r="Z49" s="61">
        <v>794.57600000000002</v>
      </c>
      <c r="AA49" s="61">
        <v>876.23700000000008</v>
      </c>
      <c r="AB49" s="61">
        <v>634.47800000000007</v>
      </c>
      <c r="AC49" s="61">
        <v>700.53500000000008</v>
      </c>
      <c r="AD49" s="61">
        <v>1329.078</v>
      </c>
      <c r="AE49" s="61">
        <v>1028.143</v>
      </c>
      <c r="AF49" s="61">
        <v>1270.0790000000002</v>
      </c>
      <c r="AG49" s="82">
        <v>981.74099999999999</v>
      </c>
      <c r="AH49" s="42">
        <f t="shared" si="33"/>
        <v>-0.22702367333055673</v>
      </c>
      <c r="AJ49" s="340">
        <f t="shared" si="34"/>
        <v>5.2022763183128193E-2</v>
      </c>
      <c r="AK49" s="341">
        <f t="shared" si="35"/>
        <v>2.28028891877908E-2</v>
      </c>
      <c r="AL49" s="341">
        <f t="shared" si="52"/>
        <v>1.952190887080895E-2</v>
      </c>
      <c r="AM49" s="341">
        <f t="shared" si="53"/>
        <v>2.8504200674327049E-2</v>
      </c>
      <c r="AN49" s="342">
        <f t="shared" si="36"/>
        <v>2.649127550043065E-2</v>
      </c>
      <c r="AP49" s="102">
        <f t="shared" si="54"/>
        <v>1.6209232793887787</v>
      </c>
      <c r="AQ49" s="74">
        <f t="shared" si="55"/>
        <v>2.1783983267019282</v>
      </c>
      <c r="AR49" s="74">
        <f t="shared" si="56"/>
        <v>2.0557862352359026</v>
      </c>
      <c r="AS49" s="74">
        <f t="shared" si="57"/>
        <v>2.0870143318076089</v>
      </c>
      <c r="AT49" s="74">
        <f t="shared" si="58"/>
        <v>2.1508103001643071</v>
      </c>
      <c r="AU49" s="74">
        <f t="shared" si="59"/>
        <v>2.1240409858120444</v>
      </c>
      <c r="AV49" s="74">
        <f t="shared" si="60"/>
        <v>2.1960107018132864</v>
      </c>
      <c r="AW49" s="74">
        <f t="shared" si="61"/>
        <v>2.1096067383585941</v>
      </c>
      <c r="AX49" s="74">
        <f t="shared" si="62"/>
        <v>2.16637924570743</v>
      </c>
      <c r="AY49" s="74">
        <f t="shared" si="63"/>
        <v>2.2011055377507747</v>
      </c>
      <c r="AZ49" s="74">
        <f t="shared" si="64"/>
        <v>2.1378382245263805</v>
      </c>
      <c r="BA49" s="103">
        <f t="shared" si="65"/>
        <v>2.4059448888366073</v>
      </c>
      <c r="BB49" s="42">
        <f t="shared" si="66"/>
        <v>0.12541017427528853</v>
      </c>
    </row>
    <row r="50" spans="1:54" ht="20.100000000000001" customHeight="1">
      <c r="A50" s="88" t="s">
        <v>123</v>
      </c>
      <c r="B50" s="90">
        <v>6014.33</v>
      </c>
      <c r="C50" s="61">
        <v>5507.87</v>
      </c>
      <c r="D50" s="61">
        <v>6579.4100000000008</v>
      </c>
      <c r="E50" s="61">
        <v>4961.3099999999995</v>
      </c>
      <c r="F50" s="61">
        <v>4840.2700000000004</v>
      </c>
      <c r="G50" s="61">
        <v>5016.4299999999994</v>
      </c>
      <c r="H50" s="61">
        <v>4074.49</v>
      </c>
      <c r="I50" s="61">
        <v>4229.9100000000008</v>
      </c>
      <c r="J50" s="61">
        <v>3198.12</v>
      </c>
      <c r="K50" s="61">
        <v>4269.2699999999995</v>
      </c>
      <c r="L50" s="61">
        <v>6202.2999999999993</v>
      </c>
      <c r="M50" s="82">
        <v>3343.46</v>
      </c>
      <c r="N50" s="42">
        <f t="shared" si="49"/>
        <v>-0.46093223481611656</v>
      </c>
      <c r="P50" s="340">
        <f t="shared" si="30"/>
        <v>4.0143234200425898E-2</v>
      </c>
      <c r="Q50" s="341">
        <f t="shared" si="31"/>
        <v>2.6062628697877004E-2</v>
      </c>
      <c r="R50" s="341">
        <f t="shared" si="50"/>
        <v>1.6123747316183341E-2</v>
      </c>
      <c r="S50" s="341">
        <f t="shared" si="51"/>
        <v>2.9577985200468185E-2</v>
      </c>
      <c r="T50" s="342">
        <f t="shared" si="32"/>
        <v>1.9541726278363314E-2</v>
      </c>
      <c r="V50" s="97">
        <v>1179.1370000000002</v>
      </c>
      <c r="W50" s="61">
        <v>999.83</v>
      </c>
      <c r="X50" s="61">
        <v>1274.7450000000001</v>
      </c>
      <c r="Y50" s="61">
        <v>956.97200000000009</v>
      </c>
      <c r="Z50" s="61">
        <v>951.005</v>
      </c>
      <c r="AA50" s="61">
        <v>1004.6510000000001</v>
      </c>
      <c r="AB50" s="61">
        <v>846.64</v>
      </c>
      <c r="AC50" s="61">
        <v>862.5</v>
      </c>
      <c r="AD50" s="61">
        <v>632.63499999999999</v>
      </c>
      <c r="AE50" s="61">
        <v>919.18799999999999</v>
      </c>
      <c r="AF50" s="61">
        <v>1271.009</v>
      </c>
      <c r="AG50" s="82">
        <v>753.48199999999997</v>
      </c>
      <c r="AH50" s="42">
        <f t="shared" si="33"/>
        <v>-0.40717807663045663</v>
      </c>
      <c r="AJ50" s="340">
        <f t="shared" si="34"/>
        <v>4.1922155300730388E-2</v>
      </c>
      <c r="AK50" s="341">
        <f t="shared" si="35"/>
        <v>2.6144690791878471E-2</v>
      </c>
      <c r="AL50" s="341">
        <f t="shared" si="52"/>
        <v>1.7453121181723881E-2</v>
      </c>
      <c r="AM50" s="341">
        <f t="shared" si="53"/>
        <v>2.8525072530823474E-2</v>
      </c>
      <c r="AN50" s="342">
        <f t="shared" si="36"/>
        <v>2.0331940141662095E-2</v>
      </c>
      <c r="AP50" s="102">
        <f t="shared" si="54"/>
        <v>1.9605458962178666</v>
      </c>
      <c r="AQ50" s="74">
        <f t="shared" si="55"/>
        <v>1.8152752334386979</v>
      </c>
      <c r="AR50" s="74">
        <f t="shared" si="56"/>
        <v>1.9374761566766625</v>
      </c>
      <c r="AS50" s="74">
        <f t="shared" si="57"/>
        <v>1.9288695929099375</v>
      </c>
      <c r="AT50" s="74">
        <f t="shared" si="58"/>
        <v>1.9647767583213334</v>
      </c>
      <c r="AU50" s="74">
        <f t="shared" si="59"/>
        <v>2.0027210586014359</v>
      </c>
      <c r="AV50" s="74">
        <f t="shared" si="60"/>
        <v>2.0779042285046718</v>
      </c>
      <c r="AW50" s="74">
        <f t="shared" si="61"/>
        <v>2.0390504762512673</v>
      </c>
      <c r="AX50" s="74">
        <f t="shared" si="62"/>
        <v>1.9781465360899528</v>
      </c>
      <c r="AY50" s="74">
        <f t="shared" si="63"/>
        <v>2.1530331883436746</v>
      </c>
      <c r="AZ50" s="74">
        <f t="shared" si="64"/>
        <v>2.0492543088854136</v>
      </c>
      <c r="BA50" s="103">
        <f t="shared" si="65"/>
        <v>2.2535995645229794</v>
      </c>
      <c r="BB50" s="42">
        <f t="shared" si="66"/>
        <v>9.9716884698760916E-2</v>
      </c>
    </row>
    <row r="51" spans="1:54" ht="20.100000000000001" customHeight="1">
      <c r="A51" s="88" t="s">
        <v>140</v>
      </c>
      <c r="B51" s="90">
        <v>795.92</v>
      </c>
      <c r="C51" s="61">
        <v>1253.8899999999999</v>
      </c>
      <c r="D51" s="61">
        <v>1216.05</v>
      </c>
      <c r="E51" s="61">
        <v>568.85</v>
      </c>
      <c r="F51" s="61">
        <v>788.54000000000008</v>
      </c>
      <c r="G51" s="61">
        <v>1206.01</v>
      </c>
      <c r="H51" s="61">
        <v>1018.5699999999999</v>
      </c>
      <c r="I51" s="61">
        <v>1550.5900000000001</v>
      </c>
      <c r="J51" s="61">
        <v>1859.12</v>
      </c>
      <c r="K51" s="61">
        <v>1508.33</v>
      </c>
      <c r="L51" s="61">
        <v>2799.4500000000003</v>
      </c>
      <c r="M51" s="82">
        <v>2703.45</v>
      </c>
      <c r="N51" s="42">
        <f t="shared" si="49"/>
        <v>-3.4292450302738198E-2</v>
      </c>
      <c r="P51" s="340">
        <f t="shared" si="30"/>
        <v>5.3124459357572632E-3</v>
      </c>
      <c r="Q51" s="341">
        <f t="shared" si="31"/>
        <v>6.2657688507417918E-3</v>
      </c>
      <c r="R51" s="341">
        <f t="shared" si="50"/>
        <v>5.6965082530312725E-3</v>
      </c>
      <c r="S51" s="341">
        <f t="shared" si="51"/>
        <v>1.3350223412193973E-2</v>
      </c>
      <c r="T51" s="342">
        <f t="shared" si="32"/>
        <v>1.5801020471978521E-2</v>
      </c>
      <c r="V51" s="97">
        <v>203.578</v>
      </c>
      <c r="W51" s="61">
        <v>348.15</v>
      </c>
      <c r="X51" s="61">
        <v>330.26499999999999</v>
      </c>
      <c r="Y51" s="61">
        <v>162.767</v>
      </c>
      <c r="Z51" s="61">
        <v>222.36299999999997</v>
      </c>
      <c r="AA51" s="61">
        <v>300.92500000000001</v>
      </c>
      <c r="AB51" s="61">
        <v>253.99</v>
      </c>
      <c r="AC51" s="61">
        <v>373.83</v>
      </c>
      <c r="AD51" s="61">
        <v>436.59299999999996</v>
      </c>
      <c r="AE51" s="61">
        <v>373.654</v>
      </c>
      <c r="AF51" s="61">
        <v>676.01400000000001</v>
      </c>
      <c r="AG51" s="82">
        <v>681.87900000000002</v>
      </c>
      <c r="AH51" s="42">
        <f t="shared" si="33"/>
        <v>8.6758558254710835E-3</v>
      </c>
      <c r="AJ51" s="340">
        <f t="shared" si="34"/>
        <v>7.2378600042336816E-3</v>
      </c>
      <c r="AK51" s="341">
        <f t="shared" si="35"/>
        <v>7.8311683127235514E-3</v>
      </c>
      <c r="AL51" s="341">
        <f t="shared" si="52"/>
        <v>7.0947711915689228E-3</v>
      </c>
      <c r="AM51" s="341">
        <f t="shared" si="53"/>
        <v>1.5171685158682668E-2</v>
      </c>
      <c r="AN51" s="342">
        <f t="shared" si="36"/>
        <v>1.8399806514099087E-2</v>
      </c>
      <c r="AP51" s="102">
        <f t="shared" si="54"/>
        <v>2.5577696250879489</v>
      </c>
      <c r="AQ51" s="74">
        <f t="shared" si="55"/>
        <v>2.7765593473111676</v>
      </c>
      <c r="AR51" s="74">
        <f t="shared" si="56"/>
        <v>2.7158833929525921</v>
      </c>
      <c r="AS51" s="74">
        <f t="shared" si="57"/>
        <v>2.8613342708974243</v>
      </c>
      <c r="AT51" s="74">
        <f t="shared" si="58"/>
        <v>2.8199330408095968</v>
      </c>
      <c r="AU51" s="74">
        <f t="shared" si="59"/>
        <v>2.4952114824918534</v>
      </c>
      <c r="AV51" s="74">
        <f t="shared" si="60"/>
        <v>2.4935939601598323</v>
      </c>
      <c r="AW51" s="74">
        <f t="shared" si="61"/>
        <v>2.4108887584725811</v>
      </c>
      <c r="AX51" s="74">
        <f t="shared" si="62"/>
        <v>2.3483852575412021</v>
      </c>
      <c r="AY51" s="74">
        <f t="shared" si="63"/>
        <v>2.4772695630266588</v>
      </c>
      <c r="AZ51" s="74">
        <f t="shared" si="64"/>
        <v>2.4148100519744946</v>
      </c>
      <c r="BA51" s="103">
        <f t="shared" si="65"/>
        <v>2.5222548965211122</v>
      </c>
      <c r="BB51" s="42">
        <f t="shared" si="66"/>
        <v>4.449411847476957E-2</v>
      </c>
    </row>
    <row r="52" spans="1:54" ht="20.100000000000001" customHeight="1">
      <c r="A52" s="88" t="s">
        <v>145</v>
      </c>
      <c r="B52" s="90">
        <v>69.63</v>
      </c>
      <c r="C52" s="61">
        <v>12.37</v>
      </c>
      <c r="D52" s="61">
        <v>146.77000000000001</v>
      </c>
      <c r="E52" s="61">
        <v>186.62</v>
      </c>
      <c r="F52" s="61">
        <v>114.93</v>
      </c>
      <c r="G52" s="61">
        <v>170.18</v>
      </c>
      <c r="H52" s="61">
        <v>70.58</v>
      </c>
      <c r="I52" s="61">
        <v>497.33</v>
      </c>
      <c r="J52" s="61">
        <v>1124.04</v>
      </c>
      <c r="K52" s="61">
        <v>1712.3200000000002</v>
      </c>
      <c r="L52" s="61">
        <v>2433.3599999999997</v>
      </c>
      <c r="M52" s="82">
        <v>2469.86</v>
      </c>
      <c r="N52" s="42">
        <f t="shared" si="49"/>
        <v>1.4999835618239988E-2</v>
      </c>
      <c r="P52" s="340">
        <f t="shared" si="30"/>
        <v>4.6475224960646573E-4</v>
      </c>
      <c r="Q52" s="341">
        <f t="shared" si="31"/>
        <v>8.8416227313143194E-4</v>
      </c>
      <c r="R52" s="341">
        <f t="shared" si="50"/>
        <v>6.4669170618037895E-3</v>
      </c>
      <c r="S52" s="341">
        <f t="shared" si="51"/>
        <v>1.1604386448158146E-2</v>
      </c>
      <c r="T52" s="342">
        <f t="shared" si="32"/>
        <v>1.443574263364252E-2</v>
      </c>
      <c r="V52" s="97">
        <v>20.422000000000001</v>
      </c>
      <c r="W52" s="61">
        <v>2.4350000000000001</v>
      </c>
      <c r="X52" s="61">
        <v>28.384</v>
      </c>
      <c r="Y52" s="61">
        <v>46.094999999999999</v>
      </c>
      <c r="Z52" s="61">
        <v>26.481999999999999</v>
      </c>
      <c r="AA52" s="61">
        <v>41.766999999999996</v>
      </c>
      <c r="AB52" s="61">
        <v>13.173</v>
      </c>
      <c r="AC52" s="61">
        <v>103.07299999999999</v>
      </c>
      <c r="AD52" s="61">
        <v>250.47499999999999</v>
      </c>
      <c r="AE52" s="61">
        <v>391.96599999999995</v>
      </c>
      <c r="AF52" s="61">
        <v>597.49200000000008</v>
      </c>
      <c r="AG52" s="82">
        <v>589.54899999999998</v>
      </c>
      <c r="AH52" s="42">
        <f t="shared" si="33"/>
        <v>-1.329390184303739E-2</v>
      </c>
      <c r="AJ52" s="340">
        <f t="shared" si="34"/>
        <v>7.2606851922339471E-4</v>
      </c>
      <c r="AK52" s="341">
        <f t="shared" si="35"/>
        <v>1.0869299889258936E-3</v>
      </c>
      <c r="AL52" s="341">
        <f t="shared" si="52"/>
        <v>7.4424710691562354E-3</v>
      </c>
      <c r="AM52" s="341">
        <f t="shared" si="53"/>
        <v>1.3409427184690887E-2</v>
      </c>
      <c r="AN52" s="342">
        <f t="shared" si="36"/>
        <v>1.5908376017710769E-2</v>
      </c>
      <c r="AP52" s="102">
        <f t="shared" si="54"/>
        <v>2.9329312078127243</v>
      </c>
      <c r="AQ52" s="74">
        <f t="shared" si="55"/>
        <v>1.9684721099434115</v>
      </c>
      <c r="AR52" s="74">
        <f t="shared" si="56"/>
        <v>1.9339101996320773</v>
      </c>
      <c r="AS52" s="74">
        <f t="shared" si="57"/>
        <v>2.4699924981245309</v>
      </c>
      <c r="AT52" s="74">
        <f t="shared" si="58"/>
        <v>2.3041851561820237</v>
      </c>
      <c r="AU52" s="74">
        <f t="shared" si="59"/>
        <v>2.4542836996121751</v>
      </c>
      <c r="AV52" s="74">
        <f t="shared" si="60"/>
        <v>1.8663927458203458</v>
      </c>
      <c r="AW52" s="74">
        <f t="shared" si="61"/>
        <v>2.0725272957593548</v>
      </c>
      <c r="AX52" s="74">
        <f t="shared" si="62"/>
        <v>2.2283459663357177</v>
      </c>
      <c r="AY52" s="74">
        <f t="shared" si="63"/>
        <v>2.2890931601569795</v>
      </c>
      <c r="AZ52" s="74">
        <f t="shared" si="64"/>
        <v>2.4554196666337909</v>
      </c>
      <c r="BA52" s="103">
        <f t="shared" si="65"/>
        <v>2.3869733507162345</v>
      </c>
      <c r="BB52" s="42">
        <f t="shared" si="66"/>
        <v>-2.7875607924649177E-2</v>
      </c>
    </row>
    <row r="53" spans="1:54" ht="20.100000000000001" customHeight="1">
      <c r="A53" s="88" t="s">
        <v>148</v>
      </c>
      <c r="B53" s="90">
        <v>1568.47</v>
      </c>
      <c r="C53" s="61">
        <v>2044.44</v>
      </c>
      <c r="D53" s="61">
        <v>1709.55</v>
      </c>
      <c r="E53" s="61">
        <v>1309.2000000000003</v>
      </c>
      <c r="F53" s="61">
        <v>1851.84</v>
      </c>
      <c r="G53" s="61">
        <v>1997.72</v>
      </c>
      <c r="H53" s="61">
        <v>1492.67</v>
      </c>
      <c r="I53" s="61">
        <v>1830.14</v>
      </c>
      <c r="J53" s="61">
        <v>1149.17</v>
      </c>
      <c r="K53" s="61">
        <v>1766.41</v>
      </c>
      <c r="L53" s="61">
        <v>1223.3100000000002</v>
      </c>
      <c r="M53" s="82">
        <v>1429.35</v>
      </c>
      <c r="N53" s="42">
        <f t="shared" si="49"/>
        <v>0.16842828064840451</v>
      </c>
      <c r="P53" s="340">
        <f t="shared" si="30"/>
        <v>1.0468906519320026E-2</v>
      </c>
      <c r="Q53" s="341">
        <f t="shared" si="31"/>
        <v>1.0379061324950782E-2</v>
      </c>
      <c r="R53" s="341">
        <f t="shared" si="50"/>
        <v>6.6711987053476168E-3</v>
      </c>
      <c r="S53" s="341">
        <f t="shared" si="51"/>
        <v>5.8338108565507548E-3</v>
      </c>
      <c r="T53" s="342">
        <f t="shared" si="32"/>
        <v>8.3542098472775515E-3</v>
      </c>
      <c r="V53" s="97">
        <v>372.072</v>
      </c>
      <c r="W53" s="61">
        <v>472.31299999999999</v>
      </c>
      <c r="X53" s="61">
        <v>407.65800000000002</v>
      </c>
      <c r="Y53" s="61">
        <v>313.49599999999998</v>
      </c>
      <c r="Z53" s="61">
        <v>441.63099999999997</v>
      </c>
      <c r="AA53" s="61">
        <v>475.23899999999998</v>
      </c>
      <c r="AB53" s="61">
        <v>358.03100000000001</v>
      </c>
      <c r="AC53" s="61">
        <v>434.678</v>
      </c>
      <c r="AD53" s="61">
        <v>274.68299999999999</v>
      </c>
      <c r="AE53" s="61">
        <v>433.44600000000003</v>
      </c>
      <c r="AF53" s="61">
        <v>300.53300000000002</v>
      </c>
      <c r="AG53" s="82">
        <v>339.75400000000002</v>
      </c>
      <c r="AH53" s="42">
        <f t="shared" si="33"/>
        <v>0.1305048031331002</v>
      </c>
      <c r="AJ53" s="340">
        <f t="shared" si="34"/>
        <v>1.3228369703480899E-2</v>
      </c>
      <c r="AK53" s="341">
        <f t="shared" si="35"/>
        <v>1.23674556709161E-2</v>
      </c>
      <c r="AL53" s="341">
        <f t="shared" si="52"/>
        <v>8.2300743305324803E-3</v>
      </c>
      <c r="AM53" s="341">
        <f t="shared" si="53"/>
        <v>6.7448189768176082E-3</v>
      </c>
      <c r="AN53" s="342">
        <f t="shared" si="36"/>
        <v>9.1679137536003034E-3</v>
      </c>
      <c r="AP53" s="102">
        <f t="shared" si="54"/>
        <v>2.3721971092848446</v>
      </c>
      <c r="AQ53" s="74">
        <f t="shared" si="55"/>
        <v>2.3102316526775057</v>
      </c>
      <c r="AR53" s="74">
        <f t="shared" si="56"/>
        <v>2.3845924366061246</v>
      </c>
      <c r="AS53" s="74">
        <f t="shared" si="57"/>
        <v>2.3945615643140843</v>
      </c>
      <c r="AT53" s="74">
        <f t="shared" si="58"/>
        <v>2.3848226628650422</v>
      </c>
      <c r="AU53" s="74">
        <f t="shared" si="59"/>
        <v>2.3789069539274772</v>
      </c>
      <c r="AV53" s="74">
        <f t="shared" si="60"/>
        <v>2.3985944649520659</v>
      </c>
      <c r="AW53" s="74">
        <f t="shared" si="61"/>
        <v>2.3751079152414567</v>
      </c>
      <c r="AX53" s="74">
        <f t="shared" si="62"/>
        <v>2.3902729796287754</v>
      </c>
      <c r="AY53" s="74">
        <f t="shared" si="63"/>
        <v>2.4538244235483271</v>
      </c>
      <c r="AZ53" s="74">
        <f t="shared" si="64"/>
        <v>2.4567198829405461</v>
      </c>
      <c r="BA53" s="103">
        <f t="shared" si="65"/>
        <v>2.3769825445132406</v>
      </c>
      <c r="BB53" s="42">
        <f t="shared" si="66"/>
        <v>-3.2456829523382476E-2</v>
      </c>
    </row>
    <row r="54" spans="1:54" ht="20.100000000000001" customHeight="1">
      <c r="A54" s="88" t="s">
        <v>142</v>
      </c>
      <c r="B54" s="90">
        <v>640.05999999999995</v>
      </c>
      <c r="C54" s="61">
        <v>1158.0299999999997</v>
      </c>
      <c r="D54" s="61">
        <v>1538.6100000000001</v>
      </c>
      <c r="E54" s="61">
        <v>1183.6200000000001</v>
      </c>
      <c r="F54" s="61">
        <v>1716.75</v>
      </c>
      <c r="G54" s="61">
        <v>2209.9300000000003</v>
      </c>
      <c r="H54" s="61">
        <v>1191.3700000000001</v>
      </c>
      <c r="I54" s="61">
        <v>173.21</v>
      </c>
      <c r="J54" s="61">
        <v>916.83</v>
      </c>
      <c r="K54" s="61">
        <v>1735.48</v>
      </c>
      <c r="L54" s="61">
        <v>2834.8799999999997</v>
      </c>
      <c r="M54" s="82">
        <v>1376.79</v>
      </c>
      <c r="N54" s="42">
        <f t="shared" si="49"/>
        <v>-0.51433923129021331</v>
      </c>
      <c r="P54" s="340">
        <f t="shared" si="30"/>
        <v>4.272143111921793E-3</v>
      </c>
      <c r="Q54" s="341">
        <f t="shared" si="31"/>
        <v>1.1481588507823161E-2</v>
      </c>
      <c r="R54" s="341">
        <f t="shared" si="50"/>
        <v>6.5543854083461271E-3</v>
      </c>
      <c r="S54" s="341">
        <f t="shared" si="51"/>
        <v>1.3519184606533584E-2</v>
      </c>
      <c r="T54" s="342">
        <f t="shared" si="32"/>
        <v>8.0470091829385818E-3</v>
      </c>
      <c r="V54" s="97">
        <v>105.89</v>
      </c>
      <c r="W54" s="61">
        <v>194.27100000000002</v>
      </c>
      <c r="X54" s="61">
        <v>267.87800000000004</v>
      </c>
      <c r="Y54" s="61">
        <v>210.62</v>
      </c>
      <c r="Z54" s="61">
        <v>311.35300000000001</v>
      </c>
      <c r="AA54" s="61">
        <v>384.62799999999999</v>
      </c>
      <c r="AB54" s="61">
        <v>214.43299999999999</v>
      </c>
      <c r="AC54" s="61">
        <v>40.401000000000003</v>
      </c>
      <c r="AD54" s="61">
        <v>240.79300000000001</v>
      </c>
      <c r="AE54" s="61">
        <v>382.36700000000002</v>
      </c>
      <c r="AF54" s="61">
        <v>666.27499999999998</v>
      </c>
      <c r="AG54" s="82">
        <v>291.5</v>
      </c>
      <c r="AH54" s="42">
        <f t="shared" si="33"/>
        <v>-0.56249296461671228</v>
      </c>
      <c r="AJ54" s="340">
        <f t="shared" si="34"/>
        <v>3.7647338899503115E-3</v>
      </c>
      <c r="AK54" s="341">
        <f t="shared" si="35"/>
        <v>1.0009426288232065E-2</v>
      </c>
      <c r="AL54" s="341">
        <f t="shared" si="52"/>
        <v>7.2602096490513536E-3</v>
      </c>
      <c r="AM54" s="341">
        <f t="shared" si="53"/>
        <v>1.4953114179737837E-2</v>
      </c>
      <c r="AN54" s="342">
        <f t="shared" si="36"/>
        <v>7.8658289797161711E-3</v>
      </c>
      <c r="AP54" s="102">
        <f t="shared" si="54"/>
        <v>1.6543761522357281</v>
      </c>
      <c r="AQ54" s="74">
        <f t="shared" si="55"/>
        <v>1.6775990259319711</v>
      </c>
      <c r="AR54" s="74">
        <f t="shared" si="56"/>
        <v>1.7410389897374903</v>
      </c>
      <c r="AS54" s="74">
        <f t="shared" si="57"/>
        <v>1.7794562444027642</v>
      </c>
      <c r="AT54" s="74">
        <f t="shared" si="58"/>
        <v>1.8136187563710502</v>
      </c>
      <c r="AU54" s="74">
        <f t="shared" si="59"/>
        <v>1.7404533175258943</v>
      </c>
      <c r="AV54" s="74">
        <f t="shared" si="60"/>
        <v>1.799885845707043</v>
      </c>
      <c r="AW54" s="74">
        <f t="shared" si="61"/>
        <v>2.3324865769874719</v>
      </c>
      <c r="AX54" s="74">
        <f t="shared" si="62"/>
        <v>2.6263647568251476</v>
      </c>
      <c r="AY54" s="74">
        <f t="shared" si="63"/>
        <v>2.2032348399290109</v>
      </c>
      <c r="AZ54" s="74">
        <f t="shared" si="64"/>
        <v>2.3502758494186704</v>
      </c>
      <c r="BA54" s="103">
        <f t="shared" si="65"/>
        <v>2.1172437336122432</v>
      </c>
      <c r="BB54" s="42">
        <f t="shared" si="66"/>
        <v>-9.915096385986634E-2</v>
      </c>
    </row>
    <row r="55" spans="1:54" ht="20.100000000000001" customHeight="1">
      <c r="A55" s="88" t="s">
        <v>146</v>
      </c>
      <c r="B55" s="90">
        <v>7.3199999999999994</v>
      </c>
      <c r="C55" s="61">
        <v>21.630000000000003</v>
      </c>
      <c r="D55" s="61">
        <v>246.11999999999998</v>
      </c>
      <c r="E55" s="61">
        <v>67.38000000000001</v>
      </c>
      <c r="F55" s="61">
        <v>135.25</v>
      </c>
      <c r="G55" s="61">
        <v>114.46000000000001</v>
      </c>
      <c r="H55" s="61">
        <v>489.57</v>
      </c>
      <c r="I55" s="61">
        <v>1138.79</v>
      </c>
      <c r="J55" s="61">
        <v>682.04</v>
      </c>
      <c r="K55" s="61">
        <v>1565.95</v>
      </c>
      <c r="L55" s="61">
        <v>916.68999999999994</v>
      </c>
      <c r="M55" s="82">
        <v>1331.8899999999999</v>
      </c>
      <c r="N55" s="42">
        <f t="shared" si="49"/>
        <v>0.4529339253182646</v>
      </c>
      <c r="P55" s="340">
        <f t="shared" si="30"/>
        <v>4.8858056399818029E-5</v>
      </c>
      <c r="Q55" s="341">
        <f t="shared" si="31"/>
        <v>5.9467160525692613E-4</v>
      </c>
      <c r="R55" s="341">
        <f t="shared" si="50"/>
        <v>5.9141216436948956E-3</v>
      </c>
      <c r="S55" s="341">
        <f t="shared" si="51"/>
        <v>4.3715788100248589E-3</v>
      </c>
      <c r="T55" s="342">
        <f t="shared" si="32"/>
        <v>7.7845793916748859E-3</v>
      </c>
      <c r="V55" s="97">
        <v>2.0180000000000002</v>
      </c>
      <c r="W55" s="61">
        <v>8.3320000000000007</v>
      </c>
      <c r="X55" s="61">
        <v>58.583999999999996</v>
      </c>
      <c r="Y55" s="61">
        <v>18.78</v>
      </c>
      <c r="Z55" s="61">
        <v>30.114000000000001</v>
      </c>
      <c r="AA55" s="61">
        <v>25.013999999999999</v>
      </c>
      <c r="AB55" s="61">
        <v>93.914000000000001</v>
      </c>
      <c r="AC55" s="61">
        <v>185.12800000000001</v>
      </c>
      <c r="AD55" s="61">
        <v>139.589</v>
      </c>
      <c r="AE55" s="61">
        <v>271.35500000000002</v>
      </c>
      <c r="AF55" s="61">
        <v>210.14099999999999</v>
      </c>
      <c r="AG55" s="82">
        <v>226.86799999999999</v>
      </c>
      <c r="AH55" s="42">
        <f t="shared" si="33"/>
        <v>7.9598935952527136E-2</v>
      </c>
      <c r="AJ55" s="340">
        <f t="shared" si="34"/>
        <v>7.174646321578741E-5</v>
      </c>
      <c r="AK55" s="341">
        <f t="shared" si="35"/>
        <v>6.5095570050499932E-4</v>
      </c>
      <c r="AL55" s="341">
        <f t="shared" si="52"/>
        <v>5.1523645851193484E-3</v>
      </c>
      <c r="AM55" s="341">
        <f t="shared" si="53"/>
        <v>4.7161642967907978E-3</v>
      </c>
      <c r="AN55" s="342">
        <f t="shared" si="36"/>
        <v>6.1218006482684339E-3</v>
      </c>
      <c r="AP55" s="102">
        <f t="shared" si="54"/>
        <v>2.7568306010928967</v>
      </c>
      <c r="AQ55" s="74">
        <f t="shared" si="55"/>
        <v>3.852057327785483</v>
      </c>
      <c r="AR55" s="74">
        <f t="shared" si="56"/>
        <v>2.3803022915650902</v>
      </c>
      <c r="AS55" s="74">
        <f t="shared" si="57"/>
        <v>2.7871772039180764</v>
      </c>
      <c r="AT55" s="74">
        <f t="shared" si="58"/>
        <v>2.2265434380776341</v>
      </c>
      <c r="AU55" s="74">
        <f t="shared" si="59"/>
        <v>2.1853922767779137</v>
      </c>
      <c r="AV55" s="74">
        <f t="shared" si="60"/>
        <v>1.9182956472006047</v>
      </c>
      <c r="AW55" s="74">
        <f t="shared" si="61"/>
        <v>1.6256553008017283</v>
      </c>
      <c r="AX55" s="74">
        <f t="shared" si="62"/>
        <v>2.0466394932848515</v>
      </c>
      <c r="AY55" s="74">
        <f t="shared" si="63"/>
        <v>1.7328458763051182</v>
      </c>
      <c r="AZ55" s="74">
        <f t="shared" si="64"/>
        <v>2.2923889210092834</v>
      </c>
      <c r="BA55" s="103">
        <f t="shared" si="65"/>
        <v>1.7033538805757233</v>
      </c>
      <c r="BB55" s="42">
        <f t="shared" si="66"/>
        <v>-0.25695248962127343</v>
      </c>
    </row>
    <row r="56" spans="1:54" ht="20.100000000000001" customHeight="1">
      <c r="A56" s="88" t="s">
        <v>143</v>
      </c>
      <c r="B56" s="90">
        <v>320.37</v>
      </c>
      <c r="C56" s="61">
        <v>417.33000000000004</v>
      </c>
      <c r="D56" s="61">
        <v>318.38</v>
      </c>
      <c r="E56" s="61">
        <v>353.75</v>
      </c>
      <c r="F56" s="61">
        <v>305.04999999999995</v>
      </c>
      <c r="G56" s="61">
        <v>325.39</v>
      </c>
      <c r="H56" s="61">
        <v>438.12000000000006</v>
      </c>
      <c r="I56" s="61">
        <v>450.86</v>
      </c>
      <c r="J56" s="61">
        <v>464.65999999999997</v>
      </c>
      <c r="K56" s="61">
        <v>581.06999999999994</v>
      </c>
      <c r="L56" s="61">
        <v>730.74</v>
      </c>
      <c r="M56" s="82">
        <v>664.96</v>
      </c>
      <c r="N56" s="42">
        <f t="shared" si="49"/>
        <v>-9.0018337575608245E-2</v>
      </c>
      <c r="P56" s="340">
        <f t="shared" si="30"/>
        <v>2.1383409192362981E-3</v>
      </c>
      <c r="Q56" s="341">
        <f t="shared" si="31"/>
        <v>1.6905486076756176E-3</v>
      </c>
      <c r="R56" s="341">
        <f t="shared" si="50"/>
        <v>2.1945264302830822E-3</v>
      </c>
      <c r="S56" s="341">
        <f t="shared" si="51"/>
        <v>3.484806749978254E-3</v>
      </c>
      <c r="T56" s="342">
        <f t="shared" si="32"/>
        <v>3.8865326057618368E-3</v>
      </c>
      <c r="V56" s="97">
        <v>71.551000000000002</v>
      </c>
      <c r="W56" s="61">
        <v>91.39500000000001</v>
      </c>
      <c r="X56" s="61">
        <v>70.682000000000002</v>
      </c>
      <c r="Y56" s="61">
        <v>81.247</v>
      </c>
      <c r="Z56" s="61">
        <v>74.260999999999996</v>
      </c>
      <c r="AA56" s="61">
        <v>78.85799999999999</v>
      </c>
      <c r="AB56" s="61">
        <v>103.813</v>
      </c>
      <c r="AC56" s="61">
        <v>107.49199999999999</v>
      </c>
      <c r="AD56" s="61">
        <v>115.11699999999999</v>
      </c>
      <c r="AE56" s="61">
        <v>145.36600000000001</v>
      </c>
      <c r="AF56" s="61">
        <v>189.46200000000002</v>
      </c>
      <c r="AG56" s="82">
        <v>167.19800000000001</v>
      </c>
      <c r="AH56" s="42">
        <f t="shared" si="33"/>
        <v>-0.11751169099872275</v>
      </c>
      <c r="AJ56" s="340">
        <f t="shared" si="34"/>
        <v>2.5438707579548093E-3</v>
      </c>
      <c r="AK56" s="341">
        <f t="shared" si="35"/>
        <v>2.0521733681307759E-3</v>
      </c>
      <c r="AL56" s="341">
        <f t="shared" si="52"/>
        <v>2.7601430977150202E-3</v>
      </c>
      <c r="AM56" s="341">
        <f t="shared" si="53"/>
        <v>4.2520684683073663E-3</v>
      </c>
      <c r="AN56" s="342">
        <f t="shared" si="36"/>
        <v>4.5116668053193296E-3</v>
      </c>
      <c r="AP56" s="102">
        <f t="shared" si="54"/>
        <v>2.2333863969784935</v>
      </c>
      <c r="AQ56" s="74">
        <f t="shared" si="55"/>
        <v>2.1899935302997626</v>
      </c>
      <c r="AR56" s="74">
        <f t="shared" si="56"/>
        <v>2.2200515107732901</v>
      </c>
      <c r="AS56" s="74">
        <f t="shared" si="57"/>
        <v>2.2967349823321555</v>
      </c>
      <c r="AT56" s="74">
        <f t="shared" si="58"/>
        <v>2.4343878052778232</v>
      </c>
      <c r="AU56" s="74">
        <f t="shared" si="59"/>
        <v>2.4234918098282061</v>
      </c>
      <c r="AV56" s="74">
        <f t="shared" si="60"/>
        <v>2.369510636355336</v>
      </c>
      <c r="AW56" s="74">
        <f t="shared" si="61"/>
        <v>2.3841547265226453</v>
      </c>
      <c r="AX56" s="74">
        <f t="shared" si="62"/>
        <v>2.4774458744027892</v>
      </c>
      <c r="AY56" s="74">
        <f t="shared" si="63"/>
        <v>2.50169514860516</v>
      </c>
      <c r="AZ56" s="74">
        <f t="shared" si="64"/>
        <v>2.5927416044010183</v>
      </c>
      <c r="BA56" s="103">
        <f t="shared" si="65"/>
        <v>2.5144068816169396</v>
      </c>
      <c r="BB56" s="42">
        <f t="shared" si="66"/>
        <v>-3.0213085118513304E-2</v>
      </c>
    </row>
    <row r="57" spans="1:54" ht="20.100000000000001" customHeight="1">
      <c r="A57" s="88" t="s">
        <v>234</v>
      </c>
      <c r="B57" s="90"/>
      <c r="C57" s="61"/>
      <c r="D57" s="61"/>
      <c r="E57" s="61"/>
      <c r="F57" s="61"/>
      <c r="G57" s="61"/>
      <c r="H57" s="61"/>
      <c r="I57" s="61"/>
      <c r="J57" s="61"/>
      <c r="K57" s="61"/>
      <c r="L57" s="61"/>
      <c r="M57" s="82">
        <v>558.37</v>
      </c>
      <c r="N57" s="42"/>
      <c r="P57" s="340">
        <f t="shared" si="30"/>
        <v>0</v>
      </c>
      <c r="Q57" s="341">
        <f t="shared" si="31"/>
        <v>0</v>
      </c>
      <c r="R57" s="341">
        <f t="shared" si="50"/>
        <v>0</v>
      </c>
      <c r="S57" s="341">
        <f t="shared" si="51"/>
        <v>0</v>
      </c>
      <c r="T57" s="342">
        <f t="shared" si="32"/>
        <v>3.2635394776817203E-3</v>
      </c>
      <c r="V57" s="97"/>
      <c r="W57" s="61"/>
      <c r="X57" s="61"/>
      <c r="Y57" s="61"/>
      <c r="Z57" s="61"/>
      <c r="AA57" s="61"/>
      <c r="AB57" s="61"/>
      <c r="AC57" s="61"/>
      <c r="AD57" s="61"/>
      <c r="AE57" s="61"/>
      <c r="AF57" s="61"/>
      <c r="AG57" s="82">
        <v>102.48399999999999</v>
      </c>
      <c r="AH57" s="42"/>
      <c r="AJ57" s="340">
        <f t="shared" si="34"/>
        <v>0</v>
      </c>
      <c r="AK57" s="341">
        <f t="shared" si="35"/>
        <v>0</v>
      </c>
      <c r="AL57" s="341">
        <f t="shared" si="52"/>
        <v>0</v>
      </c>
      <c r="AM57" s="341">
        <f t="shared" si="53"/>
        <v>0</v>
      </c>
      <c r="AN57" s="342">
        <f t="shared" si="36"/>
        <v>2.7654257878464224E-3</v>
      </c>
      <c r="AP57" s="102"/>
      <c r="AQ57" s="74"/>
      <c r="AR57" s="74"/>
      <c r="AS57" s="74"/>
      <c r="AT57" s="74"/>
      <c r="AU57" s="74"/>
      <c r="AV57" s="74"/>
      <c r="AW57" s="74"/>
      <c r="AX57" s="74"/>
      <c r="AY57" s="74"/>
      <c r="AZ57" s="74"/>
      <c r="BA57" s="103">
        <f t="shared" si="65"/>
        <v>1.8354137937210093</v>
      </c>
      <c r="BB57" s="42"/>
    </row>
    <row r="58" spans="1:54" ht="20.100000000000001" customHeight="1">
      <c r="A58" s="88" t="s">
        <v>150</v>
      </c>
      <c r="B58" s="90">
        <v>349.74</v>
      </c>
      <c r="C58" s="61">
        <v>361.40999999999997</v>
      </c>
      <c r="D58" s="61">
        <v>249.44</v>
      </c>
      <c r="E58" s="61">
        <v>217.49</v>
      </c>
      <c r="F58" s="61">
        <v>269.33</v>
      </c>
      <c r="G58" s="61">
        <v>210.84</v>
      </c>
      <c r="H58" s="61">
        <v>154.72</v>
      </c>
      <c r="I58" s="61">
        <v>202.51</v>
      </c>
      <c r="J58" s="61">
        <v>103.05</v>
      </c>
      <c r="K58" s="61">
        <v>214.92</v>
      </c>
      <c r="L58" s="61">
        <v>125.76</v>
      </c>
      <c r="M58" s="82">
        <v>115.59</v>
      </c>
      <c r="N58" s="42">
        <f t="shared" si="49"/>
        <v>-8.0868320610687036E-2</v>
      </c>
      <c r="P58" s="340">
        <f t="shared" si="30"/>
        <v>2.3343738586437649E-3</v>
      </c>
      <c r="Q58" s="341">
        <f t="shared" si="31"/>
        <v>1.0954094116055418E-3</v>
      </c>
      <c r="R58" s="341">
        <f t="shared" si="50"/>
        <v>8.1168812775817033E-4</v>
      </c>
      <c r="S58" s="341">
        <f t="shared" si="51"/>
        <v>5.9973355348997626E-4</v>
      </c>
      <c r="T58" s="342">
        <f t="shared" si="32"/>
        <v>6.7559598156281689E-4</v>
      </c>
      <c r="V58" s="97">
        <v>81.028000000000006</v>
      </c>
      <c r="W58" s="61">
        <v>87.561999999999998</v>
      </c>
      <c r="X58" s="61">
        <v>66.322999999999993</v>
      </c>
      <c r="Y58" s="61">
        <v>57.621000000000009</v>
      </c>
      <c r="Z58" s="61">
        <v>73.239000000000004</v>
      </c>
      <c r="AA58" s="61">
        <v>59.056999999999995</v>
      </c>
      <c r="AB58" s="61">
        <v>41.973999999999997</v>
      </c>
      <c r="AC58" s="61">
        <v>53.67</v>
      </c>
      <c r="AD58" s="61">
        <v>25.008000000000003</v>
      </c>
      <c r="AE58" s="61">
        <v>61.169000000000004</v>
      </c>
      <c r="AF58" s="61">
        <v>31.206</v>
      </c>
      <c r="AG58" s="82">
        <v>73.048000000000002</v>
      </c>
      <c r="AH58" s="42">
        <f t="shared" si="33"/>
        <v>1.3408318913029544</v>
      </c>
      <c r="AJ58" s="340">
        <f t="shared" si="34"/>
        <v>2.8808089303512499E-3</v>
      </c>
      <c r="AK58" s="341">
        <f t="shared" si="35"/>
        <v>1.5368789799601718E-3</v>
      </c>
      <c r="AL58" s="341">
        <f t="shared" si="52"/>
        <v>1.1614489849354735E-3</v>
      </c>
      <c r="AM58" s="341">
        <f t="shared" si="53"/>
        <v>7.0035177830910498E-4</v>
      </c>
      <c r="AN58" s="342">
        <f t="shared" si="36"/>
        <v>1.9711254727626309E-3</v>
      </c>
      <c r="AP58" s="102">
        <f t="shared" si="54"/>
        <v>2.3168067707439812</v>
      </c>
      <c r="AQ58" s="74">
        <f t="shared" si="55"/>
        <v>2.4227885227304173</v>
      </c>
      <c r="AR58" s="74">
        <f t="shared" si="56"/>
        <v>2.6588758819756251</v>
      </c>
      <c r="AS58" s="74">
        <f t="shared" si="57"/>
        <v>2.6493631891121434</v>
      </c>
      <c r="AT58" s="74">
        <f t="shared" si="58"/>
        <v>2.71930345672595</v>
      </c>
      <c r="AU58" s="74">
        <f t="shared" si="59"/>
        <v>2.8010339594004927</v>
      </c>
      <c r="AV58" s="74">
        <f t="shared" si="60"/>
        <v>2.712900723888314</v>
      </c>
      <c r="AW58" s="74">
        <f t="shared" si="61"/>
        <v>2.6502394943459584</v>
      </c>
      <c r="AX58" s="74">
        <f t="shared" si="62"/>
        <v>2.4267831149927224</v>
      </c>
      <c r="AY58" s="74">
        <f t="shared" si="63"/>
        <v>2.8461287921086917</v>
      </c>
      <c r="AZ58" s="74">
        <f t="shared" si="64"/>
        <v>2.4813931297709924</v>
      </c>
      <c r="BA58" s="103">
        <f t="shared" si="65"/>
        <v>6.3195778181503588</v>
      </c>
      <c r="BB58" s="42">
        <f t="shared" si="66"/>
        <v>1.5467862155053167</v>
      </c>
    </row>
    <row r="59" spans="1:54" ht="20.100000000000001" customHeight="1">
      <c r="A59" s="88" t="s">
        <v>240</v>
      </c>
      <c r="B59" s="90">
        <v>3.48</v>
      </c>
      <c r="C59" s="61">
        <v>4.0999999999999996</v>
      </c>
      <c r="D59" s="61">
        <v>91.28</v>
      </c>
      <c r="E59" s="61">
        <v>202.03</v>
      </c>
      <c r="F59" s="61">
        <v>188.43</v>
      </c>
      <c r="G59" s="61">
        <v>188.07</v>
      </c>
      <c r="H59" s="61">
        <v>96.27000000000001</v>
      </c>
      <c r="I59" s="61">
        <v>195.12</v>
      </c>
      <c r="J59" s="61">
        <v>289.95</v>
      </c>
      <c r="K59" s="61">
        <v>210.01</v>
      </c>
      <c r="L59" s="61">
        <v>190.23</v>
      </c>
      <c r="M59" s="82">
        <v>195.53</v>
      </c>
      <c r="N59" s="42">
        <f t="shared" si="49"/>
        <v>2.7861010355885042E-2</v>
      </c>
      <c r="P59" s="340">
        <f t="shared" si="30"/>
        <v>2.3227600583520046E-5</v>
      </c>
      <c r="Q59" s="341">
        <f t="shared" si="31"/>
        <v>9.7710893587864842E-4</v>
      </c>
      <c r="R59" s="341">
        <f t="shared" si="50"/>
        <v>7.9314453615528268E-4</v>
      </c>
      <c r="S59" s="341">
        <f t="shared" si="51"/>
        <v>9.0718283937975643E-4</v>
      </c>
      <c r="T59" s="342">
        <f t="shared" si="32"/>
        <v>1.1428262157191589E-3</v>
      </c>
      <c r="V59" s="97">
        <v>0.27600000000000002</v>
      </c>
      <c r="W59" s="61">
        <v>1.43</v>
      </c>
      <c r="X59" s="61">
        <v>17.777000000000001</v>
      </c>
      <c r="Y59" s="61">
        <v>42.120999999999995</v>
      </c>
      <c r="Z59" s="61">
        <v>40.348999999999997</v>
      </c>
      <c r="AA59" s="61">
        <v>40.634</v>
      </c>
      <c r="AB59" s="61">
        <v>20.483000000000001</v>
      </c>
      <c r="AC59" s="61">
        <v>42.703000000000003</v>
      </c>
      <c r="AD59" s="61">
        <v>66.072000000000003</v>
      </c>
      <c r="AE59" s="61">
        <v>53</v>
      </c>
      <c r="AF59" s="61">
        <v>53.693999999999996</v>
      </c>
      <c r="AG59" s="82">
        <v>56.546000000000006</v>
      </c>
      <c r="AH59" s="42">
        <f t="shared" si="33"/>
        <v>5.3115804372928281E-2</v>
      </c>
      <c r="AJ59" s="340">
        <f t="shared" si="34"/>
        <v>9.8126976449738986E-6</v>
      </c>
      <c r="AK59" s="341">
        <f t="shared" si="35"/>
        <v>1.0574451880674878E-3</v>
      </c>
      <c r="AL59" s="341">
        <f t="shared" si="52"/>
        <v>1.0063397505530596E-3</v>
      </c>
      <c r="AM59" s="341">
        <f t="shared" si="53"/>
        <v>1.2050467341065527E-3</v>
      </c>
      <c r="AN59" s="342">
        <f t="shared" si="36"/>
        <v>1.5258359021853541E-3</v>
      </c>
      <c r="AP59" s="102">
        <f t="shared" si="54"/>
        <v>0.7931034482758621</v>
      </c>
      <c r="AQ59" s="74">
        <f t="shared" si="55"/>
        <v>3.4878048780487809</v>
      </c>
      <c r="AR59" s="74">
        <f t="shared" si="56"/>
        <v>1.9475241016652061</v>
      </c>
      <c r="AS59" s="74">
        <f t="shared" si="57"/>
        <v>2.0848883829134284</v>
      </c>
      <c r="AT59" s="74">
        <f t="shared" si="58"/>
        <v>2.1413256912381256</v>
      </c>
      <c r="AU59" s="74">
        <f t="shared" si="59"/>
        <v>2.1605785080023394</v>
      </c>
      <c r="AV59" s="74">
        <f t="shared" si="60"/>
        <v>2.1276617845642463</v>
      </c>
      <c r="AW59" s="74">
        <f t="shared" si="61"/>
        <v>2.1885506355063553</v>
      </c>
      <c r="AX59" s="74">
        <f t="shared" si="62"/>
        <v>2.2787377133988622</v>
      </c>
      <c r="AY59" s="74">
        <f t="shared" si="63"/>
        <v>2.5236893481262794</v>
      </c>
      <c r="AZ59" s="74">
        <f t="shared" si="64"/>
        <v>2.8225831887714872</v>
      </c>
      <c r="BA59" s="103">
        <f t="shared" si="65"/>
        <v>2.8919347414718972</v>
      </c>
      <c r="BB59" s="42">
        <f t="shared" si="66"/>
        <v>2.4570242243451789E-2</v>
      </c>
    </row>
    <row r="60" spans="1:54" ht="20.100000000000001" customHeight="1">
      <c r="A60" s="88" t="s">
        <v>144</v>
      </c>
      <c r="B60" s="90">
        <v>109.74000000000001</v>
      </c>
      <c r="C60" s="61">
        <v>203.8</v>
      </c>
      <c r="D60" s="61">
        <v>87.22999999999999</v>
      </c>
      <c r="E60" s="61">
        <v>348.18999999999994</v>
      </c>
      <c r="F60" s="61">
        <v>2349.39</v>
      </c>
      <c r="G60" s="61">
        <v>770.14</v>
      </c>
      <c r="H60" s="61">
        <v>1157.1400000000001</v>
      </c>
      <c r="I60" s="61">
        <v>694.02</v>
      </c>
      <c r="J60" s="61">
        <v>416.41</v>
      </c>
      <c r="K60" s="61">
        <v>465.71000000000004</v>
      </c>
      <c r="L60" s="61">
        <v>471.58</v>
      </c>
      <c r="M60" s="82">
        <v>219.22</v>
      </c>
      <c r="N60" s="42">
        <f t="shared" si="49"/>
        <v>-0.53513719835446794</v>
      </c>
      <c r="P60" s="340">
        <f t="shared" si="30"/>
        <v>7.3247037012514086E-4</v>
      </c>
      <c r="Q60" s="341">
        <f t="shared" si="31"/>
        <v>4.0012265426574269E-3</v>
      </c>
      <c r="R60" s="341">
        <f t="shared" si="50"/>
        <v>1.7588464450877424E-3</v>
      </c>
      <c r="S60" s="341">
        <f t="shared" si="51"/>
        <v>2.2489054481138913E-3</v>
      </c>
      <c r="T60" s="342">
        <f t="shared" si="32"/>
        <v>1.2812886156086229E-3</v>
      </c>
      <c r="V60" s="97">
        <v>20.400000000000002</v>
      </c>
      <c r="W60" s="61">
        <v>33.103999999999999</v>
      </c>
      <c r="X60" s="61">
        <v>14.006</v>
      </c>
      <c r="Y60" s="61">
        <v>55.541999999999994</v>
      </c>
      <c r="Z60" s="61">
        <v>295.86799999999999</v>
      </c>
      <c r="AA60" s="61">
        <v>132.04399999999998</v>
      </c>
      <c r="AB60" s="61">
        <v>230.46799999999999</v>
      </c>
      <c r="AC60" s="61">
        <v>122.679</v>
      </c>
      <c r="AD60" s="61">
        <v>86.715000000000003</v>
      </c>
      <c r="AE60" s="61">
        <v>99.266000000000005</v>
      </c>
      <c r="AF60" s="61">
        <v>104.07299999999999</v>
      </c>
      <c r="AG60" s="82">
        <v>55.097000000000001</v>
      </c>
      <c r="AH60" s="42">
        <f t="shared" si="33"/>
        <v>-0.47059275700710074</v>
      </c>
      <c r="AJ60" s="340">
        <f t="shared" si="34"/>
        <v>7.2528634767198377E-4</v>
      </c>
      <c r="AK60" s="341">
        <f t="shared" si="35"/>
        <v>3.436267470915572E-3</v>
      </c>
      <c r="AL60" s="341">
        <f t="shared" si="52"/>
        <v>1.8848173901584908E-3</v>
      </c>
      <c r="AM60" s="341">
        <f t="shared" si="53"/>
        <v>2.3356953990887486E-3</v>
      </c>
      <c r="AN60" s="342">
        <f t="shared" si="36"/>
        <v>1.486736121082065E-3</v>
      </c>
      <c r="AP60" s="102">
        <f t="shared" si="54"/>
        <v>1.8589393110989614</v>
      </c>
      <c r="AQ60" s="74">
        <f t="shared" si="55"/>
        <v>1.6243375858684983</v>
      </c>
      <c r="AR60" s="74">
        <f t="shared" si="56"/>
        <v>1.6056402613779666</v>
      </c>
      <c r="AS60" s="74">
        <f t="shared" si="57"/>
        <v>1.595163560125219</v>
      </c>
      <c r="AT60" s="74">
        <f t="shared" si="58"/>
        <v>1.2593396583794092</v>
      </c>
      <c r="AU60" s="74">
        <f t="shared" si="59"/>
        <v>1.7145454073285373</v>
      </c>
      <c r="AV60" s="74">
        <f t="shared" si="60"/>
        <v>1.9917036832189705</v>
      </c>
      <c r="AW60" s="74">
        <f t="shared" si="61"/>
        <v>1.767657992565056</v>
      </c>
      <c r="AX60" s="74">
        <f t="shared" si="62"/>
        <v>2.082442784755409</v>
      </c>
      <c r="AY60" s="74">
        <f t="shared" si="63"/>
        <v>2.1314981426209441</v>
      </c>
      <c r="AZ60" s="74">
        <f t="shared" si="64"/>
        <v>2.2069002078120361</v>
      </c>
      <c r="BA60" s="103">
        <f t="shared" si="65"/>
        <v>2.5133199525590735</v>
      </c>
      <c r="BB60" s="42">
        <f t="shared" si="66"/>
        <v>0.1388462168168573</v>
      </c>
    </row>
    <row r="61" spans="1:54" ht="20.100000000000001" customHeight="1">
      <c r="A61" s="88" t="s">
        <v>245</v>
      </c>
      <c r="B61" s="90"/>
      <c r="C61" s="61">
        <v>24.21</v>
      </c>
      <c r="D61" s="61">
        <v>4.5</v>
      </c>
      <c r="E61" s="61">
        <v>5.62</v>
      </c>
      <c r="F61" s="61"/>
      <c r="G61" s="61"/>
      <c r="H61" s="61">
        <v>571.80999999999995</v>
      </c>
      <c r="I61" s="61">
        <v>99.09</v>
      </c>
      <c r="J61" s="61">
        <v>1406.05</v>
      </c>
      <c r="K61" s="61">
        <v>413.82</v>
      </c>
      <c r="L61" s="61">
        <v>110.76</v>
      </c>
      <c r="M61" s="82">
        <v>96.47999999999999</v>
      </c>
      <c r="N61" s="42">
        <f t="shared" si="49"/>
        <v>-0.12892741061755159</v>
      </c>
      <c r="P61" s="340">
        <f t="shared" si="30"/>
        <v>0</v>
      </c>
      <c r="Q61" s="341">
        <f t="shared" si="31"/>
        <v>0</v>
      </c>
      <c r="R61" s="341">
        <f t="shared" si="50"/>
        <v>1.5628735391256564E-3</v>
      </c>
      <c r="S61" s="341">
        <f t="shared" si="51"/>
        <v>5.2820044835042758E-4</v>
      </c>
      <c r="T61" s="342">
        <f t="shared" si="32"/>
        <v>5.6390258933454939E-4</v>
      </c>
      <c r="V61" s="97"/>
      <c r="W61" s="61">
        <v>4.9340000000000002</v>
      </c>
      <c r="X61" s="61">
        <v>0.84699999999999998</v>
      </c>
      <c r="Y61" s="61">
        <v>1.0589999999999999</v>
      </c>
      <c r="Z61" s="61"/>
      <c r="AA61" s="61"/>
      <c r="AB61" s="61">
        <v>50.073999999999998</v>
      </c>
      <c r="AC61" s="61">
        <v>13.842000000000001</v>
      </c>
      <c r="AD61" s="61">
        <v>213.90799999999999</v>
      </c>
      <c r="AE61" s="61">
        <v>78.923999999999992</v>
      </c>
      <c r="AF61" s="61">
        <v>37.302</v>
      </c>
      <c r="AG61" s="82">
        <v>33.931000000000004</v>
      </c>
      <c r="AH61" s="42">
        <f t="shared" si="33"/>
        <v>-9.0370489517988178E-2</v>
      </c>
      <c r="AJ61" s="340">
        <f t="shared" si="34"/>
        <v>0</v>
      </c>
      <c r="AK61" s="341">
        <f t="shared" si="35"/>
        <v>0</v>
      </c>
      <c r="AL61" s="341">
        <f t="shared" si="52"/>
        <v>1.4985728013707483E-3</v>
      </c>
      <c r="AM61" s="341">
        <f t="shared" si="53"/>
        <v>8.3716343121470981E-4</v>
      </c>
      <c r="AN61" s="342">
        <f t="shared" si="36"/>
        <v>9.155932868293292E-4</v>
      </c>
      <c r="AP61" s="102"/>
      <c r="AQ61" s="74">
        <f t="shared" si="55"/>
        <v>2.0380008261049154</v>
      </c>
      <c r="AR61" s="74">
        <f t="shared" si="56"/>
        <v>1.882222222222222</v>
      </c>
      <c r="AS61" s="74">
        <f t="shared" si="57"/>
        <v>1.884341637010676</v>
      </c>
      <c r="AT61" s="74"/>
      <c r="AU61" s="74"/>
      <c r="AV61" s="74">
        <f t="shared" si="60"/>
        <v>0.87571046326577018</v>
      </c>
      <c r="AW61" s="74">
        <f t="shared" si="61"/>
        <v>1.3969118982742961</v>
      </c>
      <c r="AX61" s="74">
        <f t="shared" si="62"/>
        <v>1.521339923900288</v>
      </c>
      <c r="AY61" s="74">
        <f t="shared" si="63"/>
        <v>1.9072060316079453</v>
      </c>
      <c r="AZ61" s="74">
        <f t="shared" si="64"/>
        <v>3.3678223185265437</v>
      </c>
      <c r="BA61" s="103">
        <f t="shared" si="65"/>
        <v>3.5168946932006637</v>
      </c>
      <c r="BB61" s="42">
        <f t="shared" si="66"/>
        <v>4.4263729073254883E-2</v>
      </c>
    </row>
    <row r="62" spans="1:54" ht="20.100000000000001" customHeight="1">
      <c r="A62" s="88" t="s">
        <v>239</v>
      </c>
      <c r="B62" s="90">
        <v>46.74</v>
      </c>
      <c r="C62" s="61">
        <v>34.74</v>
      </c>
      <c r="D62" s="61">
        <v>79.92</v>
      </c>
      <c r="E62" s="61">
        <v>43.2</v>
      </c>
      <c r="F62" s="61">
        <v>46.35</v>
      </c>
      <c r="G62" s="61">
        <v>0.6</v>
      </c>
      <c r="H62" s="61"/>
      <c r="I62" s="61"/>
      <c r="J62" s="61">
        <v>51.84</v>
      </c>
      <c r="K62" s="61">
        <v>155.18</v>
      </c>
      <c r="L62" s="61">
        <v>35.64</v>
      </c>
      <c r="M62" s="82">
        <v>100.89</v>
      </c>
      <c r="N62" s="42">
        <f t="shared" si="49"/>
        <v>1.8308080808080809</v>
      </c>
      <c r="P62" s="340">
        <f t="shared" si="30"/>
        <v>3.1197070438900205E-4</v>
      </c>
      <c r="Q62" s="341">
        <f t="shared" si="31"/>
        <v>3.1172720876651727E-6</v>
      </c>
      <c r="R62" s="341">
        <f t="shared" si="50"/>
        <v>5.8606813542486926E-4</v>
      </c>
      <c r="S62" s="341">
        <f t="shared" si="51"/>
        <v>1.6996265781156768E-4</v>
      </c>
      <c r="T62" s="342">
        <f t="shared" si="32"/>
        <v>5.8967798754107272E-4</v>
      </c>
      <c r="V62" s="97">
        <v>13.432</v>
      </c>
      <c r="W62" s="61">
        <v>9.3059999999999992</v>
      </c>
      <c r="X62" s="61">
        <v>21.408000000000001</v>
      </c>
      <c r="Y62" s="61">
        <v>11.571999999999999</v>
      </c>
      <c r="Z62" s="61">
        <v>12.199</v>
      </c>
      <c r="AA62" s="61">
        <v>4.2000000000000003E-2</v>
      </c>
      <c r="AB62" s="61"/>
      <c r="AC62" s="61"/>
      <c r="AD62" s="61">
        <v>15.083</v>
      </c>
      <c r="AE62" s="61">
        <v>47.034999999999997</v>
      </c>
      <c r="AF62" s="61">
        <v>10.058999999999999</v>
      </c>
      <c r="AG62" s="82">
        <v>28.755000000000003</v>
      </c>
      <c r="AH62" s="42">
        <f t="shared" si="33"/>
        <v>1.8586340590515962</v>
      </c>
      <c r="AJ62" s="340">
        <f t="shared" si="34"/>
        <v>4.7755128538872968E-4</v>
      </c>
      <c r="AK62" s="341">
        <f t="shared" si="35"/>
        <v>1.0929935004881255E-6</v>
      </c>
      <c r="AL62" s="341">
        <f t="shared" si="52"/>
        <v>8.9307905975968209E-4</v>
      </c>
      <c r="AM62" s="341">
        <f t="shared" si="53"/>
        <v>2.2575269300811662E-4</v>
      </c>
      <c r="AN62" s="342">
        <f t="shared" si="36"/>
        <v>7.7592422748452329E-4</v>
      </c>
      <c r="AP62" s="102">
        <f t="shared" si="54"/>
        <v>2.8737697903294821</v>
      </c>
      <c r="AQ62" s="74">
        <f t="shared" si="55"/>
        <v>2.6787564766839371</v>
      </c>
      <c r="AR62" s="74">
        <f t="shared" si="56"/>
        <v>2.6786786786786787</v>
      </c>
      <c r="AS62" s="74">
        <f t="shared" si="57"/>
        <v>2.6787037037037029</v>
      </c>
      <c r="AT62" s="74">
        <f t="shared" si="58"/>
        <v>2.6319309600862999</v>
      </c>
      <c r="AU62" s="74">
        <f t="shared" si="59"/>
        <v>0.70000000000000007</v>
      </c>
      <c r="AV62" s="74"/>
      <c r="AW62" s="74"/>
      <c r="AX62" s="74">
        <f t="shared" si="62"/>
        <v>2.9095293209876543</v>
      </c>
      <c r="AY62" s="74">
        <f t="shared" si="63"/>
        <v>3.0309962624049485</v>
      </c>
      <c r="AZ62" s="74">
        <f t="shared" si="64"/>
        <v>2.8223905723905722</v>
      </c>
      <c r="BA62" s="103">
        <f t="shared" si="65"/>
        <v>2.8501338090990194</v>
      </c>
      <c r="BB62" s="42">
        <f t="shared" si="66"/>
        <v>9.8296943661303916E-3</v>
      </c>
    </row>
    <row r="63" spans="1:54" ht="20.100000000000001" customHeight="1">
      <c r="A63" s="88" t="s">
        <v>241</v>
      </c>
      <c r="B63" s="90">
        <v>1673.8799999999999</v>
      </c>
      <c r="C63" s="61">
        <v>7.92</v>
      </c>
      <c r="D63" s="61">
        <v>7.42</v>
      </c>
      <c r="E63" s="61">
        <v>18.46</v>
      </c>
      <c r="F63" s="61">
        <v>16.05</v>
      </c>
      <c r="G63" s="61">
        <v>74.239999999999995</v>
      </c>
      <c r="H63" s="61">
        <v>59.56</v>
      </c>
      <c r="I63" s="61">
        <v>57.73</v>
      </c>
      <c r="J63" s="61">
        <v>58.76</v>
      </c>
      <c r="K63" s="61">
        <v>24.099999999999998</v>
      </c>
      <c r="L63" s="61">
        <v>71.64</v>
      </c>
      <c r="M63" s="82">
        <v>40.68</v>
      </c>
      <c r="N63" s="42">
        <f t="shared" si="49"/>
        <v>-0.43216080402010049</v>
      </c>
      <c r="P63" s="340">
        <f t="shared" si="30"/>
        <v>1.1172475880673141E-2</v>
      </c>
      <c r="Q63" s="341">
        <f t="shared" si="31"/>
        <v>3.8571046631377068E-4</v>
      </c>
      <c r="R63" s="341">
        <f t="shared" si="50"/>
        <v>9.1018443509082014E-5</v>
      </c>
      <c r="S63" s="341">
        <f t="shared" si="51"/>
        <v>3.4164211014648456E-4</v>
      </c>
      <c r="T63" s="342">
        <f t="shared" si="32"/>
        <v>2.3776489774180628E-4</v>
      </c>
      <c r="V63" s="97">
        <v>197.29300000000001</v>
      </c>
      <c r="W63" s="61">
        <v>2.1059999999999999</v>
      </c>
      <c r="X63" s="61">
        <v>1.6759999999999999</v>
      </c>
      <c r="Y63" s="61">
        <v>3.794</v>
      </c>
      <c r="Z63" s="61">
        <v>3.2610000000000001</v>
      </c>
      <c r="AA63" s="61">
        <v>18.27</v>
      </c>
      <c r="AB63" s="61">
        <v>14.747</v>
      </c>
      <c r="AC63" s="61">
        <v>13.933999999999999</v>
      </c>
      <c r="AD63" s="61">
        <v>14.132999999999999</v>
      </c>
      <c r="AE63" s="61">
        <v>7.2530000000000001</v>
      </c>
      <c r="AF63" s="61">
        <v>16.32</v>
      </c>
      <c r="AG63" s="82">
        <v>10.977</v>
      </c>
      <c r="AH63" s="42">
        <f t="shared" si="33"/>
        <v>-0.32738970588235294</v>
      </c>
      <c r="AJ63" s="340">
        <f t="shared" si="34"/>
        <v>7.0144078132965042E-3</v>
      </c>
      <c r="AK63" s="341">
        <f t="shared" si="35"/>
        <v>4.7545217271233457E-4</v>
      </c>
      <c r="AL63" s="341">
        <f t="shared" si="52"/>
        <v>1.3771664548606303E-4</v>
      </c>
      <c r="AM63" s="341">
        <f t="shared" si="53"/>
        <v>3.6626741722760347E-4</v>
      </c>
      <c r="AN63" s="342">
        <f t="shared" si="36"/>
        <v>2.962031036375452E-4</v>
      </c>
      <c r="AP63" s="102">
        <f t="shared" si="54"/>
        <v>1.1786567734843598</v>
      </c>
      <c r="AQ63" s="74">
        <f t="shared" si="55"/>
        <v>2.6590909090909087</v>
      </c>
      <c r="AR63" s="74">
        <f t="shared" si="56"/>
        <v>2.2587601078167117</v>
      </c>
      <c r="AS63" s="74">
        <f t="shared" si="57"/>
        <v>2.0552546045503792</v>
      </c>
      <c r="AT63" s="74">
        <f t="shared" si="58"/>
        <v>2.0317757009345794</v>
      </c>
      <c r="AU63" s="74">
        <f t="shared" si="59"/>
        <v>2.4609375</v>
      </c>
      <c r="AV63" s="74">
        <f t="shared" si="60"/>
        <v>2.4759905977165881</v>
      </c>
      <c r="AW63" s="74">
        <f t="shared" si="61"/>
        <v>2.413649748830764</v>
      </c>
      <c r="AX63" s="74">
        <f t="shared" si="62"/>
        <v>2.4052076242341727</v>
      </c>
      <c r="AY63" s="74">
        <f t="shared" si="63"/>
        <v>3.0095435684647303</v>
      </c>
      <c r="AZ63" s="74">
        <f t="shared" si="64"/>
        <v>2.2780569514237854</v>
      </c>
      <c r="BA63" s="103">
        <f t="shared" si="65"/>
        <v>2.6983775811209441</v>
      </c>
      <c r="BB63" s="42">
        <f t="shared" si="66"/>
        <v>0.184508394065591</v>
      </c>
    </row>
    <row r="64" spans="1:54" ht="20.100000000000001" customHeight="1" thickBot="1">
      <c r="A64" s="47" t="s">
        <v>33</v>
      </c>
      <c r="B64" s="91">
        <f t="shared" ref="B64:M64" si="67">B65-SUM(B39:B63)</f>
        <v>57166.53999999995</v>
      </c>
      <c r="C64" s="92">
        <f t="shared" si="67"/>
        <v>64923.179999999964</v>
      </c>
      <c r="D64" s="92">
        <f t="shared" si="67"/>
        <v>65620.84</v>
      </c>
      <c r="E64" s="92">
        <f t="shared" si="67"/>
        <v>43691.849999999948</v>
      </c>
      <c r="F64" s="92">
        <f t="shared" si="67"/>
        <v>51780.010000000009</v>
      </c>
      <c r="G64" s="92">
        <f t="shared" si="67"/>
        <v>43547.34</v>
      </c>
      <c r="H64" s="92">
        <f t="shared" si="67"/>
        <v>45739.620000000054</v>
      </c>
      <c r="I64" s="92">
        <f t="shared" si="67"/>
        <v>42617.719999999972</v>
      </c>
      <c r="J64" s="92">
        <f t="shared" si="67"/>
        <v>48553.389999999956</v>
      </c>
      <c r="K64" s="92">
        <f t="shared" si="67"/>
        <v>56347.519999999931</v>
      </c>
      <c r="L64" s="92">
        <f t="shared" si="67"/>
        <v>33.429999999934807</v>
      </c>
      <c r="M64" s="93">
        <f t="shared" si="67"/>
        <v>40.199999999953434</v>
      </c>
      <c r="N64" s="42">
        <f t="shared" si="49"/>
        <v>0.20251271313286953</v>
      </c>
      <c r="P64" s="340">
        <f t="shared" si="30"/>
        <v>0.3815636660522474</v>
      </c>
      <c r="Q64" s="349">
        <f t="shared" si="31"/>
        <v>0.22624817912344181</v>
      </c>
      <c r="R64" s="341">
        <f t="shared" si="50"/>
        <v>0.21280761684634286</v>
      </c>
      <c r="S64" s="341">
        <f t="shared" si="51"/>
        <v>1.5942344698736328E-4</v>
      </c>
      <c r="T64" s="342">
        <f t="shared" si="32"/>
        <v>2.3495941222245677E-4</v>
      </c>
      <c r="V64" s="98">
        <f t="shared" ref="V64:AG64" si="68">V65-SUM(V39:V63)</f>
        <v>9802.0199999999968</v>
      </c>
      <c r="W64" s="92">
        <f t="shared" si="68"/>
        <v>10100.975999999991</v>
      </c>
      <c r="X64" s="92">
        <f t="shared" si="68"/>
        <v>10558.012000000002</v>
      </c>
      <c r="Y64" s="92">
        <f t="shared" si="68"/>
        <v>7627.2119999999959</v>
      </c>
      <c r="Z64" s="92">
        <f t="shared" si="68"/>
        <v>9504.1549999999988</v>
      </c>
      <c r="AA64" s="92">
        <f t="shared" si="68"/>
        <v>8515.8539999999994</v>
      </c>
      <c r="AB64" s="92">
        <f t="shared" si="68"/>
        <v>8745.5169999999998</v>
      </c>
      <c r="AC64" s="92">
        <f t="shared" si="68"/>
        <v>8174.3000000000065</v>
      </c>
      <c r="AD64" s="92">
        <f t="shared" si="68"/>
        <v>8842.9600000000064</v>
      </c>
      <c r="AE64" s="92">
        <f t="shared" si="68"/>
        <v>10618.030999999981</v>
      </c>
      <c r="AF64" s="92">
        <f t="shared" si="68"/>
        <v>9.2699999999822467</v>
      </c>
      <c r="AG64" s="92">
        <f t="shared" si="68"/>
        <v>11.167000000015832</v>
      </c>
      <c r="AH64" s="42">
        <f t="shared" si="33"/>
        <v>0.20463861920574097</v>
      </c>
      <c r="AJ64" s="340">
        <f t="shared" si="34"/>
        <v>0.3484936904709674</v>
      </c>
      <c r="AK64" s="349">
        <f t="shared" si="35"/>
        <v>0.22161364459775726</v>
      </c>
      <c r="AL64" s="341">
        <f t="shared" si="52"/>
        <v>0.20161031448876668</v>
      </c>
      <c r="AM64" s="341">
        <f t="shared" si="53"/>
        <v>2.0804527927042779E-4</v>
      </c>
      <c r="AN64" s="342">
        <f t="shared" si="36"/>
        <v>3.0133005906214416E-4</v>
      </c>
      <c r="AP64" s="102">
        <f t="shared" si="54"/>
        <v>1.7146428662640778</v>
      </c>
      <c r="AQ64" s="74">
        <f t="shared" si="55"/>
        <v>1.5558350653803461</v>
      </c>
      <c r="AR64" s="74">
        <f t="shared" si="56"/>
        <v>1.6089419154037046</v>
      </c>
      <c r="AS64" s="74">
        <f t="shared" si="57"/>
        <v>1.7456830049540142</v>
      </c>
      <c r="AT64" s="74">
        <f t="shared" si="58"/>
        <v>1.8354872855374105</v>
      </c>
      <c r="AU64" s="74">
        <f t="shared" si="59"/>
        <v>1.95553941985894</v>
      </c>
      <c r="AV64" s="74">
        <f t="shared" si="60"/>
        <v>1.9120222249332175</v>
      </c>
      <c r="AW64" s="74">
        <f t="shared" si="61"/>
        <v>1.9180519276958063</v>
      </c>
      <c r="AX64" s="74">
        <f t="shared" si="62"/>
        <v>1.8212858051724121</v>
      </c>
      <c r="AY64" s="74">
        <f t="shared" si="63"/>
        <v>1.8843830216485116</v>
      </c>
      <c r="AZ64" s="74">
        <f t="shared" si="64"/>
        <v>2.7729584205804141</v>
      </c>
      <c r="BA64" s="103">
        <f t="shared" si="65"/>
        <v>2.7778606965245691</v>
      </c>
      <c r="BB64" s="42">
        <f t="shared" si="66"/>
        <v>1.7678865675630783E-3</v>
      </c>
    </row>
    <row r="65" spans="1:54" s="6" customFormat="1" ht="26.25" customHeight="1" thickBot="1">
      <c r="A65" s="56" t="s">
        <v>34</v>
      </c>
      <c r="B65" s="84">
        <v>149821.75999999998</v>
      </c>
      <c r="C65" s="69">
        <v>155060.04999999999</v>
      </c>
      <c r="D65" s="69">
        <v>181467.41</v>
      </c>
      <c r="E65" s="69">
        <v>168691.72999999995</v>
      </c>
      <c r="F65" s="69">
        <v>192425.97</v>
      </c>
      <c r="G65" s="69">
        <v>192475.97999999998</v>
      </c>
      <c r="H65" s="69">
        <v>206058.17000000004</v>
      </c>
      <c r="I65" s="69">
        <v>205444.20999999993</v>
      </c>
      <c r="J65" s="69">
        <v>244134.36</v>
      </c>
      <c r="K65" s="69">
        <v>264781.5</v>
      </c>
      <c r="L65" s="69">
        <v>209693.12</v>
      </c>
      <c r="M65" s="108">
        <v>171093.37999999998</v>
      </c>
      <c r="N65" s="157">
        <f t="shared" si="49"/>
        <v>-0.18407728398528297</v>
      </c>
      <c r="O65"/>
      <c r="P65" s="334">
        <f>SUM(P39:P64)</f>
        <v>1</v>
      </c>
      <c r="Q65" s="338">
        <f>SUM(Q39:Q64)</f>
        <v>1.0000000000000002</v>
      </c>
      <c r="R65" s="338">
        <f>SUM(R39:R64)</f>
        <v>0.99999999999999978</v>
      </c>
      <c r="S65" s="338">
        <f>SUM(S39:S64)</f>
        <v>0.99999999999999978</v>
      </c>
      <c r="T65" s="335">
        <f>SUM(T39:T64)</f>
        <v>0.99999999999999989</v>
      </c>
      <c r="V65" s="99">
        <v>28126.822</v>
      </c>
      <c r="W65" s="69">
        <v>28512.758999999998</v>
      </c>
      <c r="X65" s="69">
        <v>33799.281999999992</v>
      </c>
      <c r="Y65" s="69">
        <v>32946.216</v>
      </c>
      <c r="Z65" s="69">
        <v>38389.923999999999</v>
      </c>
      <c r="AA65" s="69">
        <v>38426.578000000009</v>
      </c>
      <c r="AB65" s="69">
        <v>41243.773000000001</v>
      </c>
      <c r="AC65" s="69">
        <v>39192.004000000008</v>
      </c>
      <c r="AD65" s="69">
        <v>47451.690999999999</v>
      </c>
      <c r="AE65" s="69">
        <v>52666.110000000008</v>
      </c>
      <c r="AF65" s="69">
        <v>44557.607999999993</v>
      </c>
      <c r="AG65" s="85">
        <v>37059.031000000003</v>
      </c>
      <c r="AH65" s="139">
        <f t="shared" si="33"/>
        <v>-0.16828948717354827</v>
      </c>
      <c r="AI65"/>
      <c r="AJ65" s="334">
        <f>SUM(AJ39:AJ64)</f>
        <v>1</v>
      </c>
      <c r="AK65" s="338">
        <f>SUM(AK39:AK64)</f>
        <v>0.99999999999999967</v>
      </c>
      <c r="AL65" s="338">
        <f>SUM(AL39:AL64)</f>
        <v>0.99999999999999944</v>
      </c>
      <c r="AM65" s="338">
        <f>SUM(AM39:AM64)</f>
        <v>0.99999999999999967</v>
      </c>
      <c r="AN65" s="335">
        <f>SUM(AN39:AN64)</f>
        <v>1.0000000000000002</v>
      </c>
      <c r="AP65" s="72">
        <f t="shared" si="37"/>
        <v>1.8773522617809324</v>
      </c>
      <c r="AQ65" s="77">
        <f t="shared" si="38"/>
        <v>1.8388204440795679</v>
      </c>
      <c r="AR65" s="77">
        <f t="shared" si="39"/>
        <v>1.8625538326689068</v>
      </c>
      <c r="AS65" s="77">
        <f t="shared" si="40"/>
        <v>1.9530427484500876</v>
      </c>
      <c r="AT65" s="77">
        <f t="shared" si="41"/>
        <v>1.9950490050797196</v>
      </c>
      <c r="AU65" s="77">
        <f t="shared" si="42"/>
        <v>1.996434983731477</v>
      </c>
      <c r="AV65" s="77">
        <f t="shared" si="43"/>
        <v>2.0015597052036322</v>
      </c>
      <c r="AW65" s="77">
        <f t="shared" si="44"/>
        <v>1.9076713819289441</v>
      </c>
      <c r="AX65" s="77">
        <f t="shared" si="45"/>
        <v>1.9436711407603586</v>
      </c>
      <c r="AY65" s="77">
        <f t="shared" si="45"/>
        <v>1.9890403974597926</v>
      </c>
      <c r="AZ65" s="77">
        <f t="shared" ref="AZ65" si="69">(AF65/L65)*10</f>
        <v>2.1248960385538633</v>
      </c>
      <c r="BA65" s="87">
        <f t="shared" si="48"/>
        <v>2.166011975448729</v>
      </c>
      <c r="BB65" s="86">
        <f t="shared" si="66"/>
        <v>1.934962282806452E-2</v>
      </c>
    </row>
    <row r="67" spans="1:54" ht="15.75" thickBot="1"/>
    <row r="68" spans="1:54" ht="15" customHeight="1">
      <c r="A68" s="507" t="s">
        <v>31</v>
      </c>
      <c r="B68" s="533" t="s">
        <v>19</v>
      </c>
      <c r="C68" s="530"/>
      <c r="D68" s="530"/>
      <c r="E68" s="530"/>
      <c r="F68" s="530"/>
      <c r="G68" s="530"/>
      <c r="H68" s="530"/>
      <c r="I68" s="530"/>
      <c r="J68" s="530"/>
      <c r="K68" s="530"/>
      <c r="L68" s="530"/>
      <c r="M68" s="531"/>
      <c r="N68" s="519" t="s">
        <v>196</v>
      </c>
      <c r="P68" s="489" t="s">
        <v>112</v>
      </c>
      <c r="Q68" s="495"/>
      <c r="R68" s="495"/>
      <c r="S68" s="495"/>
      <c r="T68" s="522"/>
      <c r="V68" s="529" t="s">
        <v>35</v>
      </c>
      <c r="W68" s="530"/>
      <c r="X68" s="530"/>
      <c r="Y68" s="530"/>
      <c r="Z68" s="530"/>
      <c r="AA68" s="530"/>
      <c r="AB68" s="530"/>
      <c r="AC68" s="530"/>
      <c r="AD68" s="530"/>
      <c r="AE68" s="530"/>
      <c r="AF68" s="530"/>
      <c r="AG68" s="530"/>
      <c r="AH68" s="519" t="s">
        <v>196</v>
      </c>
      <c r="AJ68" s="489" t="s">
        <v>112</v>
      </c>
      <c r="AK68" s="495"/>
      <c r="AL68" s="495"/>
      <c r="AM68" s="495"/>
      <c r="AN68" s="522"/>
      <c r="AP68" s="529" t="s">
        <v>41</v>
      </c>
      <c r="AQ68" s="530"/>
      <c r="AR68" s="530"/>
      <c r="AS68" s="530"/>
      <c r="AT68" s="530"/>
      <c r="AU68" s="530"/>
      <c r="AV68" s="530"/>
      <c r="AW68" s="530"/>
      <c r="AX68" s="530"/>
      <c r="AY68" s="530"/>
      <c r="AZ68" s="530"/>
      <c r="BA68" s="530"/>
      <c r="BB68" s="519" t="s">
        <v>196</v>
      </c>
    </row>
    <row r="69" spans="1:54" ht="15" customHeight="1" thickBot="1">
      <c r="A69" s="517"/>
      <c r="B69" s="526" t="s">
        <v>69</v>
      </c>
      <c r="C69" s="527"/>
      <c r="D69" s="527"/>
      <c r="E69" s="527"/>
      <c r="F69" s="527"/>
      <c r="G69" s="527"/>
      <c r="H69" s="527"/>
      <c r="I69" s="527"/>
      <c r="J69" s="527"/>
      <c r="K69" s="527"/>
      <c r="L69" s="527"/>
      <c r="M69" s="528"/>
      <c r="N69" s="520"/>
      <c r="P69" s="523"/>
      <c r="Q69" s="524"/>
      <c r="R69" s="524"/>
      <c r="S69" s="524"/>
      <c r="T69" s="525"/>
      <c r="V69" s="532" t="str">
        <f>B69</f>
        <v>jan-dez</v>
      </c>
      <c r="W69" s="527"/>
      <c r="X69" s="527"/>
      <c r="Y69" s="527"/>
      <c r="Z69" s="527"/>
      <c r="AA69" s="527"/>
      <c r="AB69" s="527"/>
      <c r="AC69" s="527"/>
      <c r="AD69" s="527"/>
      <c r="AE69" s="527"/>
      <c r="AF69" s="527"/>
      <c r="AG69" s="527"/>
      <c r="AH69" s="520"/>
      <c r="AJ69" s="523"/>
      <c r="AK69" s="524"/>
      <c r="AL69" s="524"/>
      <c r="AM69" s="524"/>
      <c r="AN69" s="525"/>
      <c r="AP69" s="532" t="str">
        <f>B69</f>
        <v>jan-dez</v>
      </c>
      <c r="AQ69" s="527"/>
      <c r="AR69" s="527"/>
      <c r="AS69" s="527"/>
      <c r="AT69" s="527"/>
      <c r="AU69" s="527"/>
      <c r="AV69" s="527"/>
      <c r="AW69" s="527"/>
      <c r="AX69" s="527"/>
      <c r="AY69" s="527"/>
      <c r="AZ69" s="527"/>
      <c r="BA69" s="528"/>
      <c r="BB69" s="520"/>
    </row>
    <row r="70" spans="1:54" ht="24.75" customHeight="1" thickBot="1">
      <c r="A70" s="508"/>
      <c r="B70" s="31">
        <v>2010</v>
      </c>
      <c r="C70" s="78">
        <v>2011</v>
      </c>
      <c r="D70" s="78">
        <v>2012</v>
      </c>
      <c r="E70" s="78">
        <v>2013</v>
      </c>
      <c r="F70" s="78">
        <v>2014</v>
      </c>
      <c r="G70" s="78">
        <v>2015</v>
      </c>
      <c r="H70" s="78">
        <v>2016</v>
      </c>
      <c r="I70" s="78">
        <v>2017</v>
      </c>
      <c r="J70" s="78">
        <v>2018</v>
      </c>
      <c r="K70" s="78">
        <v>2019</v>
      </c>
      <c r="L70" s="78">
        <v>2020</v>
      </c>
      <c r="M70" s="30">
        <v>2021</v>
      </c>
      <c r="N70" s="521"/>
      <c r="P70" s="284">
        <v>2010</v>
      </c>
      <c r="Q70" s="339">
        <v>2015</v>
      </c>
      <c r="R70" s="386">
        <v>2019</v>
      </c>
      <c r="S70" s="444"/>
      <c r="T70" s="288">
        <v>2020</v>
      </c>
      <c r="V70" s="51">
        <v>2010</v>
      </c>
      <c r="W70" s="78">
        <v>2011</v>
      </c>
      <c r="X70" s="78">
        <v>2012</v>
      </c>
      <c r="Y70" s="78">
        <v>2013</v>
      </c>
      <c r="Z70" s="78">
        <v>2014</v>
      </c>
      <c r="AA70" s="78">
        <v>2015</v>
      </c>
      <c r="AB70" s="78">
        <v>2016</v>
      </c>
      <c r="AC70" s="78">
        <v>2017</v>
      </c>
      <c r="AD70" s="78">
        <v>2018</v>
      </c>
      <c r="AE70" s="78">
        <v>2019</v>
      </c>
      <c r="AF70" s="78">
        <v>2020</v>
      </c>
      <c r="AG70" s="29">
        <v>2021</v>
      </c>
      <c r="AH70" s="521"/>
      <c r="AJ70" s="284">
        <v>2010</v>
      </c>
      <c r="AK70" s="339">
        <v>2015</v>
      </c>
      <c r="AL70" s="386">
        <v>2019</v>
      </c>
      <c r="AM70" s="444">
        <v>2020</v>
      </c>
      <c r="AN70" s="288">
        <v>2021</v>
      </c>
      <c r="AP70" s="51">
        <v>2010</v>
      </c>
      <c r="AQ70" s="70">
        <v>2011</v>
      </c>
      <c r="AR70" s="70">
        <v>2012</v>
      </c>
      <c r="AS70" s="70">
        <v>2013</v>
      </c>
      <c r="AT70" s="70">
        <v>2014</v>
      </c>
      <c r="AU70" s="70">
        <v>2015</v>
      </c>
      <c r="AV70" s="70">
        <v>2016</v>
      </c>
      <c r="AW70" s="70">
        <v>2017</v>
      </c>
      <c r="AX70" s="70">
        <v>2018</v>
      </c>
      <c r="AY70" s="70">
        <v>2019</v>
      </c>
      <c r="AZ70" s="70">
        <v>2020</v>
      </c>
      <c r="BA70" s="29">
        <v>2021</v>
      </c>
      <c r="BB70" s="521"/>
    </row>
    <row r="71" spans="1:54" ht="20.100000000000001" customHeight="1">
      <c r="A71" s="88" t="s">
        <v>120</v>
      </c>
      <c r="B71" s="89">
        <v>10464.99</v>
      </c>
      <c r="C71" s="60">
        <v>8346.11</v>
      </c>
      <c r="D71" s="60">
        <v>9700.2800000000007</v>
      </c>
      <c r="E71" s="60">
        <v>14127.410000000002</v>
      </c>
      <c r="F71" s="60">
        <v>10470.11</v>
      </c>
      <c r="G71" s="60">
        <v>11236.630000000001</v>
      </c>
      <c r="H71" s="60">
        <v>17903.230000000003</v>
      </c>
      <c r="I71" s="60">
        <v>25241.040000000001</v>
      </c>
      <c r="J71" s="60">
        <v>23972.35</v>
      </c>
      <c r="K71" s="60">
        <v>31440.87</v>
      </c>
      <c r="L71" s="60">
        <v>46969.43</v>
      </c>
      <c r="M71" s="80">
        <v>49998.16</v>
      </c>
      <c r="N71" s="42">
        <f t="shared" ref="N71:N99" si="70">(M71-L71)/L71</f>
        <v>6.448300522275878E-2</v>
      </c>
      <c r="P71" s="340">
        <f>B71/$B$99</f>
        <v>3.5769964692464649E-2</v>
      </c>
      <c r="Q71" s="341">
        <f>G71/$G$99</f>
        <v>3.2666107261388286E-2</v>
      </c>
      <c r="R71" s="341">
        <f>K71/$K$99</f>
        <v>0.10878727379127238</v>
      </c>
      <c r="S71" s="341">
        <f>L71/$L$99</f>
        <v>0.12711895691148228</v>
      </c>
      <c r="T71" s="342">
        <f t="shared" ref="T71:T98" si="71">M71/$M$99</f>
        <v>0.14027862267584135</v>
      </c>
      <c r="V71" s="97">
        <v>1789.191</v>
      </c>
      <c r="W71" s="60">
        <v>1317.4650000000001</v>
      </c>
      <c r="X71" s="60">
        <v>1596.268</v>
      </c>
      <c r="Y71" s="60">
        <v>2345.4869999999996</v>
      </c>
      <c r="Z71" s="60">
        <v>1760.5340000000001</v>
      </c>
      <c r="AA71" s="60">
        <v>1788.201</v>
      </c>
      <c r="AB71" s="60">
        <v>2633.1690000000003</v>
      </c>
      <c r="AC71" s="60">
        <v>4116.5969999999998</v>
      </c>
      <c r="AD71" s="60">
        <v>3963.1350000000002</v>
      </c>
      <c r="AE71" s="60">
        <v>5256.0140000000001</v>
      </c>
      <c r="AF71" s="60">
        <v>7719.0990000000002</v>
      </c>
      <c r="AG71" s="38">
        <v>8045.79</v>
      </c>
      <c r="AH71" s="42">
        <f t="shared" ref="AH71:AH99" si="72">(AG71-AF71)/AF71</f>
        <v>4.2322426490449185E-2</v>
      </c>
      <c r="AJ71" s="340">
        <f>V71/$V$99</f>
        <v>6.1475411103418011E-2</v>
      </c>
      <c r="AK71" s="341">
        <f>AA71/$AA$99</f>
        <v>4.3524001226713127E-2</v>
      </c>
      <c r="AL71" s="341">
        <f>AE71/$AE$99</f>
        <v>0.13045503368937666</v>
      </c>
      <c r="AM71" s="341">
        <f>AF71/$AF$99</f>
        <v>0.13964765533888274</v>
      </c>
      <c r="AN71" s="342">
        <f>AG71/$AG$99</f>
        <v>0.15061890428907226</v>
      </c>
      <c r="AP71" s="109">
        <f t="shared" ref="AP71" si="73">(V71/B71)*10</f>
        <v>1.7096920302838323</v>
      </c>
      <c r="AQ71" s="73">
        <f t="shared" ref="AQ71" si="74">(W71/C71)*10</f>
        <v>1.5785377858667093</v>
      </c>
      <c r="AR71" s="73">
        <f t="shared" ref="AR71" si="75">(X71/D71)*10</f>
        <v>1.6455896118462561</v>
      </c>
      <c r="AS71" s="73">
        <f t="shared" ref="AS71" si="76">(Y71/E71)*10</f>
        <v>1.6602385009000229</v>
      </c>
      <c r="AT71" s="73">
        <f t="shared" ref="AT71" si="77">(Z71/F71)*10</f>
        <v>1.681485676845802</v>
      </c>
      <c r="AU71" s="73">
        <f t="shared" ref="AU71" si="78">(AA71/G71)*10</f>
        <v>1.5914032944041052</v>
      </c>
      <c r="AV71" s="73">
        <f t="shared" ref="AV71" si="79">(AB71/H71)*10</f>
        <v>1.4707787365743499</v>
      </c>
      <c r="AW71" s="73">
        <f t="shared" ref="AW71" si="80">(AC71/I71)*10</f>
        <v>1.6309141778627188</v>
      </c>
      <c r="AX71" s="73">
        <f t="shared" ref="AX71" si="81">(AD71/J71)*10</f>
        <v>1.6532108867090627</v>
      </c>
      <c r="AY71" s="73">
        <f t="shared" ref="AY71" si="82">(AE71/K71)*10</f>
        <v>1.6717139188578434</v>
      </c>
      <c r="AZ71" s="73">
        <f t="shared" ref="AZ71" si="83">(AF71/L71)*10</f>
        <v>1.643430418465798</v>
      </c>
      <c r="BA71" s="110">
        <f t="shared" ref="BA71:BA99" si="84">(AG71/M71)*10</f>
        <v>1.6092172191936662</v>
      </c>
      <c r="BB71" s="42">
        <f>(BA71-AZ71)/AZ71</f>
        <v>-2.0818161138864033E-2</v>
      </c>
    </row>
    <row r="72" spans="1:54" ht="20.100000000000001" customHeight="1">
      <c r="A72" s="88" t="s">
        <v>118</v>
      </c>
      <c r="B72" s="90"/>
      <c r="C72" s="61"/>
      <c r="D72" s="61"/>
      <c r="E72" s="61"/>
      <c r="F72" s="61"/>
      <c r="G72" s="61"/>
      <c r="H72" s="61"/>
      <c r="I72" s="61"/>
      <c r="J72" s="61"/>
      <c r="K72" s="61"/>
      <c r="L72" s="61">
        <v>70178.430000000008</v>
      </c>
      <c r="M72" s="82">
        <v>41045.910000000003</v>
      </c>
      <c r="N72" s="42">
        <f t="shared" si="70"/>
        <v>-0.41512071444174514</v>
      </c>
      <c r="P72" s="340">
        <f t="shared" ref="P72:P98" si="85">B72/$B$99</f>
        <v>0</v>
      </c>
      <c r="Q72" s="341">
        <f t="shared" ref="Q72:Q98" si="86">G72/$G$99</f>
        <v>0</v>
      </c>
      <c r="R72" s="341">
        <f t="shared" ref="R72:R98" si="87">K72/$K$99</f>
        <v>0</v>
      </c>
      <c r="S72" s="341">
        <f t="shared" ref="S72:S98" si="88">L72/$L$99</f>
        <v>0.18993223505768492</v>
      </c>
      <c r="T72" s="342">
        <f t="shared" si="71"/>
        <v>0.11516151236918604</v>
      </c>
      <c r="V72" s="97"/>
      <c r="W72" s="61"/>
      <c r="X72" s="61"/>
      <c r="Y72" s="61"/>
      <c r="Z72" s="61"/>
      <c r="AA72" s="61"/>
      <c r="AB72" s="61"/>
      <c r="AC72" s="61"/>
      <c r="AD72" s="61"/>
      <c r="AE72" s="61"/>
      <c r="AF72" s="61">
        <v>13353.052000000001</v>
      </c>
      <c r="AG72" s="38">
        <v>7150.9809999999998</v>
      </c>
      <c r="AH72" s="42">
        <f t="shared" si="72"/>
        <v>-0.46446842264974336</v>
      </c>
      <c r="AJ72" s="340">
        <f t="shared" ref="AJ72:AJ98" si="89">V72/$V$99</f>
        <v>0</v>
      </c>
      <c r="AK72" s="341">
        <f t="shared" ref="AK72:AK98" si="90">AA72/$AA$99</f>
        <v>0</v>
      </c>
      <c r="AL72" s="341">
        <f t="shared" ref="AL72:AL98" si="91">AE72/$AE$99</f>
        <v>0</v>
      </c>
      <c r="AM72" s="341">
        <f t="shared" ref="AM72:AM98" si="92">AF72/$AF$99</f>
        <v>0.24157254666874706</v>
      </c>
      <c r="AN72" s="342">
        <f t="shared" ref="AN72:AN98" si="93">AG72/$AG$99</f>
        <v>0.13386788902170879</v>
      </c>
      <c r="AP72" s="52"/>
      <c r="AQ72" s="74"/>
      <c r="AR72" s="74"/>
      <c r="AS72" s="74"/>
      <c r="AT72" s="74"/>
      <c r="AU72" s="74"/>
      <c r="AV72" s="74"/>
      <c r="AW72" s="74"/>
      <c r="AX72" s="74"/>
      <c r="AY72" s="74"/>
      <c r="AZ72" s="74">
        <f t="shared" ref="AZ72:AZ99" si="94">(AF72/L72)*10</f>
        <v>1.9027288014280173</v>
      </c>
      <c r="BA72" s="111">
        <f t="shared" ref="BA72:BA98" si="95">(AG72/M72)*10</f>
        <v>1.7421908784578046</v>
      </c>
      <c r="BB72" s="42">
        <f t="shared" ref="BB72:BB99" si="96">(BA72-AZ72)/AZ72</f>
        <v>-8.4372466979911853E-2</v>
      </c>
    </row>
    <row r="73" spans="1:54" ht="20.100000000000001" customHeight="1">
      <c r="A73" s="88" t="s">
        <v>119</v>
      </c>
      <c r="B73" s="90">
        <v>8234.24</v>
      </c>
      <c r="C73" s="61">
        <v>8376.3700000000008</v>
      </c>
      <c r="D73" s="61">
        <v>10302.4</v>
      </c>
      <c r="E73" s="61">
        <v>9925.3299999999981</v>
      </c>
      <c r="F73" s="61">
        <v>10729.279999999999</v>
      </c>
      <c r="G73" s="61">
        <v>10774.550000000001</v>
      </c>
      <c r="H73" s="61">
        <v>12369.090000000002</v>
      </c>
      <c r="I73" s="61">
        <v>13481.18</v>
      </c>
      <c r="J73" s="61">
        <v>13745.779999999999</v>
      </c>
      <c r="K73" s="61">
        <v>14434.529999999999</v>
      </c>
      <c r="L73" s="61">
        <v>15206.8</v>
      </c>
      <c r="M73" s="82">
        <v>18345.140000000003</v>
      </c>
      <c r="N73" s="42">
        <f t="shared" si="70"/>
        <v>0.20637741010600547</v>
      </c>
      <c r="P73" s="340">
        <f t="shared" si="85"/>
        <v>2.8145127140043146E-2</v>
      </c>
      <c r="Q73" s="341">
        <f t="shared" si="86"/>
        <v>3.1322790373376284E-2</v>
      </c>
      <c r="R73" s="341">
        <f t="shared" si="87"/>
        <v>4.9944329376328797E-2</v>
      </c>
      <c r="S73" s="341">
        <f t="shared" si="88"/>
        <v>4.1155972170867923E-2</v>
      </c>
      <c r="T73" s="342">
        <f t="shared" si="71"/>
        <v>5.14705135548085E-2</v>
      </c>
      <c r="V73" s="97">
        <v>1632.9560000000001</v>
      </c>
      <c r="W73" s="61">
        <v>1367.925</v>
      </c>
      <c r="X73" s="61">
        <v>1837.4550000000002</v>
      </c>
      <c r="Y73" s="61">
        <v>1723.7850000000001</v>
      </c>
      <c r="Z73" s="61">
        <v>1913.414</v>
      </c>
      <c r="AA73" s="61">
        <v>2177.0239999999999</v>
      </c>
      <c r="AB73" s="61">
        <v>2534.7139999999999</v>
      </c>
      <c r="AC73" s="61">
        <v>3077.1400000000003</v>
      </c>
      <c r="AD73" s="61">
        <v>3226.1359999999995</v>
      </c>
      <c r="AE73" s="61">
        <v>3862.9750000000004</v>
      </c>
      <c r="AF73" s="61">
        <v>4511.4459999999999</v>
      </c>
      <c r="AG73" s="38">
        <v>5486.7990000000009</v>
      </c>
      <c r="AH73" s="42">
        <f t="shared" si="72"/>
        <v>0.21619520659229902</v>
      </c>
      <c r="AJ73" s="340">
        <f t="shared" si="89"/>
        <v>5.6107280560763535E-2</v>
      </c>
      <c r="AK73" s="341">
        <f t="shared" si="90"/>
        <v>5.2987776679793784E-2</v>
      </c>
      <c r="AL73" s="341">
        <f t="shared" si="91"/>
        <v>9.5879602635422931E-2</v>
      </c>
      <c r="AM73" s="341">
        <f t="shared" si="92"/>
        <v>8.161740846800658E-2</v>
      </c>
      <c r="AN73" s="342">
        <f t="shared" si="93"/>
        <v>0.10271404715191144</v>
      </c>
      <c r="AP73" s="52">
        <f t="shared" ref="AP73:AP98" si="97">(V73/B73)*10</f>
        <v>1.983128983367014</v>
      </c>
      <c r="AQ73" s="74">
        <f t="shared" ref="AQ73:AQ98" si="98">(W73/C73)*10</f>
        <v>1.6330761415744526</v>
      </c>
      <c r="AR73" s="74">
        <f t="shared" ref="AR73:AR98" si="99">(X73/D73)*10</f>
        <v>1.7835213154216496</v>
      </c>
      <c r="AS73" s="74">
        <f t="shared" ref="AS73:AS98" si="100">(Y73/E73)*10</f>
        <v>1.7367533371686386</v>
      </c>
      <c r="AT73" s="74">
        <f t="shared" ref="AT73:AT98" si="101">(Z73/F73)*10</f>
        <v>1.7833573175460051</v>
      </c>
      <c r="AU73" s="74">
        <f t="shared" ref="AU73:AU98" si="102">(AA73/G73)*10</f>
        <v>2.0205242910376766</v>
      </c>
      <c r="AV73" s="74">
        <f t="shared" ref="AV73:AV98" si="103">(AB73/H73)*10</f>
        <v>2.0492324010901362</v>
      </c>
      <c r="AW73" s="74">
        <f t="shared" ref="AW73:AW98" si="104">(AC73/I73)*10</f>
        <v>2.28254499977005</v>
      </c>
      <c r="AX73" s="74">
        <f t="shared" ref="AX73:AX98" si="105">(AD73/J73)*10</f>
        <v>2.3470010432292674</v>
      </c>
      <c r="AY73" s="74">
        <f t="shared" ref="AY73:AY99" si="106">(AE73/K73)*10</f>
        <v>2.6762042130918018</v>
      </c>
      <c r="AZ73" s="74">
        <f t="shared" si="94"/>
        <v>2.9667293579188261</v>
      </c>
      <c r="BA73" s="111">
        <f t="shared" si="95"/>
        <v>2.9908733321195697</v>
      </c>
      <c r="BB73" s="42">
        <f t="shared" si="96"/>
        <v>8.138246293447126E-3</v>
      </c>
    </row>
    <row r="74" spans="1:54" ht="20.100000000000001" customHeight="1">
      <c r="A74" s="88" t="s">
        <v>127</v>
      </c>
      <c r="B74" s="90">
        <v>136862.41</v>
      </c>
      <c r="C74" s="61">
        <v>147369.59</v>
      </c>
      <c r="D74" s="61">
        <v>156405.41</v>
      </c>
      <c r="E74" s="61">
        <v>168723.93000000005</v>
      </c>
      <c r="F74" s="61">
        <v>202121.96</v>
      </c>
      <c r="G74" s="61">
        <v>149795.34</v>
      </c>
      <c r="H74" s="61">
        <v>37544.32</v>
      </c>
      <c r="I74" s="61">
        <v>64022.710000000006</v>
      </c>
      <c r="J74" s="61">
        <v>51236.680000000008</v>
      </c>
      <c r="K74" s="61">
        <v>71358.459999999992</v>
      </c>
      <c r="L74" s="61">
        <v>51665.72</v>
      </c>
      <c r="M74" s="82">
        <v>34891.839999999997</v>
      </c>
      <c r="N74" s="42">
        <f t="shared" si="70"/>
        <v>-0.32466169057549193</v>
      </c>
      <c r="P74" s="340">
        <f t="shared" si="85"/>
        <v>0.46780394185045771</v>
      </c>
      <c r="Q74" s="341">
        <f t="shared" si="86"/>
        <v>0.43547136852384799</v>
      </c>
      <c r="R74" s="341">
        <f t="shared" si="87"/>
        <v>0.24690450122224855</v>
      </c>
      <c r="S74" s="341">
        <f t="shared" si="88"/>
        <v>0.13982908531103547</v>
      </c>
      <c r="T74" s="342">
        <f t="shared" si="71"/>
        <v>9.7895187699423875E-2</v>
      </c>
      <c r="V74" s="97">
        <v>12136.95</v>
      </c>
      <c r="W74" s="61">
        <v>14255.280999999999</v>
      </c>
      <c r="X74" s="61">
        <v>16191.282999999999</v>
      </c>
      <c r="Y74" s="61">
        <v>18928.006000000005</v>
      </c>
      <c r="Z74" s="61">
        <v>23322.368999999995</v>
      </c>
      <c r="AA74" s="61">
        <v>18346.521000000001</v>
      </c>
      <c r="AB74" s="61">
        <v>5348.6909999999998</v>
      </c>
      <c r="AC74" s="61">
        <v>9500.1290000000008</v>
      </c>
      <c r="AD74" s="61">
        <v>8710.0649999999987</v>
      </c>
      <c r="AE74" s="61">
        <v>10835.705</v>
      </c>
      <c r="AF74" s="61">
        <v>7139.0959999999995</v>
      </c>
      <c r="AG74" s="38">
        <v>5084.7079999999996</v>
      </c>
      <c r="AH74" s="42">
        <f t="shared" si="72"/>
        <v>-0.28776584598386129</v>
      </c>
      <c r="AJ74" s="340">
        <f t="shared" si="89"/>
        <v>0.41701751841565787</v>
      </c>
      <c r="AK74" s="341">
        <f t="shared" si="90"/>
        <v>0.44654599930875682</v>
      </c>
      <c r="AL74" s="341">
        <f t="shared" si="91"/>
        <v>0.26894377770362615</v>
      </c>
      <c r="AM74" s="341">
        <f t="shared" si="92"/>
        <v>0.12915471321707317</v>
      </c>
      <c r="AN74" s="342">
        <f t="shared" si="93"/>
        <v>9.5186817899781132E-2</v>
      </c>
      <c r="AP74" s="52">
        <f t="shared" si="97"/>
        <v>0.8867993775646652</v>
      </c>
      <c r="AQ74" s="74">
        <f t="shared" si="98"/>
        <v>0.96731496640521286</v>
      </c>
      <c r="AR74" s="74">
        <f t="shared" si="99"/>
        <v>1.0352124648373735</v>
      </c>
      <c r="AS74" s="74">
        <f t="shared" si="100"/>
        <v>1.1218329255369999</v>
      </c>
      <c r="AT74" s="74">
        <f t="shared" si="101"/>
        <v>1.1538760558229297</v>
      </c>
      <c r="AU74" s="74">
        <f t="shared" si="102"/>
        <v>1.224772479571127</v>
      </c>
      <c r="AV74" s="74">
        <f t="shared" si="103"/>
        <v>1.4246338727136354</v>
      </c>
      <c r="AW74" s="74">
        <f t="shared" si="104"/>
        <v>1.4838686147462359</v>
      </c>
      <c r="AX74" s="74">
        <f t="shared" si="105"/>
        <v>1.6999667035412904</v>
      </c>
      <c r="AY74" s="74">
        <f t="shared" si="106"/>
        <v>1.5184891882476164</v>
      </c>
      <c r="AZ74" s="74">
        <f t="shared" si="94"/>
        <v>1.38178583401141</v>
      </c>
      <c r="BA74" s="111">
        <f t="shared" si="95"/>
        <v>1.4572771169419554</v>
      </c>
      <c r="BB74" s="42">
        <f t="shared" si="96"/>
        <v>5.4633128428730186E-2</v>
      </c>
    </row>
    <row r="75" spans="1:54" ht="20.100000000000001" customHeight="1">
      <c r="A75" s="88" t="s">
        <v>139</v>
      </c>
      <c r="B75" s="90">
        <v>5543.37</v>
      </c>
      <c r="C75" s="61">
        <v>46022.79</v>
      </c>
      <c r="D75" s="61">
        <v>58986.740000000005</v>
      </c>
      <c r="E75" s="61">
        <v>55473.33</v>
      </c>
      <c r="F75" s="61">
        <v>56763.329999999994</v>
      </c>
      <c r="G75" s="61">
        <v>57576.2</v>
      </c>
      <c r="H75" s="61">
        <v>55402.009999999995</v>
      </c>
      <c r="I75" s="61">
        <v>61538.16</v>
      </c>
      <c r="J75" s="61">
        <v>47359.520000000004</v>
      </c>
      <c r="K75" s="61">
        <v>60209.69</v>
      </c>
      <c r="L75" s="61">
        <v>67479.920000000013</v>
      </c>
      <c r="M75" s="82">
        <v>82507.430000000008</v>
      </c>
      <c r="N75" s="42">
        <f t="shared" si="70"/>
        <v>0.2226960257214293</v>
      </c>
      <c r="P75" s="340">
        <f t="shared" si="85"/>
        <v>1.894757177763837E-2</v>
      </c>
      <c r="Q75" s="341">
        <f t="shared" si="86"/>
        <v>0.16738028438269692</v>
      </c>
      <c r="R75" s="341">
        <f t="shared" si="87"/>
        <v>0.20832909620241535</v>
      </c>
      <c r="S75" s="341">
        <f t="shared" si="88"/>
        <v>0.18262893637138611</v>
      </c>
      <c r="T75" s="342">
        <f t="shared" si="71"/>
        <v>0.23148909161703934</v>
      </c>
      <c r="V75" s="97">
        <v>397.59200000000004</v>
      </c>
      <c r="W75" s="61">
        <v>2703.386</v>
      </c>
      <c r="X75" s="61">
        <v>3243.5590000000002</v>
      </c>
      <c r="Y75" s="61">
        <v>3412.8649999999998</v>
      </c>
      <c r="Z75" s="61">
        <v>3617.8319999999999</v>
      </c>
      <c r="AA75" s="61">
        <v>3014.3290000000002</v>
      </c>
      <c r="AB75" s="61">
        <v>2832.4649999999997</v>
      </c>
      <c r="AC75" s="61">
        <v>2737.596</v>
      </c>
      <c r="AD75" s="61">
        <v>2405.268</v>
      </c>
      <c r="AE75" s="61">
        <v>2843.92</v>
      </c>
      <c r="AF75" s="61">
        <v>3387.9449999999997</v>
      </c>
      <c r="AG75" s="38">
        <v>4665.9119999999994</v>
      </c>
      <c r="AH75" s="42">
        <f t="shared" si="72"/>
        <v>0.37721007867601147</v>
      </c>
      <c r="AJ75" s="340">
        <f t="shared" si="89"/>
        <v>1.3660996311422412E-2</v>
      </c>
      <c r="AK75" s="341">
        <f t="shared" si="90"/>
        <v>7.3367400585122686E-2</v>
      </c>
      <c r="AL75" s="341">
        <f t="shared" si="91"/>
        <v>7.0586508979978368E-2</v>
      </c>
      <c r="AM75" s="341">
        <f t="shared" si="92"/>
        <v>6.1291942967319241E-2</v>
      </c>
      <c r="AN75" s="342">
        <f t="shared" si="93"/>
        <v>8.7346867485881899E-2</v>
      </c>
      <c r="AP75" s="52">
        <f t="shared" si="97"/>
        <v>0.7172387915654197</v>
      </c>
      <c r="AQ75" s="74">
        <f t="shared" si="98"/>
        <v>0.58740158951684585</v>
      </c>
      <c r="AR75" s="74">
        <f t="shared" si="99"/>
        <v>0.54987934576482778</v>
      </c>
      <c r="AS75" s="74">
        <f t="shared" si="100"/>
        <v>0.61522627179583411</v>
      </c>
      <c r="AT75" s="74">
        <f t="shared" si="101"/>
        <v>0.63735372819036518</v>
      </c>
      <c r="AU75" s="74">
        <f t="shared" si="102"/>
        <v>0.52353732966051958</v>
      </c>
      <c r="AV75" s="74">
        <f t="shared" si="103"/>
        <v>0.51125672155216029</v>
      </c>
      <c r="AW75" s="74">
        <f t="shared" si="104"/>
        <v>0.44486152982149613</v>
      </c>
      <c r="AX75" s="74">
        <f t="shared" si="105"/>
        <v>0.50787423521184327</v>
      </c>
      <c r="AY75" s="74">
        <f t="shared" si="106"/>
        <v>0.47233593130939555</v>
      </c>
      <c r="AZ75" s="74">
        <f t="shared" si="94"/>
        <v>0.50206713345244025</v>
      </c>
      <c r="BA75" s="111">
        <f t="shared" si="95"/>
        <v>0.56551416036107283</v>
      </c>
      <c r="BB75" s="42">
        <f t="shared" si="96"/>
        <v>0.12637159989410615</v>
      </c>
    </row>
    <row r="76" spans="1:54" ht="20.100000000000001" customHeight="1">
      <c r="A76" s="88" t="s">
        <v>125</v>
      </c>
      <c r="B76" s="90">
        <v>8995.7099999999991</v>
      </c>
      <c r="C76" s="61">
        <v>9688.36</v>
      </c>
      <c r="D76" s="61">
        <v>9846.380000000001</v>
      </c>
      <c r="E76" s="61">
        <v>9703.2500000000018</v>
      </c>
      <c r="F76" s="61">
        <v>10831.85</v>
      </c>
      <c r="G76" s="61">
        <v>10577.7</v>
      </c>
      <c r="H76" s="61">
        <v>7791.42</v>
      </c>
      <c r="I76" s="61">
        <v>5257.78</v>
      </c>
      <c r="J76" s="61">
        <v>5576.01</v>
      </c>
      <c r="K76" s="61">
        <v>4924.75</v>
      </c>
      <c r="L76" s="61">
        <v>12052.970000000001</v>
      </c>
      <c r="M76" s="82">
        <v>15463.16</v>
      </c>
      <c r="N76" s="42">
        <f t="shared" si="70"/>
        <v>0.28293358400460622</v>
      </c>
      <c r="P76" s="340">
        <f t="shared" si="85"/>
        <v>3.0747877359046799E-2</v>
      </c>
      <c r="Q76" s="341">
        <f t="shared" si="86"/>
        <v>3.0750525983216218E-2</v>
      </c>
      <c r="R76" s="341">
        <f t="shared" si="87"/>
        <v>1.7039926904171821E-2</v>
      </c>
      <c r="S76" s="341">
        <f t="shared" si="88"/>
        <v>3.2620386793822891E-2</v>
      </c>
      <c r="T76" s="342">
        <f t="shared" si="71"/>
        <v>4.3384612294055672E-2</v>
      </c>
      <c r="V76" s="97">
        <v>2269.2940000000003</v>
      </c>
      <c r="W76" s="61">
        <v>2655.3939999999998</v>
      </c>
      <c r="X76" s="61">
        <v>2821.4639999999999</v>
      </c>
      <c r="Y76" s="61">
        <v>2821.9920000000006</v>
      </c>
      <c r="Z76" s="61">
        <v>2782.154</v>
      </c>
      <c r="AA76" s="61">
        <v>2767.5830000000001</v>
      </c>
      <c r="AB76" s="61">
        <v>1960.0390000000002</v>
      </c>
      <c r="AC76" s="61">
        <v>1450.9349999999999</v>
      </c>
      <c r="AD76" s="61">
        <v>1315.567</v>
      </c>
      <c r="AE76" s="61">
        <v>1215.3339999999998</v>
      </c>
      <c r="AF76" s="61">
        <v>3144.3630000000003</v>
      </c>
      <c r="AG76" s="38">
        <v>4045.4140000000002</v>
      </c>
      <c r="AH76" s="42">
        <f t="shared" si="72"/>
        <v>0.28656074378180885</v>
      </c>
      <c r="AJ76" s="340">
        <f t="shared" si="89"/>
        <v>7.7971430419960699E-2</v>
      </c>
      <c r="AK76" s="341">
        <f t="shared" si="90"/>
        <v>6.7361714867081729E-2</v>
      </c>
      <c r="AL76" s="341">
        <f t="shared" si="91"/>
        <v>3.0164767048536184E-2</v>
      </c>
      <c r="AM76" s="341">
        <f t="shared" si="92"/>
        <v>5.6885255712400544E-2</v>
      </c>
      <c r="AN76" s="342">
        <f t="shared" si="93"/>
        <v>7.5731012625941396E-2</v>
      </c>
      <c r="AP76" s="52">
        <f t="shared" si="97"/>
        <v>2.5226402362904099</v>
      </c>
      <c r="AQ76" s="74">
        <f t="shared" si="98"/>
        <v>2.7408085578983439</v>
      </c>
      <c r="AR76" s="74">
        <f t="shared" si="99"/>
        <v>2.8654835584245171</v>
      </c>
      <c r="AS76" s="74">
        <f t="shared" si="100"/>
        <v>2.9082956741298021</v>
      </c>
      <c r="AT76" s="74">
        <f t="shared" si="101"/>
        <v>2.5684938399257744</v>
      </c>
      <c r="AU76" s="74">
        <f t="shared" si="102"/>
        <v>2.6164317384686653</v>
      </c>
      <c r="AV76" s="74">
        <f t="shared" si="103"/>
        <v>2.5156377143062496</v>
      </c>
      <c r="AW76" s="74">
        <f t="shared" si="104"/>
        <v>2.7595962554538227</v>
      </c>
      <c r="AX76" s="74">
        <f t="shared" si="105"/>
        <v>2.3593340040638378</v>
      </c>
      <c r="AY76" s="74">
        <f t="shared" si="106"/>
        <v>2.4678085181988929</v>
      </c>
      <c r="AZ76" s="74">
        <f t="shared" si="94"/>
        <v>2.6087868799142448</v>
      </c>
      <c r="BA76" s="111">
        <f t="shared" si="95"/>
        <v>2.6161625437491431</v>
      </c>
      <c r="BB76" s="42">
        <f t="shared" si="96"/>
        <v>2.8272389330403045E-3</v>
      </c>
    </row>
    <row r="77" spans="1:54" ht="20.100000000000001" customHeight="1">
      <c r="A77" s="88" t="s">
        <v>135</v>
      </c>
      <c r="B77" s="90">
        <v>54</v>
      </c>
      <c r="C77" s="61">
        <v>0.16</v>
      </c>
      <c r="D77" s="61">
        <v>51.84</v>
      </c>
      <c r="E77" s="61">
        <v>106.01</v>
      </c>
      <c r="F77" s="61">
        <v>203.85</v>
      </c>
      <c r="G77" s="61">
        <v>115.88</v>
      </c>
      <c r="H77" s="61">
        <v>1766.01</v>
      </c>
      <c r="I77" s="61">
        <v>3969.46</v>
      </c>
      <c r="J77" s="61">
        <v>4613.4800000000005</v>
      </c>
      <c r="K77" s="61">
        <v>4796.67</v>
      </c>
      <c r="L77" s="61">
        <v>9828.51</v>
      </c>
      <c r="M77" s="82">
        <v>14544.46</v>
      </c>
      <c r="N77" s="42">
        <f t="shared" si="70"/>
        <v>0.47982349308287814</v>
      </c>
      <c r="P77" s="340">
        <f t="shared" si="85"/>
        <v>1.845752450210742E-4</v>
      </c>
      <c r="Q77" s="341">
        <f t="shared" si="86"/>
        <v>3.3687578121284354E-4</v>
      </c>
      <c r="R77" s="341">
        <f t="shared" si="87"/>
        <v>1.6596762512499894E-2</v>
      </c>
      <c r="S77" s="341">
        <f t="shared" si="88"/>
        <v>2.6600066025797477E-2</v>
      </c>
      <c r="T77" s="342">
        <f t="shared" si="71"/>
        <v>4.0807038026276707E-2</v>
      </c>
      <c r="V77" s="97">
        <v>4.7519999999999998</v>
      </c>
      <c r="W77" s="61">
        <v>1.0999999999999999E-2</v>
      </c>
      <c r="X77" s="61">
        <v>18.472000000000001</v>
      </c>
      <c r="Y77" s="61">
        <v>16.006999999999998</v>
      </c>
      <c r="Z77" s="61">
        <v>32.49</v>
      </c>
      <c r="AA77" s="61">
        <v>8.4350000000000005</v>
      </c>
      <c r="AB77" s="61">
        <v>131.48400000000001</v>
      </c>
      <c r="AC77" s="61">
        <v>362.04500000000002</v>
      </c>
      <c r="AD77" s="61">
        <v>461.19599999999997</v>
      </c>
      <c r="AE77" s="61">
        <v>474.22300000000001</v>
      </c>
      <c r="AF77" s="61">
        <v>1809.588</v>
      </c>
      <c r="AG77" s="38">
        <v>2815.2470000000003</v>
      </c>
      <c r="AH77" s="42">
        <f t="shared" si="72"/>
        <v>0.5557392069355015</v>
      </c>
      <c r="AJ77" s="340">
        <f t="shared" si="89"/>
        <v>1.6327555502092418E-4</v>
      </c>
      <c r="AK77" s="341">
        <f t="shared" si="90"/>
        <v>2.0530407395327779E-4</v>
      </c>
      <c r="AL77" s="341">
        <f t="shared" si="91"/>
        <v>1.1770283991115181E-2</v>
      </c>
      <c r="AM77" s="341">
        <f t="shared" si="92"/>
        <v>3.2737592992314012E-2</v>
      </c>
      <c r="AN77" s="342">
        <f t="shared" si="93"/>
        <v>5.2702024094973633E-2</v>
      </c>
      <c r="AP77" s="52">
        <f t="shared" si="97"/>
        <v>0.87999999999999989</v>
      </c>
      <c r="AQ77" s="74">
        <f t="shared" si="98"/>
        <v>0.68749999999999989</v>
      </c>
      <c r="AR77" s="74">
        <f t="shared" si="99"/>
        <v>3.5632716049382718</v>
      </c>
      <c r="AS77" s="74">
        <f t="shared" si="100"/>
        <v>1.5099518913310062</v>
      </c>
      <c r="AT77" s="74">
        <f t="shared" si="101"/>
        <v>1.5938189845474615</v>
      </c>
      <c r="AU77" s="74">
        <f t="shared" si="102"/>
        <v>0.72790818087676912</v>
      </c>
      <c r="AV77" s="74">
        <f t="shared" si="103"/>
        <v>0.74452579543717201</v>
      </c>
      <c r="AW77" s="74">
        <f t="shared" si="104"/>
        <v>0.91207620180074878</v>
      </c>
      <c r="AX77" s="74">
        <f t="shared" si="105"/>
        <v>0.99967053070567102</v>
      </c>
      <c r="AY77" s="74">
        <f t="shared" si="106"/>
        <v>0.98865045958967368</v>
      </c>
      <c r="AZ77" s="74">
        <f t="shared" si="94"/>
        <v>1.841162088658403</v>
      </c>
      <c r="BA77" s="111">
        <f t="shared" si="95"/>
        <v>1.9356146601523883</v>
      </c>
      <c r="BB77" s="42">
        <f t="shared" si="96"/>
        <v>5.1300519425103872E-2</v>
      </c>
    </row>
    <row r="78" spans="1:54" ht="20.100000000000001" customHeight="1">
      <c r="A78" s="88" t="s">
        <v>121</v>
      </c>
      <c r="B78" s="90">
        <v>6605.63</v>
      </c>
      <c r="C78" s="61">
        <v>5691.3499999999995</v>
      </c>
      <c r="D78" s="61">
        <v>5825.87</v>
      </c>
      <c r="E78" s="61">
        <v>5902.7499999999991</v>
      </c>
      <c r="F78" s="61">
        <v>6344.73</v>
      </c>
      <c r="G78" s="61">
        <v>5659.2699999999995</v>
      </c>
      <c r="H78" s="61">
        <v>5256.2199999999993</v>
      </c>
      <c r="I78" s="61">
        <v>5330.26</v>
      </c>
      <c r="J78" s="61">
        <v>8204.84</v>
      </c>
      <c r="K78" s="61">
        <v>8107.54</v>
      </c>
      <c r="L78" s="61">
        <v>8648.5</v>
      </c>
      <c r="M78" s="82">
        <v>7437.95</v>
      </c>
      <c r="N78" s="42">
        <f t="shared" si="70"/>
        <v>-0.13997224952303869</v>
      </c>
      <c r="P78" s="340">
        <f t="shared" si="85"/>
        <v>2.2578440292010341E-2</v>
      </c>
      <c r="Q78" s="341">
        <f t="shared" si="86"/>
        <v>1.6452114276358377E-2</v>
      </c>
      <c r="R78" s="341">
        <f t="shared" si="87"/>
        <v>2.8052568957337775E-2</v>
      </c>
      <c r="S78" s="341">
        <f t="shared" si="88"/>
        <v>2.3406464563205356E-2</v>
      </c>
      <c r="T78" s="342">
        <f t="shared" si="71"/>
        <v>2.086847559053721E-2</v>
      </c>
      <c r="V78" s="97">
        <v>1548.838</v>
      </c>
      <c r="W78" s="61">
        <v>1274.607</v>
      </c>
      <c r="X78" s="61">
        <v>1373.223</v>
      </c>
      <c r="Y78" s="61">
        <v>1340.3469999999998</v>
      </c>
      <c r="Z78" s="61">
        <v>1375.5319999999999</v>
      </c>
      <c r="AA78" s="61">
        <v>1265.0150000000001</v>
      </c>
      <c r="AB78" s="61">
        <v>1084.1409999999998</v>
      </c>
      <c r="AC78" s="61">
        <v>1210.1209999999999</v>
      </c>
      <c r="AD78" s="61">
        <v>1945.9470000000001</v>
      </c>
      <c r="AE78" s="61">
        <v>2043.0310000000002</v>
      </c>
      <c r="AF78" s="61">
        <v>2266.114</v>
      </c>
      <c r="AG78" s="38">
        <v>2104.2629999999999</v>
      </c>
      <c r="AH78" s="42">
        <f t="shared" si="72"/>
        <v>-7.1422267370485376E-2</v>
      </c>
      <c r="AJ78" s="340">
        <f t="shared" si="89"/>
        <v>5.3217042105955008E-2</v>
      </c>
      <c r="AK78" s="341">
        <f t="shared" si="90"/>
        <v>3.0789891299585738E-2</v>
      </c>
      <c r="AL78" s="341">
        <f t="shared" si="91"/>
        <v>5.0708327248260923E-2</v>
      </c>
      <c r="AM78" s="341">
        <f t="shared" si="92"/>
        <v>4.0996689747160503E-2</v>
      </c>
      <c r="AN78" s="342">
        <f t="shared" si="93"/>
        <v>3.9392252021993625E-2</v>
      </c>
      <c r="AP78" s="52">
        <f t="shared" si="97"/>
        <v>2.3447241216961894</v>
      </c>
      <c r="AQ78" s="74">
        <f t="shared" si="98"/>
        <v>2.2395512488249714</v>
      </c>
      <c r="AR78" s="74">
        <f t="shared" si="99"/>
        <v>2.3571123282874491</v>
      </c>
      <c r="AS78" s="74">
        <f t="shared" si="100"/>
        <v>2.2707161916056076</v>
      </c>
      <c r="AT78" s="74">
        <f t="shared" si="101"/>
        <v>2.1679913881284154</v>
      </c>
      <c r="AU78" s="74">
        <f t="shared" si="102"/>
        <v>2.2352971319622501</v>
      </c>
      <c r="AV78" s="74">
        <f t="shared" si="103"/>
        <v>2.0625868019222939</v>
      </c>
      <c r="AW78" s="74">
        <f t="shared" si="104"/>
        <v>2.2702851268043207</v>
      </c>
      <c r="AX78" s="74">
        <f t="shared" si="105"/>
        <v>2.3717062124307118</v>
      </c>
      <c r="AY78" s="74">
        <f t="shared" si="106"/>
        <v>2.519914795363329</v>
      </c>
      <c r="AZ78" s="74">
        <f t="shared" si="94"/>
        <v>2.6202393478637913</v>
      </c>
      <c r="BA78" s="111">
        <f t="shared" si="95"/>
        <v>2.8290900046383749</v>
      </c>
      <c r="BB78" s="42">
        <f t="shared" si="96"/>
        <v>7.9706709596912881E-2</v>
      </c>
    </row>
    <row r="79" spans="1:54" ht="20.100000000000001" customHeight="1">
      <c r="A79" s="88" t="s">
        <v>132</v>
      </c>
      <c r="B79" s="90">
        <v>6189.64</v>
      </c>
      <c r="C79" s="61">
        <v>14357.77</v>
      </c>
      <c r="D79" s="61">
        <v>17391.329999999998</v>
      </c>
      <c r="E79" s="61">
        <v>16269.529999999999</v>
      </c>
      <c r="F79" s="61">
        <v>13820.58</v>
      </c>
      <c r="G79" s="61">
        <v>20980.429999999997</v>
      </c>
      <c r="H79" s="61">
        <v>23996.91</v>
      </c>
      <c r="I79" s="61">
        <v>30161.34</v>
      </c>
      <c r="J79" s="61">
        <v>24136</v>
      </c>
      <c r="K79" s="61">
        <v>21135.469999999998</v>
      </c>
      <c r="L79" s="61">
        <v>14450.86</v>
      </c>
      <c r="M79" s="82">
        <v>11729.83</v>
      </c>
      <c r="N79" s="42">
        <f t="shared" si="70"/>
        <v>-0.18829536788813958</v>
      </c>
      <c r="P79" s="340">
        <f t="shared" si="85"/>
        <v>2.1156561473930403E-2</v>
      </c>
      <c r="Q79" s="341">
        <f t="shared" si="86"/>
        <v>6.0992395119359492E-2</v>
      </c>
      <c r="R79" s="341">
        <f t="shared" si="87"/>
        <v>7.3129978960417549E-2</v>
      </c>
      <c r="S79" s="341">
        <f t="shared" si="88"/>
        <v>3.9110081805843994E-2</v>
      </c>
      <c r="T79" s="342">
        <f t="shared" si="71"/>
        <v>3.2910099024079362E-2</v>
      </c>
      <c r="V79" s="97">
        <v>887.11199999999997</v>
      </c>
      <c r="W79" s="61">
        <v>1791.6320000000001</v>
      </c>
      <c r="X79" s="61">
        <v>2410.2660000000001</v>
      </c>
      <c r="Y79" s="61">
        <v>2381.096</v>
      </c>
      <c r="Z79" s="61">
        <v>1864.654</v>
      </c>
      <c r="AA79" s="61">
        <v>2799.6210000000001</v>
      </c>
      <c r="AB79" s="61">
        <v>3758.605</v>
      </c>
      <c r="AC79" s="61">
        <v>4301.6750000000002</v>
      </c>
      <c r="AD79" s="61">
        <v>3853.91</v>
      </c>
      <c r="AE79" s="61">
        <v>3423.8580000000002</v>
      </c>
      <c r="AF79" s="61">
        <v>2343.4870000000001</v>
      </c>
      <c r="AG79" s="38">
        <v>1919.5260000000001</v>
      </c>
      <c r="AH79" s="42">
        <f t="shared" si="72"/>
        <v>-0.18091032721751818</v>
      </c>
      <c r="AJ79" s="340">
        <f t="shared" si="89"/>
        <v>3.048057747595162E-2</v>
      </c>
      <c r="AK79" s="341">
        <f t="shared" si="90"/>
        <v>6.8141505254908058E-2</v>
      </c>
      <c r="AL79" s="341">
        <f t="shared" si="91"/>
        <v>8.4980654681977977E-2</v>
      </c>
      <c r="AM79" s="341">
        <f t="shared" si="92"/>
        <v>4.2396459077303224E-2</v>
      </c>
      <c r="AN79" s="342">
        <f t="shared" si="93"/>
        <v>3.5933935993157383E-2</v>
      </c>
      <c r="AP79" s="52">
        <f t="shared" si="97"/>
        <v>1.4332206719615357</v>
      </c>
      <c r="AQ79" s="74">
        <f t="shared" si="98"/>
        <v>1.2478483775683828</v>
      </c>
      <c r="AR79" s="74">
        <f t="shared" si="99"/>
        <v>1.3859009057961642</v>
      </c>
      <c r="AS79" s="74">
        <f t="shared" si="100"/>
        <v>1.4635309071620386</v>
      </c>
      <c r="AT79" s="74">
        <f t="shared" si="101"/>
        <v>1.3491865030266459</v>
      </c>
      <c r="AU79" s="74">
        <f t="shared" si="102"/>
        <v>1.3343963874906284</v>
      </c>
      <c r="AV79" s="74">
        <f t="shared" si="103"/>
        <v>1.5662870761277181</v>
      </c>
      <c r="AW79" s="74">
        <f t="shared" si="104"/>
        <v>1.4262214477208239</v>
      </c>
      <c r="AX79" s="74">
        <f t="shared" si="105"/>
        <v>1.5967475969506131</v>
      </c>
      <c r="AY79" s="74">
        <f t="shared" si="106"/>
        <v>1.6199582975916791</v>
      </c>
      <c r="AZ79" s="74">
        <f t="shared" si="94"/>
        <v>1.621693795386572</v>
      </c>
      <c r="BA79" s="111">
        <f t="shared" si="95"/>
        <v>1.6364482690712485</v>
      </c>
      <c r="BB79" s="42">
        <f t="shared" si="96"/>
        <v>9.0981871711234008E-3</v>
      </c>
    </row>
    <row r="80" spans="1:54" ht="20.100000000000001" customHeight="1">
      <c r="A80" s="88" t="s">
        <v>153</v>
      </c>
      <c r="B80" s="90">
        <v>55418.73</v>
      </c>
      <c r="C80" s="61">
        <v>56423.679999999993</v>
      </c>
      <c r="D80" s="61">
        <v>62708.56</v>
      </c>
      <c r="E80" s="61">
        <v>39074.39</v>
      </c>
      <c r="F80" s="61">
        <v>40517.1</v>
      </c>
      <c r="G80" s="61">
        <v>27986.19</v>
      </c>
      <c r="H80" s="61">
        <v>18536.84</v>
      </c>
      <c r="I80" s="61">
        <v>6302.45</v>
      </c>
      <c r="J80" s="61">
        <v>2891.54</v>
      </c>
      <c r="K80" s="61">
        <v>2891.39</v>
      </c>
      <c r="L80" s="61">
        <v>5749.51</v>
      </c>
      <c r="M80" s="82">
        <v>8603.24</v>
      </c>
      <c r="N80" s="42">
        <f t="shared" si="70"/>
        <v>0.49634316663506967</v>
      </c>
      <c r="P80" s="340">
        <f t="shared" si="85"/>
        <v>0.18942454941679177</v>
      </c>
      <c r="Q80" s="341">
        <f t="shared" si="86"/>
        <v>8.13589024803337E-2</v>
      </c>
      <c r="R80" s="341">
        <f t="shared" si="87"/>
        <v>1.0004380781045406E-2</v>
      </c>
      <c r="S80" s="341">
        <f t="shared" si="88"/>
        <v>1.5560582999455955E-2</v>
      </c>
      <c r="T80" s="342">
        <f t="shared" si="71"/>
        <v>2.4137901429766719E-2</v>
      </c>
      <c r="V80" s="97">
        <v>2228.9720000000002</v>
      </c>
      <c r="W80" s="61">
        <v>2533.067</v>
      </c>
      <c r="X80" s="61">
        <v>4242.098</v>
      </c>
      <c r="Y80" s="61">
        <v>3151.1090000000004</v>
      </c>
      <c r="Z80" s="61">
        <v>3059.3890000000001</v>
      </c>
      <c r="AA80" s="61">
        <v>2122.3580000000002</v>
      </c>
      <c r="AB80" s="61">
        <v>1537.2190000000001</v>
      </c>
      <c r="AC80" s="61">
        <v>561.67599999999993</v>
      </c>
      <c r="AD80" s="61">
        <v>496.39600000000002</v>
      </c>
      <c r="AE80" s="61">
        <v>495.73500000000001</v>
      </c>
      <c r="AF80" s="61">
        <v>897.61900000000003</v>
      </c>
      <c r="AG80" s="38">
        <v>1276.7049999999999</v>
      </c>
      <c r="AH80" s="42">
        <f t="shared" si="72"/>
        <v>0.42232394813389634</v>
      </c>
      <c r="AJ80" s="340">
        <f t="shared" si="89"/>
        <v>7.6585993355660673E-2</v>
      </c>
      <c r="AK80" s="341">
        <f t="shared" si="90"/>
        <v>5.165723103584241E-2</v>
      </c>
      <c r="AL80" s="341">
        <f t="shared" si="91"/>
        <v>1.2304214967084018E-2</v>
      </c>
      <c r="AM80" s="341">
        <f t="shared" si="92"/>
        <v>1.6238992236999754E-2</v>
      </c>
      <c r="AN80" s="342">
        <f t="shared" si="93"/>
        <v>2.3900189813601896E-2</v>
      </c>
      <c r="AP80" s="52">
        <f t="shared" si="97"/>
        <v>0.40220553592621122</v>
      </c>
      <c r="AQ80" s="74">
        <f t="shared" si="98"/>
        <v>0.44893686480569861</v>
      </c>
      <c r="AR80" s="74">
        <f t="shared" si="99"/>
        <v>0.67647829897545086</v>
      </c>
      <c r="AS80" s="74">
        <f t="shared" si="100"/>
        <v>0.80643843704277929</v>
      </c>
      <c r="AT80" s="74">
        <f t="shared" si="101"/>
        <v>0.75508587732093368</v>
      </c>
      <c r="AU80" s="74">
        <f t="shared" si="102"/>
        <v>0.75835903350902722</v>
      </c>
      <c r="AV80" s="74">
        <f t="shared" si="103"/>
        <v>0.82927780571014265</v>
      </c>
      <c r="AW80" s="74">
        <f t="shared" si="104"/>
        <v>0.89120262754960367</v>
      </c>
      <c r="AX80" s="74">
        <f t="shared" si="105"/>
        <v>1.7167184268590441</v>
      </c>
      <c r="AY80" s="74">
        <f t="shared" si="106"/>
        <v>1.7145213893663602</v>
      </c>
      <c r="AZ80" s="74">
        <f t="shared" si="94"/>
        <v>1.5612095639454493</v>
      </c>
      <c r="BA80" s="111">
        <f t="shared" si="95"/>
        <v>1.4839816162283046</v>
      </c>
      <c r="BB80" s="42">
        <f t="shared" si="96"/>
        <v>-4.9466740084512538E-2</v>
      </c>
    </row>
    <row r="81" spans="1:54" ht="20.100000000000001" customHeight="1">
      <c r="A81" s="88" t="s">
        <v>141</v>
      </c>
      <c r="B81" s="90">
        <v>2931.14</v>
      </c>
      <c r="C81" s="61">
        <v>2990.44</v>
      </c>
      <c r="D81" s="61">
        <v>2734.44</v>
      </c>
      <c r="E81" s="61">
        <v>3494.83</v>
      </c>
      <c r="F81" s="61">
        <v>3151.2900000000004</v>
      </c>
      <c r="G81" s="61">
        <v>3735.06</v>
      </c>
      <c r="H81" s="61">
        <v>4483.17</v>
      </c>
      <c r="I81" s="61">
        <v>5239.07</v>
      </c>
      <c r="J81" s="61">
        <v>5324.01</v>
      </c>
      <c r="K81" s="61">
        <v>5439.9</v>
      </c>
      <c r="L81" s="61">
        <v>6494.44</v>
      </c>
      <c r="M81" s="82">
        <v>4191.7800000000007</v>
      </c>
      <c r="N81" s="42">
        <f t="shared" si="70"/>
        <v>-0.35455866864579533</v>
      </c>
      <c r="P81" s="340">
        <f t="shared" si="85"/>
        <v>1.0018812660945767E-2</v>
      </c>
      <c r="Q81" s="341">
        <f t="shared" si="86"/>
        <v>1.0858226228657605E-2</v>
      </c>
      <c r="R81" s="341">
        <f t="shared" si="87"/>
        <v>1.8822376438601813E-2</v>
      </c>
      <c r="S81" s="341">
        <f t="shared" si="88"/>
        <v>1.7576675691491402E-2</v>
      </c>
      <c r="T81" s="342">
        <f t="shared" si="71"/>
        <v>1.1760775295733649E-2</v>
      </c>
      <c r="V81" s="97">
        <v>708.221</v>
      </c>
      <c r="W81" s="61">
        <v>750.52299999999991</v>
      </c>
      <c r="X81" s="61">
        <v>750.19299999999998</v>
      </c>
      <c r="Y81" s="61">
        <v>848.61799999999994</v>
      </c>
      <c r="Z81" s="61">
        <v>878.04600000000005</v>
      </c>
      <c r="AA81" s="61">
        <v>859.04399999999998</v>
      </c>
      <c r="AB81" s="61">
        <v>1065.1849999999999</v>
      </c>
      <c r="AC81" s="61">
        <v>1275.94</v>
      </c>
      <c r="AD81" s="61">
        <v>1244.271</v>
      </c>
      <c r="AE81" s="61">
        <v>1258.316</v>
      </c>
      <c r="AF81" s="61">
        <v>1501.4590000000001</v>
      </c>
      <c r="AG81" s="38">
        <v>974.40099999999995</v>
      </c>
      <c r="AH81" s="42">
        <f t="shared" si="72"/>
        <v>-0.35103056427115231</v>
      </c>
      <c r="AJ81" s="340">
        <f t="shared" si="89"/>
        <v>2.4334001862894351E-2</v>
      </c>
      <c r="AK81" s="341">
        <f t="shared" si="90"/>
        <v>2.090874130469704E-2</v>
      </c>
      <c r="AL81" s="341">
        <f t="shared" si="91"/>
        <v>3.1231586554351203E-2</v>
      </c>
      <c r="AM81" s="341">
        <f t="shared" si="92"/>
        <v>2.7163173958186508E-2</v>
      </c>
      <c r="AN81" s="342">
        <f t="shared" si="93"/>
        <v>1.8240994477630699E-2</v>
      </c>
      <c r="AP81" s="52">
        <f t="shared" si="97"/>
        <v>2.4161964286932731</v>
      </c>
      <c r="AQ81" s="74">
        <f t="shared" si="98"/>
        <v>2.5097410414520938</v>
      </c>
      <c r="AR81" s="74">
        <f t="shared" si="99"/>
        <v>2.7434977545676626</v>
      </c>
      <c r="AS81" s="74">
        <f t="shared" si="100"/>
        <v>2.4282096697121176</v>
      </c>
      <c r="AT81" s="74">
        <f t="shared" si="101"/>
        <v>2.7863065601705967</v>
      </c>
      <c r="AU81" s="74">
        <f t="shared" si="102"/>
        <v>2.2999469888033928</v>
      </c>
      <c r="AV81" s="74">
        <f t="shared" si="103"/>
        <v>2.3759638826990721</v>
      </c>
      <c r="AW81" s="74">
        <f t="shared" si="104"/>
        <v>2.4354322427453732</v>
      </c>
      <c r="AX81" s="74">
        <f t="shared" si="105"/>
        <v>2.3370936568488787</v>
      </c>
      <c r="AY81" s="74">
        <f t="shared" si="106"/>
        <v>2.3131234030037318</v>
      </c>
      <c r="AZ81" s="74">
        <f t="shared" si="94"/>
        <v>2.3119144991715994</v>
      </c>
      <c r="BA81" s="111">
        <f t="shared" si="95"/>
        <v>2.3245518610232403</v>
      </c>
      <c r="BB81" s="42">
        <f t="shared" si="96"/>
        <v>5.4661891069799845E-3</v>
      </c>
    </row>
    <row r="82" spans="1:54" ht="20.100000000000001" customHeight="1">
      <c r="A82" s="88" t="s">
        <v>165</v>
      </c>
      <c r="B82" s="90">
        <v>8.1</v>
      </c>
      <c r="C82" s="61">
        <v>11.25</v>
      </c>
      <c r="D82" s="61">
        <v>45.35</v>
      </c>
      <c r="E82" s="61">
        <v>16.28</v>
      </c>
      <c r="F82" s="61">
        <v>15.75</v>
      </c>
      <c r="G82" s="61">
        <v>126.15</v>
      </c>
      <c r="H82" s="61">
        <v>190.64</v>
      </c>
      <c r="I82" s="61">
        <v>439.67999999999995</v>
      </c>
      <c r="J82" s="61">
        <v>2987.1400000000003</v>
      </c>
      <c r="K82" s="61">
        <v>9582.5</v>
      </c>
      <c r="L82" s="61">
        <v>4559.8100000000004</v>
      </c>
      <c r="M82" s="82">
        <v>6129.13</v>
      </c>
      <c r="N82" s="42">
        <f t="shared" si="70"/>
        <v>0.34416346295130706</v>
      </c>
      <c r="P82" s="340">
        <f t="shared" si="85"/>
        <v>2.7686286753161129E-5</v>
      </c>
      <c r="Q82" s="341">
        <f t="shared" si="86"/>
        <v>3.6673178978253551E-4</v>
      </c>
      <c r="R82" s="341">
        <f t="shared" si="87"/>
        <v>3.3156017982481641E-2</v>
      </c>
      <c r="S82" s="341">
        <f t="shared" si="88"/>
        <v>1.2340756336931194E-2</v>
      </c>
      <c r="T82" s="342">
        <f t="shared" si="71"/>
        <v>1.7196351117744719E-2</v>
      </c>
      <c r="V82" s="97">
        <v>1.694</v>
      </c>
      <c r="W82" s="61">
        <v>2.282</v>
      </c>
      <c r="X82" s="61">
        <v>3.7170000000000001</v>
      </c>
      <c r="Y82" s="61">
        <v>1.536</v>
      </c>
      <c r="Z82" s="61">
        <v>3.556</v>
      </c>
      <c r="AA82" s="61">
        <v>19.326000000000001</v>
      </c>
      <c r="AB82" s="61">
        <v>21.645</v>
      </c>
      <c r="AC82" s="61">
        <v>56.480999999999995</v>
      </c>
      <c r="AD82" s="61">
        <v>356.53399999999999</v>
      </c>
      <c r="AE82" s="61">
        <v>1259.635</v>
      </c>
      <c r="AF82" s="61">
        <v>657.28499999999997</v>
      </c>
      <c r="AG82" s="38">
        <v>886.07299999999998</v>
      </c>
      <c r="AH82" s="42">
        <f t="shared" si="72"/>
        <v>0.34808036087846217</v>
      </c>
      <c r="AJ82" s="340">
        <f t="shared" si="89"/>
        <v>5.8204711743570202E-5</v>
      </c>
      <c r="AK82" s="341">
        <f t="shared" si="90"/>
        <v>4.7038607388512701E-4</v>
      </c>
      <c r="AL82" s="341">
        <f t="shared" si="91"/>
        <v>3.1264324326631919E-2</v>
      </c>
      <c r="AM82" s="341">
        <f t="shared" si="92"/>
        <v>1.1891065154031258E-2</v>
      </c>
      <c r="AN82" s="342">
        <f t="shared" si="93"/>
        <v>1.6587475484710779E-2</v>
      </c>
      <c r="AP82" s="52">
        <f t="shared" si="97"/>
        <v>2.0913580246913579</v>
      </c>
      <c r="AQ82" s="74">
        <f t="shared" si="98"/>
        <v>2.0284444444444443</v>
      </c>
      <c r="AR82" s="74">
        <f t="shared" si="99"/>
        <v>0.81962513781697899</v>
      </c>
      <c r="AS82" s="74">
        <f t="shared" si="100"/>
        <v>0.94348894348894352</v>
      </c>
      <c r="AT82" s="74">
        <f t="shared" si="101"/>
        <v>2.2577777777777777</v>
      </c>
      <c r="AU82" s="74">
        <f t="shared" si="102"/>
        <v>1.5319857312722949</v>
      </c>
      <c r="AV82" s="74">
        <f t="shared" si="103"/>
        <v>1.135386067981536</v>
      </c>
      <c r="AW82" s="74">
        <f t="shared" si="104"/>
        <v>1.2845933406113539</v>
      </c>
      <c r="AX82" s="74">
        <f t="shared" si="105"/>
        <v>1.1935630737093004</v>
      </c>
      <c r="AY82" s="74">
        <f t="shared" si="106"/>
        <v>1.3145160448734672</v>
      </c>
      <c r="AZ82" s="74">
        <f t="shared" si="94"/>
        <v>1.4414745351231739</v>
      </c>
      <c r="BA82" s="111">
        <f t="shared" si="95"/>
        <v>1.4456749979197701</v>
      </c>
      <c r="BB82" s="42">
        <f t="shared" si="96"/>
        <v>2.9140041632696682E-3</v>
      </c>
    </row>
    <row r="83" spans="1:54" ht="20.100000000000001" customHeight="1">
      <c r="A83" s="88" t="s">
        <v>174</v>
      </c>
      <c r="B83" s="90">
        <v>301.23</v>
      </c>
      <c r="C83" s="61">
        <v>332.67</v>
      </c>
      <c r="D83" s="61">
        <v>1136.31</v>
      </c>
      <c r="E83" s="61">
        <v>570.05999999999995</v>
      </c>
      <c r="F83" s="61">
        <v>429.7</v>
      </c>
      <c r="G83" s="61">
        <v>960.75</v>
      </c>
      <c r="H83" s="61">
        <v>989.98</v>
      </c>
      <c r="I83" s="61">
        <v>1482.67</v>
      </c>
      <c r="J83" s="61">
        <v>1461.1</v>
      </c>
      <c r="K83" s="61">
        <v>1960.35</v>
      </c>
      <c r="L83" s="61">
        <v>2387.65</v>
      </c>
      <c r="M83" s="82">
        <v>3013.88</v>
      </c>
      <c r="N83" s="42">
        <f t="shared" si="70"/>
        <v>0.26227880970829059</v>
      </c>
      <c r="P83" s="340">
        <f t="shared" si="85"/>
        <v>1.0296222418092256E-3</v>
      </c>
      <c r="Q83" s="341">
        <f t="shared" si="86"/>
        <v>2.7930048912688937E-3</v>
      </c>
      <c r="R83" s="341">
        <f t="shared" si="87"/>
        <v>6.7829271956126149E-3</v>
      </c>
      <c r="S83" s="341">
        <f t="shared" si="88"/>
        <v>6.4619812816485251E-3</v>
      </c>
      <c r="T83" s="342">
        <f t="shared" si="71"/>
        <v>8.4559698858970942E-3</v>
      </c>
      <c r="V83" s="97">
        <v>31.757000000000001</v>
      </c>
      <c r="W83" s="61">
        <v>32.968000000000004</v>
      </c>
      <c r="X83" s="61">
        <v>121.80200000000001</v>
      </c>
      <c r="Y83" s="61">
        <v>112.30500000000001</v>
      </c>
      <c r="Z83" s="61">
        <v>97.069000000000003</v>
      </c>
      <c r="AA83" s="61">
        <v>201.036</v>
      </c>
      <c r="AB83" s="61">
        <v>214.21899999999999</v>
      </c>
      <c r="AC83" s="61">
        <v>319.14699999999999</v>
      </c>
      <c r="AD83" s="61">
        <v>314.928</v>
      </c>
      <c r="AE83" s="61">
        <v>443.221</v>
      </c>
      <c r="AF83" s="61">
        <v>533.35</v>
      </c>
      <c r="AG83" s="38">
        <v>656.89</v>
      </c>
      <c r="AH83" s="42">
        <f t="shared" si="72"/>
        <v>0.23163026155432634</v>
      </c>
      <c r="AJ83" s="340">
        <f t="shared" si="89"/>
        <v>1.0911493688551116E-3</v>
      </c>
      <c r="AK83" s="341">
        <f t="shared" si="90"/>
        <v>4.8931250517215349E-3</v>
      </c>
      <c r="AL83" s="341">
        <f t="shared" si="91"/>
        <v>1.1000809831716432E-2</v>
      </c>
      <c r="AM83" s="341">
        <f t="shared" si="92"/>
        <v>9.6489340239052646E-3</v>
      </c>
      <c r="AN83" s="342">
        <f t="shared" si="93"/>
        <v>1.2297120859287736E-2</v>
      </c>
      <c r="AP83" s="52">
        <f t="shared" si="97"/>
        <v>1.054244265179431</v>
      </c>
      <c r="AQ83" s="74">
        <f t="shared" si="98"/>
        <v>0.99101211410707313</v>
      </c>
      <c r="AR83" s="74">
        <f t="shared" si="99"/>
        <v>1.0719081940667601</v>
      </c>
      <c r="AS83" s="74">
        <f t="shared" si="100"/>
        <v>1.9700557836017265</v>
      </c>
      <c r="AT83" s="74">
        <f t="shared" si="101"/>
        <v>2.2589946474284388</v>
      </c>
      <c r="AU83" s="74">
        <f t="shared" si="102"/>
        <v>2.0924902419984388</v>
      </c>
      <c r="AV83" s="74">
        <f t="shared" si="103"/>
        <v>2.163871997414089</v>
      </c>
      <c r="AW83" s="74">
        <f t="shared" si="104"/>
        <v>2.1525153945247424</v>
      </c>
      <c r="AX83" s="74">
        <f t="shared" si="105"/>
        <v>2.1554171514612279</v>
      </c>
      <c r="AY83" s="74">
        <f t="shared" si="106"/>
        <v>2.2609278955288596</v>
      </c>
      <c r="AZ83" s="74">
        <f t="shared" si="94"/>
        <v>2.2337863589722113</v>
      </c>
      <c r="BA83" s="111">
        <f t="shared" si="95"/>
        <v>2.1795492853066478</v>
      </c>
      <c r="BB83" s="42">
        <f t="shared" si="96"/>
        <v>-2.4280331665432215E-2</v>
      </c>
    </row>
    <row r="84" spans="1:54" ht="20.100000000000001" customHeight="1">
      <c r="A84" s="88" t="s">
        <v>156</v>
      </c>
      <c r="B84" s="90">
        <v>17203.100000000002</v>
      </c>
      <c r="C84" s="61">
        <v>20104.27</v>
      </c>
      <c r="D84" s="61">
        <v>16213.259999999998</v>
      </c>
      <c r="E84" s="61">
        <v>11191.31</v>
      </c>
      <c r="F84" s="61">
        <v>12974.25</v>
      </c>
      <c r="G84" s="61">
        <v>15944.03</v>
      </c>
      <c r="H84" s="61">
        <v>20437.21</v>
      </c>
      <c r="I84" s="61">
        <v>20022.73</v>
      </c>
      <c r="J84" s="61">
        <v>17300.55</v>
      </c>
      <c r="K84" s="61">
        <v>18567.55</v>
      </c>
      <c r="L84" s="61">
        <v>21487.8</v>
      </c>
      <c r="M84" s="82">
        <v>19012</v>
      </c>
      <c r="N84" s="42">
        <f t="shared" si="70"/>
        <v>-0.11521886838112787</v>
      </c>
      <c r="P84" s="340">
        <f t="shared" si="85"/>
        <v>5.8801229585593369E-2</v>
      </c>
      <c r="Q84" s="341">
        <f t="shared" si="86"/>
        <v>4.6351031773653899E-2</v>
      </c>
      <c r="R84" s="341">
        <f t="shared" si="87"/>
        <v>6.4244823552374333E-2</v>
      </c>
      <c r="S84" s="341">
        <f t="shared" si="88"/>
        <v>5.8154989794905944E-2</v>
      </c>
      <c r="T84" s="342">
        <f t="shared" si="71"/>
        <v>5.3341506453699401E-2</v>
      </c>
      <c r="V84" s="97">
        <v>1201.52</v>
      </c>
      <c r="W84" s="61">
        <v>1293.018</v>
      </c>
      <c r="X84" s="61">
        <v>1183.883</v>
      </c>
      <c r="Y84" s="61">
        <v>774.86700000000008</v>
      </c>
      <c r="Z84" s="61">
        <v>707.67000000000007</v>
      </c>
      <c r="AA84" s="61">
        <v>842.75099999999998</v>
      </c>
      <c r="AB84" s="61">
        <v>991.32399999999996</v>
      </c>
      <c r="AC84" s="61">
        <v>961.697</v>
      </c>
      <c r="AD84" s="61">
        <v>899.33199999999999</v>
      </c>
      <c r="AE84" s="61">
        <v>818.92599999999993</v>
      </c>
      <c r="AF84" s="61">
        <v>767.52299999999991</v>
      </c>
      <c r="AG84" s="38">
        <v>644.101</v>
      </c>
      <c r="AH84" s="42">
        <f t="shared" si="72"/>
        <v>-0.16080560452260054</v>
      </c>
      <c r="AJ84" s="340">
        <f t="shared" si="89"/>
        <v>4.1283426950492599E-2</v>
      </c>
      <c r="AK84" s="341">
        <f t="shared" si="90"/>
        <v>2.0512177075068024E-2</v>
      </c>
      <c r="AL84" s="341">
        <f t="shared" si="91"/>
        <v>2.0325862701108949E-2</v>
      </c>
      <c r="AM84" s="341">
        <f t="shared" si="92"/>
        <v>1.3885401310265003E-2</v>
      </c>
      <c r="AN84" s="342">
        <f t="shared" si="93"/>
        <v>1.2057708052471633E-2</v>
      </c>
      <c r="AP84" s="52">
        <f t="shared" si="97"/>
        <v>0.6984322593021024</v>
      </c>
      <c r="AQ84" s="74">
        <f t="shared" si="98"/>
        <v>0.64315590668052103</v>
      </c>
      <c r="AR84" s="74">
        <f t="shared" si="99"/>
        <v>0.73019429775381395</v>
      </c>
      <c r="AS84" s="74">
        <f t="shared" si="100"/>
        <v>0.69238275054484255</v>
      </c>
      <c r="AT84" s="74">
        <f t="shared" si="101"/>
        <v>0.54544193305971445</v>
      </c>
      <c r="AU84" s="74">
        <f t="shared" si="102"/>
        <v>0.52856837324064232</v>
      </c>
      <c r="AV84" s="74">
        <f t="shared" si="103"/>
        <v>0.48505838125654133</v>
      </c>
      <c r="AW84" s="74">
        <f t="shared" si="104"/>
        <v>0.48030263605412454</v>
      </c>
      <c r="AX84" s="74">
        <f t="shared" si="105"/>
        <v>0.51982856036368785</v>
      </c>
      <c r="AY84" s="74">
        <f t="shared" si="106"/>
        <v>0.44105226591553537</v>
      </c>
      <c r="AZ84" s="74">
        <f t="shared" si="94"/>
        <v>0.35719012649038051</v>
      </c>
      <c r="BA84" s="111">
        <f t="shared" si="95"/>
        <v>0.33878655585945716</v>
      </c>
      <c r="BB84" s="42">
        <f t="shared" si="96"/>
        <v>-5.1523178458906749E-2</v>
      </c>
    </row>
    <row r="85" spans="1:54" ht="20.100000000000001" customHeight="1">
      <c r="A85" s="88" t="s">
        <v>169</v>
      </c>
      <c r="B85" s="90">
        <v>19.41</v>
      </c>
      <c r="C85" s="61">
        <v>37.67</v>
      </c>
      <c r="D85" s="61">
        <v>6.3</v>
      </c>
      <c r="E85" s="61">
        <v>5.63</v>
      </c>
      <c r="F85" s="61"/>
      <c r="G85" s="61"/>
      <c r="H85" s="61">
        <v>6.75</v>
      </c>
      <c r="I85" s="61">
        <v>5.49</v>
      </c>
      <c r="J85" s="61">
        <v>112.57</v>
      </c>
      <c r="K85" s="61">
        <v>62.89</v>
      </c>
      <c r="L85" s="61">
        <v>44.66</v>
      </c>
      <c r="M85" s="82">
        <v>49.4</v>
      </c>
      <c r="N85" s="42">
        <f t="shared" si="70"/>
        <v>0.1061352440662786</v>
      </c>
      <c r="P85" s="340">
        <f t="shared" si="85"/>
        <v>6.6344546404797222E-5</v>
      </c>
      <c r="Q85" s="341">
        <f t="shared" si="86"/>
        <v>0</v>
      </c>
      <c r="R85" s="341">
        <f t="shared" si="87"/>
        <v>2.1760312767213884E-4</v>
      </c>
      <c r="S85" s="341">
        <f t="shared" si="88"/>
        <v>1.2086867172258208E-4</v>
      </c>
      <c r="T85" s="342">
        <f t="shared" si="71"/>
        <v>1.3860037969770411E-4</v>
      </c>
      <c r="V85" s="97">
        <v>4.1049999999999995</v>
      </c>
      <c r="W85" s="61">
        <v>6.2949999999999999</v>
      </c>
      <c r="X85" s="61">
        <v>1.2809999999999999</v>
      </c>
      <c r="Y85" s="61">
        <v>1.5369999999999999</v>
      </c>
      <c r="Z85" s="61"/>
      <c r="AA85" s="61"/>
      <c r="AB85" s="61">
        <v>1.907</v>
      </c>
      <c r="AC85" s="61">
        <v>2.919</v>
      </c>
      <c r="AD85" s="61">
        <v>13.459</v>
      </c>
      <c r="AE85" s="61">
        <v>13.606999999999999</v>
      </c>
      <c r="AF85" s="61">
        <v>84.338999999999999</v>
      </c>
      <c r="AG85" s="38">
        <v>631.09800000000007</v>
      </c>
      <c r="AH85" s="42">
        <f t="shared" si="72"/>
        <v>6.4828726923487361</v>
      </c>
      <c r="AJ85" s="340">
        <f t="shared" si="89"/>
        <v>1.4104506594294903E-4</v>
      </c>
      <c r="AK85" s="341">
        <f t="shared" si="90"/>
        <v>0</v>
      </c>
      <c r="AL85" s="341">
        <f t="shared" si="91"/>
        <v>3.3772772359650261E-4</v>
      </c>
      <c r="AM85" s="341">
        <f t="shared" si="92"/>
        <v>1.5257925314374164E-3</v>
      </c>
      <c r="AN85" s="342">
        <f t="shared" si="93"/>
        <v>1.1814289120027362E-2</v>
      </c>
      <c r="AP85" s="52">
        <f t="shared" si="97"/>
        <v>2.1148892323544564</v>
      </c>
      <c r="AQ85" s="74">
        <f t="shared" si="98"/>
        <v>1.6710910538890364</v>
      </c>
      <c r="AR85" s="74">
        <f t="shared" si="99"/>
        <v>2.0333333333333332</v>
      </c>
      <c r="AS85" s="74">
        <f t="shared" si="100"/>
        <v>2.7300177619893429</v>
      </c>
      <c r="AT85" s="74"/>
      <c r="AU85" s="74"/>
      <c r="AV85" s="74">
        <f t="shared" si="103"/>
        <v>2.8251851851851848</v>
      </c>
      <c r="AW85" s="74">
        <f t="shared" si="104"/>
        <v>5.3169398907103824</v>
      </c>
      <c r="AX85" s="74">
        <f t="shared" si="105"/>
        <v>1.1956116194367949</v>
      </c>
      <c r="AY85" s="74">
        <f t="shared" si="106"/>
        <v>2.1636190173318495</v>
      </c>
      <c r="AZ85" s="74">
        <f t="shared" si="94"/>
        <v>18.884684281236005</v>
      </c>
      <c r="BA85" s="111">
        <f t="shared" si="95"/>
        <v>127.75263157894739</v>
      </c>
      <c r="BB85" s="42">
        <f t="shared" si="96"/>
        <v>5.7648804542569749</v>
      </c>
    </row>
    <row r="86" spans="1:54" ht="20.100000000000001" customHeight="1">
      <c r="A86" s="88" t="s">
        <v>175</v>
      </c>
      <c r="B86" s="90">
        <v>138</v>
      </c>
      <c r="C86" s="61">
        <v>120.75</v>
      </c>
      <c r="D86" s="61">
        <v>240</v>
      </c>
      <c r="E86" s="61">
        <v>298.5</v>
      </c>
      <c r="F86" s="61">
        <v>425.1</v>
      </c>
      <c r="G86" s="61">
        <v>615</v>
      </c>
      <c r="H86" s="61">
        <v>480.02</v>
      </c>
      <c r="I86" s="61">
        <v>240</v>
      </c>
      <c r="J86" s="61">
        <v>720.01</v>
      </c>
      <c r="K86" s="61">
        <v>555.09</v>
      </c>
      <c r="L86" s="61">
        <v>1408.12</v>
      </c>
      <c r="M86" s="82">
        <v>2265.62</v>
      </c>
      <c r="N86" s="42">
        <f t="shared" si="70"/>
        <v>0.60896798568303845</v>
      </c>
      <c r="P86" s="340">
        <f t="shared" si="85"/>
        <v>4.7169229283163406E-4</v>
      </c>
      <c r="Q86" s="341">
        <f t="shared" si="86"/>
        <v>1.7878719834820399E-3</v>
      </c>
      <c r="R86" s="341">
        <f t="shared" si="87"/>
        <v>1.9206443017892759E-3</v>
      </c>
      <c r="S86" s="341">
        <f t="shared" si="88"/>
        <v>3.8109626965069925E-3</v>
      </c>
      <c r="T86" s="342">
        <f t="shared" si="71"/>
        <v>6.3565949848322341E-3</v>
      </c>
      <c r="V86" s="97">
        <v>36.68</v>
      </c>
      <c r="W86" s="61">
        <v>30.257999999999999</v>
      </c>
      <c r="X86" s="61">
        <v>59.6</v>
      </c>
      <c r="Y86" s="61">
        <v>74.522999999999996</v>
      </c>
      <c r="Z86" s="61">
        <v>68.436999999999998</v>
      </c>
      <c r="AA86" s="61">
        <v>118.084</v>
      </c>
      <c r="AB86" s="61">
        <v>121.61999999999999</v>
      </c>
      <c r="AC86" s="61">
        <v>60.8</v>
      </c>
      <c r="AD86" s="61">
        <v>185.76</v>
      </c>
      <c r="AE86" s="61">
        <v>151.08099999999999</v>
      </c>
      <c r="AF86" s="61">
        <v>388.64499999999998</v>
      </c>
      <c r="AG86" s="38">
        <v>625.35299999999995</v>
      </c>
      <c r="AH86" s="42">
        <f t="shared" si="72"/>
        <v>0.60905968171467528</v>
      </c>
      <c r="AJ86" s="340">
        <f t="shared" si="89"/>
        <v>1.2603003699847432E-3</v>
      </c>
      <c r="AK86" s="341">
        <f t="shared" si="90"/>
        <v>2.8741109980674395E-3</v>
      </c>
      <c r="AL86" s="341">
        <f t="shared" si="91"/>
        <v>3.7498524442333512E-3</v>
      </c>
      <c r="AM86" s="341">
        <f t="shared" si="92"/>
        <v>7.0310489616961869E-3</v>
      </c>
      <c r="AN86" s="342">
        <f t="shared" si="93"/>
        <v>1.1706741495102931E-2</v>
      </c>
      <c r="AP86" s="52">
        <f t="shared" si="97"/>
        <v>2.6579710144927535</v>
      </c>
      <c r="AQ86" s="74">
        <f t="shared" si="98"/>
        <v>2.5058385093167699</v>
      </c>
      <c r="AR86" s="74">
        <f t="shared" si="99"/>
        <v>2.4833333333333334</v>
      </c>
      <c r="AS86" s="74">
        <f t="shared" si="100"/>
        <v>2.4965829145728642</v>
      </c>
      <c r="AT86" s="74">
        <f t="shared" si="101"/>
        <v>1.6099035521053868</v>
      </c>
      <c r="AU86" s="74">
        <f t="shared" si="102"/>
        <v>1.9200650406504067</v>
      </c>
      <c r="AV86" s="74">
        <f t="shared" si="103"/>
        <v>2.5336444314820215</v>
      </c>
      <c r="AW86" s="74">
        <f t="shared" si="104"/>
        <v>2.5333333333333332</v>
      </c>
      <c r="AX86" s="74">
        <f t="shared" si="105"/>
        <v>2.579964167164345</v>
      </c>
      <c r="AY86" s="74">
        <f t="shared" si="106"/>
        <v>2.7217388171287538</v>
      </c>
      <c r="AZ86" s="74">
        <f t="shared" si="94"/>
        <v>2.7600275544697892</v>
      </c>
      <c r="BA86" s="111">
        <f t="shared" si="95"/>
        <v>2.760184850063117</v>
      </c>
      <c r="BB86" s="42">
        <f t="shared" si="96"/>
        <v>5.6990588037080145E-5</v>
      </c>
    </row>
    <row r="87" spans="1:54" ht="20.100000000000001" customHeight="1">
      <c r="A87" s="88" t="s">
        <v>176</v>
      </c>
      <c r="B87" s="90">
        <v>1270.76</v>
      </c>
      <c r="C87" s="61">
        <v>1168.19</v>
      </c>
      <c r="D87" s="61">
        <v>1872.04</v>
      </c>
      <c r="E87" s="61">
        <v>3722.9999999999991</v>
      </c>
      <c r="F87" s="61">
        <v>2675.28</v>
      </c>
      <c r="G87" s="61">
        <v>5099.92</v>
      </c>
      <c r="H87" s="61">
        <v>1353.45</v>
      </c>
      <c r="I87" s="61">
        <v>1807.25</v>
      </c>
      <c r="J87" s="61">
        <v>2465.91</v>
      </c>
      <c r="K87" s="61">
        <v>3597.1</v>
      </c>
      <c r="L87" s="61">
        <v>1489.95</v>
      </c>
      <c r="M87" s="82">
        <v>2351.4899999999998</v>
      </c>
      <c r="N87" s="42">
        <f t="shared" si="70"/>
        <v>0.57823416893184321</v>
      </c>
      <c r="P87" s="340">
        <f t="shared" si="85"/>
        <v>4.3435340437588937E-3</v>
      </c>
      <c r="Q87" s="341">
        <f t="shared" si="86"/>
        <v>1.4826022904064592E-2</v>
      </c>
      <c r="R87" s="341">
        <f t="shared" si="87"/>
        <v>1.2446179210517581E-2</v>
      </c>
      <c r="S87" s="341">
        <f t="shared" si="88"/>
        <v>4.0324289617792476E-3</v>
      </c>
      <c r="T87" s="342">
        <f t="shared" si="71"/>
        <v>6.5975183573958344E-3</v>
      </c>
      <c r="V87" s="97">
        <v>257.774</v>
      </c>
      <c r="W87" s="61">
        <v>209.15100000000001</v>
      </c>
      <c r="X87" s="61">
        <v>377.09500000000003</v>
      </c>
      <c r="Y87" s="61">
        <v>845.529</v>
      </c>
      <c r="Z87" s="61">
        <v>552.11199999999997</v>
      </c>
      <c r="AA87" s="61">
        <v>1194.3579999999999</v>
      </c>
      <c r="AB87" s="61">
        <v>251.047</v>
      </c>
      <c r="AC87" s="61">
        <v>326.5</v>
      </c>
      <c r="AD87" s="61">
        <v>497.54399999999998</v>
      </c>
      <c r="AE87" s="61">
        <v>875.09699999999998</v>
      </c>
      <c r="AF87" s="61">
        <v>358.012</v>
      </c>
      <c r="AG87" s="38">
        <v>574.20100000000002</v>
      </c>
      <c r="AH87" s="42">
        <f t="shared" si="72"/>
        <v>0.60385964716266505</v>
      </c>
      <c r="AJ87" s="340">
        <f t="shared" si="89"/>
        <v>8.8569429545378182E-3</v>
      </c>
      <c r="AK87" s="341">
        <f t="shared" si="90"/>
        <v>2.9070131969020616E-2</v>
      </c>
      <c r="AL87" s="341">
        <f t="shared" si="91"/>
        <v>2.1720035109585409E-2</v>
      </c>
      <c r="AM87" s="341">
        <f t="shared" si="92"/>
        <v>6.476861662634989E-3</v>
      </c>
      <c r="AN87" s="342">
        <f t="shared" si="93"/>
        <v>1.0749165148691377E-2</v>
      </c>
      <c r="AP87" s="52">
        <f t="shared" si="97"/>
        <v>2.0285026283483902</v>
      </c>
      <c r="AQ87" s="74">
        <f t="shared" si="98"/>
        <v>1.7903851257072909</v>
      </c>
      <c r="AR87" s="74">
        <f t="shared" si="99"/>
        <v>2.0143533257836372</v>
      </c>
      <c r="AS87" s="74">
        <f t="shared" si="100"/>
        <v>2.2710958904109595</v>
      </c>
      <c r="AT87" s="74">
        <f t="shared" si="101"/>
        <v>2.0637540743398821</v>
      </c>
      <c r="AU87" s="74">
        <f t="shared" si="102"/>
        <v>2.3419151672967415</v>
      </c>
      <c r="AV87" s="74">
        <f t="shared" si="103"/>
        <v>1.8548671912519856</v>
      </c>
      <c r="AW87" s="74">
        <f t="shared" si="104"/>
        <v>1.8066122561903444</v>
      </c>
      <c r="AX87" s="74">
        <f t="shared" si="105"/>
        <v>2.017689210068494</v>
      </c>
      <c r="AY87" s="74">
        <f t="shared" si="106"/>
        <v>2.4327847432654082</v>
      </c>
      <c r="AZ87" s="74">
        <f t="shared" si="94"/>
        <v>2.4028457330782911</v>
      </c>
      <c r="BA87" s="111">
        <f t="shared" si="95"/>
        <v>2.4418602673198695</v>
      </c>
      <c r="BB87" s="42">
        <f t="shared" si="96"/>
        <v>1.6236803596873781E-2</v>
      </c>
    </row>
    <row r="88" spans="1:54" ht="20.100000000000001" customHeight="1">
      <c r="A88" s="88" t="s">
        <v>137</v>
      </c>
      <c r="B88" s="90">
        <v>1504.8799999999999</v>
      </c>
      <c r="C88" s="61">
        <v>1941.1</v>
      </c>
      <c r="D88" s="61">
        <v>1863.04</v>
      </c>
      <c r="E88" s="61">
        <v>2632.05</v>
      </c>
      <c r="F88" s="61">
        <v>2581.91</v>
      </c>
      <c r="G88" s="61">
        <v>2456.3999999999996</v>
      </c>
      <c r="H88" s="61">
        <v>2079.2400000000002</v>
      </c>
      <c r="I88" s="61">
        <v>1810.39</v>
      </c>
      <c r="J88" s="61">
        <v>1653.3</v>
      </c>
      <c r="K88" s="61">
        <v>2280.5600000000004</v>
      </c>
      <c r="L88" s="61">
        <v>1614.93</v>
      </c>
      <c r="M88" s="82">
        <v>1839.3700000000001</v>
      </c>
      <c r="N88" s="42">
        <f t="shared" si="70"/>
        <v>0.13897816004408864</v>
      </c>
      <c r="P88" s="340">
        <f t="shared" si="85"/>
        <v>5.1437702727280387E-3</v>
      </c>
      <c r="Q88" s="341">
        <f t="shared" si="86"/>
        <v>7.1410223418297263E-3</v>
      </c>
      <c r="R88" s="341">
        <f t="shared" si="87"/>
        <v>7.890872775385166E-3</v>
      </c>
      <c r="S88" s="341">
        <f t="shared" si="88"/>
        <v>4.3706772061117222E-3</v>
      </c>
      <c r="T88" s="342">
        <f t="shared" si="71"/>
        <v>5.1606757166916201E-3</v>
      </c>
      <c r="V88" s="97">
        <v>254.75399999999999</v>
      </c>
      <c r="W88" s="61">
        <v>307.69499999999999</v>
      </c>
      <c r="X88" s="61">
        <v>324.81400000000002</v>
      </c>
      <c r="Y88" s="61">
        <v>470.51900000000006</v>
      </c>
      <c r="Z88" s="61">
        <v>490.56200000000001</v>
      </c>
      <c r="AA88" s="61">
        <v>521.70299999999997</v>
      </c>
      <c r="AB88" s="61">
        <v>450.35400000000004</v>
      </c>
      <c r="AC88" s="61">
        <v>382.37100000000004</v>
      </c>
      <c r="AD88" s="61">
        <v>387.97099999999995</v>
      </c>
      <c r="AE88" s="61">
        <v>570.72</v>
      </c>
      <c r="AF88" s="61">
        <v>422.63200000000001</v>
      </c>
      <c r="AG88" s="38">
        <v>536.74599999999998</v>
      </c>
      <c r="AH88" s="42">
        <f t="shared" si="72"/>
        <v>0.27000795017887896</v>
      </c>
      <c r="AJ88" s="340">
        <f t="shared" si="89"/>
        <v>8.7531777659512876E-3</v>
      </c>
      <c r="AK88" s="341">
        <f t="shared" si="90"/>
        <v>1.2698014379804015E-2</v>
      </c>
      <c r="AL88" s="341">
        <f t="shared" si="91"/>
        <v>1.4165353598221209E-2</v>
      </c>
      <c r="AM88" s="341">
        <f t="shared" si="92"/>
        <v>7.6459140984177923E-3</v>
      </c>
      <c r="AN88" s="342">
        <f t="shared" si="93"/>
        <v>1.0047999562695817E-2</v>
      </c>
      <c r="AP88" s="52">
        <f t="shared" si="97"/>
        <v>1.6928525862527246</v>
      </c>
      <c r="AQ88" s="74">
        <f t="shared" si="98"/>
        <v>1.5851579001597034</v>
      </c>
      <c r="AR88" s="74">
        <f t="shared" si="99"/>
        <v>1.74346229817932</v>
      </c>
      <c r="AS88" s="74">
        <f t="shared" si="100"/>
        <v>1.7876522102543646</v>
      </c>
      <c r="AT88" s="74">
        <f t="shared" si="101"/>
        <v>1.8999965142084738</v>
      </c>
      <c r="AU88" s="74">
        <f t="shared" si="102"/>
        <v>2.1238519785051295</v>
      </c>
      <c r="AV88" s="74">
        <f t="shared" si="103"/>
        <v>2.1659548681248917</v>
      </c>
      <c r="AW88" s="74">
        <f t="shared" si="104"/>
        <v>2.1120918697076321</v>
      </c>
      <c r="AX88" s="74">
        <f t="shared" si="105"/>
        <v>2.3466461017359217</v>
      </c>
      <c r="AY88" s="74">
        <f t="shared" si="106"/>
        <v>2.5025432349949135</v>
      </c>
      <c r="AZ88" s="74">
        <f t="shared" si="94"/>
        <v>2.6170298403026755</v>
      </c>
      <c r="BA88" s="111">
        <f t="shared" si="95"/>
        <v>2.9180969571103148</v>
      </c>
      <c r="BB88" s="42">
        <f t="shared" si="96"/>
        <v>0.1150415299707928</v>
      </c>
    </row>
    <row r="89" spans="1:54" ht="20.100000000000001" customHeight="1">
      <c r="A89" s="88" t="s">
        <v>152</v>
      </c>
      <c r="B89" s="90">
        <v>17851.03</v>
      </c>
      <c r="C89" s="61">
        <v>16134.68</v>
      </c>
      <c r="D89" s="61">
        <v>13192.27</v>
      </c>
      <c r="E89" s="61">
        <v>9597.2799999999988</v>
      </c>
      <c r="F89" s="61">
        <v>9707.35</v>
      </c>
      <c r="G89" s="61">
        <v>6655.54</v>
      </c>
      <c r="H89" s="61">
        <v>6402.6</v>
      </c>
      <c r="I89" s="61">
        <v>5604.6600000000008</v>
      </c>
      <c r="J89" s="61">
        <v>5407.93</v>
      </c>
      <c r="K89" s="61">
        <v>4323.55</v>
      </c>
      <c r="L89" s="61">
        <v>4496.0300000000007</v>
      </c>
      <c r="M89" s="82">
        <v>4366.2700000000004</v>
      </c>
      <c r="N89" s="42">
        <f t="shared" si="70"/>
        <v>-2.8861017386449868E-2</v>
      </c>
      <c r="P89" s="340">
        <f t="shared" si="85"/>
        <v>6.1015893261639739E-2</v>
      </c>
      <c r="Q89" s="341">
        <f t="shared" si="86"/>
        <v>1.9348379676331795E-2</v>
      </c>
      <c r="R89" s="341">
        <f t="shared" si="87"/>
        <v>1.4959739269309524E-2</v>
      </c>
      <c r="S89" s="341">
        <f t="shared" si="88"/>
        <v>1.2168140934278569E-2</v>
      </c>
      <c r="T89" s="342">
        <f t="shared" si="71"/>
        <v>1.22503376490424E-2</v>
      </c>
      <c r="V89" s="97">
        <v>1155.3399999999999</v>
      </c>
      <c r="W89" s="61">
        <v>1149.8100000000002</v>
      </c>
      <c r="X89" s="61">
        <v>1025.635</v>
      </c>
      <c r="Y89" s="61">
        <v>926.93399999999997</v>
      </c>
      <c r="Z89" s="61">
        <v>965.154</v>
      </c>
      <c r="AA89" s="61">
        <v>636.173</v>
      </c>
      <c r="AB89" s="61">
        <v>619.995</v>
      </c>
      <c r="AC89" s="61">
        <v>548.64499999999998</v>
      </c>
      <c r="AD89" s="61">
        <v>561.43499999999995</v>
      </c>
      <c r="AE89" s="61">
        <v>450.31</v>
      </c>
      <c r="AF89" s="61">
        <v>492.72300000000001</v>
      </c>
      <c r="AG89" s="38">
        <v>483.69299999999998</v>
      </c>
      <c r="AH89" s="42">
        <f t="shared" si="72"/>
        <v>-1.8326727187486739E-2</v>
      </c>
      <c r="AJ89" s="340">
        <f t="shared" si="89"/>
        <v>3.9696712907801884E-2</v>
      </c>
      <c r="AK89" s="341">
        <f t="shared" si="90"/>
        <v>1.5484162257152172E-2</v>
      </c>
      <c r="AL89" s="341">
        <f t="shared" si="91"/>
        <v>1.1176759845134202E-2</v>
      </c>
      <c r="AM89" s="341">
        <f t="shared" si="92"/>
        <v>8.9139434125071228E-3</v>
      </c>
      <c r="AN89" s="342">
        <f t="shared" si="93"/>
        <v>9.0548360909611398E-3</v>
      </c>
      <c r="AP89" s="52">
        <f t="shared" si="97"/>
        <v>0.64721195359595507</v>
      </c>
      <c r="AQ89" s="74">
        <f t="shared" si="98"/>
        <v>0.71263266454618268</v>
      </c>
      <c r="AR89" s="74">
        <f t="shared" si="99"/>
        <v>0.77745149242700462</v>
      </c>
      <c r="AS89" s="74">
        <f t="shared" si="100"/>
        <v>0.96582990180551165</v>
      </c>
      <c r="AT89" s="74">
        <f t="shared" si="101"/>
        <v>0.99425074814444725</v>
      </c>
      <c r="AU89" s="74">
        <f t="shared" si="102"/>
        <v>0.95585482169741298</v>
      </c>
      <c r="AV89" s="74">
        <f t="shared" si="103"/>
        <v>0.96834879580170552</v>
      </c>
      <c r="AW89" s="74">
        <f t="shared" si="104"/>
        <v>0.97890862246773214</v>
      </c>
      <c r="AX89" s="74">
        <f t="shared" si="105"/>
        <v>1.038169872760927</v>
      </c>
      <c r="AY89" s="74">
        <f t="shared" si="106"/>
        <v>1.041528373674411</v>
      </c>
      <c r="AZ89" s="74">
        <f t="shared" si="94"/>
        <v>1.0959068333618769</v>
      </c>
      <c r="BA89" s="111">
        <f t="shared" si="95"/>
        <v>1.10779452484615</v>
      </c>
      <c r="BB89" s="42">
        <f t="shared" si="96"/>
        <v>1.0847355926968427E-2</v>
      </c>
    </row>
    <row r="90" spans="1:54" ht="20.100000000000001" customHeight="1">
      <c r="A90" s="88" t="s">
        <v>252</v>
      </c>
      <c r="B90" s="90">
        <v>36.18</v>
      </c>
      <c r="C90" s="61">
        <v>289.5</v>
      </c>
      <c r="D90" s="61">
        <v>468.6</v>
      </c>
      <c r="E90" s="61">
        <v>244.56</v>
      </c>
      <c r="F90" s="61">
        <v>742.41000000000008</v>
      </c>
      <c r="G90" s="61">
        <v>1281.1199999999999</v>
      </c>
      <c r="H90" s="61">
        <v>2103.52</v>
      </c>
      <c r="I90" s="61">
        <v>5685.15</v>
      </c>
      <c r="J90" s="61">
        <v>695.76</v>
      </c>
      <c r="K90" s="61">
        <v>3884.35</v>
      </c>
      <c r="L90" s="61">
        <v>599.15</v>
      </c>
      <c r="M90" s="82">
        <v>3384.82</v>
      </c>
      <c r="N90" s="42">
        <f t="shared" si="70"/>
        <v>4.6493699407493949</v>
      </c>
      <c r="P90" s="340">
        <f t="shared" si="85"/>
        <v>1.2366541416411971E-4</v>
      </c>
      <c r="Q90" s="341">
        <f t="shared" si="86"/>
        <v>3.7243553747618057E-3</v>
      </c>
      <c r="R90" s="341">
        <f t="shared" si="87"/>
        <v>1.3440081236655629E-2</v>
      </c>
      <c r="S90" s="341">
        <f t="shared" si="88"/>
        <v>1.6215509328836779E-3</v>
      </c>
      <c r="T90" s="342">
        <f t="shared" si="71"/>
        <v>9.4967072309389243E-3</v>
      </c>
      <c r="V90" s="97">
        <v>7.32</v>
      </c>
      <c r="W90" s="61">
        <v>37.508000000000003</v>
      </c>
      <c r="X90" s="61">
        <v>55.841000000000001</v>
      </c>
      <c r="Y90" s="61">
        <v>29.911999999999999</v>
      </c>
      <c r="Z90" s="61">
        <v>91.501999999999995</v>
      </c>
      <c r="AA90" s="61">
        <v>135.83500000000001</v>
      </c>
      <c r="AB90" s="61">
        <v>220.33700000000002</v>
      </c>
      <c r="AC90" s="61">
        <v>620.28300000000002</v>
      </c>
      <c r="AD90" s="61">
        <v>86.519000000000005</v>
      </c>
      <c r="AE90" s="61">
        <v>439.64400000000001</v>
      </c>
      <c r="AF90" s="61">
        <v>69.076999999999998</v>
      </c>
      <c r="AG90" s="38">
        <v>399.387</v>
      </c>
      <c r="AH90" s="42">
        <f t="shared" si="72"/>
        <v>4.78176527643065</v>
      </c>
      <c r="AJ90" s="340">
        <f t="shared" si="89"/>
        <v>2.5151032465344387E-4</v>
      </c>
      <c r="AK90" s="341">
        <f t="shared" si="90"/>
        <v>3.306162286359631E-3</v>
      </c>
      <c r="AL90" s="341">
        <f t="shared" si="91"/>
        <v>1.0912028170269773E-2</v>
      </c>
      <c r="AM90" s="341">
        <f t="shared" si="92"/>
        <v>1.2496848515408342E-3</v>
      </c>
      <c r="AN90" s="342">
        <f t="shared" si="93"/>
        <v>7.4766097955949271E-3</v>
      </c>
      <c r="AP90" s="52">
        <f t="shared" si="97"/>
        <v>2.0232172470978442</v>
      </c>
      <c r="AQ90" s="74">
        <f t="shared" si="98"/>
        <v>1.2956131260794472</v>
      </c>
      <c r="AR90" s="74">
        <f t="shared" si="99"/>
        <v>1.191655996585574</v>
      </c>
      <c r="AS90" s="74">
        <f t="shared" si="100"/>
        <v>1.2230945371279032</v>
      </c>
      <c r="AT90" s="74">
        <f t="shared" si="101"/>
        <v>1.2324995622364998</v>
      </c>
      <c r="AU90" s="74">
        <f t="shared" si="102"/>
        <v>1.0602831897090048</v>
      </c>
      <c r="AV90" s="74">
        <f t="shared" si="103"/>
        <v>1.0474680535483381</v>
      </c>
      <c r="AW90" s="74">
        <f t="shared" si="104"/>
        <v>1.091058283422601</v>
      </c>
      <c r="AX90" s="74">
        <f t="shared" si="105"/>
        <v>1.2435178797286421</v>
      </c>
      <c r="AY90" s="74">
        <f t="shared" si="106"/>
        <v>1.1318341550066293</v>
      </c>
      <c r="AZ90" s="74">
        <f t="shared" si="94"/>
        <v>1.1529166318951849</v>
      </c>
      <c r="BA90" s="111">
        <f t="shared" si="95"/>
        <v>1.1799357129773518</v>
      </c>
      <c r="BB90" s="42">
        <f t="shared" si="96"/>
        <v>2.3435416173806459E-2</v>
      </c>
    </row>
    <row r="91" spans="1:54" ht="20.100000000000001" customHeight="1">
      <c r="A91" s="88" t="s">
        <v>155</v>
      </c>
      <c r="B91" s="90">
        <v>106.49</v>
      </c>
      <c r="C91" s="61">
        <v>374.1</v>
      </c>
      <c r="D91" s="61">
        <v>275.82</v>
      </c>
      <c r="E91" s="61">
        <v>543.72</v>
      </c>
      <c r="F91" s="61">
        <v>403.38</v>
      </c>
      <c r="G91" s="61">
        <v>126.43</v>
      </c>
      <c r="H91" s="61">
        <v>378.64</v>
      </c>
      <c r="I91" s="61">
        <v>361.69</v>
      </c>
      <c r="J91" s="61">
        <v>338.66</v>
      </c>
      <c r="K91" s="61">
        <v>1008.73</v>
      </c>
      <c r="L91" s="61">
        <v>1143.1199999999999</v>
      </c>
      <c r="M91" s="82">
        <v>1693.67</v>
      </c>
      <c r="N91" s="42">
        <f t="shared" si="70"/>
        <v>0.48162047729022345</v>
      </c>
      <c r="P91" s="340">
        <f t="shared" si="85"/>
        <v>3.6398921930174425E-4</v>
      </c>
      <c r="Q91" s="341">
        <f t="shared" si="86"/>
        <v>3.6754578027908016E-4</v>
      </c>
      <c r="R91" s="341">
        <f t="shared" si="87"/>
        <v>3.4902655903437212E-3</v>
      </c>
      <c r="S91" s="341">
        <f t="shared" si="88"/>
        <v>3.0937616663573226E-3</v>
      </c>
      <c r="T91" s="342">
        <f t="shared" si="71"/>
        <v>4.7518887668544637E-3</v>
      </c>
      <c r="V91" s="97">
        <v>25.949000000000002</v>
      </c>
      <c r="W91" s="61">
        <v>63.427999999999997</v>
      </c>
      <c r="X91" s="61">
        <v>47.835000000000001</v>
      </c>
      <c r="Y91" s="61">
        <v>97.619000000000014</v>
      </c>
      <c r="Z91" s="61">
        <v>75.566999999999993</v>
      </c>
      <c r="AA91" s="61">
        <v>26.766999999999999</v>
      </c>
      <c r="AB91" s="61">
        <v>71.180000000000007</v>
      </c>
      <c r="AC91" s="61">
        <v>74.756</v>
      </c>
      <c r="AD91" s="61">
        <v>73.069999999999993</v>
      </c>
      <c r="AE91" s="61">
        <v>194.73700000000002</v>
      </c>
      <c r="AF91" s="61">
        <v>246.77600000000001</v>
      </c>
      <c r="AG91" s="38">
        <v>332.76600000000002</v>
      </c>
      <c r="AH91" s="42">
        <f t="shared" si="72"/>
        <v>0.34845365837844849</v>
      </c>
      <c r="AJ91" s="340">
        <f t="shared" si="89"/>
        <v>8.9159035716287083E-4</v>
      </c>
      <c r="AK91" s="341">
        <f t="shared" si="90"/>
        <v>6.5149663870864088E-4</v>
      </c>
      <c r="AL91" s="341">
        <f t="shared" si="91"/>
        <v>4.8334007283025015E-3</v>
      </c>
      <c r="AM91" s="341">
        <f t="shared" si="92"/>
        <v>4.4644705028278721E-3</v>
      </c>
      <c r="AN91" s="342">
        <f t="shared" si="93"/>
        <v>6.2294504709490836E-3</v>
      </c>
      <c r="AP91" s="52">
        <f t="shared" si="97"/>
        <v>2.4367546248474037</v>
      </c>
      <c r="AQ91" s="74">
        <f t="shared" si="98"/>
        <v>1.6954824913124831</v>
      </c>
      <c r="AR91" s="74">
        <f t="shared" si="99"/>
        <v>1.7342832281922993</v>
      </c>
      <c r="AS91" s="74">
        <f t="shared" si="100"/>
        <v>1.7953910100787172</v>
      </c>
      <c r="AT91" s="74">
        <f t="shared" si="101"/>
        <v>1.8733452327829836</v>
      </c>
      <c r="AU91" s="74">
        <f t="shared" si="102"/>
        <v>2.1171399193229452</v>
      </c>
      <c r="AV91" s="74">
        <f t="shared" si="103"/>
        <v>1.8798859074582719</v>
      </c>
      <c r="AW91" s="74">
        <f t="shared" si="104"/>
        <v>2.0668528297713511</v>
      </c>
      <c r="AX91" s="74">
        <f t="shared" si="105"/>
        <v>2.1576212130160037</v>
      </c>
      <c r="AY91" s="74">
        <f t="shared" si="106"/>
        <v>1.9305165901678349</v>
      </c>
      <c r="AZ91" s="74">
        <f t="shared" si="94"/>
        <v>2.1587934775001751</v>
      </c>
      <c r="BA91" s="111">
        <f t="shared" si="95"/>
        <v>1.9647629113109402</v>
      </c>
      <c r="BB91" s="42">
        <f t="shared" si="96"/>
        <v>-8.9879170106589884E-2</v>
      </c>
    </row>
    <row r="92" spans="1:54" ht="20.100000000000001" customHeight="1">
      <c r="A92" s="88" t="s">
        <v>164</v>
      </c>
      <c r="B92" s="90">
        <v>728.76</v>
      </c>
      <c r="C92" s="61">
        <v>682.88</v>
      </c>
      <c r="D92" s="61">
        <v>604.1</v>
      </c>
      <c r="E92" s="61">
        <v>688.4</v>
      </c>
      <c r="F92" s="61">
        <v>658.19999999999993</v>
      </c>
      <c r="G92" s="61">
        <v>545.66999999999996</v>
      </c>
      <c r="H92" s="61">
        <v>655.3900000000001</v>
      </c>
      <c r="I92" s="61">
        <v>917.28000000000009</v>
      </c>
      <c r="J92" s="61">
        <v>1037</v>
      </c>
      <c r="K92" s="61">
        <v>673.51</v>
      </c>
      <c r="L92" s="61">
        <v>767.87000000000012</v>
      </c>
      <c r="M92" s="82">
        <v>1108.03</v>
      </c>
      <c r="N92" s="42">
        <f t="shared" si="70"/>
        <v>0.44299165223279957</v>
      </c>
      <c r="P92" s="340">
        <f t="shared" si="85"/>
        <v>2.4909454733621859E-3</v>
      </c>
      <c r="Q92" s="341">
        <f t="shared" si="86"/>
        <v>1.5863221223197472E-3</v>
      </c>
      <c r="R92" s="341">
        <f t="shared" si="87"/>
        <v>2.3303845208850729E-3</v>
      </c>
      <c r="S92" s="341">
        <f t="shared" si="88"/>
        <v>2.0781779434755738E-3</v>
      </c>
      <c r="T92" s="342">
        <f t="shared" si="71"/>
        <v>3.1087728485110744E-3</v>
      </c>
      <c r="V92" s="97">
        <v>166.93299999999999</v>
      </c>
      <c r="W92" s="61">
        <v>155.81899999999999</v>
      </c>
      <c r="X92" s="61">
        <v>149.09700000000001</v>
      </c>
      <c r="Y92" s="61">
        <v>163.48499999999999</v>
      </c>
      <c r="Z92" s="61">
        <v>149.22899999999998</v>
      </c>
      <c r="AA92" s="61">
        <v>152.32900000000001</v>
      </c>
      <c r="AB92" s="61">
        <v>184.90599999999998</v>
      </c>
      <c r="AC92" s="61">
        <v>233.74</v>
      </c>
      <c r="AD92" s="61">
        <v>203.268</v>
      </c>
      <c r="AE92" s="61">
        <v>196.73399999999998</v>
      </c>
      <c r="AF92" s="61">
        <v>217.44799999999998</v>
      </c>
      <c r="AG92" s="38">
        <v>297.30099999999999</v>
      </c>
      <c r="AH92" s="42">
        <f t="shared" si="72"/>
        <v>0.3672280269305766</v>
      </c>
      <c r="AJ92" s="340">
        <f t="shared" si="89"/>
        <v>5.735706697455374E-3</v>
      </c>
      <c r="AK92" s="341">
        <f t="shared" si="90"/>
        <v>3.7076187648166985E-3</v>
      </c>
      <c r="AL92" s="341">
        <f t="shared" si="91"/>
        <v>4.8829665594204699E-3</v>
      </c>
      <c r="AM92" s="341">
        <f t="shared" si="92"/>
        <v>3.9338922014252398E-3</v>
      </c>
      <c r="AN92" s="342">
        <f t="shared" si="93"/>
        <v>5.5655381092528482E-3</v>
      </c>
      <c r="AP92" s="52">
        <f t="shared" si="97"/>
        <v>2.2906443822383227</v>
      </c>
      <c r="AQ92" s="74">
        <f t="shared" si="98"/>
        <v>2.2817918228678535</v>
      </c>
      <c r="AR92" s="74">
        <f t="shared" si="99"/>
        <v>2.4680847541797717</v>
      </c>
      <c r="AS92" s="74">
        <f t="shared" si="100"/>
        <v>2.3748547356188263</v>
      </c>
      <c r="AT92" s="74">
        <f t="shared" si="101"/>
        <v>2.267228805834093</v>
      </c>
      <c r="AU92" s="74">
        <f t="shared" si="102"/>
        <v>2.7915956530503787</v>
      </c>
      <c r="AV92" s="74">
        <f t="shared" si="103"/>
        <v>2.82131250095363</v>
      </c>
      <c r="AW92" s="74">
        <f t="shared" si="104"/>
        <v>2.5481859410430836</v>
      </c>
      <c r="AX92" s="74">
        <f t="shared" si="105"/>
        <v>1.9601542912246868</v>
      </c>
      <c r="AY92" s="74">
        <f t="shared" si="106"/>
        <v>2.9210256714822345</v>
      </c>
      <c r="AZ92" s="74">
        <f t="shared" si="94"/>
        <v>2.8318335134853552</v>
      </c>
      <c r="BA92" s="111">
        <f t="shared" si="95"/>
        <v>2.6831493732119167</v>
      </c>
      <c r="BB92" s="42">
        <f t="shared" si="96"/>
        <v>-5.2504548577942865E-2</v>
      </c>
    </row>
    <row r="93" spans="1:54" ht="20.100000000000001" customHeight="1">
      <c r="A93" s="88" t="s">
        <v>131</v>
      </c>
      <c r="B93" s="90">
        <v>1485.66</v>
      </c>
      <c r="C93" s="61">
        <v>917.59999999999991</v>
      </c>
      <c r="D93" s="61">
        <v>692.75999999999988</v>
      </c>
      <c r="E93" s="61">
        <v>709.00999999999988</v>
      </c>
      <c r="F93" s="61">
        <v>630.7700000000001</v>
      </c>
      <c r="G93" s="61">
        <v>458.45</v>
      </c>
      <c r="H93" s="61">
        <v>578.27</v>
      </c>
      <c r="I93" s="61">
        <v>539.15000000000009</v>
      </c>
      <c r="J93" s="61">
        <v>500.12999999999994</v>
      </c>
      <c r="K93" s="61">
        <v>481.38</v>
      </c>
      <c r="L93" s="61">
        <v>662.64</v>
      </c>
      <c r="M93" s="82">
        <v>601.29999999999995</v>
      </c>
      <c r="N93" s="42">
        <f t="shared" si="70"/>
        <v>-9.2569117469515932E-2</v>
      </c>
      <c r="P93" s="340">
        <f t="shared" si="85"/>
        <v>5.0780751577409093E-3</v>
      </c>
      <c r="Q93" s="341">
        <f t="shared" si="86"/>
        <v>1.3327640826460831E-3</v>
      </c>
      <c r="R93" s="341">
        <f t="shared" si="87"/>
        <v>1.6656033327844522E-3</v>
      </c>
      <c r="S93" s="341">
        <f t="shared" si="88"/>
        <v>1.7933814740316121E-3</v>
      </c>
      <c r="T93" s="342">
        <f t="shared" si="71"/>
        <v>1.6870527998427019E-3</v>
      </c>
      <c r="V93" s="97">
        <v>339.13</v>
      </c>
      <c r="W93" s="61">
        <v>210.49100000000001</v>
      </c>
      <c r="X93" s="61">
        <v>189.99199999999999</v>
      </c>
      <c r="Y93" s="61">
        <v>189.58100000000002</v>
      </c>
      <c r="Z93" s="61">
        <v>183.87500000000003</v>
      </c>
      <c r="AA93" s="61">
        <v>121.52</v>
      </c>
      <c r="AB93" s="61">
        <v>139.785</v>
      </c>
      <c r="AC93" s="61">
        <v>143.46700000000001</v>
      </c>
      <c r="AD93" s="61">
        <v>137.63999999999999</v>
      </c>
      <c r="AE93" s="61">
        <v>158.74300000000002</v>
      </c>
      <c r="AF93" s="61">
        <v>185.89500000000001</v>
      </c>
      <c r="AG93" s="38">
        <v>237.19299999999998</v>
      </c>
      <c r="AH93" s="42">
        <f t="shared" si="72"/>
        <v>0.27595147798488379</v>
      </c>
      <c r="AJ93" s="340">
        <f t="shared" si="89"/>
        <v>1.1652280928923826E-2</v>
      </c>
      <c r="AK93" s="341">
        <f t="shared" si="90"/>
        <v>2.9577416795260598E-3</v>
      </c>
      <c r="AL93" s="341">
        <f t="shared" si="91"/>
        <v>3.9400244011817166E-3</v>
      </c>
      <c r="AM93" s="341">
        <f t="shared" si="92"/>
        <v>3.3630610112944017E-3</v>
      </c>
      <c r="AN93" s="342">
        <f t="shared" si="93"/>
        <v>4.440303533281122E-3</v>
      </c>
      <c r="AP93" s="52">
        <f t="shared" si="97"/>
        <v>2.2826891751814009</v>
      </c>
      <c r="AQ93" s="74">
        <f t="shared" si="98"/>
        <v>2.2939298169136881</v>
      </c>
      <c r="AR93" s="74">
        <f t="shared" si="99"/>
        <v>2.7425370979848722</v>
      </c>
      <c r="AS93" s="74">
        <f t="shared" si="100"/>
        <v>2.6738833020690826</v>
      </c>
      <c r="AT93" s="74">
        <f t="shared" si="101"/>
        <v>2.9150879084293804</v>
      </c>
      <c r="AU93" s="74">
        <f t="shared" si="102"/>
        <v>2.6506707383575092</v>
      </c>
      <c r="AV93" s="74">
        <f t="shared" si="103"/>
        <v>2.4172964186279766</v>
      </c>
      <c r="AW93" s="74">
        <f t="shared" si="104"/>
        <v>2.6609848836130947</v>
      </c>
      <c r="AX93" s="74">
        <f t="shared" si="105"/>
        <v>2.7520844580409092</v>
      </c>
      <c r="AY93" s="74">
        <f t="shared" si="106"/>
        <v>3.2976650463251489</v>
      </c>
      <c r="AZ93" s="74">
        <f t="shared" si="94"/>
        <v>2.8053694313654476</v>
      </c>
      <c r="BA93" s="111">
        <f t="shared" si="95"/>
        <v>3.9446698819225015</v>
      </c>
      <c r="BB93" s="42">
        <f t="shared" si="96"/>
        <v>0.40611423145169373</v>
      </c>
    </row>
    <row r="94" spans="1:54" ht="20.100000000000001" customHeight="1">
      <c r="A94" s="88" t="s">
        <v>253</v>
      </c>
      <c r="B94" s="90">
        <v>0.72</v>
      </c>
      <c r="C94" s="61">
        <v>0.8</v>
      </c>
      <c r="D94" s="61"/>
      <c r="E94" s="61"/>
      <c r="F94" s="61">
        <v>104.75</v>
      </c>
      <c r="G94" s="61">
        <v>3.6</v>
      </c>
      <c r="H94" s="61">
        <v>24.3</v>
      </c>
      <c r="I94" s="61">
        <v>2.99</v>
      </c>
      <c r="J94" s="61">
        <v>949.22</v>
      </c>
      <c r="K94" s="61">
        <v>840</v>
      </c>
      <c r="L94" s="61">
        <v>3355.14</v>
      </c>
      <c r="M94" s="82">
        <v>4693.97</v>
      </c>
      <c r="N94" s="42">
        <f t="shared" si="70"/>
        <v>0.3990384901971305</v>
      </c>
      <c r="P94" s="340">
        <f t="shared" si="85"/>
        <v>2.4610032669476558E-6</v>
      </c>
      <c r="Q94" s="341">
        <f t="shared" si="86"/>
        <v>1.0465592098431452E-5</v>
      </c>
      <c r="R94" s="341">
        <f t="shared" si="87"/>
        <v>2.9064497892287585E-3</v>
      </c>
      <c r="S94" s="341">
        <f t="shared" si="88"/>
        <v>9.0804145822504269E-3</v>
      </c>
      <c r="T94" s="342">
        <f t="shared" si="71"/>
        <v>1.3169757576713202E-2</v>
      </c>
      <c r="V94" s="97">
        <v>0.52700000000000002</v>
      </c>
      <c r="W94" s="61">
        <v>0.70199999999999996</v>
      </c>
      <c r="X94" s="61"/>
      <c r="Y94" s="61"/>
      <c r="Z94" s="61">
        <v>5.0350000000000001</v>
      </c>
      <c r="AA94" s="61">
        <v>0.78</v>
      </c>
      <c r="AB94" s="61">
        <v>3.0619999999999998</v>
      </c>
      <c r="AC94" s="61">
        <v>0.45600000000000002</v>
      </c>
      <c r="AD94" s="61">
        <v>48.115000000000002</v>
      </c>
      <c r="AE94" s="61">
        <v>41.634</v>
      </c>
      <c r="AF94" s="61">
        <v>176.191</v>
      </c>
      <c r="AG94" s="38">
        <v>214.602</v>
      </c>
      <c r="AH94" s="42">
        <f t="shared" si="72"/>
        <v>0.21800773024728845</v>
      </c>
      <c r="AJ94" s="340">
        <f t="shared" si="89"/>
        <v>1.8107369001689194E-5</v>
      </c>
      <c r="AK94" s="341">
        <f t="shared" si="90"/>
        <v>1.8984846198406244E-5</v>
      </c>
      <c r="AL94" s="341">
        <f t="shared" si="91"/>
        <v>1.0333619493067385E-3</v>
      </c>
      <c r="AM94" s="341">
        <f t="shared" si="92"/>
        <v>3.1875041428815832E-3</v>
      </c>
      <c r="AN94" s="342">
        <f t="shared" si="93"/>
        <v>4.0173951965243298E-3</v>
      </c>
      <c r="AP94" s="52">
        <f t="shared" si="97"/>
        <v>7.3194444444444446</v>
      </c>
      <c r="AQ94" s="74">
        <f t="shared" si="98"/>
        <v>8.7749999999999986</v>
      </c>
      <c r="AR94" s="74"/>
      <c r="AS94" s="74"/>
      <c r="AT94" s="74">
        <f t="shared" si="101"/>
        <v>0.48066825775656324</v>
      </c>
      <c r="AU94" s="74">
        <f t="shared" si="102"/>
        <v>2.166666666666667</v>
      </c>
      <c r="AV94" s="74">
        <f t="shared" si="103"/>
        <v>1.2600823045267489</v>
      </c>
      <c r="AW94" s="74">
        <f t="shared" si="104"/>
        <v>1.5250836120401337</v>
      </c>
      <c r="AX94" s="74">
        <f t="shared" si="105"/>
        <v>0.50688986747013343</v>
      </c>
      <c r="AY94" s="74">
        <f t="shared" si="106"/>
        <v>0.49564285714285716</v>
      </c>
      <c r="AZ94" s="74">
        <f t="shared" si="94"/>
        <v>0.52513755014693875</v>
      </c>
      <c r="BA94" s="111">
        <f t="shared" si="95"/>
        <v>0.45718656062991458</v>
      </c>
      <c r="BB94" s="42">
        <f t="shared" si="96"/>
        <v>-0.12939655428946339</v>
      </c>
    </row>
    <row r="95" spans="1:54" ht="20.100000000000001" customHeight="1">
      <c r="A95" s="88" t="s">
        <v>157</v>
      </c>
      <c r="B95" s="90">
        <v>326.25</v>
      </c>
      <c r="C95" s="61">
        <v>254.62</v>
      </c>
      <c r="D95" s="61">
        <v>916.44</v>
      </c>
      <c r="E95" s="61">
        <v>1293.1999999999998</v>
      </c>
      <c r="F95" s="61">
        <v>1052.33</v>
      </c>
      <c r="G95" s="61">
        <v>1057.6099999999999</v>
      </c>
      <c r="H95" s="61">
        <v>1043.8800000000001</v>
      </c>
      <c r="I95" s="61">
        <v>904.26</v>
      </c>
      <c r="J95" s="61">
        <v>554.97</v>
      </c>
      <c r="K95" s="61">
        <v>1374.1399999999999</v>
      </c>
      <c r="L95" s="61">
        <v>1384.1599999999999</v>
      </c>
      <c r="M95" s="82">
        <v>1276.92</v>
      </c>
      <c r="N95" s="42">
        <f t="shared" si="70"/>
        <v>-7.7476592301467889E-2</v>
      </c>
      <c r="P95" s="340">
        <f t="shared" si="85"/>
        <v>1.1151421053356566E-3</v>
      </c>
      <c r="Q95" s="341">
        <f t="shared" si="86"/>
        <v>3.0745874608950241E-3</v>
      </c>
      <c r="R95" s="341">
        <f t="shared" si="87"/>
        <v>4.7546058492509598E-3</v>
      </c>
      <c r="S95" s="341">
        <f t="shared" si="88"/>
        <v>3.7461168977055356E-3</v>
      </c>
      <c r="T95" s="342">
        <f t="shared" si="71"/>
        <v>3.5826234178864846E-3</v>
      </c>
      <c r="V95" s="97">
        <v>39.362000000000002</v>
      </c>
      <c r="W95" s="61">
        <v>45.887999999999998</v>
      </c>
      <c r="X95" s="61">
        <v>100.633</v>
      </c>
      <c r="Y95" s="61">
        <v>212.35500000000002</v>
      </c>
      <c r="Z95" s="61">
        <v>205.99199999999999</v>
      </c>
      <c r="AA95" s="61">
        <v>160.38999999999999</v>
      </c>
      <c r="AB95" s="61">
        <v>177.27600000000001</v>
      </c>
      <c r="AC95" s="61">
        <v>156.15100000000001</v>
      </c>
      <c r="AD95" s="61">
        <v>101.185</v>
      </c>
      <c r="AE95" s="61">
        <v>216.46599999999998</v>
      </c>
      <c r="AF95" s="61">
        <v>196.50200000000001</v>
      </c>
      <c r="AG95" s="38">
        <v>212.05699999999999</v>
      </c>
      <c r="AH95" s="42">
        <f t="shared" si="72"/>
        <v>7.915949964885842E-2</v>
      </c>
      <c r="AJ95" s="340">
        <f t="shared" si="89"/>
        <v>1.3524521036897346E-3</v>
      </c>
      <c r="AK95" s="341">
        <f t="shared" si="90"/>
        <v>3.9038198484133038E-3</v>
      </c>
      <c r="AL95" s="341">
        <f t="shared" si="91"/>
        <v>5.3727176759050879E-3</v>
      </c>
      <c r="AM95" s="341">
        <f t="shared" si="92"/>
        <v>3.5549542206157912E-3</v>
      </c>
      <c r="AN95" s="342">
        <f t="shared" si="93"/>
        <v>3.9697522538902699E-3</v>
      </c>
      <c r="AP95" s="52">
        <f t="shared" si="97"/>
        <v>1.2064980842911879</v>
      </c>
      <c r="AQ95" s="74">
        <f t="shared" si="98"/>
        <v>1.802215065587935</v>
      </c>
      <c r="AR95" s="74">
        <f t="shared" si="99"/>
        <v>1.0980860721923966</v>
      </c>
      <c r="AS95" s="74">
        <f t="shared" si="100"/>
        <v>1.6420893906588314</v>
      </c>
      <c r="AT95" s="74">
        <f t="shared" si="101"/>
        <v>1.9574848194007584</v>
      </c>
      <c r="AU95" s="74">
        <f t="shared" si="102"/>
        <v>1.5165325592609751</v>
      </c>
      <c r="AV95" s="74">
        <f t="shared" si="103"/>
        <v>1.6982411771467985</v>
      </c>
      <c r="AW95" s="74">
        <f t="shared" si="104"/>
        <v>1.7268374140180922</v>
      </c>
      <c r="AX95" s="74">
        <f t="shared" si="105"/>
        <v>1.8232517072994936</v>
      </c>
      <c r="AY95" s="74">
        <f t="shared" si="106"/>
        <v>1.5752834500123714</v>
      </c>
      <c r="AZ95" s="74">
        <f t="shared" si="94"/>
        <v>1.4196480175702233</v>
      </c>
      <c r="BA95" s="111">
        <f t="shared" si="95"/>
        <v>1.6606913510634964</v>
      </c>
      <c r="BB95" s="42">
        <f t="shared" si="96"/>
        <v>0.16979091331795548</v>
      </c>
    </row>
    <row r="96" spans="1:54" ht="20.100000000000001" customHeight="1">
      <c r="A96" s="88" t="s">
        <v>244</v>
      </c>
      <c r="B96" s="90">
        <v>213.43</v>
      </c>
      <c r="C96" s="61">
        <v>105.35</v>
      </c>
      <c r="D96" s="61">
        <v>172.79</v>
      </c>
      <c r="E96" s="61">
        <v>129.92000000000002</v>
      </c>
      <c r="F96" s="61">
        <v>189.57</v>
      </c>
      <c r="G96" s="61">
        <v>203.85</v>
      </c>
      <c r="H96" s="61">
        <v>130.06</v>
      </c>
      <c r="I96" s="61">
        <v>211.78</v>
      </c>
      <c r="J96" s="61">
        <v>279.96999999999997</v>
      </c>
      <c r="K96" s="61">
        <v>276.94</v>
      </c>
      <c r="L96" s="61">
        <v>366.03</v>
      </c>
      <c r="M96" s="82">
        <v>667.2</v>
      </c>
      <c r="N96" s="42">
        <f t="shared" si="70"/>
        <v>0.82280140972051496</v>
      </c>
      <c r="P96" s="340">
        <f t="shared" si="85"/>
        <v>7.2951656564533085E-4</v>
      </c>
      <c r="Q96" s="341">
        <f t="shared" si="86"/>
        <v>5.92614152573681E-4</v>
      </c>
      <c r="R96" s="341">
        <f t="shared" si="87"/>
        <v>9.5822881503453855E-4</v>
      </c>
      <c r="S96" s="341">
        <f t="shared" si="88"/>
        <v>9.9063053987050436E-4</v>
      </c>
      <c r="T96" s="342">
        <f t="shared" si="71"/>
        <v>1.8719468286297204E-3</v>
      </c>
      <c r="V96" s="97">
        <v>17.597999999999999</v>
      </c>
      <c r="W96" s="61">
        <v>19.353000000000002</v>
      </c>
      <c r="X96" s="61">
        <v>30.737000000000002</v>
      </c>
      <c r="Y96" s="61">
        <v>20.451000000000001</v>
      </c>
      <c r="Z96" s="61">
        <v>32.183</v>
      </c>
      <c r="AA96" s="61">
        <v>41.728000000000002</v>
      </c>
      <c r="AB96" s="61">
        <v>27.28</v>
      </c>
      <c r="AC96" s="61">
        <v>45.690999999999995</v>
      </c>
      <c r="AD96" s="61">
        <v>60.67</v>
      </c>
      <c r="AE96" s="61">
        <v>78.531000000000006</v>
      </c>
      <c r="AF96" s="61">
        <v>87.575999999999993</v>
      </c>
      <c r="AG96" s="38">
        <v>181.72800000000001</v>
      </c>
      <c r="AH96" s="42">
        <f t="shared" si="72"/>
        <v>1.0750890654973968</v>
      </c>
      <c r="AJ96" s="340">
        <f t="shared" si="89"/>
        <v>6.0465555918733668E-4</v>
      </c>
      <c r="AK96" s="341">
        <f t="shared" si="90"/>
        <v>1.0156405925219175E-3</v>
      </c>
      <c r="AL96" s="341">
        <f t="shared" si="91"/>
        <v>1.9491508680647422E-3</v>
      </c>
      <c r="AM96" s="341">
        <f t="shared" si="92"/>
        <v>1.5843537003422282E-3</v>
      </c>
      <c r="AN96" s="342">
        <f t="shared" si="93"/>
        <v>3.4019869072700786E-3</v>
      </c>
      <c r="AP96" s="52">
        <f t="shared" si="97"/>
        <v>0.8245326336503771</v>
      </c>
      <c r="AQ96" s="74">
        <f t="shared" si="98"/>
        <v>1.8370194589463695</v>
      </c>
      <c r="AR96" s="74">
        <f t="shared" si="99"/>
        <v>1.7788645176225479</v>
      </c>
      <c r="AS96" s="74">
        <f t="shared" si="100"/>
        <v>1.5741225369458125</v>
      </c>
      <c r="AT96" s="74">
        <f t="shared" si="101"/>
        <v>1.6976842327372474</v>
      </c>
      <c r="AU96" s="74">
        <f t="shared" si="102"/>
        <v>2.0469953397105716</v>
      </c>
      <c r="AV96" s="74">
        <f t="shared" si="103"/>
        <v>2.0974934645548209</v>
      </c>
      <c r="AW96" s="74">
        <f t="shared" si="104"/>
        <v>2.1574747379355932</v>
      </c>
      <c r="AX96" s="74">
        <f t="shared" si="105"/>
        <v>2.1670178947744403</v>
      </c>
      <c r="AY96" s="74">
        <f t="shared" si="106"/>
        <v>2.835668375821478</v>
      </c>
      <c r="AZ96" s="74">
        <f t="shared" si="94"/>
        <v>2.3925907712482584</v>
      </c>
      <c r="BA96" s="111">
        <f t="shared" si="95"/>
        <v>2.7237410071942447</v>
      </c>
      <c r="BB96" s="42">
        <f t="shared" si="96"/>
        <v>0.13840655072543778</v>
      </c>
    </row>
    <row r="97" spans="1:54" ht="20.100000000000001" customHeight="1">
      <c r="A97" s="88" t="s">
        <v>161</v>
      </c>
      <c r="B97" s="90">
        <v>346.59000000000003</v>
      </c>
      <c r="C97" s="61">
        <v>360.6</v>
      </c>
      <c r="D97" s="61">
        <v>321.49</v>
      </c>
      <c r="E97" s="61">
        <v>112.00999999999999</v>
      </c>
      <c r="F97" s="61">
        <v>600.79</v>
      </c>
      <c r="G97" s="61">
        <v>495.06</v>
      </c>
      <c r="H97" s="61">
        <v>894.98</v>
      </c>
      <c r="I97" s="61">
        <v>818.48</v>
      </c>
      <c r="J97" s="61">
        <v>776.68000000000006</v>
      </c>
      <c r="K97" s="61">
        <v>733.65</v>
      </c>
      <c r="L97" s="61">
        <v>949.64</v>
      </c>
      <c r="M97" s="82">
        <v>711.45999999999992</v>
      </c>
      <c r="N97" s="42">
        <f t="shared" si="70"/>
        <v>-0.25081083357904055</v>
      </c>
      <c r="P97" s="340">
        <f t="shared" si="85"/>
        <v>1.184665447626928E-3</v>
      </c>
      <c r="Q97" s="341">
        <f t="shared" si="86"/>
        <v>1.4391933400692985E-3</v>
      </c>
      <c r="R97" s="341">
        <f t="shared" si="87"/>
        <v>2.5384724855567605E-3</v>
      </c>
      <c r="S97" s="341">
        <f t="shared" si="88"/>
        <v>2.5701237217786131E-3</v>
      </c>
      <c r="T97" s="342">
        <f t="shared" si="71"/>
        <v>1.9961260352171772E-3</v>
      </c>
      <c r="V97" s="97">
        <v>75.606999999999999</v>
      </c>
      <c r="W97" s="61">
        <v>70.349999999999994</v>
      </c>
      <c r="X97" s="61">
        <v>56.253999999999998</v>
      </c>
      <c r="Y97" s="61">
        <v>20.337999999999997</v>
      </c>
      <c r="Z97" s="61">
        <v>99.116</v>
      </c>
      <c r="AA97" s="61">
        <v>103.42400000000001</v>
      </c>
      <c r="AB97" s="61">
        <v>182.54700000000003</v>
      </c>
      <c r="AC97" s="61">
        <v>173.44399999999999</v>
      </c>
      <c r="AD97" s="61">
        <v>154.899</v>
      </c>
      <c r="AE97" s="61">
        <v>169.209</v>
      </c>
      <c r="AF97" s="61">
        <v>211.62699999999998</v>
      </c>
      <c r="AG97" s="38">
        <v>156.32199999999997</v>
      </c>
      <c r="AH97" s="42">
        <f t="shared" si="72"/>
        <v>-0.26133243867748451</v>
      </c>
      <c r="AJ97" s="340">
        <f t="shared" si="89"/>
        <v>2.5978061633979413E-3</v>
      </c>
      <c r="AK97" s="341">
        <f t="shared" si="90"/>
        <v>2.5172932477230351E-3</v>
      </c>
      <c r="AL97" s="341">
        <f t="shared" si="91"/>
        <v>4.1997920468906163E-3</v>
      </c>
      <c r="AM97" s="341">
        <f t="shared" si="92"/>
        <v>3.8285834080378721E-3</v>
      </c>
      <c r="AN97" s="342">
        <f t="shared" si="93"/>
        <v>2.9263811703109763E-3</v>
      </c>
      <c r="AP97" s="52">
        <f t="shared" si="97"/>
        <v>2.1814535906979424</v>
      </c>
      <c r="AQ97" s="74">
        <f t="shared" si="98"/>
        <v>1.950915141430948</v>
      </c>
      <c r="AR97" s="74">
        <f t="shared" si="99"/>
        <v>1.7497900401256647</v>
      </c>
      <c r="AS97" s="74">
        <f t="shared" si="100"/>
        <v>1.815730738326935</v>
      </c>
      <c r="AT97" s="74">
        <f t="shared" si="101"/>
        <v>1.6497611478220344</v>
      </c>
      <c r="AU97" s="74">
        <f t="shared" si="102"/>
        <v>2.0891205106451745</v>
      </c>
      <c r="AV97" s="74">
        <f t="shared" si="103"/>
        <v>2.0396768642874705</v>
      </c>
      <c r="AW97" s="74">
        <f t="shared" si="104"/>
        <v>2.1190988173199097</v>
      </c>
      <c r="AX97" s="74">
        <f t="shared" si="105"/>
        <v>1.9943734871504351</v>
      </c>
      <c r="AY97" s="74">
        <f t="shared" si="106"/>
        <v>2.3063995093028011</v>
      </c>
      <c r="AZ97" s="74">
        <f t="shared" si="94"/>
        <v>2.2284971146960952</v>
      </c>
      <c r="BA97" s="111">
        <f t="shared" si="95"/>
        <v>2.1972001236893148</v>
      </c>
      <c r="BB97" s="42">
        <f t="shared" si="96"/>
        <v>-1.4043989916068813E-2</v>
      </c>
    </row>
    <row r="98" spans="1:54" ht="20.100000000000001" customHeight="1" thickBot="1">
      <c r="A98" s="48" t="s">
        <v>33</v>
      </c>
      <c r="B98" s="91">
        <f t="shared" ref="B98:K98" si="107">B99-SUM(B71:B97)</f>
        <v>9723.1599999999744</v>
      </c>
      <c r="C98" s="67">
        <f t="shared" si="107"/>
        <v>9364.8899999998976</v>
      </c>
      <c r="D98" s="67">
        <f t="shared" si="107"/>
        <v>10392.309999999998</v>
      </c>
      <c r="E98" s="67">
        <f t="shared" si="107"/>
        <v>8368.8999999998487</v>
      </c>
      <c r="F98" s="67">
        <f t="shared" si="107"/>
        <v>7770.5300000000861</v>
      </c>
      <c r="G98" s="67">
        <f t="shared" si="107"/>
        <v>9517.5300000000279</v>
      </c>
      <c r="H98" s="67">
        <f t="shared" si="107"/>
        <v>6908.9900000000198</v>
      </c>
      <c r="I98" s="67">
        <f t="shared" si="107"/>
        <v>11880.830000000045</v>
      </c>
      <c r="J98" s="67">
        <f t="shared" si="107"/>
        <v>11238.210000000079</v>
      </c>
      <c r="K98" s="67">
        <f t="shared" si="107"/>
        <v>14070.830000000016</v>
      </c>
      <c r="L98" s="67">
        <f t="shared" ref="L98:M98" si="108">L99-SUM(L71:L97)</f>
        <v>14050.149999999907</v>
      </c>
      <c r="M98" s="107">
        <f t="shared" si="108"/>
        <v>14496.95000000007</v>
      </c>
      <c r="N98" s="42">
        <f t="shared" si="70"/>
        <v>3.1800372238030623E-2</v>
      </c>
      <c r="P98" s="340">
        <f t="shared" si="85"/>
        <v>3.3234345173687091E-2</v>
      </c>
      <c r="Q98" s="349">
        <f t="shared" si="86"/>
        <v>2.7668496323495721E-2</v>
      </c>
      <c r="R98" s="341">
        <f t="shared" si="87"/>
        <v>4.8685905818778262E-2</v>
      </c>
      <c r="S98" s="341">
        <f t="shared" si="88"/>
        <v>3.8025592655687987E-2</v>
      </c>
      <c r="T98" s="342">
        <f t="shared" si="71"/>
        <v>4.0673740373656703E-2</v>
      </c>
      <c r="V98" s="97">
        <f t="shared" ref="V98:AG98" si="109">V99-SUM(V71:V97)</f>
        <v>1884.2450000000063</v>
      </c>
      <c r="W98" s="61">
        <f t="shared" si="109"/>
        <v>1838.810999999987</v>
      </c>
      <c r="X98" s="61">
        <f t="shared" si="109"/>
        <v>2098.2019999999975</v>
      </c>
      <c r="Y98" s="61">
        <f t="shared" si="109"/>
        <v>1659.5669999999809</v>
      </c>
      <c r="Z98" s="61">
        <f t="shared" si="109"/>
        <v>1601.8860000000132</v>
      </c>
      <c r="AA98" s="61">
        <f t="shared" si="109"/>
        <v>1661.0650000000096</v>
      </c>
      <c r="AB98" s="61">
        <f t="shared" si="109"/>
        <v>1276.0859999999957</v>
      </c>
      <c r="AC98" s="61">
        <f t="shared" si="109"/>
        <v>1965.8600000000006</v>
      </c>
      <c r="AD98" s="61">
        <f t="shared" si="109"/>
        <v>2040.8490000000165</v>
      </c>
      <c r="AE98" s="61">
        <f t="shared" si="109"/>
        <v>2502.4460000000036</v>
      </c>
      <c r="AF98" s="61">
        <f t="shared" si="109"/>
        <v>2106.6669999999795</v>
      </c>
      <c r="AG98" s="38">
        <f t="shared" si="109"/>
        <v>2778.9380000000019</v>
      </c>
      <c r="AH98" s="42">
        <f t="shared" si="72"/>
        <v>0.31911593051964504</v>
      </c>
      <c r="AJ98" s="340">
        <f t="shared" si="89"/>
        <v>6.4741403234512274E-2</v>
      </c>
      <c r="AK98" s="349">
        <f t="shared" si="90"/>
        <v>4.0429568654558781E-2</v>
      </c>
      <c r="AL98" s="341">
        <f t="shared" si="91"/>
        <v>6.2111074520700728E-2</v>
      </c>
      <c r="AM98" s="341">
        <f t="shared" si="92"/>
        <v>3.8112104421746007E-2</v>
      </c>
      <c r="AN98" s="342">
        <f t="shared" si="93"/>
        <v>5.2022311873323339E-2</v>
      </c>
      <c r="AP98" s="52">
        <f t="shared" si="97"/>
        <v>1.9378936477441604</v>
      </c>
      <c r="AQ98" s="74">
        <f t="shared" si="98"/>
        <v>1.963515855498577</v>
      </c>
      <c r="AR98" s="74">
        <f t="shared" si="99"/>
        <v>2.0189948144349024</v>
      </c>
      <c r="AS98" s="74">
        <f t="shared" si="100"/>
        <v>1.98301688393936</v>
      </c>
      <c r="AT98" s="74">
        <f t="shared" si="101"/>
        <v>2.0614887272811449</v>
      </c>
      <c r="AU98" s="74">
        <f t="shared" si="102"/>
        <v>1.7452689931106125</v>
      </c>
      <c r="AV98" s="74">
        <f t="shared" si="103"/>
        <v>1.8469935547742753</v>
      </c>
      <c r="AW98" s="74">
        <f t="shared" si="104"/>
        <v>1.6546487072031104</v>
      </c>
      <c r="AX98" s="74">
        <f t="shared" si="105"/>
        <v>1.8159911587343556</v>
      </c>
      <c r="AY98" s="74">
        <f t="shared" si="106"/>
        <v>1.7784636727186673</v>
      </c>
      <c r="AZ98" s="74">
        <f t="shared" si="94"/>
        <v>1.4993911097034505</v>
      </c>
      <c r="BA98" s="111">
        <f t="shared" si="95"/>
        <v>1.9169121780788292</v>
      </c>
      <c r="BB98" s="42">
        <f t="shared" si="96"/>
        <v>0.27846041347941303</v>
      </c>
    </row>
    <row r="99" spans="1:54" s="6" customFormat="1" ht="26.25" customHeight="1" thickBot="1">
      <c r="A99" s="58" t="s">
        <v>34</v>
      </c>
      <c r="B99" s="94">
        <v>292563.61000000004</v>
      </c>
      <c r="C99" s="95">
        <v>351467.5399999998</v>
      </c>
      <c r="D99" s="95">
        <v>382366.12999999989</v>
      </c>
      <c r="E99" s="95">
        <v>362924.58999999997</v>
      </c>
      <c r="F99" s="95">
        <v>395916.14999999997</v>
      </c>
      <c r="G99" s="95">
        <v>343984.36</v>
      </c>
      <c r="H99" s="95">
        <v>229707.14000000007</v>
      </c>
      <c r="I99" s="95">
        <v>273277.93000000011</v>
      </c>
      <c r="J99" s="95">
        <v>235539.32000000015</v>
      </c>
      <c r="K99" s="95">
        <v>289012.39000000007</v>
      </c>
      <c r="L99" s="95">
        <v>369491.94</v>
      </c>
      <c r="M99" s="96">
        <v>356420.38000000012</v>
      </c>
      <c r="N99" s="139">
        <f t="shared" si="70"/>
        <v>-3.5377118104389184E-2</v>
      </c>
      <c r="O99"/>
      <c r="P99" s="334">
        <f>SUM(P71:P98)</f>
        <v>0.99999999999999978</v>
      </c>
      <c r="Q99" s="338">
        <f t="shared" ref="Q99:T99" si="110">SUM(Q71:Q98)</f>
        <v>1.0000000000000002</v>
      </c>
      <c r="R99" s="338">
        <f t="shared" si="110"/>
        <v>0.99999999999999956</v>
      </c>
      <c r="S99" s="338">
        <f t="shared" si="110"/>
        <v>0.99999999999999956</v>
      </c>
      <c r="T99" s="335">
        <f t="shared" si="110"/>
        <v>0.99999999999999978</v>
      </c>
      <c r="V99" s="99">
        <v>29104.173000000021</v>
      </c>
      <c r="W99" s="69">
        <v>34123.117999999988</v>
      </c>
      <c r="X99" s="69">
        <v>40310.699000000008</v>
      </c>
      <c r="Y99" s="69">
        <v>42570.369999999988</v>
      </c>
      <c r="Z99" s="69">
        <v>45935.359000000011</v>
      </c>
      <c r="AA99" s="69">
        <v>41085.400000000009</v>
      </c>
      <c r="AB99" s="69">
        <v>27840.281999999996</v>
      </c>
      <c r="AC99" s="69">
        <v>34666.262000000002</v>
      </c>
      <c r="AD99" s="69">
        <v>33745.069000000018</v>
      </c>
      <c r="AE99" s="69">
        <v>40289.852000000006</v>
      </c>
      <c r="AF99" s="69">
        <v>55275.535999999971</v>
      </c>
      <c r="AG99" s="85">
        <v>53418.195000000007</v>
      </c>
      <c r="AH99" s="86">
        <f t="shared" si="72"/>
        <v>-3.3601501394757441E-2</v>
      </c>
      <c r="AI99"/>
      <c r="AJ99" s="334">
        <f>SUM(AJ71:AJ98)</f>
        <v>0.99999999999999933</v>
      </c>
      <c r="AK99" s="338">
        <f t="shared" ref="AK99:AN99" si="111">SUM(AK71:AK98)</f>
        <v>1</v>
      </c>
      <c r="AL99" s="338">
        <f t="shared" si="111"/>
        <v>1</v>
      </c>
      <c r="AM99" s="338">
        <f t="shared" si="111"/>
        <v>1.0000000000000002</v>
      </c>
      <c r="AN99" s="335">
        <f t="shared" si="111"/>
        <v>1.0000000000000002</v>
      </c>
      <c r="AP99" s="72">
        <f t="shared" ref="AP99:AU99" si="112">(V99/B99)*10</f>
        <v>0.99479812270569179</v>
      </c>
      <c r="AQ99" s="77">
        <f t="shared" si="112"/>
        <v>0.97087537585974537</v>
      </c>
      <c r="AR99" s="77">
        <f t="shared" si="112"/>
        <v>1.0542434550884521</v>
      </c>
      <c r="AS99" s="77">
        <f t="shared" si="112"/>
        <v>1.1729811418950695</v>
      </c>
      <c r="AT99" s="77">
        <f t="shared" si="112"/>
        <v>1.1602294829347075</v>
      </c>
      <c r="AU99" s="77">
        <f t="shared" si="112"/>
        <v>1.1943973266691548</v>
      </c>
      <c r="AV99" s="77">
        <f t="shared" ref="AV99:AX99" si="113">(AB99/H99)*10</f>
        <v>1.2119902759661709</v>
      </c>
      <c r="AW99" s="77">
        <f t="shared" si="113"/>
        <v>1.2685350039060961</v>
      </c>
      <c r="AX99" s="77">
        <f t="shared" si="113"/>
        <v>1.432672430233729</v>
      </c>
      <c r="AY99" s="77">
        <f t="shared" si="106"/>
        <v>1.3940527601602133</v>
      </c>
      <c r="AZ99" s="77">
        <f t="shared" si="94"/>
        <v>1.4959875985386843</v>
      </c>
      <c r="BA99" s="87">
        <f t="shared" si="84"/>
        <v>1.4987413177663969</v>
      </c>
      <c r="BB99" s="86">
        <f t="shared" si="96"/>
        <v>1.8407366681397631E-3</v>
      </c>
    </row>
  </sheetData>
  <mergeCells count="36">
    <mergeCell ref="AJ68:AN69"/>
    <mergeCell ref="AP68:BA68"/>
    <mergeCell ref="BB68:BB70"/>
    <mergeCell ref="B69:M69"/>
    <mergeCell ref="V69:AG69"/>
    <mergeCell ref="AP69:BA69"/>
    <mergeCell ref="AH68:AH70"/>
    <mergeCell ref="A68:A70"/>
    <mergeCell ref="B68:M68"/>
    <mergeCell ref="N68:N70"/>
    <mergeCell ref="P68:T69"/>
    <mergeCell ref="V68:AG68"/>
    <mergeCell ref="AJ36:AN37"/>
    <mergeCell ref="AP36:BA36"/>
    <mergeCell ref="BB36:BB38"/>
    <mergeCell ref="B37:M37"/>
    <mergeCell ref="V37:AG37"/>
    <mergeCell ref="AP37:BA37"/>
    <mergeCell ref="AH36:AH38"/>
    <mergeCell ref="A36:A38"/>
    <mergeCell ref="B36:M36"/>
    <mergeCell ref="N36:N38"/>
    <mergeCell ref="P36:T37"/>
    <mergeCell ref="V36:AG36"/>
    <mergeCell ref="AJ4:AN5"/>
    <mergeCell ref="AP4:BA4"/>
    <mergeCell ref="BB4:BB6"/>
    <mergeCell ref="B5:M5"/>
    <mergeCell ref="V5:AG5"/>
    <mergeCell ref="AP5:BA5"/>
    <mergeCell ref="AH4:AH6"/>
    <mergeCell ref="A4:A6"/>
    <mergeCell ref="B4:M4"/>
    <mergeCell ref="N4:N6"/>
    <mergeCell ref="P4:T5"/>
    <mergeCell ref="V4:AG4"/>
  </mergeCells>
  <conditionalFormatting sqref="BC7:BC33">
    <cfRule type="cellIs" dxfId="11" priority="15" operator="greaterThan">
      <formula>0</formula>
    </cfRule>
    <cfRule type="cellIs" dxfId="10" priority="16" operator="lessThan">
      <formula>0</formula>
    </cfRule>
  </conditionalFormatting>
  <printOptions horizontalCentered="1"/>
  <pageMargins left="0.31496062992125984" right="0.31496062992125984" top="0.35433070866141736" bottom="0.35433070866141736" header="0.31496062992125984" footer="0.31496062992125984"/>
  <pageSetup paperSize="9" scale="42" orientation="portrait" r:id="rId1"/>
  <ignoredErrors>
    <ignoredError sqref="L98:M98 AF98:AG98 B98:J98 V98:AD98 V64:AD64 W32:AH32 B32:M32" formulaRange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4" id="{40522CF0-ECB9-40E2-A47A-EF04FB92FE18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BB7:BB33</xm:sqref>
        </x14:conditionalFormatting>
        <x14:conditionalFormatting xmlns:xm="http://schemas.microsoft.com/office/excel/2006/main">
          <x14:cfRule type="iconSet" priority="13" id="{7D6F1281-E566-4829-AA94-B6D878156138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N7:N33</xm:sqref>
        </x14:conditionalFormatting>
        <x14:conditionalFormatting xmlns:xm="http://schemas.microsoft.com/office/excel/2006/main">
          <x14:cfRule type="iconSet" priority="12" id="{720696D1-E2CA-4DBC-88B9-B645A78750D6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AH7:AH33</xm:sqref>
        </x14:conditionalFormatting>
        <x14:conditionalFormatting xmlns:xm="http://schemas.microsoft.com/office/excel/2006/main">
          <x14:cfRule type="iconSet" priority="11" id="{EE4C9EBC-A65E-4F61-86F0-D44F9B073888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BB65</xm:sqref>
        </x14:conditionalFormatting>
        <x14:conditionalFormatting xmlns:xm="http://schemas.microsoft.com/office/excel/2006/main">
          <x14:cfRule type="iconSet" priority="10" id="{2F456169-356A-47AA-B23F-4880A084CAF6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AH65</xm:sqref>
        </x14:conditionalFormatting>
        <x14:conditionalFormatting xmlns:xm="http://schemas.microsoft.com/office/excel/2006/main">
          <x14:cfRule type="iconSet" priority="9" id="{EFE4B14B-2018-480C-954D-F8C08185288F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BB99</xm:sqref>
        </x14:conditionalFormatting>
        <x14:conditionalFormatting xmlns:xm="http://schemas.microsoft.com/office/excel/2006/main">
          <x14:cfRule type="iconSet" priority="8" id="{F7E120D8-362D-402E-95E9-E7D11812BEDB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N99</xm:sqref>
        </x14:conditionalFormatting>
        <x14:conditionalFormatting xmlns:xm="http://schemas.microsoft.com/office/excel/2006/main">
          <x14:cfRule type="iconSet" priority="7" id="{56D9DE7B-AC06-4547-9600-C2B30DE7E6B3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AH99</xm:sqref>
        </x14:conditionalFormatting>
        <x14:conditionalFormatting xmlns:xm="http://schemas.microsoft.com/office/excel/2006/main">
          <x14:cfRule type="iconSet" priority="3" id="{D04E4CC3-8259-4CE3-912D-A2C911A23A58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N71:N98</xm:sqref>
        </x14:conditionalFormatting>
        <x14:conditionalFormatting xmlns:xm="http://schemas.microsoft.com/office/excel/2006/main">
          <x14:cfRule type="iconSet" priority="2" id="{1120C25D-6A93-4076-8AB2-A1425D95B2ED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AH71:AH98</xm:sqref>
        </x14:conditionalFormatting>
        <x14:conditionalFormatting xmlns:xm="http://schemas.microsoft.com/office/excel/2006/main">
          <x14:cfRule type="iconSet" priority="1" id="{298BE420-32F4-4134-A694-ABD80B84C798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BB71:BB98</xm:sqref>
        </x14:conditionalFormatting>
        <x14:conditionalFormatting xmlns:xm="http://schemas.microsoft.com/office/excel/2006/main">
          <x14:cfRule type="iconSet" priority="131" id="{68A95965-0A61-4AED-B64C-51E1D3896981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N39:N65</xm:sqref>
        </x14:conditionalFormatting>
        <x14:conditionalFormatting xmlns:xm="http://schemas.microsoft.com/office/excel/2006/main">
          <x14:cfRule type="iconSet" priority="133" id="{D3ED277C-7EE2-47EF-B1DD-DBC64AE6D41D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AH39:AH64</xm:sqref>
        </x14:conditionalFormatting>
        <x14:conditionalFormatting xmlns:xm="http://schemas.microsoft.com/office/excel/2006/main">
          <x14:cfRule type="iconSet" priority="135" id="{858262A6-B7C0-433F-A0A4-D56D205F4F50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BB39:BB64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4A5336-2EB7-4D1D-8485-8AD4129BFFE5}">
  <sheetPr>
    <pageSetUpPr fitToPage="1"/>
  </sheetPr>
  <dimension ref="A1:AS93"/>
  <sheetViews>
    <sheetView showGridLines="0" workbookViewId="0">
      <selection activeCell="D66" sqref="D66:E66"/>
    </sheetView>
  </sheetViews>
  <sheetFormatPr defaultRowHeight="15"/>
  <cols>
    <col min="1" max="1" width="26.7109375" customWidth="1"/>
    <col min="2" max="2" width="9.140625" customWidth="1"/>
    <col min="14" max="14" width="10.42578125" customWidth="1"/>
    <col min="15" max="15" width="1.140625" customWidth="1"/>
    <col min="16" max="19" width="9.140625" customWidth="1"/>
    <col min="30" max="30" width="10.42578125" customWidth="1"/>
    <col min="31" max="31" width="1.140625" customWidth="1"/>
    <col min="32" max="32" width="10.42578125" customWidth="1"/>
    <col min="33" max="33" width="2" customWidth="1"/>
    <col min="34" max="34" width="9" customWidth="1"/>
    <col min="45" max="45" width="10.140625" customWidth="1"/>
  </cols>
  <sheetData>
    <row r="1" spans="1:20" ht="15.75">
      <c r="A1" s="18" t="s">
        <v>89</v>
      </c>
      <c r="B1" s="18"/>
    </row>
    <row r="3" spans="1:20" ht="8.25" customHeight="1" thickBot="1"/>
    <row r="4" spans="1:20" ht="15" customHeight="1">
      <c r="A4" s="507" t="s">
        <v>21</v>
      </c>
      <c r="B4" s="533" t="s">
        <v>19</v>
      </c>
      <c r="C4" s="530"/>
      <c r="D4" s="530"/>
      <c r="E4" s="530"/>
      <c r="F4" s="530"/>
      <c r="G4" s="530"/>
      <c r="H4" s="530"/>
      <c r="I4" s="530"/>
      <c r="J4" s="530"/>
      <c r="K4" s="530"/>
      <c r="L4" s="530"/>
      <c r="M4" s="531"/>
      <c r="N4" s="519" t="s">
        <v>196</v>
      </c>
      <c r="P4" s="489" t="s">
        <v>112</v>
      </c>
      <c r="Q4" s="495"/>
      <c r="R4" s="495"/>
      <c r="S4" s="495"/>
      <c r="T4" s="522"/>
    </row>
    <row r="5" spans="1:20" ht="15.75" thickBot="1">
      <c r="A5" s="517"/>
      <c r="B5" s="526" t="s">
        <v>69</v>
      </c>
      <c r="C5" s="527"/>
      <c r="D5" s="527"/>
      <c r="E5" s="527"/>
      <c r="F5" s="527"/>
      <c r="G5" s="527"/>
      <c r="H5" s="527"/>
      <c r="I5" s="527"/>
      <c r="J5" s="527"/>
      <c r="K5" s="527"/>
      <c r="L5" s="527"/>
      <c r="M5" s="528"/>
      <c r="N5" s="520"/>
      <c r="P5" s="523"/>
      <c r="Q5" s="524"/>
      <c r="R5" s="524"/>
      <c r="S5" s="524"/>
      <c r="T5" s="525"/>
    </row>
    <row r="6" spans="1:20" ht="23.25" customHeight="1" thickBot="1">
      <c r="A6" s="508"/>
      <c r="B6" s="31">
        <v>2010</v>
      </c>
      <c r="C6" s="78">
        <v>2011</v>
      </c>
      <c r="D6" s="78">
        <v>2012</v>
      </c>
      <c r="E6" s="78">
        <v>2013</v>
      </c>
      <c r="F6" s="78">
        <v>2014</v>
      </c>
      <c r="G6" s="78">
        <v>2015</v>
      </c>
      <c r="H6" s="78">
        <v>2016</v>
      </c>
      <c r="I6" s="78">
        <v>2017</v>
      </c>
      <c r="J6" s="78">
        <v>2018</v>
      </c>
      <c r="K6" s="78">
        <v>2019</v>
      </c>
      <c r="L6" s="78">
        <v>2020</v>
      </c>
      <c r="M6" s="30">
        <v>2021</v>
      </c>
      <c r="N6" s="521"/>
      <c r="P6" s="290">
        <v>2010</v>
      </c>
      <c r="Q6" s="339">
        <v>2015</v>
      </c>
      <c r="R6" s="386">
        <v>2019</v>
      </c>
      <c r="S6" s="444">
        <v>2020</v>
      </c>
      <c r="T6" s="288">
        <v>2021</v>
      </c>
    </row>
    <row r="7" spans="1:20" ht="20.100000000000001" customHeight="1">
      <c r="A7" s="133" t="s">
        <v>131</v>
      </c>
      <c r="B7" s="79">
        <v>11.18</v>
      </c>
      <c r="C7" s="60">
        <v>25.74</v>
      </c>
      <c r="D7" s="60">
        <v>19.47</v>
      </c>
      <c r="E7" s="60">
        <v>9.7799999999999994</v>
      </c>
      <c r="F7" s="60">
        <v>0.12</v>
      </c>
      <c r="G7" s="60">
        <v>0.06</v>
      </c>
      <c r="H7" s="60"/>
      <c r="I7" s="60">
        <v>7.43</v>
      </c>
      <c r="J7" s="60">
        <v>3082.46</v>
      </c>
      <c r="K7" s="60">
        <v>3600.18</v>
      </c>
      <c r="L7" s="60">
        <v>6530.43</v>
      </c>
      <c r="M7" s="80">
        <v>6480.11</v>
      </c>
      <c r="N7" s="42">
        <f t="shared" ref="N7:N22" si="0">(M7-L7)/L7</f>
        <v>-7.7054650306336058E-3</v>
      </c>
      <c r="P7" s="426">
        <f>B7/$B$24</f>
        <v>1.2411268588178231E-4</v>
      </c>
      <c r="Q7" s="341">
        <f>G7/$G$24</f>
        <v>1.3383225999860813E-6</v>
      </c>
      <c r="R7" s="341">
        <f>K7/$K$24</f>
        <v>6.3844626971835822E-2</v>
      </c>
      <c r="S7" s="341">
        <f>L7/$L$24</f>
        <v>0.12606598859342014</v>
      </c>
      <c r="T7" s="342">
        <f>M7/$M$24</f>
        <v>0.11199683510612557</v>
      </c>
    </row>
    <row r="8" spans="1:20" ht="20.100000000000001" customHeight="1">
      <c r="A8" s="47" t="s">
        <v>122</v>
      </c>
      <c r="B8" s="81">
        <v>10376.76</v>
      </c>
      <c r="C8" s="61">
        <v>16521.89</v>
      </c>
      <c r="D8" s="61">
        <v>24094.84</v>
      </c>
      <c r="E8" s="61">
        <v>18602.93</v>
      </c>
      <c r="F8" s="61">
        <v>15178.05</v>
      </c>
      <c r="G8" s="61">
        <v>13478.99</v>
      </c>
      <c r="H8" s="61">
        <v>15203.87</v>
      </c>
      <c r="I8" s="61">
        <v>16872.84</v>
      </c>
      <c r="J8" s="61">
        <v>25424.170000000002</v>
      </c>
      <c r="K8" s="61">
        <v>20754.430000000004</v>
      </c>
      <c r="L8" s="61">
        <v>6357.14</v>
      </c>
      <c r="M8" s="82">
        <v>13479.500000000002</v>
      </c>
      <c r="N8" s="42">
        <f t="shared" si="0"/>
        <v>1.1203717394929169</v>
      </c>
      <c r="P8" s="427">
        <f t="shared" ref="P8:P23" si="1">B8/$B$24</f>
        <v>0.11519566675766041</v>
      </c>
      <c r="Q8" s="341">
        <f t="shared" ref="Q8:Q23" si="2">G8/$G$24</f>
        <v>0.30065394903310649</v>
      </c>
      <c r="R8" s="341">
        <f t="shared" ref="R8:R23" si="3">K8/$K$24</f>
        <v>0.36805349770374779</v>
      </c>
      <c r="S8" s="341">
        <f t="shared" ref="S8:S23" si="4">L8/$L$24</f>
        <v>0.12272073029291714</v>
      </c>
      <c r="T8" s="342">
        <f t="shared" ref="T8:T23" si="5">M8/$M$24</f>
        <v>0.23296847411741775</v>
      </c>
    </row>
    <row r="9" spans="1:20" ht="20.100000000000001" customHeight="1">
      <c r="A9" s="47" t="s">
        <v>119</v>
      </c>
      <c r="B9" s="81">
        <v>240.98</v>
      </c>
      <c r="C9" s="61">
        <v>313.97000000000003</v>
      </c>
      <c r="D9" s="61">
        <v>609.46</v>
      </c>
      <c r="E9" s="61">
        <v>536.42999999999995</v>
      </c>
      <c r="F9" s="61">
        <v>907.01</v>
      </c>
      <c r="G9" s="61">
        <v>1482.85</v>
      </c>
      <c r="H9" s="61">
        <v>1723.67</v>
      </c>
      <c r="I9" s="61">
        <v>1133.8499999999999</v>
      </c>
      <c r="J9" s="61">
        <v>1931.3500000000001</v>
      </c>
      <c r="K9" s="61">
        <v>3311.73</v>
      </c>
      <c r="L9" s="61">
        <v>3000.12</v>
      </c>
      <c r="M9" s="82">
        <v>5742.8700000000008</v>
      </c>
      <c r="N9" s="42">
        <f t="shared" si="0"/>
        <v>0.91421343146274181</v>
      </c>
      <c r="P9" s="427">
        <f t="shared" si="1"/>
        <v>2.6751945477452503E-3</v>
      </c>
      <c r="Q9" s="341">
        <f t="shared" si="2"/>
        <v>3.3075527789822673E-2</v>
      </c>
      <c r="R9" s="341">
        <f t="shared" si="3"/>
        <v>5.8729332000466046E-2</v>
      </c>
      <c r="S9" s="341">
        <f t="shared" si="4"/>
        <v>5.7915496176957959E-2</v>
      </c>
      <c r="T9" s="342">
        <f t="shared" si="5"/>
        <v>9.9254991724818789E-2</v>
      </c>
    </row>
    <row r="10" spans="1:20" ht="20.100000000000001" customHeight="1">
      <c r="A10" s="47" t="s">
        <v>117</v>
      </c>
      <c r="B10" s="81">
        <v>36623.769999999997</v>
      </c>
      <c r="C10" s="61">
        <v>32589.46</v>
      </c>
      <c r="D10" s="61">
        <v>60245.49</v>
      </c>
      <c r="E10" s="61">
        <v>36592.32</v>
      </c>
      <c r="F10" s="61">
        <v>7540.91</v>
      </c>
      <c r="G10" s="61">
        <v>6544.35</v>
      </c>
      <c r="H10" s="61">
        <v>8116.66</v>
      </c>
      <c r="I10" s="61">
        <v>8363.9699999999993</v>
      </c>
      <c r="J10" s="61">
        <v>9857.7499999999982</v>
      </c>
      <c r="K10" s="61">
        <v>7699.96</v>
      </c>
      <c r="L10" s="61">
        <v>7351.35</v>
      </c>
      <c r="M10" s="82">
        <v>7188.61</v>
      </c>
      <c r="N10" s="42">
        <f t="shared" si="0"/>
        <v>-2.2137430539968941E-2</v>
      </c>
      <c r="P10" s="427">
        <f t="shared" si="1"/>
        <v>0.4065719554397712</v>
      </c>
      <c r="Q10" s="341">
        <f t="shared" si="2"/>
        <v>0.14597419178698187</v>
      </c>
      <c r="R10" s="341">
        <f t="shared" si="3"/>
        <v>0.1365490264092509</v>
      </c>
      <c r="S10" s="341">
        <f t="shared" si="4"/>
        <v>0.14191335107278372</v>
      </c>
      <c r="T10" s="342">
        <f t="shared" si="5"/>
        <v>0.12424196021552804</v>
      </c>
    </row>
    <row r="11" spans="1:20" ht="20.100000000000001" customHeight="1">
      <c r="A11" s="47" t="s">
        <v>126</v>
      </c>
      <c r="B11" s="81"/>
      <c r="C11" s="61"/>
      <c r="D11" s="61"/>
      <c r="E11" s="61"/>
      <c r="F11" s="61"/>
      <c r="G11" s="61"/>
      <c r="H11" s="61"/>
      <c r="I11" s="61"/>
      <c r="J11" s="61">
        <v>126.84</v>
      </c>
      <c r="K11" s="61">
        <v>917.58</v>
      </c>
      <c r="L11" s="61">
        <v>1833.78</v>
      </c>
      <c r="M11" s="82">
        <v>3235.66</v>
      </c>
      <c r="N11" s="42">
        <f t="shared" si="0"/>
        <v>0.76447556413528339</v>
      </c>
      <c r="P11" s="427">
        <f t="shared" si="1"/>
        <v>0</v>
      </c>
      <c r="Q11" s="341">
        <f t="shared" si="2"/>
        <v>0</v>
      </c>
      <c r="R11" s="341">
        <f t="shared" si="3"/>
        <v>1.6272117732118146E-2</v>
      </c>
      <c r="S11" s="341">
        <f t="shared" si="4"/>
        <v>3.5400010192719614E-2</v>
      </c>
      <c r="T11" s="342">
        <f t="shared" si="5"/>
        <v>5.5922458026096203E-2</v>
      </c>
    </row>
    <row r="12" spans="1:20" ht="20.100000000000001" customHeight="1">
      <c r="A12" s="47" t="s">
        <v>133</v>
      </c>
      <c r="B12" s="81">
        <v>1149.1399999999999</v>
      </c>
      <c r="C12" s="61">
        <v>1082.95</v>
      </c>
      <c r="D12" s="61">
        <v>1872.37</v>
      </c>
      <c r="E12" s="61">
        <v>2759.4</v>
      </c>
      <c r="F12" s="61">
        <v>2779.63</v>
      </c>
      <c r="G12" s="61">
        <v>2238.7599999999998</v>
      </c>
      <c r="H12" s="61">
        <v>2024.28</v>
      </c>
      <c r="I12" s="61">
        <v>1732.29</v>
      </c>
      <c r="J12" s="61">
        <v>1961.35</v>
      </c>
      <c r="K12" s="61">
        <v>2735.9500000000003</v>
      </c>
      <c r="L12" s="61">
        <v>2674.44</v>
      </c>
      <c r="M12" s="82">
        <v>2250.7700000000004</v>
      </c>
      <c r="N12" s="42">
        <f t="shared" si="0"/>
        <v>-0.15841447181466012</v>
      </c>
      <c r="P12" s="427">
        <f t="shared" si="1"/>
        <v>1.2756963493219258E-2</v>
      </c>
      <c r="Q12" s="341">
        <f t="shared" si="2"/>
        <v>4.9936385065747317E-2</v>
      </c>
      <c r="R12" s="341">
        <f t="shared" si="3"/>
        <v>4.8518603837473188E-2</v>
      </c>
      <c r="S12" s="341">
        <f t="shared" si="4"/>
        <v>5.1628441394178715E-2</v>
      </c>
      <c r="T12" s="342">
        <f t="shared" si="5"/>
        <v>3.8900437886365248E-2</v>
      </c>
    </row>
    <row r="13" spans="1:20" ht="20.100000000000001" customHeight="1">
      <c r="A13" s="47" t="s">
        <v>125</v>
      </c>
      <c r="B13" s="81">
        <v>1296.8600000000001</v>
      </c>
      <c r="C13" s="61">
        <v>1252.8599999999999</v>
      </c>
      <c r="D13" s="61">
        <v>1066.44</v>
      </c>
      <c r="E13" s="61">
        <v>1027.73</v>
      </c>
      <c r="F13" s="61">
        <v>1478.77</v>
      </c>
      <c r="G13" s="61">
        <v>1720.6799999999998</v>
      </c>
      <c r="H13" s="61">
        <v>1777.8899999999999</v>
      </c>
      <c r="I13" s="61">
        <v>2439.67</v>
      </c>
      <c r="J13" s="61">
        <v>2131.52</v>
      </c>
      <c r="K13" s="61">
        <v>2297.9199999999996</v>
      </c>
      <c r="L13" s="61">
        <v>2205.52</v>
      </c>
      <c r="M13" s="82">
        <v>2207.62</v>
      </c>
      <c r="N13" s="42">
        <f t="shared" si="0"/>
        <v>9.5215640755917381E-4</v>
      </c>
      <c r="P13" s="427">
        <f t="shared" si="1"/>
        <v>1.4396849536015046E-2</v>
      </c>
      <c r="Q13" s="341">
        <f t="shared" si="2"/>
        <v>3.8380415522400839E-2</v>
      </c>
      <c r="R13" s="341">
        <f t="shared" si="3"/>
        <v>4.0750697246004629E-2</v>
      </c>
      <c r="S13" s="341">
        <f t="shared" si="4"/>
        <v>4.2576225327055024E-2</v>
      </c>
      <c r="T13" s="342">
        <f t="shared" si="5"/>
        <v>3.8154669151755902E-2</v>
      </c>
    </row>
    <row r="14" spans="1:20" ht="20.100000000000001" customHeight="1">
      <c r="A14" s="47" t="s">
        <v>118</v>
      </c>
      <c r="B14" s="81">
        <v>187.16</v>
      </c>
      <c r="C14" s="61">
        <v>163.12</v>
      </c>
      <c r="D14" s="61">
        <v>512.78</v>
      </c>
      <c r="E14" s="61">
        <v>4896.71</v>
      </c>
      <c r="F14" s="61">
        <v>642.84</v>
      </c>
      <c r="G14" s="61">
        <v>607.88</v>
      </c>
      <c r="H14" s="61">
        <v>873.7299999999999</v>
      </c>
      <c r="I14" s="61">
        <v>810.5</v>
      </c>
      <c r="J14" s="61">
        <v>620.31999999999994</v>
      </c>
      <c r="K14" s="61">
        <v>303</v>
      </c>
      <c r="L14" s="61">
        <v>951.56999999999994</v>
      </c>
      <c r="M14" s="82">
        <v>1310.03</v>
      </c>
      <c r="N14" s="42">
        <f t="shared" si="0"/>
        <v>0.37670376325441118</v>
      </c>
      <c r="P14" s="427">
        <f t="shared" si="1"/>
        <v>2.0777218505934145E-3</v>
      </c>
      <c r="Q14" s="341">
        <f t="shared" si="2"/>
        <v>1.3558992367992318E-2</v>
      </c>
      <c r="R14" s="341">
        <f t="shared" si="3"/>
        <v>5.3733207707576435E-3</v>
      </c>
      <c r="S14" s="341">
        <f t="shared" si="4"/>
        <v>1.836948145311117E-2</v>
      </c>
      <c r="T14" s="342">
        <f t="shared" si="5"/>
        <v>2.2641469650064226E-2</v>
      </c>
    </row>
    <row r="15" spans="1:20" ht="20.100000000000001" customHeight="1">
      <c r="A15" s="47" t="s">
        <v>130</v>
      </c>
      <c r="B15" s="81">
        <v>154.21</v>
      </c>
      <c r="C15" s="61">
        <v>17245.79</v>
      </c>
      <c r="D15" s="61">
        <v>53973.96</v>
      </c>
      <c r="E15" s="61">
        <v>27317.039999999997</v>
      </c>
      <c r="F15" s="61">
        <v>1339.9</v>
      </c>
      <c r="G15" s="61">
        <v>1527.73</v>
      </c>
      <c r="H15" s="61">
        <v>13467.79</v>
      </c>
      <c r="I15" s="61">
        <v>4875.3500000000004</v>
      </c>
      <c r="J15" s="61">
        <v>352.52000000000004</v>
      </c>
      <c r="K15" s="61">
        <v>929.63000000000011</v>
      </c>
      <c r="L15" s="61">
        <v>10839.14</v>
      </c>
      <c r="M15" s="82">
        <v>5431.1699999999992</v>
      </c>
      <c r="N15" s="42">
        <f t="shared" si="0"/>
        <v>-0.49892980439407558</v>
      </c>
      <c r="P15" s="427">
        <f t="shared" si="1"/>
        <v>1.7119335679632961E-3</v>
      </c>
      <c r="Q15" s="341">
        <f t="shared" si="2"/>
        <v>3.4076593094612265E-2</v>
      </c>
      <c r="R15" s="341">
        <f t="shared" si="3"/>
        <v>1.6485809201714288E-2</v>
      </c>
      <c r="S15" s="341">
        <f t="shared" si="4"/>
        <v>0.20924302068967643</v>
      </c>
      <c r="T15" s="342">
        <f t="shared" si="5"/>
        <v>9.3867828003434503E-2</v>
      </c>
    </row>
    <row r="16" spans="1:20" ht="20.100000000000001" customHeight="1">
      <c r="A16" s="47" t="s">
        <v>121</v>
      </c>
      <c r="B16" s="81">
        <v>67</v>
      </c>
      <c r="C16" s="61">
        <v>184.8</v>
      </c>
      <c r="D16" s="61">
        <v>81.95</v>
      </c>
      <c r="E16" s="61">
        <v>221.8</v>
      </c>
      <c r="F16" s="61">
        <v>222.7</v>
      </c>
      <c r="G16" s="61">
        <v>94.83</v>
      </c>
      <c r="H16" s="61">
        <v>489.66</v>
      </c>
      <c r="I16" s="61">
        <v>643.93000000000006</v>
      </c>
      <c r="J16" s="61">
        <v>1053.26</v>
      </c>
      <c r="K16" s="61">
        <v>1738.1</v>
      </c>
      <c r="L16" s="61">
        <v>940.38</v>
      </c>
      <c r="M16" s="82">
        <v>1819.2399999999998</v>
      </c>
      <c r="N16" s="42">
        <f t="shared" si="0"/>
        <v>0.93457963801867305</v>
      </c>
      <c r="P16" s="427">
        <f t="shared" si="1"/>
        <v>7.437880102038832E-4</v>
      </c>
      <c r="Q16" s="341">
        <f t="shared" si="2"/>
        <v>2.1152188692780014E-3</v>
      </c>
      <c r="R16" s="341">
        <f t="shared" si="3"/>
        <v>3.0822999444402178E-2</v>
      </c>
      <c r="S16" s="341">
        <f t="shared" si="4"/>
        <v>1.8153465293017521E-2</v>
      </c>
      <c r="T16" s="342">
        <f t="shared" si="5"/>
        <v>3.1442232045207241E-2</v>
      </c>
    </row>
    <row r="17" spans="1:32" ht="20.100000000000001" customHeight="1">
      <c r="A17" s="47" t="s">
        <v>127</v>
      </c>
      <c r="B17" s="81">
        <v>34041.440000000002</v>
      </c>
      <c r="C17" s="61">
        <v>37111.200000000004</v>
      </c>
      <c r="D17" s="61">
        <v>35444.93</v>
      </c>
      <c r="E17" s="61">
        <v>18492</v>
      </c>
      <c r="F17" s="61">
        <v>14086.69</v>
      </c>
      <c r="G17" s="61">
        <v>9489.61</v>
      </c>
      <c r="H17" s="61">
        <v>3314.04</v>
      </c>
      <c r="I17" s="61">
        <v>6359.25</v>
      </c>
      <c r="J17" s="61">
        <v>2303.3799999999997</v>
      </c>
      <c r="K17" s="61">
        <v>1294.81</v>
      </c>
      <c r="L17" s="61">
        <v>3079.9999999999995</v>
      </c>
      <c r="M17" s="82">
        <v>2209.35</v>
      </c>
      <c r="N17" s="42">
        <f t="shared" si="0"/>
        <v>-0.28267857142857133</v>
      </c>
      <c r="P17" s="427">
        <f t="shared" si="1"/>
        <v>0.37790470032947582</v>
      </c>
      <c r="Q17" s="341">
        <f t="shared" si="2"/>
        <v>0.21166932546756528</v>
      </c>
      <c r="R17" s="341">
        <f t="shared" si="3"/>
        <v>2.2961813423051831E-2</v>
      </c>
      <c r="S17" s="341">
        <f t="shared" si="4"/>
        <v>5.9457531107099212E-2</v>
      </c>
      <c r="T17" s="342">
        <f t="shared" si="5"/>
        <v>3.8184569033815556E-2</v>
      </c>
    </row>
    <row r="18" spans="1:32" ht="20.100000000000001" customHeight="1">
      <c r="A18" s="47" t="s">
        <v>120</v>
      </c>
      <c r="B18" s="81">
        <v>53.510000000000005</v>
      </c>
      <c r="C18" s="61">
        <v>62.4</v>
      </c>
      <c r="D18" s="61">
        <v>92.87</v>
      </c>
      <c r="E18" s="61">
        <v>26.95</v>
      </c>
      <c r="F18" s="61">
        <v>166.52</v>
      </c>
      <c r="G18" s="61">
        <v>237.08</v>
      </c>
      <c r="H18" s="61">
        <v>678.58</v>
      </c>
      <c r="I18" s="61">
        <v>274.72000000000003</v>
      </c>
      <c r="J18" s="61">
        <v>473.11</v>
      </c>
      <c r="K18" s="61">
        <v>525.66</v>
      </c>
      <c r="L18" s="61">
        <v>259</v>
      </c>
      <c r="M18" s="82">
        <v>687.61</v>
      </c>
      <c r="N18" s="42">
        <f t="shared" si="0"/>
        <v>1.6548648648648649</v>
      </c>
      <c r="P18" s="427">
        <f t="shared" si="1"/>
        <v>5.9403128994044466E-4</v>
      </c>
      <c r="Q18" s="341">
        <f t="shared" si="2"/>
        <v>5.2881587000783358E-3</v>
      </c>
      <c r="R18" s="341">
        <f t="shared" si="3"/>
        <v>9.3219135193282603E-3</v>
      </c>
      <c r="S18" s="341">
        <f t="shared" si="4"/>
        <v>4.9998378430969803E-3</v>
      </c>
      <c r="T18" s="342">
        <f t="shared" si="5"/>
        <v>1.1884079712739909E-2</v>
      </c>
    </row>
    <row r="19" spans="1:32" ht="20.100000000000001" customHeight="1">
      <c r="A19" s="47" t="s">
        <v>138</v>
      </c>
      <c r="B19" s="81">
        <v>530.32000000000005</v>
      </c>
      <c r="C19" s="61">
        <v>831.81</v>
      </c>
      <c r="D19" s="61">
        <v>982.98</v>
      </c>
      <c r="E19" s="61">
        <v>819.55</v>
      </c>
      <c r="F19" s="61">
        <v>1244.53</v>
      </c>
      <c r="G19" s="61">
        <v>1000.76</v>
      </c>
      <c r="H19" s="61">
        <v>1058.6500000000001</v>
      </c>
      <c r="I19" s="61">
        <v>1002.9</v>
      </c>
      <c r="J19" s="61">
        <v>943.5</v>
      </c>
      <c r="K19" s="61">
        <v>796.89</v>
      </c>
      <c r="L19" s="61">
        <v>750.91</v>
      </c>
      <c r="M19" s="82">
        <v>899.4</v>
      </c>
      <c r="N19" s="42">
        <f t="shared" si="0"/>
        <v>0.19774673396279183</v>
      </c>
      <c r="P19" s="427">
        <f t="shared" si="1"/>
        <v>5.8872486204675127E-3</v>
      </c>
      <c r="Q19" s="341">
        <f t="shared" si="2"/>
        <v>2.2322328752701178E-2</v>
      </c>
      <c r="R19" s="341">
        <f t="shared" si="3"/>
        <v>1.4131833627092602E-2</v>
      </c>
      <c r="S19" s="341">
        <f t="shared" si="4"/>
        <v>1.4495861910270089E-2</v>
      </c>
      <c r="T19" s="342">
        <f t="shared" si="5"/>
        <v>1.5544482037256982E-2</v>
      </c>
    </row>
    <row r="20" spans="1:32" ht="20.100000000000001" customHeight="1">
      <c r="A20" s="47" t="s">
        <v>128</v>
      </c>
      <c r="B20" s="81">
        <v>63.84</v>
      </c>
      <c r="C20" s="61">
        <v>3.4</v>
      </c>
      <c r="D20" s="61">
        <v>109.85</v>
      </c>
      <c r="E20" s="61">
        <v>10.6</v>
      </c>
      <c r="F20" s="61">
        <v>238.89</v>
      </c>
      <c r="G20" s="61">
        <v>456.54999999999995</v>
      </c>
      <c r="H20" s="61">
        <v>399.70000000000005</v>
      </c>
      <c r="I20" s="61">
        <v>266.35000000000002</v>
      </c>
      <c r="J20" s="61">
        <v>79.760000000000005</v>
      </c>
      <c r="K20" s="61">
        <v>939.19</v>
      </c>
      <c r="L20" s="61">
        <v>154.43</v>
      </c>
      <c r="M20" s="82">
        <v>407.68</v>
      </c>
      <c r="N20" s="42">
        <f t="shared" si="0"/>
        <v>1.6399015735284594</v>
      </c>
      <c r="P20" s="427">
        <f t="shared" si="1"/>
        <v>7.087078592748643E-4</v>
      </c>
      <c r="Q20" s="341">
        <f t="shared" si="2"/>
        <v>1.0183519717060757E-2</v>
      </c>
      <c r="R20" s="341">
        <f t="shared" si="3"/>
        <v>1.665534367883786E-2</v>
      </c>
      <c r="S20" s="341">
        <f t="shared" si="4"/>
        <v>2.9811774444380951E-3</v>
      </c>
      <c r="T20" s="342">
        <f t="shared" si="5"/>
        <v>7.0460022647864428E-3</v>
      </c>
    </row>
    <row r="21" spans="1:32" ht="20.100000000000001" customHeight="1">
      <c r="A21" s="47" t="s">
        <v>124</v>
      </c>
      <c r="B21" s="81">
        <v>412.53</v>
      </c>
      <c r="C21" s="61">
        <v>290.3</v>
      </c>
      <c r="D21" s="61">
        <v>872.61</v>
      </c>
      <c r="E21" s="61">
        <v>916.38000000000011</v>
      </c>
      <c r="F21" s="61">
        <v>819.81</v>
      </c>
      <c r="G21" s="61">
        <v>503.6</v>
      </c>
      <c r="H21" s="61">
        <v>467.94</v>
      </c>
      <c r="I21" s="61">
        <v>408.5</v>
      </c>
      <c r="J21" s="61">
        <v>556.49</v>
      </c>
      <c r="K21" s="61">
        <v>667.16</v>
      </c>
      <c r="L21" s="61">
        <v>670.48</v>
      </c>
      <c r="M21" s="82">
        <v>662.7</v>
      </c>
      <c r="N21" s="42">
        <f t="shared" si="0"/>
        <v>-1.1603627252117844E-2</v>
      </c>
      <c r="P21" s="427">
        <f t="shared" si="1"/>
        <v>4.579624893274745E-3</v>
      </c>
      <c r="Q21" s="341">
        <f t="shared" si="2"/>
        <v>1.123298768921651E-2</v>
      </c>
      <c r="R21" s="341">
        <f t="shared" si="3"/>
        <v>1.1831236585540163E-2</v>
      </c>
      <c r="S21" s="341">
        <f t="shared" si="4"/>
        <v>1.2943209563859703E-2</v>
      </c>
      <c r="T21" s="342">
        <f t="shared" si="5"/>
        <v>1.1453555977418504E-2</v>
      </c>
    </row>
    <row r="22" spans="1:32" ht="20.100000000000001" customHeight="1">
      <c r="A22" s="47" t="s">
        <v>140</v>
      </c>
      <c r="B22" s="81">
        <v>4.3</v>
      </c>
      <c r="C22" s="61">
        <v>0.4</v>
      </c>
      <c r="D22" s="61"/>
      <c r="E22" s="61"/>
      <c r="F22" s="61">
        <v>1.5</v>
      </c>
      <c r="G22" s="61">
        <v>4.8</v>
      </c>
      <c r="H22" s="61"/>
      <c r="I22" s="61"/>
      <c r="J22" s="61">
        <v>1</v>
      </c>
      <c r="K22" s="61"/>
      <c r="L22" s="61">
        <v>0.25</v>
      </c>
      <c r="M22" s="82">
        <v>720.82</v>
      </c>
      <c r="N22" s="42">
        <f t="shared" si="0"/>
        <v>2882.28</v>
      </c>
      <c r="P22" s="427">
        <f t="shared" si="1"/>
        <v>4.7735648416070114E-5</v>
      </c>
      <c r="Q22" s="341">
        <f t="shared" si="2"/>
        <v>1.070658079988865E-4</v>
      </c>
      <c r="R22" s="341">
        <f t="shared" si="3"/>
        <v>0</v>
      </c>
      <c r="S22" s="341">
        <f t="shared" si="4"/>
        <v>4.8260983041476641E-6</v>
      </c>
      <c r="T22" s="342">
        <f t="shared" si="5"/>
        <v>1.245805374927238E-2</v>
      </c>
    </row>
    <row r="23" spans="1:32" ht="20.100000000000001" customHeight="1" thickBot="1">
      <c r="A23" s="48" t="s">
        <v>33</v>
      </c>
      <c r="B23" s="127">
        <f>B24-SUM(B7:B22)</f>
        <v>4866.4300000000221</v>
      </c>
      <c r="C23" s="134">
        <f>C24-SUM(C7:C22)</f>
        <v>4153.890000000014</v>
      </c>
      <c r="D23" s="134">
        <f>D24-SUM(D7:D22)</f>
        <v>5198.4300000000221</v>
      </c>
      <c r="E23" s="134">
        <f t="shared" ref="E23:K23" si="6">E24-SUM(E7:E22)</f>
        <v>3796.4599999999919</v>
      </c>
      <c r="F23" s="134">
        <f t="shared" si="6"/>
        <v>5450.4200000000055</v>
      </c>
      <c r="G23" s="134">
        <f t="shared" si="6"/>
        <v>5443.7099999999919</v>
      </c>
      <c r="H23" s="134">
        <f t="shared" si="6"/>
        <v>5677.0899999999892</v>
      </c>
      <c r="I23" s="134">
        <f t="shared" si="6"/>
        <v>7096.7300000000032</v>
      </c>
      <c r="J23" s="134">
        <f t="shared" si="6"/>
        <v>7829.5100000000166</v>
      </c>
      <c r="K23" s="134">
        <f t="shared" si="6"/>
        <v>7877.5199999999968</v>
      </c>
      <c r="L23" s="134">
        <f>L24-SUM(L7:L22)</f>
        <v>4202.7400000000052</v>
      </c>
      <c r="M23" s="135">
        <f>M24-SUM(M7:M22)</f>
        <v>3126.6199999999953</v>
      </c>
      <c r="N23" s="42">
        <f t="shared" ref="N23:N24" si="7">(M23-L23)/L23</f>
        <v>-0.25605200416871104</v>
      </c>
      <c r="P23" s="427">
        <f t="shared" si="1"/>
        <v>5.4023765470097011E-2</v>
      </c>
      <c r="Q23" s="349">
        <f t="shared" si="2"/>
        <v>0.121424002012837</v>
      </c>
      <c r="R23" s="341">
        <f t="shared" si="3"/>
        <v>0.13969782784837867</v>
      </c>
      <c r="S23" s="341">
        <f t="shared" si="4"/>
        <v>8.1131345547094308E-2</v>
      </c>
      <c r="T23" s="342">
        <f t="shared" si="5"/>
        <v>5.4037901297896769E-2</v>
      </c>
    </row>
    <row r="24" spans="1:32" s="6" customFormat="1" ht="26.25" customHeight="1" thickBot="1">
      <c r="A24" s="58" t="s">
        <v>34</v>
      </c>
      <c r="B24" s="94">
        <v>90079.430000000022</v>
      </c>
      <c r="C24" s="95">
        <v>111833.98</v>
      </c>
      <c r="D24" s="95">
        <v>185178.43000000002</v>
      </c>
      <c r="E24" s="95">
        <v>116026.08</v>
      </c>
      <c r="F24" s="95">
        <v>52098.29</v>
      </c>
      <c r="G24" s="95">
        <v>44832.240000000005</v>
      </c>
      <c r="H24" s="95">
        <v>55273.549999999996</v>
      </c>
      <c r="I24" s="95">
        <v>52288.28</v>
      </c>
      <c r="J24" s="95">
        <v>58728.29</v>
      </c>
      <c r="K24" s="95">
        <v>56389.71</v>
      </c>
      <c r="L24" s="95">
        <v>51801.680000000008</v>
      </c>
      <c r="M24" s="96">
        <v>57859.759999999995</v>
      </c>
      <c r="N24" s="86">
        <f t="shared" si="7"/>
        <v>0.11694755845756327</v>
      </c>
      <c r="O24"/>
      <c r="P24" s="428">
        <f>SUM(P7:P23)</f>
        <v>1.0000000000000002</v>
      </c>
      <c r="Q24" s="429">
        <f t="shared" ref="Q24:T24" si="8">SUM(Q7:Q23)</f>
        <v>0.99999999999999967</v>
      </c>
      <c r="R24" s="429">
        <f t="shared" si="8"/>
        <v>1</v>
      </c>
      <c r="S24" s="429">
        <f t="shared" si="8"/>
        <v>0.99999999999999978</v>
      </c>
      <c r="T24" s="86">
        <f t="shared" si="8"/>
        <v>0.99999999999999978</v>
      </c>
      <c r="U24"/>
      <c r="V24"/>
      <c r="W24"/>
      <c r="X24"/>
      <c r="Y24"/>
      <c r="Z24"/>
      <c r="AA24"/>
      <c r="AB24"/>
      <c r="AC24"/>
      <c r="AD24"/>
      <c r="AE24"/>
      <c r="AF24"/>
    </row>
    <row r="25" spans="1:32" ht="24.75" customHeight="1" thickBot="1">
      <c r="A25" s="11"/>
      <c r="B25" s="11"/>
      <c r="C25" s="12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3"/>
      <c r="P25" s="13"/>
      <c r="Q25" s="6"/>
      <c r="R25" s="11"/>
      <c r="S25" s="11"/>
      <c r="T25" s="12"/>
      <c r="U25" s="12"/>
      <c r="V25" s="12"/>
      <c r="W25" s="12"/>
      <c r="X25" s="12"/>
      <c r="Y25" s="12"/>
      <c r="Z25" s="12"/>
      <c r="AA25" s="12"/>
      <c r="AB25" s="12"/>
      <c r="AC25" s="12"/>
      <c r="AD25" s="13"/>
      <c r="AF25" s="13"/>
    </row>
    <row r="26" spans="1:32" ht="15" customHeight="1">
      <c r="A26" s="540" t="s">
        <v>21</v>
      </c>
      <c r="B26" s="530" t="s">
        <v>35</v>
      </c>
      <c r="C26" s="530"/>
      <c r="D26" s="530"/>
      <c r="E26" s="530"/>
      <c r="F26" s="530"/>
      <c r="G26" s="530"/>
      <c r="H26" s="530"/>
      <c r="I26" s="530"/>
      <c r="J26" s="530"/>
      <c r="K26" s="530"/>
      <c r="L26" s="530"/>
      <c r="M26" s="531"/>
      <c r="N26" s="519" t="s">
        <v>197</v>
      </c>
      <c r="P26" s="489" t="s">
        <v>112</v>
      </c>
      <c r="Q26" s="495"/>
      <c r="R26" s="495"/>
      <c r="S26" s="495"/>
      <c r="T26" s="522"/>
    </row>
    <row r="27" spans="1:32" ht="15.75" thickBot="1">
      <c r="A27" s="541"/>
      <c r="B27" s="527" t="s">
        <v>69</v>
      </c>
      <c r="C27" s="527"/>
      <c r="D27" s="527"/>
      <c r="E27" s="527"/>
      <c r="F27" s="527"/>
      <c r="G27" s="527"/>
      <c r="H27" s="527"/>
      <c r="I27" s="527"/>
      <c r="J27" s="527"/>
      <c r="K27" s="527"/>
      <c r="L27" s="527"/>
      <c r="M27" s="528"/>
      <c r="N27" s="520"/>
      <c r="P27" s="523"/>
      <c r="Q27" s="524"/>
      <c r="R27" s="524"/>
      <c r="S27" s="524"/>
      <c r="T27" s="525"/>
    </row>
    <row r="28" spans="1:32" ht="23.25" customHeight="1" thickBot="1">
      <c r="A28" s="542"/>
      <c r="B28" s="291">
        <v>2010</v>
      </c>
      <c r="C28" s="78">
        <v>2011</v>
      </c>
      <c r="D28" s="78">
        <v>2012</v>
      </c>
      <c r="E28" s="78">
        <v>2013</v>
      </c>
      <c r="F28" s="78">
        <v>2014</v>
      </c>
      <c r="G28" s="78">
        <v>2015</v>
      </c>
      <c r="H28" s="78">
        <v>2016</v>
      </c>
      <c r="I28" s="78">
        <v>2017</v>
      </c>
      <c r="J28" s="78">
        <v>2018</v>
      </c>
      <c r="K28" s="78">
        <v>2019</v>
      </c>
      <c r="L28" s="78">
        <v>2020</v>
      </c>
      <c r="M28" s="30">
        <v>2021</v>
      </c>
      <c r="N28" s="521"/>
      <c r="P28" s="290">
        <v>2010</v>
      </c>
      <c r="Q28" s="339">
        <v>2015</v>
      </c>
      <c r="R28" s="386">
        <v>2019</v>
      </c>
      <c r="S28" s="444">
        <v>2020</v>
      </c>
      <c r="T28" s="288">
        <v>2021</v>
      </c>
    </row>
    <row r="29" spans="1:32" ht="20.100000000000001" customHeight="1">
      <c r="A29" s="133" t="s">
        <v>131</v>
      </c>
      <c r="B29" s="79">
        <v>0.80300000000000005</v>
      </c>
      <c r="C29" s="60">
        <v>2.141</v>
      </c>
      <c r="D29" s="60">
        <v>1.6659999999999999</v>
      </c>
      <c r="E29" s="60">
        <v>1.0549999999999999</v>
      </c>
      <c r="F29" s="60">
        <v>1.6E-2</v>
      </c>
      <c r="G29" s="60">
        <v>8.9999999999999993E-3</v>
      </c>
      <c r="H29" s="60"/>
      <c r="I29" s="60">
        <v>6.4539999999999997</v>
      </c>
      <c r="J29" s="60">
        <v>616.37300000000005</v>
      </c>
      <c r="K29" s="60">
        <v>723.94600000000003</v>
      </c>
      <c r="L29" s="60">
        <v>1318.3889999999999</v>
      </c>
      <c r="M29" s="80">
        <v>1301.3910000000001</v>
      </c>
      <c r="N29" s="42">
        <f>(M29-L29)/L29</f>
        <v>-1.2893008057561025E-2</v>
      </c>
      <c r="P29" s="426">
        <f>B29/$B$46</f>
        <v>2.1271799289580194E-4</v>
      </c>
      <c r="Q29" s="341">
        <f>G29/$G$46</f>
        <v>3.0835762220640843E-6</v>
      </c>
      <c r="R29" s="341">
        <f>K29/$K$46</f>
        <v>0.15180196501752141</v>
      </c>
      <c r="S29" s="341">
        <f>L29/$L$46</f>
        <v>0.26737110400810549</v>
      </c>
      <c r="T29" s="342">
        <f>M29/$M$46</f>
        <v>0.226598107525324</v>
      </c>
    </row>
    <row r="30" spans="1:32" ht="20.100000000000001" customHeight="1">
      <c r="A30" s="47" t="s">
        <v>122</v>
      </c>
      <c r="B30" s="81">
        <v>500.233</v>
      </c>
      <c r="C30" s="61">
        <v>734.41300000000001</v>
      </c>
      <c r="D30" s="61">
        <v>1356.857</v>
      </c>
      <c r="E30" s="61">
        <v>1248.8910000000001</v>
      </c>
      <c r="F30" s="61">
        <v>760.37399999999991</v>
      </c>
      <c r="G30" s="61">
        <v>678.84399999999994</v>
      </c>
      <c r="H30" s="61">
        <v>729.51199999999994</v>
      </c>
      <c r="I30" s="61">
        <v>873.58499999999992</v>
      </c>
      <c r="J30" s="61">
        <v>1594.4730000000002</v>
      </c>
      <c r="K30" s="61">
        <v>1054.57</v>
      </c>
      <c r="L30" s="61">
        <v>490.79200000000003</v>
      </c>
      <c r="M30" s="82">
        <v>846.23</v>
      </c>
      <c r="N30" s="42">
        <f t="shared" ref="N30:N46" si="9">(M30-L30)/L30</f>
        <v>0.72421310860812715</v>
      </c>
      <c r="P30" s="427">
        <f t="shared" ref="P30:P45" si="10">B30/$B$46</f>
        <v>0.13251377302645789</v>
      </c>
      <c r="Q30" s="341">
        <f t="shared" ref="Q30:Q45" si="11">G30/$G$46</f>
        <v>0.23258524632120789</v>
      </c>
      <c r="R30" s="341">
        <f t="shared" ref="R30:R45" si="12">K30/$K$46</f>
        <v>0.22112947408857506</v>
      </c>
      <c r="S30" s="341">
        <f t="shared" ref="S30:S45" si="13">L30/$L$46</f>
        <v>9.9533293192180863E-2</v>
      </c>
      <c r="T30" s="342">
        <f t="shared" ref="T30:T45" si="14">M30/$M$46</f>
        <v>0.14734550687007589</v>
      </c>
    </row>
    <row r="31" spans="1:32" ht="20.100000000000001" customHeight="1">
      <c r="A31" s="47" t="s">
        <v>119</v>
      </c>
      <c r="B31" s="81">
        <v>34.213000000000001</v>
      </c>
      <c r="C31" s="61">
        <v>37.168999999999997</v>
      </c>
      <c r="D31" s="61">
        <v>64.028000000000006</v>
      </c>
      <c r="E31" s="61">
        <v>54.910000000000011</v>
      </c>
      <c r="F31" s="61">
        <v>88.709000000000003</v>
      </c>
      <c r="G31" s="61">
        <v>151.11799999999999</v>
      </c>
      <c r="H31" s="61">
        <v>174.35299999999998</v>
      </c>
      <c r="I31" s="61">
        <v>111.456</v>
      </c>
      <c r="J31" s="61">
        <v>221.10100000000003</v>
      </c>
      <c r="K31" s="61">
        <v>462.77800000000002</v>
      </c>
      <c r="L31" s="61">
        <v>406.988</v>
      </c>
      <c r="M31" s="82">
        <v>751.71399999999994</v>
      </c>
      <c r="N31" s="42">
        <f t="shared" si="9"/>
        <v>0.84701760248459401</v>
      </c>
      <c r="P31" s="427">
        <f t="shared" si="10"/>
        <v>9.0631639986850209E-3</v>
      </c>
      <c r="Q31" s="341">
        <f t="shared" si="11"/>
        <v>5.1775985725097812E-2</v>
      </c>
      <c r="R31" s="341">
        <f t="shared" si="12"/>
        <v>9.7038466635465254E-2</v>
      </c>
      <c r="S31" s="341">
        <f t="shared" si="13"/>
        <v>8.253772663307328E-2</v>
      </c>
      <c r="T31" s="342">
        <f t="shared" si="14"/>
        <v>0.13088838773304209</v>
      </c>
    </row>
    <row r="32" spans="1:32" ht="20.100000000000001" customHeight="1">
      <c r="A32" s="47" t="s">
        <v>117</v>
      </c>
      <c r="B32" s="81">
        <v>1086.819</v>
      </c>
      <c r="C32" s="61">
        <v>1195.615</v>
      </c>
      <c r="D32" s="61">
        <v>2638.6239999999998</v>
      </c>
      <c r="E32" s="61">
        <v>2406.4949999999999</v>
      </c>
      <c r="F32" s="61">
        <v>666.255</v>
      </c>
      <c r="G32" s="61">
        <v>668.07100000000003</v>
      </c>
      <c r="H32" s="61">
        <v>820.82399999999996</v>
      </c>
      <c r="I32" s="61">
        <v>788.73399999999992</v>
      </c>
      <c r="J32" s="61">
        <v>961.95200000000011</v>
      </c>
      <c r="K32" s="61">
        <v>833.43500000000006</v>
      </c>
      <c r="L32" s="61">
        <v>738.65499999999997</v>
      </c>
      <c r="M32" s="82">
        <v>729.63999999999987</v>
      </c>
      <c r="N32" s="42">
        <f t="shared" si="9"/>
        <v>-1.2204615145094936E-2</v>
      </c>
      <c r="P32" s="427">
        <f t="shared" si="10"/>
        <v>0.28790280986428712</v>
      </c>
      <c r="Q32" s="341">
        <f t="shared" si="11"/>
        <v>0.22889420558339724</v>
      </c>
      <c r="R32" s="341">
        <f t="shared" si="12"/>
        <v>0.1747603698540747</v>
      </c>
      <c r="S32" s="341">
        <f t="shared" si="13"/>
        <v>0.14980025078418219</v>
      </c>
      <c r="T32" s="342">
        <f t="shared" si="14"/>
        <v>0.12704486443718863</v>
      </c>
    </row>
    <row r="33" spans="1:20" ht="20.100000000000001" customHeight="1">
      <c r="A33" s="47" t="s">
        <v>126</v>
      </c>
      <c r="B33" s="81"/>
      <c r="C33" s="61"/>
      <c r="D33" s="61"/>
      <c r="E33" s="61"/>
      <c r="F33" s="61"/>
      <c r="G33" s="61"/>
      <c r="H33" s="61"/>
      <c r="I33" s="61"/>
      <c r="J33" s="61">
        <v>17.248000000000001</v>
      </c>
      <c r="K33" s="61">
        <v>121.158</v>
      </c>
      <c r="L33" s="61">
        <v>242.51300000000001</v>
      </c>
      <c r="M33" s="82">
        <v>408.17200000000003</v>
      </c>
      <c r="N33" s="42">
        <f t="shared" si="9"/>
        <v>0.68309327747378501</v>
      </c>
      <c r="P33" s="427">
        <f t="shared" si="10"/>
        <v>0</v>
      </c>
      <c r="Q33" s="341">
        <f t="shared" si="11"/>
        <v>0</v>
      </c>
      <c r="R33" s="341">
        <f t="shared" si="12"/>
        <v>2.5405240829554775E-2</v>
      </c>
      <c r="S33" s="341">
        <f t="shared" si="13"/>
        <v>4.9181970227541109E-2</v>
      </c>
      <c r="T33" s="342">
        <f t="shared" si="14"/>
        <v>7.1070879347426369E-2</v>
      </c>
    </row>
    <row r="34" spans="1:20" ht="20.100000000000001" customHeight="1">
      <c r="A34" s="47" t="s">
        <v>133</v>
      </c>
      <c r="B34" s="81">
        <v>109.428</v>
      </c>
      <c r="C34" s="61">
        <v>96.99</v>
      </c>
      <c r="D34" s="61">
        <v>167.97200000000001</v>
      </c>
      <c r="E34" s="61">
        <v>256.77499999999998</v>
      </c>
      <c r="F34" s="61">
        <v>256.03399999999999</v>
      </c>
      <c r="G34" s="61">
        <v>175.54400000000001</v>
      </c>
      <c r="H34" s="61">
        <v>191.108</v>
      </c>
      <c r="I34" s="61">
        <v>176.50200000000001</v>
      </c>
      <c r="J34" s="61">
        <v>210.91</v>
      </c>
      <c r="K34" s="61">
        <v>265.34800000000001</v>
      </c>
      <c r="L34" s="61">
        <v>282.09699999999998</v>
      </c>
      <c r="M34" s="82">
        <v>231.69200000000001</v>
      </c>
      <c r="N34" s="42">
        <f t="shared" si="9"/>
        <v>-0.17867967401283946</v>
      </c>
      <c r="P34" s="427">
        <f t="shared" si="10"/>
        <v>2.8987925935992295E-2</v>
      </c>
      <c r="Q34" s="341">
        <f t="shared" si="11"/>
        <v>6.0144811591779743E-2</v>
      </c>
      <c r="R34" s="341">
        <f t="shared" si="12"/>
        <v>5.5639989465332051E-2</v>
      </c>
      <c r="S34" s="341">
        <f t="shared" si="13"/>
        <v>5.7209659916287632E-2</v>
      </c>
      <c r="T34" s="342">
        <f t="shared" si="14"/>
        <v>4.034219441256115E-2</v>
      </c>
    </row>
    <row r="35" spans="1:20" ht="20.100000000000001" customHeight="1">
      <c r="A35" s="47" t="s">
        <v>125</v>
      </c>
      <c r="B35" s="81">
        <v>112.901</v>
      </c>
      <c r="C35" s="61">
        <v>110.456</v>
      </c>
      <c r="D35" s="61">
        <v>99.444999999999993</v>
      </c>
      <c r="E35" s="61">
        <v>102.125</v>
      </c>
      <c r="F35" s="61">
        <v>139.80199999999999</v>
      </c>
      <c r="G35" s="61">
        <v>159.49700000000001</v>
      </c>
      <c r="H35" s="61">
        <v>161.77500000000001</v>
      </c>
      <c r="I35" s="61">
        <v>328.12100000000004</v>
      </c>
      <c r="J35" s="61">
        <v>228.68699999999998</v>
      </c>
      <c r="K35" s="61">
        <v>241.88400000000001</v>
      </c>
      <c r="L35" s="61">
        <v>243.214</v>
      </c>
      <c r="M35" s="82">
        <v>225.429</v>
      </c>
      <c r="N35" s="42">
        <f t="shared" si="9"/>
        <v>-7.3124902349371315E-2</v>
      </c>
      <c r="P35" s="427">
        <f t="shared" si="10"/>
        <v>2.9907937877869155E-2</v>
      </c>
      <c r="Q35" s="341">
        <f t="shared" si="11"/>
        <v>5.4646795187839478E-2</v>
      </c>
      <c r="R35" s="341">
        <f t="shared" si="12"/>
        <v>5.0719896934713571E-2</v>
      </c>
      <c r="S35" s="341">
        <f t="shared" si="13"/>
        <v>4.932413399249188E-2</v>
      </c>
      <c r="T35" s="342">
        <f t="shared" si="14"/>
        <v>3.9251681302027032E-2</v>
      </c>
    </row>
    <row r="36" spans="1:20" ht="20.100000000000001" customHeight="1">
      <c r="A36" s="47" t="s">
        <v>118</v>
      </c>
      <c r="B36" s="81">
        <v>19.217999999999996</v>
      </c>
      <c r="C36" s="61">
        <v>17.167999999999999</v>
      </c>
      <c r="D36" s="61">
        <v>27.577000000000002</v>
      </c>
      <c r="E36" s="61">
        <v>405.33700000000005</v>
      </c>
      <c r="F36" s="61">
        <v>59.505000000000003</v>
      </c>
      <c r="G36" s="61">
        <v>61.37</v>
      </c>
      <c r="H36" s="61">
        <v>87.850999999999999</v>
      </c>
      <c r="I36" s="61">
        <v>82.798999999999992</v>
      </c>
      <c r="J36" s="61">
        <v>69.578000000000003</v>
      </c>
      <c r="K36" s="61">
        <v>34.131</v>
      </c>
      <c r="L36" s="61">
        <v>140.167</v>
      </c>
      <c r="M36" s="82">
        <v>182.572</v>
      </c>
      <c r="N36" s="42">
        <f t="shared" si="9"/>
        <v>0.30253197970991746</v>
      </c>
      <c r="P36" s="427">
        <f t="shared" si="10"/>
        <v>5.0909270080591786E-3</v>
      </c>
      <c r="Q36" s="341">
        <f t="shared" si="11"/>
        <v>2.102656363867476E-2</v>
      </c>
      <c r="R36" s="341">
        <f t="shared" si="12"/>
        <v>7.1568222878681887E-3</v>
      </c>
      <c r="S36" s="341">
        <f t="shared" si="13"/>
        <v>2.842606054472855E-2</v>
      </c>
      <c r="T36" s="342">
        <f t="shared" si="14"/>
        <v>3.178942353767119E-2</v>
      </c>
    </row>
    <row r="37" spans="1:20" ht="20.100000000000001" customHeight="1">
      <c r="A37" s="47" t="s">
        <v>130</v>
      </c>
      <c r="B37" s="81">
        <v>8.5670000000000002</v>
      </c>
      <c r="C37" s="61">
        <v>521.38900000000001</v>
      </c>
      <c r="D37" s="61">
        <v>2360.8919999999998</v>
      </c>
      <c r="E37" s="61">
        <v>1517.653</v>
      </c>
      <c r="F37" s="61">
        <v>44.975000000000001</v>
      </c>
      <c r="G37" s="61">
        <v>59.664000000000001</v>
      </c>
      <c r="H37" s="61">
        <v>594.08900000000006</v>
      </c>
      <c r="I37" s="61">
        <v>231.125</v>
      </c>
      <c r="J37" s="61">
        <v>18.09</v>
      </c>
      <c r="K37" s="61">
        <v>48.890000000000008</v>
      </c>
      <c r="L37" s="61">
        <v>338.76199999999994</v>
      </c>
      <c r="M37" s="82">
        <v>182.256</v>
      </c>
      <c r="N37" s="42">
        <f t="shared" si="9"/>
        <v>-0.46199396626540157</v>
      </c>
      <c r="P37" s="427">
        <f t="shared" si="10"/>
        <v>2.2694334310564574E-3</v>
      </c>
      <c r="Q37" s="341">
        <f t="shared" si="11"/>
        <v>2.0442054634803503E-2</v>
      </c>
      <c r="R37" s="341">
        <f t="shared" si="12"/>
        <v>1.0251590684535343E-2</v>
      </c>
      <c r="S37" s="341">
        <f t="shared" si="13"/>
        <v>6.8701399917622058E-2</v>
      </c>
      <c r="T37" s="342">
        <f t="shared" si="14"/>
        <v>3.1734401640349019E-2</v>
      </c>
    </row>
    <row r="38" spans="1:20" ht="20.100000000000001" customHeight="1">
      <c r="A38" s="47" t="s">
        <v>121</v>
      </c>
      <c r="B38" s="81">
        <v>6.1420000000000003</v>
      </c>
      <c r="C38" s="61">
        <v>16.122</v>
      </c>
      <c r="D38" s="61">
        <v>9.7349999999999994</v>
      </c>
      <c r="E38" s="61">
        <v>26.356999999999999</v>
      </c>
      <c r="F38" s="61">
        <v>21.09</v>
      </c>
      <c r="G38" s="61">
        <v>10.113</v>
      </c>
      <c r="H38" s="61">
        <v>38.795000000000002</v>
      </c>
      <c r="I38" s="61">
        <v>56.940999999999995</v>
      </c>
      <c r="J38" s="61">
        <v>100.60600000000001</v>
      </c>
      <c r="K38" s="61">
        <v>162.14400000000001</v>
      </c>
      <c r="L38" s="61">
        <v>79.667000000000002</v>
      </c>
      <c r="M38" s="82">
        <v>150.542</v>
      </c>
      <c r="N38" s="42">
        <f t="shared" si="9"/>
        <v>0.88964062911870656</v>
      </c>
      <c r="P38" s="427">
        <f t="shared" si="10"/>
        <v>1.62704098675718E-3</v>
      </c>
      <c r="Q38" s="341">
        <f t="shared" si="11"/>
        <v>3.4649118148593425E-3</v>
      </c>
      <c r="R38" s="341">
        <f t="shared" si="12"/>
        <v>3.3999466556622997E-2</v>
      </c>
      <c r="S38" s="341">
        <f t="shared" si="13"/>
        <v>1.6156577264383836E-2</v>
      </c>
      <c r="T38" s="342">
        <f t="shared" si="14"/>
        <v>2.6212362236312778E-2</v>
      </c>
    </row>
    <row r="39" spans="1:20" ht="20.100000000000001" customHeight="1">
      <c r="A39" s="47" t="s">
        <v>127</v>
      </c>
      <c r="B39" s="81">
        <v>1563.768</v>
      </c>
      <c r="C39" s="61">
        <v>1959.2630000000001</v>
      </c>
      <c r="D39" s="61">
        <v>2019.8050000000001</v>
      </c>
      <c r="E39" s="61">
        <v>1246.3009999999999</v>
      </c>
      <c r="F39" s="61">
        <v>819.35199999999998</v>
      </c>
      <c r="G39" s="61">
        <v>481.80700000000002</v>
      </c>
      <c r="H39" s="61">
        <v>227.95599999999999</v>
      </c>
      <c r="I39" s="61">
        <v>468.21300000000002</v>
      </c>
      <c r="J39" s="61">
        <v>162.04500000000002</v>
      </c>
      <c r="K39" s="61">
        <v>142.49599999999998</v>
      </c>
      <c r="L39" s="61">
        <v>204.125</v>
      </c>
      <c r="M39" s="82">
        <v>137.97</v>
      </c>
      <c r="N39" s="42">
        <f t="shared" si="9"/>
        <v>-0.32409063074096756</v>
      </c>
      <c r="P39" s="427">
        <f t="shared" si="10"/>
        <v>0.414248555809069</v>
      </c>
      <c r="Q39" s="341">
        <f t="shared" si="11"/>
        <v>0.16507651209155894</v>
      </c>
      <c r="R39" s="341">
        <f t="shared" si="12"/>
        <v>2.9879539091502306E-2</v>
      </c>
      <c r="S39" s="341">
        <f t="shared" si="13"/>
        <v>4.1396830985129987E-2</v>
      </c>
      <c r="T39" s="342">
        <f t="shared" si="14"/>
        <v>2.4023326498545747E-2</v>
      </c>
    </row>
    <row r="40" spans="1:20" ht="20.100000000000001" customHeight="1">
      <c r="A40" s="47" t="s">
        <v>120</v>
      </c>
      <c r="B40" s="81">
        <v>7.7770000000000001</v>
      </c>
      <c r="C40" s="61">
        <v>5.0960000000000001</v>
      </c>
      <c r="D40" s="61">
        <v>6.9370000000000003</v>
      </c>
      <c r="E40" s="61">
        <v>2.06</v>
      </c>
      <c r="F40" s="61">
        <v>11.601000000000001</v>
      </c>
      <c r="G40" s="61">
        <v>18.52</v>
      </c>
      <c r="H40" s="61">
        <v>58.488999999999997</v>
      </c>
      <c r="I40" s="61">
        <v>21.283999999999999</v>
      </c>
      <c r="J40" s="61">
        <v>41.277999999999999</v>
      </c>
      <c r="K40" s="61">
        <v>52.722000000000001</v>
      </c>
      <c r="L40" s="61">
        <v>38.460999999999999</v>
      </c>
      <c r="M40" s="82">
        <v>85.646000000000015</v>
      </c>
      <c r="N40" s="42">
        <f t="shared" si="9"/>
        <v>1.2268271755804585</v>
      </c>
      <c r="P40" s="427">
        <f t="shared" si="10"/>
        <v>2.0601591914703008E-3</v>
      </c>
      <c r="Q40" s="341">
        <f t="shared" si="11"/>
        <v>6.3453146258474272E-3</v>
      </c>
      <c r="R40" s="341">
        <f t="shared" si="12"/>
        <v>1.1055110739825572E-2</v>
      </c>
      <c r="S40" s="341">
        <f t="shared" si="13"/>
        <v>7.7999437428981477E-3</v>
      </c>
      <c r="T40" s="342">
        <f t="shared" si="14"/>
        <v>1.4912675373591719E-2</v>
      </c>
    </row>
    <row r="41" spans="1:20" ht="20.100000000000001" customHeight="1">
      <c r="A41" s="47" t="s">
        <v>138</v>
      </c>
      <c r="B41" s="81">
        <v>42.7</v>
      </c>
      <c r="C41" s="61">
        <v>64.774000000000001</v>
      </c>
      <c r="D41" s="61">
        <v>80.918000000000006</v>
      </c>
      <c r="E41" s="61">
        <v>80.491</v>
      </c>
      <c r="F41" s="61">
        <v>113.503</v>
      </c>
      <c r="G41" s="61">
        <v>93.528000000000006</v>
      </c>
      <c r="H41" s="61">
        <v>92.48</v>
      </c>
      <c r="I41" s="61">
        <v>92.564999999999998</v>
      </c>
      <c r="J41" s="61">
        <v>92.01700000000001</v>
      </c>
      <c r="K41" s="61">
        <v>77.850000000000009</v>
      </c>
      <c r="L41" s="61">
        <v>74.84</v>
      </c>
      <c r="M41" s="82">
        <v>83.994</v>
      </c>
      <c r="N41" s="42">
        <f t="shared" si="9"/>
        <v>0.12231427044361298</v>
      </c>
      <c r="P41" s="427">
        <f t="shared" si="10"/>
        <v>1.1311405101682121E-2</v>
      </c>
      <c r="Q41" s="341">
        <f t="shared" si="11"/>
        <v>3.2044524099689969E-2</v>
      </c>
      <c r="R41" s="341">
        <f t="shared" si="12"/>
        <v>1.6324122208858181E-2</v>
      </c>
      <c r="S41" s="341">
        <f t="shared" si="13"/>
        <v>1.5177655019851211E-2</v>
      </c>
      <c r="T41" s="342">
        <f t="shared" si="14"/>
        <v>1.4625029252147943E-2</v>
      </c>
    </row>
    <row r="42" spans="1:20" ht="20.100000000000001" customHeight="1">
      <c r="A42" s="47" t="s">
        <v>128</v>
      </c>
      <c r="B42" s="81">
        <v>10.965999999999999</v>
      </c>
      <c r="C42" s="61">
        <v>0.312</v>
      </c>
      <c r="D42" s="61">
        <v>5.8380000000000001</v>
      </c>
      <c r="E42" s="61">
        <v>1.0009999999999999</v>
      </c>
      <c r="F42" s="61">
        <v>20.206</v>
      </c>
      <c r="G42" s="61">
        <v>41.233000000000004</v>
      </c>
      <c r="H42" s="61">
        <v>36.514000000000003</v>
      </c>
      <c r="I42" s="61">
        <v>36.085999999999999</v>
      </c>
      <c r="J42" s="61">
        <v>8.23</v>
      </c>
      <c r="K42" s="61">
        <v>50.201999999999998</v>
      </c>
      <c r="L42" s="61">
        <v>15.359000000000002</v>
      </c>
      <c r="M42" s="82">
        <v>78.419999999999987</v>
      </c>
      <c r="N42" s="42">
        <f t="shared" si="9"/>
        <v>4.1058011589296166</v>
      </c>
      <c r="P42" s="427">
        <f t="shared" si="10"/>
        <v>2.904938368736443E-3</v>
      </c>
      <c r="Q42" s="341">
        <f t="shared" si="11"/>
        <v>1.412723315159649E-2</v>
      </c>
      <c r="R42" s="341">
        <f t="shared" si="12"/>
        <v>1.0526699847515713E-2</v>
      </c>
      <c r="S42" s="341">
        <f t="shared" si="13"/>
        <v>3.1148263421952802E-3</v>
      </c>
      <c r="T42" s="342">
        <f t="shared" si="14"/>
        <v>1.3654484772167554E-2</v>
      </c>
    </row>
    <row r="43" spans="1:20" ht="20.100000000000001" customHeight="1">
      <c r="A43" s="47" t="s">
        <v>124</v>
      </c>
      <c r="B43" s="81">
        <v>39.034999999999997</v>
      </c>
      <c r="C43" s="61">
        <v>30.382999999999999</v>
      </c>
      <c r="D43" s="61">
        <v>66.974999999999994</v>
      </c>
      <c r="E43" s="61">
        <v>79.158999999999992</v>
      </c>
      <c r="F43" s="61">
        <v>71.486999999999995</v>
      </c>
      <c r="G43" s="61">
        <v>51.220999999999997</v>
      </c>
      <c r="H43" s="61">
        <v>50.051000000000002</v>
      </c>
      <c r="I43" s="61">
        <v>41.666999999999994</v>
      </c>
      <c r="J43" s="61">
        <v>63.871000000000002</v>
      </c>
      <c r="K43" s="61">
        <v>62.356999999999999</v>
      </c>
      <c r="L43" s="61">
        <v>58.004000000000005</v>
      </c>
      <c r="M43" s="82">
        <v>56.643999999999998</v>
      </c>
      <c r="N43" s="42">
        <f t="shared" si="9"/>
        <v>-2.3446658851113827E-2</v>
      </c>
      <c r="P43" s="427">
        <f t="shared" si="10"/>
        <v>1.0340531572462799E-2</v>
      </c>
      <c r="Q43" s="341">
        <f t="shared" si="11"/>
        <v>1.7549317518927163E-2</v>
      </c>
      <c r="R43" s="341">
        <f t="shared" si="12"/>
        <v>1.3075443655462676E-2</v>
      </c>
      <c r="S43" s="341">
        <f t="shared" si="13"/>
        <v>1.1763291044514292E-2</v>
      </c>
      <c r="T43" s="342">
        <f t="shared" si="14"/>
        <v>9.8628492149280666E-3</v>
      </c>
    </row>
    <row r="44" spans="1:20" ht="20.100000000000001" customHeight="1">
      <c r="A44" s="47" t="s">
        <v>140</v>
      </c>
      <c r="B44" s="81">
        <v>0.47699999999999998</v>
      </c>
      <c r="C44" s="61">
        <v>4.2000000000000003E-2</v>
      </c>
      <c r="D44" s="61"/>
      <c r="E44" s="61"/>
      <c r="F44" s="61">
        <v>0.112</v>
      </c>
      <c r="G44" s="61">
        <v>0.98699999999999999</v>
      </c>
      <c r="H44" s="61"/>
      <c r="I44" s="61"/>
      <c r="J44" s="61">
        <v>0.125</v>
      </c>
      <c r="K44" s="61"/>
      <c r="L44" s="61">
        <v>2.9000000000000001E-2</v>
      </c>
      <c r="M44" s="82">
        <v>51.857999999999997</v>
      </c>
      <c r="N44" s="42">
        <f t="shared" si="9"/>
        <v>1787.2068965517237</v>
      </c>
      <c r="P44" s="427">
        <f t="shared" si="10"/>
        <v>1.263592560539197E-4</v>
      </c>
      <c r="Q44" s="341">
        <f t="shared" si="11"/>
        <v>3.3816552568636127E-4</v>
      </c>
      <c r="R44" s="341">
        <f t="shared" si="12"/>
        <v>0</v>
      </c>
      <c r="S44" s="341">
        <f t="shared" si="13"/>
        <v>5.8812399195040771E-6</v>
      </c>
      <c r="T44" s="342">
        <f t="shared" si="14"/>
        <v>9.0295112383966467E-3</v>
      </c>
    </row>
    <row r="45" spans="1:20" ht="20.100000000000001" customHeight="1" thickBot="1">
      <c r="A45" s="48" t="s">
        <v>33</v>
      </c>
      <c r="B45" s="127">
        <f>B46-SUM(B29:B44)</f>
        <v>231.90399999999818</v>
      </c>
      <c r="C45" s="67">
        <f>C46-SUM(C29:C44)</f>
        <v>207.07699999999932</v>
      </c>
      <c r="D45" s="67">
        <f>D46-SUM(D29:D44)</f>
        <v>302.54199999999764</v>
      </c>
      <c r="E45" s="67">
        <f t="shared" ref="E45:F45" si="15">E46-SUM(E29:E44)</f>
        <v>258.570999999999</v>
      </c>
      <c r="F45" s="67">
        <f t="shared" si="15"/>
        <v>325.88800000000037</v>
      </c>
      <c r="G45" s="67">
        <f t="shared" ref="G45:L45" si="16">G46-SUM(G29:G44)</f>
        <v>267.16299999999956</v>
      </c>
      <c r="H45" s="67">
        <f t="shared" si="16"/>
        <v>340.84400000000232</v>
      </c>
      <c r="I45" s="67">
        <f t="shared" si="16"/>
        <v>449.53700000000072</v>
      </c>
      <c r="J45" s="67">
        <f t="shared" si="16"/>
        <v>467.34899999999925</v>
      </c>
      <c r="K45" s="67">
        <f t="shared" si="16"/>
        <v>435.10500000000047</v>
      </c>
      <c r="L45" s="67">
        <f t="shared" si="16"/>
        <v>258.87100000000009</v>
      </c>
      <c r="M45" s="107">
        <f>M46-SUM(M29:M44)</f>
        <v>238.99799999999959</v>
      </c>
      <c r="N45" s="42">
        <f t="shared" si="9"/>
        <v>-7.6767965511781916E-2</v>
      </c>
      <c r="P45" s="427">
        <f t="shared" si="10"/>
        <v>6.143232057846533E-2</v>
      </c>
      <c r="Q45" s="349">
        <f t="shared" si="11"/>
        <v>9.1535274912811729E-2</v>
      </c>
      <c r="R45" s="341">
        <f t="shared" si="12"/>
        <v>9.1235802102572192E-2</v>
      </c>
      <c r="S45" s="341">
        <f t="shared" si="13"/>
        <v>5.2499395144894496E-2</v>
      </c>
      <c r="T45" s="342">
        <f t="shared" si="14"/>
        <v>4.1614314608244017E-2</v>
      </c>
    </row>
    <row r="46" spans="1:20" ht="26.25" customHeight="1" thickBot="1">
      <c r="A46" s="425" t="s">
        <v>34</v>
      </c>
      <c r="B46" s="420">
        <v>3774.9509999999982</v>
      </c>
      <c r="C46" s="95">
        <v>4998.41</v>
      </c>
      <c r="D46" s="95">
        <v>9209.8109999999961</v>
      </c>
      <c r="E46" s="95">
        <v>7687.1810000000005</v>
      </c>
      <c r="F46" s="95">
        <v>3398.9090000000006</v>
      </c>
      <c r="G46" s="95">
        <v>2918.6889999999999</v>
      </c>
      <c r="H46" s="95">
        <v>3604.6410000000024</v>
      </c>
      <c r="I46" s="95">
        <v>3765.0690000000004</v>
      </c>
      <c r="J46" s="95">
        <v>4873.933</v>
      </c>
      <c r="K46" s="95">
        <v>4769.0160000000005</v>
      </c>
      <c r="L46" s="95">
        <v>4930.9330000000009</v>
      </c>
      <c r="M46" s="85">
        <v>5743.1680000000006</v>
      </c>
      <c r="N46" s="86">
        <f t="shared" si="9"/>
        <v>0.16472237606959972</v>
      </c>
      <c r="P46" s="428">
        <f>SUM(P29:P45)</f>
        <v>1</v>
      </c>
      <c r="Q46" s="429">
        <f t="shared" ref="Q46:T46" si="17">SUM(Q29:Q45)</f>
        <v>0.99999999999999978</v>
      </c>
      <c r="R46" s="429">
        <f t="shared" si="17"/>
        <v>1</v>
      </c>
      <c r="S46" s="429">
        <f t="shared" si="17"/>
        <v>1</v>
      </c>
      <c r="T46" s="86">
        <f t="shared" si="17"/>
        <v>1</v>
      </c>
    </row>
    <row r="47" spans="1:20" ht="24.75" customHeight="1" thickBot="1"/>
    <row r="48" spans="1:20" ht="20.100000000000001" customHeight="1">
      <c r="A48" s="540" t="s">
        <v>21</v>
      </c>
      <c r="B48" s="530" t="s">
        <v>41</v>
      </c>
      <c r="C48" s="530"/>
      <c r="D48" s="530"/>
      <c r="E48" s="530"/>
      <c r="F48" s="530"/>
      <c r="G48" s="530"/>
      <c r="H48" s="530"/>
      <c r="I48" s="530"/>
      <c r="J48" s="530"/>
      <c r="K48" s="530"/>
      <c r="L48" s="530"/>
      <c r="M48" s="531"/>
      <c r="N48" s="519" t="s">
        <v>196</v>
      </c>
    </row>
    <row r="49" spans="1:45" ht="20.100000000000001" customHeight="1" thickBot="1">
      <c r="A49" s="541"/>
      <c r="B49" s="527" t="str">
        <f>B5</f>
        <v>jan-dez</v>
      </c>
      <c r="C49" s="527"/>
      <c r="D49" s="527"/>
      <c r="E49" s="527"/>
      <c r="F49" s="527"/>
      <c r="G49" s="527"/>
      <c r="H49" s="527"/>
      <c r="I49" s="527"/>
      <c r="J49" s="527"/>
      <c r="K49" s="527"/>
      <c r="L49" s="527"/>
      <c r="M49" s="528"/>
      <c r="N49" s="520"/>
    </row>
    <row r="50" spans="1:45" ht="20.100000000000001" customHeight="1" thickBot="1">
      <c r="A50" s="542"/>
      <c r="B50" s="291">
        <v>2010</v>
      </c>
      <c r="C50" s="78">
        <v>2011</v>
      </c>
      <c r="D50" s="78">
        <v>2012</v>
      </c>
      <c r="E50" s="78">
        <v>2013</v>
      </c>
      <c r="F50" s="78">
        <v>2014</v>
      </c>
      <c r="G50" s="78">
        <v>2015</v>
      </c>
      <c r="H50" s="78">
        <v>2016</v>
      </c>
      <c r="I50" s="78">
        <v>2017</v>
      </c>
      <c r="J50" s="78">
        <v>2018</v>
      </c>
      <c r="K50" s="78">
        <v>2019</v>
      </c>
      <c r="L50" s="78">
        <v>2020</v>
      </c>
      <c r="M50" s="30">
        <v>2021</v>
      </c>
      <c r="N50" s="521"/>
    </row>
    <row r="51" spans="1:45" ht="20.100000000000001" customHeight="1">
      <c r="A51" s="133" t="s">
        <v>131</v>
      </c>
      <c r="B51" s="323">
        <f>(B29/B7)*10</f>
        <v>0.71824686940966009</v>
      </c>
      <c r="C51" s="160">
        <f t="shared" ref="C51:M51" si="18">(C29/C7)*10</f>
        <v>0.83177933177933183</v>
      </c>
      <c r="D51" s="160">
        <f t="shared" si="18"/>
        <v>0.85567539804827941</v>
      </c>
      <c r="E51" s="160">
        <f t="shared" si="18"/>
        <v>1.0787321063394684</v>
      </c>
      <c r="F51" s="160">
        <f t="shared" si="18"/>
        <v>1.3333333333333333</v>
      </c>
      <c r="G51" s="160">
        <f t="shared" si="18"/>
        <v>1.5</v>
      </c>
      <c r="H51" s="160"/>
      <c r="I51" s="160">
        <f t="shared" si="18"/>
        <v>8.6864064602960962</v>
      </c>
      <c r="J51" s="160">
        <f t="shared" si="18"/>
        <v>1.9996139447065009</v>
      </c>
      <c r="K51" s="160">
        <f t="shared" ref="K51:L51" si="19">(K29/K7)*10</f>
        <v>2.0108605680827072</v>
      </c>
      <c r="L51" s="160">
        <f t="shared" si="19"/>
        <v>2.0188394944896428</v>
      </c>
      <c r="M51" s="436">
        <f t="shared" si="18"/>
        <v>2.0082853531807334</v>
      </c>
      <c r="N51" s="42">
        <f t="shared" ref="N51:N60" si="20">(M51-L51)/L51</f>
        <v>-5.227825856248901E-3</v>
      </c>
    </row>
    <row r="52" spans="1:45" ht="20.100000000000001" customHeight="1">
      <c r="A52" s="47" t="s">
        <v>122</v>
      </c>
      <c r="B52" s="324">
        <f t="shared" ref="B52:M52" si="21">(B30/B8)*10</f>
        <v>0.48207051141203999</v>
      </c>
      <c r="C52" s="122">
        <f t="shared" si="21"/>
        <v>0.44450907250925897</v>
      </c>
      <c r="D52" s="122">
        <f t="shared" si="21"/>
        <v>0.56313177427200178</v>
      </c>
      <c r="E52" s="122">
        <f t="shared" si="21"/>
        <v>0.67134101993610684</v>
      </c>
      <c r="F52" s="122">
        <f t="shared" si="21"/>
        <v>0.50096949212843545</v>
      </c>
      <c r="G52" s="122">
        <f t="shared" si="21"/>
        <v>0.50363120678923268</v>
      </c>
      <c r="H52" s="122">
        <f t="shared" si="21"/>
        <v>0.47981994058091781</v>
      </c>
      <c r="I52" s="122">
        <f t="shared" si="21"/>
        <v>0.51774627152275488</v>
      </c>
      <c r="J52" s="122">
        <f t="shared" si="21"/>
        <v>0.62714849688308416</v>
      </c>
      <c r="K52" s="122">
        <f t="shared" si="21"/>
        <v>0.50811802588652144</v>
      </c>
      <c r="L52" s="122">
        <f t="shared" si="21"/>
        <v>0.77203270653155354</v>
      </c>
      <c r="M52" s="437">
        <f t="shared" si="21"/>
        <v>0.62779034830668778</v>
      </c>
      <c r="N52" s="42">
        <f t="shared" si="20"/>
        <v>-0.18683451750754351</v>
      </c>
    </row>
    <row r="53" spans="1:45" ht="20.100000000000001" customHeight="1">
      <c r="A53" s="47" t="s">
        <v>119</v>
      </c>
      <c r="B53" s="324">
        <f t="shared" ref="B53:M53" si="22">(B31/B9)*10</f>
        <v>1.4197443771267326</v>
      </c>
      <c r="C53" s="122">
        <f t="shared" si="22"/>
        <v>1.1838392203076724</v>
      </c>
      <c r="D53" s="122">
        <f t="shared" si="22"/>
        <v>1.0505693564795064</v>
      </c>
      <c r="E53" s="122">
        <f t="shared" si="22"/>
        <v>1.0236191115336581</v>
      </c>
      <c r="F53" s="122">
        <f t="shared" si="22"/>
        <v>0.97803772836021652</v>
      </c>
      <c r="G53" s="122">
        <f t="shared" si="22"/>
        <v>1.0191051016623394</v>
      </c>
      <c r="H53" s="122">
        <f t="shared" si="22"/>
        <v>1.0115219270510014</v>
      </c>
      <c r="I53" s="122">
        <f t="shared" si="22"/>
        <v>0.9829871676147639</v>
      </c>
      <c r="J53" s="122">
        <f t="shared" si="22"/>
        <v>1.1448002692417223</v>
      </c>
      <c r="K53" s="122">
        <f t="shared" si="22"/>
        <v>1.3973904877511152</v>
      </c>
      <c r="L53" s="122">
        <f t="shared" si="22"/>
        <v>1.356572403770516</v>
      </c>
      <c r="M53" s="437">
        <f t="shared" si="22"/>
        <v>1.3089517958790635</v>
      </c>
      <c r="N53" s="42">
        <f t="shared" si="20"/>
        <v>-3.5103624221673478E-2</v>
      </c>
    </row>
    <row r="54" spans="1:45" ht="20.100000000000001" customHeight="1">
      <c r="A54" s="47" t="s">
        <v>117</v>
      </c>
      <c r="B54" s="324">
        <f t="shared" ref="B54:M54" si="23">(B32/B10)*10</f>
        <v>0.29675235509615749</v>
      </c>
      <c r="C54" s="122">
        <f t="shared" si="23"/>
        <v>0.36687168182596458</v>
      </c>
      <c r="D54" s="122">
        <f t="shared" si="23"/>
        <v>0.43797867691008902</v>
      </c>
      <c r="E54" s="122">
        <f t="shared" si="23"/>
        <v>0.65765029383214835</v>
      </c>
      <c r="F54" s="122">
        <f t="shared" si="23"/>
        <v>0.88352068914759618</v>
      </c>
      <c r="G54" s="122">
        <f t="shared" si="23"/>
        <v>1.0208362939023738</v>
      </c>
      <c r="H54" s="122">
        <f t="shared" si="23"/>
        <v>1.0112829661461733</v>
      </c>
      <c r="I54" s="122">
        <f t="shared" si="23"/>
        <v>0.94301390368449434</v>
      </c>
      <c r="J54" s="122">
        <f t="shared" si="23"/>
        <v>0.97583322766351377</v>
      </c>
      <c r="K54" s="122">
        <f t="shared" si="23"/>
        <v>1.0823887396817646</v>
      </c>
      <c r="L54" s="122">
        <f t="shared" si="23"/>
        <v>1.0047882361743081</v>
      </c>
      <c r="M54" s="437">
        <f t="shared" si="23"/>
        <v>1.0149945538845477</v>
      </c>
      <c r="N54" s="42">
        <f t="shared" si="20"/>
        <v>1.0157680337799102E-2</v>
      </c>
    </row>
    <row r="55" spans="1:45" ht="20.100000000000001" customHeight="1">
      <c r="A55" s="47" t="s">
        <v>126</v>
      </c>
      <c r="B55" s="324"/>
      <c r="C55" s="122"/>
      <c r="D55" s="122"/>
      <c r="E55" s="122"/>
      <c r="F55" s="122"/>
      <c r="G55" s="122"/>
      <c r="H55" s="122"/>
      <c r="I55" s="122"/>
      <c r="J55" s="122">
        <f t="shared" ref="J55:M55" si="24">(J33/J11)*10</f>
        <v>1.3598233995584992</v>
      </c>
      <c r="K55" s="122">
        <f t="shared" si="24"/>
        <v>1.3204080298175636</v>
      </c>
      <c r="L55" s="122">
        <f t="shared" si="24"/>
        <v>1.3224759785797644</v>
      </c>
      <c r="M55" s="437">
        <f t="shared" si="24"/>
        <v>1.2614798835477155</v>
      </c>
      <c r="N55" s="42">
        <f t="shared" si="20"/>
        <v>-4.6122648743725368E-2</v>
      </c>
    </row>
    <row r="56" spans="1:45" ht="20.100000000000001" customHeight="1">
      <c r="A56" s="47" t="s">
        <v>133</v>
      </c>
      <c r="B56" s="324">
        <f t="shared" ref="B56:M56" si="25">(B34/B12)*10</f>
        <v>0.9522599509198183</v>
      </c>
      <c r="C56" s="122">
        <f t="shared" si="25"/>
        <v>0.89560921556858575</v>
      </c>
      <c r="D56" s="122">
        <f t="shared" si="25"/>
        <v>0.89710901157356737</v>
      </c>
      <c r="E56" s="122">
        <f t="shared" si="25"/>
        <v>0.9305464956149887</v>
      </c>
      <c r="F56" s="122">
        <f t="shared" si="25"/>
        <v>0.92110820504887336</v>
      </c>
      <c r="G56" s="122">
        <f t="shared" si="25"/>
        <v>0.78411263377941365</v>
      </c>
      <c r="H56" s="122">
        <f t="shared" si="25"/>
        <v>0.94407888236805182</v>
      </c>
      <c r="I56" s="122">
        <f t="shared" si="25"/>
        <v>1.0188940650814817</v>
      </c>
      <c r="J56" s="122">
        <f t="shared" si="25"/>
        <v>1.0753307670736993</v>
      </c>
      <c r="K56" s="122">
        <f t="shared" si="25"/>
        <v>0.9698569052797017</v>
      </c>
      <c r="L56" s="122">
        <f t="shared" si="25"/>
        <v>1.0547890399485498</v>
      </c>
      <c r="M56" s="437">
        <f t="shared" si="25"/>
        <v>1.0293899421087003</v>
      </c>
      <c r="N56" s="42">
        <f t="shared" si="20"/>
        <v>-2.407978930183842E-2</v>
      </c>
    </row>
    <row r="57" spans="1:45" s="6" customFormat="1" ht="20.100000000000001" customHeight="1">
      <c r="A57" s="47" t="s">
        <v>125</v>
      </c>
      <c r="B57" s="324">
        <f t="shared" ref="B57:M57" si="26">(B35/B13)*10</f>
        <v>0.87057199697731424</v>
      </c>
      <c r="C57" s="122">
        <f t="shared" si="26"/>
        <v>0.88163082866401676</v>
      </c>
      <c r="D57" s="122">
        <f t="shared" si="26"/>
        <v>0.93249503019391611</v>
      </c>
      <c r="E57" s="122">
        <f t="shared" si="26"/>
        <v>0.9936948420304943</v>
      </c>
      <c r="F57" s="122">
        <f t="shared" si="26"/>
        <v>0.94539380701528963</v>
      </c>
      <c r="G57" s="122">
        <f t="shared" si="26"/>
        <v>0.9269416742218195</v>
      </c>
      <c r="H57" s="122">
        <f t="shared" si="26"/>
        <v>0.90992693586217377</v>
      </c>
      <c r="I57" s="122">
        <f t="shared" si="26"/>
        <v>1.3449400943570238</v>
      </c>
      <c r="J57" s="122">
        <f t="shared" si="26"/>
        <v>1.0728822624230596</v>
      </c>
      <c r="K57" s="122">
        <f t="shared" si="26"/>
        <v>1.0526215011836795</v>
      </c>
      <c r="L57" s="122">
        <f t="shared" si="26"/>
        <v>1.1027512786100329</v>
      </c>
      <c r="M57" s="437">
        <f t="shared" si="26"/>
        <v>1.0211404136581477</v>
      </c>
      <c r="N57" s="42">
        <f t="shared" si="20"/>
        <v>-7.4006592905294044E-2</v>
      </c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</row>
    <row r="58" spans="1:45" ht="20.100000000000001" customHeight="1">
      <c r="A58" s="47" t="s">
        <v>118</v>
      </c>
      <c r="B58" s="324">
        <f t="shared" ref="B58:M58" si="27">(B36/B14)*10</f>
        <v>1.0268219705065182</v>
      </c>
      <c r="C58" s="122">
        <f t="shared" si="27"/>
        <v>1.0524767042667973</v>
      </c>
      <c r="D58" s="122">
        <f t="shared" si="27"/>
        <v>0.53779398572487236</v>
      </c>
      <c r="E58" s="122">
        <f t="shared" si="27"/>
        <v>0.82777415856769143</v>
      </c>
      <c r="F58" s="122">
        <f t="shared" si="27"/>
        <v>0.92565801754713462</v>
      </c>
      <c r="G58" s="122">
        <f t="shared" si="27"/>
        <v>1.0095742580772522</v>
      </c>
      <c r="H58" s="122">
        <f t="shared" si="27"/>
        <v>1.0054707976148238</v>
      </c>
      <c r="I58" s="122">
        <f t="shared" si="27"/>
        <v>1.0215792720542873</v>
      </c>
      <c r="J58" s="122">
        <f t="shared" si="27"/>
        <v>1.1216468919267477</v>
      </c>
      <c r="K58" s="122">
        <f t="shared" si="27"/>
        <v>1.1264356435643565</v>
      </c>
      <c r="L58" s="122">
        <f t="shared" si="27"/>
        <v>1.4730077661128451</v>
      </c>
      <c r="M58" s="437">
        <f t="shared" si="27"/>
        <v>1.3936474737219759</v>
      </c>
      <c r="N58" s="42">
        <f t="shared" si="20"/>
        <v>-5.387635708146666E-2</v>
      </c>
    </row>
    <row r="59" spans="1:45" ht="20.100000000000001" customHeight="1">
      <c r="A59" s="47" t="s">
        <v>130</v>
      </c>
      <c r="B59" s="324">
        <f t="shared" ref="B59:M59" si="28">(B37/B15)*10</f>
        <v>0.55554114519162179</v>
      </c>
      <c r="C59" s="122">
        <f t="shared" si="28"/>
        <v>0.30232827837982484</v>
      </c>
      <c r="D59" s="122">
        <f t="shared" si="28"/>
        <v>0.43741315256468116</v>
      </c>
      <c r="E59" s="122">
        <f t="shared" si="28"/>
        <v>0.55557007640652145</v>
      </c>
      <c r="F59" s="122">
        <f t="shared" si="28"/>
        <v>0.33565937756548991</v>
      </c>
      <c r="G59" s="122">
        <f t="shared" si="28"/>
        <v>0.39054021325757826</v>
      </c>
      <c r="H59" s="122">
        <f t="shared" si="28"/>
        <v>0.44111840175708117</v>
      </c>
      <c r="I59" s="122">
        <f t="shared" si="28"/>
        <v>0.47406852841334468</v>
      </c>
      <c r="J59" s="122">
        <f t="shared" si="28"/>
        <v>0.51316237376602747</v>
      </c>
      <c r="K59" s="122">
        <f t="shared" si="28"/>
        <v>0.52590815700870241</v>
      </c>
      <c r="L59" s="122">
        <f t="shared" si="28"/>
        <v>0.31253586539153472</v>
      </c>
      <c r="M59" s="437">
        <f t="shared" si="28"/>
        <v>0.33557410281762501</v>
      </c>
      <c r="N59" s="42">
        <f t="shared" si="20"/>
        <v>7.3713899674294148E-2</v>
      </c>
    </row>
    <row r="60" spans="1:45" ht="20.100000000000001" customHeight="1">
      <c r="A60" s="47" t="s">
        <v>121</v>
      </c>
      <c r="B60" s="324">
        <f t="shared" ref="B60:M60" si="29">(B38/B16)*10</f>
        <v>0.91671641791044789</v>
      </c>
      <c r="C60" s="122">
        <f t="shared" si="29"/>
        <v>0.87240259740259729</v>
      </c>
      <c r="D60" s="122">
        <f t="shared" si="29"/>
        <v>1.1879194630872483</v>
      </c>
      <c r="E60" s="122">
        <f t="shared" si="29"/>
        <v>1.1883228133453561</v>
      </c>
      <c r="F60" s="122">
        <f t="shared" si="29"/>
        <v>0.94701392007184548</v>
      </c>
      <c r="G60" s="122">
        <f t="shared" si="29"/>
        <v>1.0664346725719709</v>
      </c>
      <c r="H60" s="122">
        <f t="shared" si="29"/>
        <v>0.79228444226606221</v>
      </c>
      <c r="I60" s="122">
        <f t="shared" si="29"/>
        <v>0.88427313527867923</v>
      </c>
      <c r="J60" s="122">
        <f t="shared" si="29"/>
        <v>0.95518675350815574</v>
      </c>
      <c r="K60" s="122">
        <f t="shared" si="29"/>
        <v>0.93288073183361142</v>
      </c>
      <c r="L60" s="122">
        <f t="shared" si="29"/>
        <v>0.84717880005955037</v>
      </c>
      <c r="M60" s="437">
        <f t="shared" si="29"/>
        <v>0.8274993953519052</v>
      </c>
      <c r="N60" s="42">
        <f t="shared" si="20"/>
        <v>-2.3229340378042817E-2</v>
      </c>
    </row>
    <row r="61" spans="1:45" ht="20.100000000000001" customHeight="1">
      <c r="A61" s="47" t="s">
        <v>127</v>
      </c>
      <c r="B61" s="324">
        <f t="shared" ref="B61:M61" si="30">(B39/B17)*10</f>
        <v>0.45937187146019676</v>
      </c>
      <c r="C61" s="122">
        <f t="shared" si="30"/>
        <v>0.52794385522429887</v>
      </c>
      <c r="D61" s="122">
        <f t="shared" si="30"/>
        <v>0.56984313412383658</v>
      </c>
      <c r="E61" s="122">
        <f t="shared" si="30"/>
        <v>0.67396766169154232</v>
      </c>
      <c r="F61" s="122">
        <f t="shared" si="30"/>
        <v>0.58164977010213181</v>
      </c>
      <c r="G61" s="122">
        <f t="shared" si="30"/>
        <v>0.50772054910581144</v>
      </c>
      <c r="H61" s="122">
        <f t="shared" si="30"/>
        <v>0.68784927158392783</v>
      </c>
      <c r="I61" s="122">
        <f t="shared" si="30"/>
        <v>0.73627078664936907</v>
      </c>
      <c r="J61" s="122">
        <f t="shared" si="30"/>
        <v>0.70350962498589054</v>
      </c>
      <c r="K61" s="122">
        <f t="shared" si="30"/>
        <v>1.1005166781226587</v>
      </c>
      <c r="L61" s="122">
        <f t="shared" si="30"/>
        <v>0.66274350649350655</v>
      </c>
      <c r="M61" s="437">
        <f t="shared" si="30"/>
        <v>0.62448231380270214</v>
      </c>
      <c r="N61" s="42">
        <f t="shared" ref="N61:N68" si="31">(M61-L61)/L61</f>
        <v>-5.7731524060099244E-2</v>
      </c>
    </row>
    <row r="62" spans="1:45" ht="20.100000000000001" customHeight="1">
      <c r="A62" s="47" t="s">
        <v>120</v>
      </c>
      <c r="B62" s="324">
        <f t="shared" ref="B62:M62" si="32">(B40/B18)*10</f>
        <v>1.4533732012707903</v>
      </c>
      <c r="C62" s="122">
        <f t="shared" si="32"/>
        <v>0.81666666666666665</v>
      </c>
      <c r="D62" s="122">
        <f t="shared" si="32"/>
        <v>0.74695811349197794</v>
      </c>
      <c r="E62" s="122">
        <f t="shared" si="32"/>
        <v>0.76437847866419295</v>
      </c>
      <c r="F62" s="122">
        <f t="shared" si="32"/>
        <v>0.69667307230362729</v>
      </c>
      <c r="G62" s="122">
        <f t="shared" si="32"/>
        <v>0.78117091277205997</v>
      </c>
      <c r="H62" s="122">
        <f t="shared" si="32"/>
        <v>0.86193227032921671</v>
      </c>
      <c r="I62" s="122">
        <f t="shared" si="32"/>
        <v>0.77475247524752455</v>
      </c>
      <c r="J62" s="122">
        <f t="shared" si="32"/>
        <v>0.87248208661833404</v>
      </c>
      <c r="K62" s="122">
        <f t="shared" si="32"/>
        <v>1.0029676977513984</v>
      </c>
      <c r="L62" s="122">
        <f t="shared" si="32"/>
        <v>1.484980694980695</v>
      </c>
      <c r="M62" s="437">
        <f t="shared" si="32"/>
        <v>1.2455607102863544</v>
      </c>
      <c r="N62" s="42">
        <f t="shared" si="31"/>
        <v>-0.16122767488061726</v>
      </c>
    </row>
    <row r="63" spans="1:45" ht="20.100000000000001" customHeight="1">
      <c r="A63" s="47" t="s">
        <v>138</v>
      </c>
      <c r="B63" s="324">
        <f t="shared" ref="B63:M63" si="33">(B41/B19)*10</f>
        <v>0.80517423442449843</v>
      </c>
      <c r="C63" s="122">
        <f t="shared" si="33"/>
        <v>0.77871148459383754</v>
      </c>
      <c r="D63" s="122">
        <f t="shared" si="33"/>
        <v>0.82319070581293619</v>
      </c>
      <c r="E63" s="122">
        <f t="shared" si="33"/>
        <v>0.98213653834421333</v>
      </c>
      <c r="F63" s="122">
        <f t="shared" si="33"/>
        <v>0.91201497754172256</v>
      </c>
      <c r="G63" s="122">
        <f t="shared" si="33"/>
        <v>0.93456972700747443</v>
      </c>
      <c r="H63" s="122">
        <f t="shared" si="33"/>
        <v>0.87356538988334187</v>
      </c>
      <c r="I63" s="122">
        <f t="shared" si="33"/>
        <v>0.92297337720610229</v>
      </c>
      <c r="J63" s="122">
        <f t="shared" si="33"/>
        <v>0.97527291997880239</v>
      </c>
      <c r="K63" s="122">
        <f t="shared" si="33"/>
        <v>0.97692278733576787</v>
      </c>
      <c r="L63" s="122">
        <f t="shared" si="33"/>
        <v>0.99665738903463807</v>
      </c>
      <c r="M63" s="437">
        <f t="shared" si="33"/>
        <v>0.93388925950633761</v>
      </c>
      <c r="N63" s="42">
        <f t="shared" si="31"/>
        <v>-6.2978642629738235E-2</v>
      </c>
    </row>
    <row r="64" spans="1:45" ht="20.100000000000001" customHeight="1">
      <c r="A64" s="47" t="s">
        <v>128</v>
      </c>
      <c r="B64" s="324">
        <f t="shared" ref="B64:M64" si="34">(B42/B20)*10</f>
        <v>1.7177318295739346</v>
      </c>
      <c r="C64" s="122">
        <f t="shared" si="34"/>
        <v>0.91764705882352948</v>
      </c>
      <c r="D64" s="122">
        <f t="shared" si="34"/>
        <v>0.53145197997269011</v>
      </c>
      <c r="E64" s="122">
        <f t="shared" si="34"/>
        <v>0.94433962264150928</v>
      </c>
      <c r="F64" s="122">
        <f t="shared" si="34"/>
        <v>0.84582862405291137</v>
      </c>
      <c r="G64" s="122">
        <f t="shared" si="34"/>
        <v>0.90314313875807706</v>
      </c>
      <c r="H64" s="122">
        <f t="shared" si="34"/>
        <v>0.91353515136352259</v>
      </c>
      <c r="I64" s="122">
        <f t="shared" si="34"/>
        <v>1.3548338652149425</v>
      </c>
      <c r="J64" s="122">
        <f t="shared" si="34"/>
        <v>1.0318455366098296</v>
      </c>
      <c r="K64" s="122">
        <f t="shared" si="34"/>
        <v>0.53452443062639077</v>
      </c>
      <c r="L64" s="122">
        <f t="shared" si="34"/>
        <v>0.9945606423622354</v>
      </c>
      <c r="M64" s="437">
        <f t="shared" si="34"/>
        <v>1.9235675039246463</v>
      </c>
      <c r="N64" s="42">
        <f t="shared" si="31"/>
        <v>0.93408769862024288</v>
      </c>
    </row>
    <row r="65" spans="1:14" ht="20.100000000000001" customHeight="1">
      <c r="A65" s="47" t="s">
        <v>124</v>
      </c>
      <c r="B65" s="324">
        <f t="shared" ref="B65:M65" si="35">(B43/B21)*10</f>
        <v>0.94623421326933799</v>
      </c>
      <c r="C65" s="122">
        <f t="shared" si="35"/>
        <v>1.0466069583189803</v>
      </c>
      <c r="D65" s="122">
        <f t="shared" si="35"/>
        <v>0.76752501117337646</v>
      </c>
      <c r="E65" s="122">
        <f t="shared" si="35"/>
        <v>0.86382286824243204</v>
      </c>
      <c r="F65" s="122">
        <f t="shared" si="35"/>
        <v>0.87199473048633225</v>
      </c>
      <c r="G65" s="122">
        <f t="shared" si="35"/>
        <v>1.0170969023034153</v>
      </c>
      <c r="H65" s="122">
        <f t="shared" si="35"/>
        <v>1.0696029405479335</v>
      </c>
      <c r="I65" s="122">
        <f t="shared" si="35"/>
        <v>1.0199999999999998</v>
      </c>
      <c r="J65" s="122">
        <f t="shared" si="35"/>
        <v>1.1477474887239665</v>
      </c>
      <c r="K65" s="122">
        <f t="shared" si="35"/>
        <v>0.93466334912164994</v>
      </c>
      <c r="L65" s="122">
        <f t="shared" si="35"/>
        <v>0.86511156186612581</v>
      </c>
      <c r="M65" s="437">
        <f t="shared" si="35"/>
        <v>0.85474573713595892</v>
      </c>
      <c r="N65" s="42">
        <f t="shared" si="31"/>
        <v>-1.198206703862199E-2</v>
      </c>
    </row>
    <row r="66" spans="1:14" ht="20.100000000000001" customHeight="1">
      <c r="A66" s="47" t="s">
        <v>140</v>
      </c>
      <c r="B66" s="324">
        <f t="shared" ref="B66:M66" si="36">(B44/B22)*10</f>
        <v>1.1093023255813954</v>
      </c>
      <c r="C66" s="122">
        <f t="shared" si="36"/>
        <v>1.05</v>
      </c>
      <c r="D66" s="122"/>
      <c r="E66" s="122"/>
      <c r="F66" s="122">
        <f t="shared" si="36"/>
        <v>0.7466666666666667</v>
      </c>
      <c r="G66" s="122">
        <f t="shared" si="36"/>
        <v>2.0562499999999999</v>
      </c>
      <c r="H66" s="122"/>
      <c r="I66" s="122"/>
      <c r="J66" s="122">
        <f t="shared" si="36"/>
        <v>1.25</v>
      </c>
      <c r="K66" s="122"/>
      <c r="L66" s="122">
        <f t="shared" si="36"/>
        <v>1.1600000000000001</v>
      </c>
      <c r="M66" s="437">
        <f t="shared" si="36"/>
        <v>0.71943064842817883</v>
      </c>
      <c r="N66" s="42">
        <f t="shared" si="31"/>
        <v>-0.37980116514812179</v>
      </c>
    </row>
    <row r="67" spans="1:14" ht="20.100000000000001" customHeight="1" thickBot="1">
      <c r="A67" s="48" t="s">
        <v>33</v>
      </c>
      <c r="B67" s="327">
        <f t="shared" ref="B67:M67" si="37">(B45/B23)*10</f>
        <v>0.47653824261316224</v>
      </c>
      <c r="C67" s="126">
        <f t="shared" si="37"/>
        <v>0.49851344161737221</v>
      </c>
      <c r="D67" s="126">
        <f t="shared" si="37"/>
        <v>0.58198725384394201</v>
      </c>
      <c r="E67" s="126">
        <f t="shared" si="37"/>
        <v>0.68108448396664145</v>
      </c>
      <c r="F67" s="126">
        <f t="shared" si="37"/>
        <v>0.59791355528564782</v>
      </c>
      <c r="G67" s="126">
        <f t="shared" si="37"/>
        <v>0.49077375539843227</v>
      </c>
      <c r="H67" s="126">
        <f t="shared" si="37"/>
        <v>0.60038505642856277</v>
      </c>
      <c r="I67" s="126">
        <f t="shared" si="37"/>
        <v>0.63344244461886035</v>
      </c>
      <c r="J67" s="126">
        <f t="shared" si="37"/>
        <v>0.59690708613948795</v>
      </c>
      <c r="K67" s="126">
        <f t="shared" si="37"/>
        <v>0.55233753770222183</v>
      </c>
      <c r="L67" s="126">
        <f t="shared" si="37"/>
        <v>0.61595768474852064</v>
      </c>
      <c r="M67" s="438">
        <f t="shared" si="37"/>
        <v>0.76439733642079921</v>
      </c>
      <c r="N67" s="42">
        <f t="shared" si="31"/>
        <v>0.240990014976244</v>
      </c>
    </row>
    <row r="68" spans="1:14" ht="26.25" customHeight="1" thickBot="1">
      <c r="A68" s="425" t="s">
        <v>34</v>
      </c>
      <c r="B68" s="440">
        <f t="shared" ref="B68:M68" si="38">(B46/B24)*10</f>
        <v>0.41906914819509816</v>
      </c>
      <c r="C68" s="439">
        <f t="shared" si="38"/>
        <v>0.44694912941487019</v>
      </c>
      <c r="D68" s="439">
        <f t="shared" si="38"/>
        <v>0.49734793625801854</v>
      </c>
      <c r="E68" s="439">
        <f t="shared" si="38"/>
        <v>0.66253906018371045</v>
      </c>
      <c r="F68" s="439">
        <f t="shared" si="38"/>
        <v>0.65240317868398368</v>
      </c>
      <c r="G68" s="439">
        <f t="shared" si="38"/>
        <v>0.65102457517179591</v>
      </c>
      <c r="H68" s="439">
        <f t="shared" si="38"/>
        <v>0.65214573697546152</v>
      </c>
      <c r="I68" s="439">
        <f t="shared" si="38"/>
        <v>0.7200598298509725</v>
      </c>
      <c r="J68" s="439">
        <f t="shared" si="38"/>
        <v>0.82991229610124861</v>
      </c>
      <c r="K68" s="439">
        <f t="shared" ref="K68:L68" si="39">(K46/K24)*10</f>
        <v>0.84572451250414327</v>
      </c>
      <c r="L68" s="439">
        <f t="shared" si="39"/>
        <v>0.9518866955666303</v>
      </c>
      <c r="M68" s="479">
        <f t="shared" si="38"/>
        <v>0.99260142109127325</v>
      </c>
      <c r="N68" s="181">
        <f t="shared" si="31"/>
        <v>4.2772659513227743E-2</v>
      </c>
    </row>
    <row r="69" spans="1:14" ht="20.100000000000001" customHeight="1"/>
    <row r="70" spans="1:14" ht="20.100000000000001" customHeight="1"/>
    <row r="71" spans="1:14" ht="20.100000000000001" customHeight="1"/>
    <row r="72" spans="1:14" ht="20.100000000000001" customHeight="1"/>
    <row r="73" spans="1:14" ht="20.100000000000001" customHeight="1"/>
    <row r="74" spans="1:14" ht="20.100000000000001" customHeight="1"/>
    <row r="75" spans="1:14" ht="20.100000000000001" customHeight="1"/>
    <row r="76" spans="1:14" ht="20.100000000000001" customHeight="1"/>
    <row r="77" spans="1:14" ht="20.100000000000001" customHeight="1"/>
    <row r="78" spans="1:14" ht="20.100000000000001" customHeight="1"/>
    <row r="79" spans="1:14" ht="20.100000000000001" customHeight="1"/>
    <row r="80" spans="1:14" ht="20.100000000000001" customHeight="1"/>
    <row r="81" ht="20.100000000000001" customHeight="1"/>
    <row r="82" ht="20.100000000000001" customHeight="1"/>
    <row r="83" ht="20.100000000000001" customHeight="1"/>
    <row r="84" ht="20.100000000000001" customHeight="1"/>
    <row r="85" ht="20.100000000000001" customHeight="1"/>
    <row r="86" ht="20.100000000000001" customHeight="1"/>
    <row r="87" ht="20.100000000000001" customHeight="1"/>
    <row r="88" ht="20.100000000000001" customHeight="1"/>
    <row r="89" ht="20.100000000000001" customHeight="1"/>
    <row r="90" ht="20.100000000000001" customHeight="1"/>
    <row r="91" ht="20.100000000000001" customHeight="1"/>
    <row r="92" ht="20.100000000000001" customHeight="1"/>
    <row r="93" ht="26.25" customHeight="1"/>
  </sheetData>
  <mergeCells count="14">
    <mergeCell ref="P4:T5"/>
    <mergeCell ref="B5:M5"/>
    <mergeCell ref="A26:A28"/>
    <mergeCell ref="B26:M26"/>
    <mergeCell ref="N26:N28"/>
    <mergeCell ref="P26:T27"/>
    <mergeCell ref="B27:M27"/>
    <mergeCell ref="A48:A50"/>
    <mergeCell ref="B48:M48"/>
    <mergeCell ref="N48:N50"/>
    <mergeCell ref="B49:M49"/>
    <mergeCell ref="A4:A6"/>
    <mergeCell ref="B4:M4"/>
    <mergeCell ref="N4:N6"/>
  </mergeCells>
  <conditionalFormatting sqref="N25 AD25 P25 AF25">
    <cfRule type="cellIs" dxfId="9" priority="6" operator="greaterThan">
      <formula>0</formula>
    </cfRule>
    <cfRule type="cellIs" dxfId="8" priority="7" operator="lessThan">
      <formula>0</formula>
    </cfRule>
  </conditionalFormatting>
  <pageMargins left="0.31496062992125984" right="0.31496062992125984" top="0.35433070866141736" bottom="0.35433070866141736" header="0.31496062992125984" footer="0.31496062992125984"/>
  <pageSetup paperSize="9" scale="57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5" id="{03414276-1FAC-4F01-B2C5-1D8527B83FFA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N7:N23</xm:sqref>
        </x14:conditionalFormatting>
        <x14:conditionalFormatting xmlns:xm="http://schemas.microsoft.com/office/excel/2006/main">
          <x14:cfRule type="iconSet" priority="4" id="{57E6486A-4E49-4767-B53E-2AD5CA8789F7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N24</xm:sqref>
        </x14:conditionalFormatting>
        <x14:conditionalFormatting xmlns:xm="http://schemas.microsoft.com/office/excel/2006/main">
          <x14:cfRule type="iconSet" priority="3" id="{E3A26FE6-45C8-41EE-9E23-DF4EEBC398F7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N29:N45</xm:sqref>
        </x14:conditionalFormatting>
        <x14:conditionalFormatting xmlns:xm="http://schemas.microsoft.com/office/excel/2006/main">
          <x14:cfRule type="iconSet" priority="2" id="{5B3B61DC-78DA-42C0-9962-AB7F0F600FEC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N51:N68</xm:sqref>
        </x14:conditionalFormatting>
        <x14:conditionalFormatting xmlns:xm="http://schemas.microsoft.com/office/excel/2006/main">
          <x14:cfRule type="iconSet" priority="1" id="{69CF44EF-B3EB-4BE0-ADD3-39F70DA2E6E6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N46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6CE513-02DA-451F-83CB-ACD35EB0FF5B}">
  <sheetPr>
    <pageSetUpPr fitToPage="1"/>
  </sheetPr>
  <dimension ref="A1:AS93"/>
  <sheetViews>
    <sheetView showGridLines="0" topLeftCell="A30" workbookViewId="0">
      <selection activeCell="P35" sqref="P35"/>
    </sheetView>
  </sheetViews>
  <sheetFormatPr defaultRowHeight="15"/>
  <cols>
    <col min="1" max="1" width="26.7109375" customWidth="1"/>
    <col min="2" max="2" width="9.140625" customWidth="1"/>
    <col min="14" max="14" width="10.42578125" customWidth="1"/>
    <col min="15" max="15" width="1.140625" customWidth="1"/>
    <col min="16" max="19" width="9.140625" customWidth="1"/>
    <col min="30" max="30" width="10.42578125" customWidth="1"/>
    <col min="31" max="31" width="1.140625" customWidth="1"/>
    <col min="32" max="32" width="10.42578125" customWidth="1"/>
    <col min="33" max="33" width="2" customWidth="1"/>
    <col min="34" max="34" width="9" customWidth="1"/>
    <col min="45" max="45" width="10.140625" customWidth="1"/>
  </cols>
  <sheetData>
    <row r="1" spans="1:20" ht="15.75">
      <c r="A1" s="18" t="s">
        <v>90</v>
      </c>
      <c r="B1" s="18"/>
    </row>
    <row r="3" spans="1:20" ht="8.25" customHeight="1" thickBot="1"/>
    <row r="4" spans="1:20" ht="15" customHeight="1">
      <c r="A4" s="507" t="s">
        <v>21</v>
      </c>
      <c r="B4" s="533" t="s">
        <v>19</v>
      </c>
      <c r="C4" s="530"/>
      <c r="D4" s="530"/>
      <c r="E4" s="530"/>
      <c r="F4" s="530"/>
      <c r="G4" s="530"/>
      <c r="H4" s="530"/>
      <c r="I4" s="530"/>
      <c r="J4" s="530"/>
      <c r="K4" s="530"/>
      <c r="L4" s="530"/>
      <c r="M4" s="531"/>
      <c r="N4" s="519" t="s">
        <v>196</v>
      </c>
      <c r="P4" s="489" t="s">
        <v>112</v>
      </c>
      <c r="Q4" s="495"/>
      <c r="R4" s="495"/>
      <c r="S4" s="495"/>
      <c r="T4" s="522"/>
    </row>
    <row r="5" spans="1:20" ht="15.75" thickBot="1">
      <c r="A5" s="517"/>
      <c r="B5" s="526" t="s">
        <v>69</v>
      </c>
      <c r="C5" s="527"/>
      <c r="D5" s="527"/>
      <c r="E5" s="527"/>
      <c r="F5" s="527"/>
      <c r="G5" s="527"/>
      <c r="H5" s="527"/>
      <c r="I5" s="527"/>
      <c r="J5" s="527"/>
      <c r="K5" s="527"/>
      <c r="L5" s="527"/>
      <c r="M5" s="528"/>
      <c r="N5" s="520"/>
      <c r="P5" s="523"/>
      <c r="Q5" s="524"/>
      <c r="R5" s="524"/>
      <c r="S5" s="524"/>
      <c r="T5" s="525"/>
    </row>
    <row r="6" spans="1:20" ht="23.25" customHeight="1" thickBot="1">
      <c r="A6" s="508"/>
      <c r="B6" s="31">
        <v>2010</v>
      </c>
      <c r="C6" s="78">
        <v>2011</v>
      </c>
      <c r="D6" s="78">
        <v>2012</v>
      </c>
      <c r="E6" s="78">
        <v>2013</v>
      </c>
      <c r="F6" s="78">
        <v>2014</v>
      </c>
      <c r="G6" s="78">
        <v>2015</v>
      </c>
      <c r="H6" s="78">
        <v>2016</v>
      </c>
      <c r="I6" s="78">
        <v>2017</v>
      </c>
      <c r="J6" s="78">
        <v>2018</v>
      </c>
      <c r="K6" s="78">
        <v>2019</v>
      </c>
      <c r="L6" s="78">
        <v>2020</v>
      </c>
      <c r="M6" s="30">
        <v>2021</v>
      </c>
      <c r="N6" s="521"/>
      <c r="P6" s="290">
        <v>2010</v>
      </c>
      <c r="Q6" s="339">
        <v>2015</v>
      </c>
      <c r="R6" s="386">
        <v>2019</v>
      </c>
      <c r="S6" s="444">
        <v>2020</v>
      </c>
      <c r="T6" s="288">
        <v>2021</v>
      </c>
    </row>
    <row r="7" spans="1:20" ht="20.100000000000001" customHeight="1">
      <c r="A7" s="133" t="s">
        <v>127</v>
      </c>
      <c r="B7" s="79">
        <v>205234.96</v>
      </c>
      <c r="C7" s="60">
        <v>282487.3</v>
      </c>
      <c r="D7" s="60">
        <v>335948.46</v>
      </c>
      <c r="E7" s="60">
        <v>289193.49999999988</v>
      </c>
      <c r="F7" s="60">
        <v>254857.38</v>
      </c>
      <c r="G7" s="60">
        <v>239651.24</v>
      </c>
      <c r="H7" s="60">
        <v>62137.259999999995</v>
      </c>
      <c r="I7" s="60">
        <v>115385.01</v>
      </c>
      <c r="J7" s="60">
        <v>117941.79000000001</v>
      </c>
      <c r="K7" s="60">
        <v>153173.40000000002</v>
      </c>
      <c r="L7" s="60">
        <v>140958.71999999997</v>
      </c>
      <c r="M7" s="80">
        <v>138031.71</v>
      </c>
      <c r="N7" s="116">
        <f>(M7-L7)/L7</f>
        <v>-2.0765015459845129E-2</v>
      </c>
      <c r="P7" s="426">
        <f>B7/$B$24</f>
        <v>0.38502171709757699</v>
      </c>
      <c r="Q7" s="341">
        <f>G7/$G$24</f>
        <v>0.49333271439765525</v>
      </c>
      <c r="R7" s="341">
        <f>K7/$K$24</f>
        <v>0.36662315970544501</v>
      </c>
      <c r="S7" s="341">
        <f>L7/$L$24</f>
        <v>0.36690003744257199</v>
      </c>
      <c r="T7" s="342">
        <f>M7/$M$24</f>
        <v>0.31533539763556889</v>
      </c>
    </row>
    <row r="8" spans="1:20" ht="20.100000000000001" customHeight="1">
      <c r="A8" s="47" t="s">
        <v>117</v>
      </c>
      <c r="B8" s="81">
        <v>147262.28</v>
      </c>
      <c r="C8" s="61">
        <v>225999.49</v>
      </c>
      <c r="D8" s="61">
        <v>217840.96999999997</v>
      </c>
      <c r="E8" s="61">
        <v>155551.74</v>
      </c>
      <c r="F8" s="61">
        <v>35544.140000000007</v>
      </c>
      <c r="G8" s="61">
        <v>36880.589999999997</v>
      </c>
      <c r="H8" s="61">
        <v>44365.68</v>
      </c>
      <c r="I8" s="61">
        <v>47198.229999999996</v>
      </c>
      <c r="J8" s="61">
        <v>72470.06</v>
      </c>
      <c r="K8" s="61">
        <v>51629.180000000008</v>
      </c>
      <c r="L8" s="61">
        <v>45825.53</v>
      </c>
      <c r="M8" s="82">
        <v>69347.700000000012</v>
      </c>
      <c r="N8" s="42">
        <f t="shared" ref="N8:N22" si="0">(M8-L8)/L8</f>
        <v>0.51329837319939375</v>
      </c>
      <c r="P8" s="427">
        <f t="shared" ref="P8:P23" si="1">B8/$B$24</f>
        <v>0.27626470611685344</v>
      </c>
      <c r="Q8" s="341">
        <f t="shared" ref="Q8:Q23" si="2">G8/$G$24</f>
        <v>7.5920331450348516E-2</v>
      </c>
      <c r="R8" s="341">
        <f t="shared" ref="R8:R23" si="3">K8/$K$24</f>
        <v>0.12357532773054046</v>
      </c>
      <c r="S8" s="341">
        <f t="shared" ref="S8:S23" si="4">L8/$L$24</f>
        <v>0.11927881207225569</v>
      </c>
      <c r="T8" s="342">
        <f t="shared" ref="T8:T23" si="5">M8/$M$24</f>
        <v>0.15842580342308404</v>
      </c>
    </row>
    <row r="9" spans="1:20" ht="20.100000000000001" customHeight="1">
      <c r="A9" s="47" t="s">
        <v>126</v>
      </c>
      <c r="B9" s="81"/>
      <c r="C9" s="61">
        <v>3.84</v>
      </c>
      <c r="D9" s="61"/>
      <c r="E9" s="61">
        <v>10308.82</v>
      </c>
      <c r="F9" s="61">
        <v>10792.02</v>
      </c>
      <c r="G9" s="61">
        <v>15476.89</v>
      </c>
      <c r="H9" s="61">
        <v>13373.3</v>
      </c>
      <c r="I9" s="61"/>
      <c r="J9" s="61"/>
      <c r="K9" s="61">
        <v>2616.37</v>
      </c>
      <c r="L9" s="61">
        <v>11800.8</v>
      </c>
      <c r="M9" s="82">
        <v>16829.36</v>
      </c>
      <c r="N9" s="42">
        <f t="shared" si="0"/>
        <v>0.42612026303301487</v>
      </c>
      <c r="P9" s="427">
        <f t="shared" si="1"/>
        <v>0</v>
      </c>
      <c r="Q9" s="341">
        <f t="shared" si="2"/>
        <v>3.1859865002717806E-2</v>
      </c>
      <c r="R9" s="341">
        <f t="shared" si="3"/>
        <v>6.2623264637236943E-3</v>
      </c>
      <c r="S9" s="341">
        <f t="shared" si="4"/>
        <v>3.0716183871791005E-2</v>
      </c>
      <c r="T9" s="342">
        <f t="shared" si="5"/>
        <v>3.8446911420224654E-2</v>
      </c>
    </row>
    <row r="10" spans="1:20" ht="20.100000000000001" customHeight="1">
      <c r="A10" s="47" t="s">
        <v>119</v>
      </c>
      <c r="B10" s="81">
        <v>4118.59</v>
      </c>
      <c r="C10" s="61">
        <v>4063.25</v>
      </c>
      <c r="D10" s="61">
        <v>4520.6499999999996</v>
      </c>
      <c r="E10" s="61">
        <v>5548.27</v>
      </c>
      <c r="F10" s="61">
        <v>6860.06</v>
      </c>
      <c r="G10" s="61">
        <v>7055.43</v>
      </c>
      <c r="H10" s="61">
        <v>7792.8399999999992</v>
      </c>
      <c r="I10" s="61">
        <v>10157.91</v>
      </c>
      <c r="J10" s="61">
        <v>8796.869999999999</v>
      </c>
      <c r="K10" s="61">
        <v>8770.11</v>
      </c>
      <c r="L10" s="61">
        <v>10084.459999999999</v>
      </c>
      <c r="M10" s="82">
        <v>16904.75</v>
      </c>
      <c r="N10" s="42">
        <f t="shared" si="0"/>
        <v>0.67631682807011995</v>
      </c>
      <c r="P10" s="427">
        <f t="shared" si="1"/>
        <v>7.7264935458408734E-3</v>
      </c>
      <c r="Q10" s="341">
        <f t="shared" si="2"/>
        <v>1.4523915808416634E-2</v>
      </c>
      <c r="R10" s="341">
        <f t="shared" si="3"/>
        <v>2.0991408685609381E-2</v>
      </c>
      <c r="S10" s="341">
        <f t="shared" si="4"/>
        <v>2.6248739713216181E-2</v>
      </c>
      <c r="T10" s="342">
        <f t="shared" si="5"/>
        <v>3.8619140943627256E-2</v>
      </c>
    </row>
    <row r="11" spans="1:20" ht="20.100000000000001" customHeight="1">
      <c r="A11" s="47" t="s">
        <v>122</v>
      </c>
      <c r="B11" s="81">
        <v>79453.48</v>
      </c>
      <c r="C11" s="61">
        <v>84417.1</v>
      </c>
      <c r="D11" s="61">
        <v>85723.73</v>
      </c>
      <c r="E11" s="61">
        <v>56760.53</v>
      </c>
      <c r="F11" s="61">
        <v>74206.680000000008</v>
      </c>
      <c r="G11" s="61">
        <v>62314.280000000006</v>
      </c>
      <c r="H11" s="61">
        <v>67625.489999999991</v>
      </c>
      <c r="I11" s="61">
        <v>87329.650000000009</v>
      </c>
      <c r="J11" s="61">
        <v>88602.3</v>
      </c>
      <c r="K11" s="61">
        <v>62606.69</v>
      </c>
      <c r="L11" s="61">
        <v>32108.789999999997</v>
      </c>
      <c r="M11" s="82">
        <v>40873.99</v>
      </c>
      <c r="N11" s="42">
        <f t="shared" si="0"/>
        <v>0.2729844382176968</v>
      </c>
      <c r="P11" s="427">
        <f t="shared" si="1"/>
        <v>0.14905508934237124</v>
      </c>
      <c r="Q11" s="341">
        <f t="shared" si="2"/>
        <v>0.12827671118303216</v>
      </c>
      <c r="R11" s="341">
        <f t="shared" si="3"/>
        <v>0.14985018617135407</v>
      </c>
      <c r="S11" s="341">
        <f t="shared" si="4"/>
        <v>8.3575647205335599E-2</v>
      </c>
      <c r="T11" s="342">
        <f t="shared" si="5"/>
        <v>9.3377209407912623E-2</v>
      </c>
    </row>
    <row r="12" spans="1:20" ht="20.100000000000001" customHeight="1">
      <c r="A12" s="47" t="s">
        <v>133</v>
      </c>
      <c r="B12" s="81">
        <v>7387.37</v>
      </c>
      <c r="C12" s="61">
        <v>11060.37</v>
      </c>
      <c r="D12" s="61">
        <v>13841.17</v>
      </c>
      <c r="E12" s="61">
        <v>16306.39</v>
      </c>
      <c r="F12" s="61">
        <v>16884.46</v>
      </c>
      <c r="G12" s="61">
        <v>17820.599999999999</v>
      </c>
      <c r="H12" s="61">
        <v>18172.75</v>
      </c>
      <c r="I12" s="61">
        <v>16264.749999999998</v>
      </c>
      <c r="J12" s="61">
        <v>16862.28</v>
      </c>
      <c r="K12" s="61">
        <v>14876.77</v>
      </c>
      <c r="L12" s="61">
        <v>17637.32</v>
      </c>
      <c r="M12" s="82">
        <v>18781.63</v>
      </c>
      <c r="N12" s="42">
        <f t="shared" si="0"/>
        <v>6.4880038463893688E-2</v>
      </c>
      <c r="P12" s="427">
        <f t="shared" si="1"/>
        <v>1.3858739672008742E-2</v>
      </c>
      <c r="Q12" s="341">
        <f t="shared" si="2"/>
        <v>3.6684496062673634E-2</v>
      </c>
      <c r="R12" s="341">
        <f t="shared" si="3"/>
        <v>3.5607804120109443E-2</v>
      </c>
      <c r="S12" s="341">
        <f t="shared" si="4"/>
        <v>4.5908003196869447E-2</v>
      </c>
      <c r="T12" s="342">
        <f t="shared" si="5"/>
        <v>4.2906899902161108E-2</v>
      </c>
    </row>
    <row r="13" spans="1:20" ht="20.100000000000001" customHeight="1">
      <c r="A13" s="47" t="s">
        <v>152</v>
      </c>
      <c r="B13" s="81">
        <v>13763.25</v>
      </c>
      <c r="C13" s="61">
        <v>16627.09</v>
      </c>
      <c r="D13" s="61">
        <v>17263.269999999997</v>
      </c>
      <c r="E13" s="61">
        <v>16190.51</v>
      </c>
      <c r="F13" s="61">
        <v>21335.38</v>
      </c>
      <c r="G13" s="61">
        <v>20553.080000000002</v>
      </c>
      <c r="H13" s="61">
        <v>20055.439999999999</v>
      </c>
      <c r="I13" s="61">
        <v>15325.849999999999</v>
      </c>
      <c r="J13" s="61">
        <v>20255.509999999998</v>
      </c>
      <c r="K13" s="61">
        <v>21047.26</v>
      </c>
      <c r="L13" s="61">
        <v>23780.250000000004</v>
      </c>
      <c r="M13" s="82">
        <v>24075.899999999998</v>
      </c>
      <c r="N13" s="42">
        <f t="shared" si="0"/>
        <v>1.2432585864319935E-2</v>
      </c>
      <c r="P13" s="427">
        <f t="shared" si="1"/>
        <v>2.5819919510025127E-2</v>
      </c>
      <c r="Q13" s="341">
        <f t="shared" si="2"/>
        <v>4.2309427423084314E-2</v>
      </c>
      <c r="R13" s="341">
        <f t="shared" si="3"/>
        <v>5.0376977754244684E-2</v>
      </c>
      <c r="S13" s="341">
        <f t="shared" si="4"/>
        <v>6.1897374035417785E-2</v>
      </c>
      <c r="T13" s="342">
        <f t="shared" si="5"/>
        <v>5.500173474583625E-2</v>
      </c>
    </row>
    <row r="14" spans="1:20" ht="20.100000000000001" customHeight="1">
      <c r="A14" s="47" t="s">
        <v>125</v>
      </c>
      <c r="B14" s="81">
        <v>16179.12</v>
      </c>
      <c r="C14" s="61">
        <v>16580.45</v>
      </c>
      <c r="D14" s="61">
        <v>18166.259999999998</v>
      </c>
      <c r="E14" s="61">
        <v>18504.899999999998</v>
      </c>
      <c r="F14" s="61">
        <v>20964.050000000003</v>
      </c>
      <c r="G14" s="61">
        <v>20791.47</v>
      </c>
      <c r="H14" s="61">
        <v>18939.5</v>
      </c>
      <c r="I14" s="61">
        <v>19141.870000000003</v>
      </c>
      <c r="J14" s="61">
        <v>15363.9</v>
      </c>
      <c r="K14" s="61">
        <v>16840.64</v>
      </c>
      <c r="L14" s="61">
        <v>19006.190000000002</v>
      </c>
      <c r="M14" s="82">
        <v>16599.66</v>
      </c>
      <c r="N14" s="42">
        <f t="shared" si="0"/>
        <v>-0.12661822280004578</v>
      </c>
      <c r="P14" s="427">
        <f t="shared" si="1"/>
        <v>3.0352102602440395E-2</v>
      </c>
      <c r="Q14" s="341">
        <f t="shared" si="2"/>
        <v>4.2800163818962164E-2</v>
      </c>
      <c r="R14" s="341">
        <f t="shared" si="3"/>
        <v>4.0308360643962357E-2</v>
      </c>
      <c r="S14" s="341">
        <f t="shared" si="4"/>
        <v>4.9471021180106059E-2</v>
      </c>
      <c r="T14" s="342">
        <f t="shared" si="5"/>
        <v>3.7922158514990853E-2</v>
      </c>
    </row>
    <row r="15" spans="1:20" ht="20.100000000000001" customHeight="1">
      <c r="A15" s="47" t="s">
        <v>130</v>
      </c>
      <c r="B15" s="81">
        <v>573.56999999999994</v>
      </c>
      <c r="C15" s="61">
        <v>39423.71</v>
      </c>
      <c r="D15" s="61">
        <v>128071.54</v>
      </c>
      <c r="E15" s="61">
        <v>107623.79000000001</v>
      </c>
      <c r="F15" s="61">
        <v>1942.7399999999998</v>
      </c>
      <c r="G15" s="61">
        <v>1695.9</v>
      </c>
      <c r="H15" s="61">
        <v>174648.19</v>
      </c>
      <c r="I15" s="61">
        <v>167154.97999999998</v>
      </c>
      <c r="J15" s="61">
        <v>105402.68000000001</v>
      </c>
      <c r="K15" s="61">
        <v>9237.27</v>
      </c>
      <c r="L15" s="61">
        <v>16532.940000000002</v>
      </c>
      <c r="M15" s="82">
        <v>26292.37</v>
      </c>
      <c r="N15" s="42">
        <f t="shared" si="0"/>
        <v>0.59030214831723793</v>
      </c>
      <c r="P15" s="427">
        <f t="shared" si="1"/>
        <v>1.0760199250442381E-3</v>
      </c>
      <c r="Q15" s="341">
        <f t="shared" si="2"/>
        <v>3.4910854220782817E-3</v>
      </c>
      <c r="R15" s="341">
        <f t="shared" si="3"/>
        <v>2.2109564157042381E-2</v>
      </c>
      <c r="S15" s="341">
        <f t="shared" si="4"/>
        <v>4.3033423579866489E-2</v>
      </c>
      <c r="T15" s="342">
        <f t="shared" si="5"/>
        <v>6.0065291871929299E-2</v>
      </c>
    </row>
    <row r="16" spans="1:20" ht="20.100000000000001" customHeight="1">
      <c r="A16" s="47" t="s">
        <v>121</v>
      </c>
      <c r="B16" s="81">
        <v>661.17</v>
      </c>
      <c r="C16" s="61">
        <v>3064.35</v>
      </c>
      <c r="D16" s="61">
        <v>4357.74</v>
      </c>
      <c r="E16" s="61">
        <v>2338.6999999999998</v>
      </c>
      <c r="F16" s="61">
        <v>3771.1</v>
      </c>
      <c r="G16" s="61">
        <v>3378.5299999999997</v>
      </c>
      <c r="H16" s="61">
        <v>3455.75</v>
      </c>
      <c r="I16" s="61">
        <v>3138.9700000000003</v>
      </c>
      <c r="J16" s="61">
        <v>3714.0499999999997</v>
      </c>
      <c r="K16" s="61">
        <v>4594.92</v>
      </c>
      <c r="L16" s="61">
        <v>4355.8999999999996</v>
      </c>
      <c r="M16" s="82">
        <v>6344.4400000000005</v>
      </c>
      <c r="N16" s="42">
        <f t="shared" si="0"/>
        <v>0.45651644895429211</v>
      </c>
      <c r="P16" s="427">
        <f t="shared" si="1"/>
        <v>1.240357922906531E-3</v>
      </c>
      <c r="Q16" s="341">
        <f t="shared" si="2"/>
        <v>6.9548539601710811E-3</v>
      </c>
      <c r="R16" s="341">
        <f t="shared" si="3"/>
        <v>1.0998019819327267E-2</v>
      </c>
      <c r="S16" s="341">
        <f t="shared" si="4"/>
        <v>1.1337928388510478E-2</v>
      </c>
      <c r="T16" s="342">
        <f t="shared" si="5"/>
        <v>1.4493963091343352E-2</v>
      </c>
    </row>
    <row r="17" spans="1:32" ht="20.100000000000001" customHeight="1">
      <c r="A17" s="47" t="s">
        <v>156</v>
      </c>
      <c r="B17" s="81">
        <v>13625.16</v>
      </c>
      <c r="C17" s="61">
        <v>10312.439999999999</v>
      </c>
      <c r="D17" s="61">
        <v>10826.96</v>
      </c>
      <c r="E17" s="61">
        <v>6894.0700000000006</v>
      </c>
      <c r="F17" s="61">
        <v>14925.679999999998</v>
      </c>
      <c r="G17" s="61">
        <v>18868.87</v>
      </c>
      <c r="H17" s="61">
        <v>22507.699999999997</v>
      </c>
      <c r="I17" s="61">
        <v>24224.940000000002</v>
      </c>
      <c r="J17" s="61">
        <v>20154.939999999999</v>
      </c>
      <c r="K17" s="61">
        <v>25725.08</v>
      </c>
      <c r="L17" s="61">
        <v>30346.27</v>
      </c>
      <c r="M17" s="82">
        <v>27033.69</v>
      </c>
      <c r="N17" s="42">
        <f t="shared" si="0"/>
        <v>-0.10915937938995474</v>
      </c>
      <c r="P17" s="427">
        <f t="shared" si="1"/>
        <v>2.5560862042847E-2</v>
      </c>
      <c r="Q17" s="341">
        <f t="shared" si="2"/>
        <v>3.8842406384863623E-2</v>
      </c>
      <c r="R17" s="341">
        <f t="shared" si="3"/>
        <v>6.1573420145242898E-2</v>
      </c>
      <c r="S17" s="341">
        <f t="shared" si="4"/>
        <v>7.8988001588283452E-2</v>
      </c>
      <c r="T17" s="342">
        <f t="shared" si="5"/>
        <v>6.1758847917675601E-2</v>
      </c>
    </row>
    <row r="18" spans="1:32" ht="20.100000000000001" customHeight="1">
      <c r="A18" s="47" t="s">
        <v>120</v>
      </c>
      <c r="B18" s="81">
        <v>712.68000000000006</v>
      </c>
      <c r="C18" s="61">
        <v>1672.46</v>
      </c>
      <c r="D18" s="61">
        <v>1905.97</v>
      </c>
      <c r="E18" s="61">
        <v>801.54</v>
      </c>
      <c r="F18" s="61">
        <v>1498.69</v>
      </c>
      <c r="G18" s="61">
        <v>981.47</v>
      </c>
      <c r="H18" s="61">
        <v>3143.13</v>
      </c>
      <c r="I18" s="61">
        <v>4611.2300000000005</v>
      </c>
      <c r="J18" s="61">
        <v>3803.71</v>
      </c>
      <c r="K18" s="61">
        <v>3191.8299999999995</v>
      </c>
      <c r="L18" s="61">
        <v>3573.77</v>
      </c>
      <c r="M18" s="82">
        <v>5715.73</v>
      </c>
      <c r="N18" s="42">
        <f t="shared" si="0"/>
        <v>0.59935586229667814</v>
      </c>
      <c r="P18" s="427">
        <f t="shared" si="1"/>
        <v>1.3369909168550096E-3</v>
      </c>
      <c r="Q18" s="341">
        <f t="shared" si="2"/>
        <v>2.0203995572894459E-3</v>
      </c>
      <c r="R18" s="341">
        <f t="shared" si="3"/>
        <v>7.6396998424180058E-3</v>
      </c>
      <c r="S18" s="341">
        <f t="shared" si="4"/>
        <v>9.3021300619865223E-3</v>
      </c>
      <c r="T18" s="342">
        <f t="shared" si="5"/>
        <v>1.30576661864694E-2</v>
      </c>
    </row>
    <row r="19" spans="1:32" ht="20.100000000000001" customHeight="1">
      <c r="A19" s="47" t="s">
        <v>138</v>
      </c>
      <c r="B19" s="81">
        <v>5007.9400000000005</v>
      </c>
      <c r="C19" s="61">
        <v>4343.07</v>
      </c>
      <c r="D19" s="61">
        <v>4599.16</v>
      </c>
      <c r="E19" s="61">
        <v>4906.8</v>
      </c>
      <c r="F19" s="61">
        <v>6945.46</v>
      </c>
      <c r="G19" s="61">
        <v>7542.72</v>
      </c>
      <c r="H19" s="61">
        <v>7219.87</v>
      </c>
      <c r="I19" s="61">
        <v>7691.39</v>
      </c>
      <c r="J19" s="61">
        <v>6477.93</v>
      </c>
      <c r="K19" s="61">
        <v>7159.6500000000005</v>
      </c>
      <c r="L19" s="61">
        <v>3569.59</v>
      </c>
      <c r="M19" s="82">
        <v>4885.3999999999996</v>
      </c>
      <c r="N19" s="42">
        <f t="shared" si="0"/>
        <v>0.36861656380704771</v>
      </c>
      <c r="P19" s="427">
        <f t="shared" si="1"/>
        <v>9.3949181850969243E-3</v>
      </c>
      <c r="Q19" s="341">
        <f t="shared" si="2"/>
        <v>1.5527023901655933E-2</v>
      </c>
      <c r="R19" s="341">
        <f t="shared" si="3"/>
        <v>1.7136745057464868E-2</v>
      </c>
      <c r="S19" s="341">
        <f t="shared" si="4"/>
        <v>9.2912499819424507E-3</v>
      </c>
      <c r="T19" s="342">
        <f t="shared" si="5"/>
        <v>1.1160765534302286E-2</v>
      </c>
    </row>
    <row r="20" spans="1:32" ht="20.100000000000001" customHeight="1">
      <c r="A20" s="47" t="s">
        <v>118</v>
      </c>
      <c r="B20" s="81">
        <v>116.49</v>
      </c>
      <c r="C20" s="61">
        <v>182.13</v>
      </c>
      <c r="D20" s="61">
        <v>386.13</v>
      </c>
      <c r="E20" s="61">
        <v>6335.07</v>
      </c>
      <c r="F20" s="61">
        <v>2350.2799999999997</v>
      </c>
      <c r="G20" s="61">
        <v>2747.2200000000003</v>
      </c>
      <c r="H20" s="61">
        <v>3017.51</v>
      </c>
      <c r="I20" s="61">
        <v>3818.7200000000003</v>
      </c>
      <c r="J20" s="61">
        <v>3152.35</v>
      </c>
      <c r="K20" s="61">
        <v>807.77</v>
      </c>
      <c r="L20" s="61">
        <v>6205.6</v>
      </c>
      <c r="M20" s="82">
        <v>4072.0800000000004</v>
      </c>
      <c r="N20" s="42">
        <f t="shared" si="0"/>
        <v>-0.34380559494649993</v>
      </c>
      <c r="P20" s="427">
        <f t="shared" si="1"/>
        <v>2.1853576907509688E-4</v>
      </c>
      <c r="Q20" s="341">
        <f t="shared" si="2"/>
        <v>5.6552743046417225E-3</v>
      </c>
      <c r="R20" s="341">
        <f t="shared" si="3"/>
        <v>1.9334113476312941E-3</v>
      </c>
      <c r="S20" s="341">
        <f t="shared" si="4"/>
        <v>1.6152493952510533E-2</v>
      </c>
      <c r="T20" s="342">
        <f t="shared" si="5"/>
        <v>9.3027244681953697E-3</v>
      </c>
    </row>
    <row r="21" spans="1:32" ht="20.100000000000001" customHeight="1">
      <c r="A21" s="47" t="s">
        <v>124</v>
      </c>
      <c r="B21" s="81">
        <v>402.65</v>
      </c>
      <c r="C21" s="61">
        <v>2471.98</v>
      </c>
      <c r="D21" s="61">
        <v>2641.58</v>
      </c>
      <c r="E21" s="61">
        <v>1893.66</v>
      </c>
      <c r="F21" s="61">
        <v>1807.52</v>
      </c>
      <c r="G21" s="61">
        <v>4902.66</v>
      </c>
      <c r="H21" s="61">
        <v>4067.07</v>
      </c>
      <c r="I21" s="61">
        <v>4395.0600000000004</v>
      </c>
      <c r="J21" s="61">
        <v>4608</v>
      </c>
      <c r="K21" s="61">
        <v>3995.83</v>
      </c>
      <c r="L21" s="61">
        <v>3995.0900000000006</v>
      </c>
      <c r="M21" s="82">
        <v>3025.99</v>
      </c>
      <c r="N21" s="42">
        <f t="shared" si="0"/>
        <v>-0.24257275806051945</v>
      </c>
      <c r="P21" s="427">
        <f t="shared" si="1"/>
        <v>7.5537322875858666E-4</v>
      </c>
      <c r="Q21" s="341">
        <f t="shared" si="2"/>
        <v>1.0092343213282805E-2</v>
      </c>
      <c r="R21" s="341">
        <f t="shared" si="3"/>
        <v>9.5640876303967146E-3</v>
      </c>
      <c r="S21" s="341">
        <f t="shared" si="4"/>
        <v>1.039877966106989E-2</v>
      </c>
      <c r="T21" s="342">
        <f t="shared" si="5"/>
        <v>6.9129170383476022E-3</v>
      </c>
    </row>
    <row r="22" spans="1:32" ht="20.100000000000001" customHeight="1">
      <c r="A22" s="47" t="s">
        <v>132</v>
      </c>
      <c r="B22" s="81">
        <v>10075.5</v>
      </c>
      <c r="C22" s="61">
        <v>28996.22</v>
      </c>
      <c r="D22" s="61">
        <v>19852.47</v>
      </c>
      <c r="E22" s="61">
        <v>3895.1099999999997</v>
      </c>
      <c r="F22" s="61">
        <v>3199.26</v>
      </c>
      <c r="G22" s="61">
        <v>7244.12</v>
      </c>
      <c r="H22" s="61">
        <v>3955.7799999999997</v>
      </c>
      <c r="I22" s="61">
        <v>16067.13</v>
      </c>
      <c r="J22" s="61">
        <v>5650.02</v>
      </c>
      <c r="K22" s="61">
        <v>918.88</v>
      </c>
      <c r="L22" s="61">
        <v>571.32000000000005</v>
      </c>
      <c r="M22" s="82">
        <v>4985.24</v>
      </c>
      <c r="N22" s="42">
        <f t="shared" si="0"/>
        <v>7.7258279073023868</v>
      </c>
      <c r="P22" s="427">
        <f t="shared" si="1"/>
        <v>1.8901683760976382E-2</v>
      </c>
      <c r="Q22" s="341">
        <f t="shared" si="2"/>
        <v>1.4912342548372971E-2</v>
      </c>
      <c r="R22" s="341">
        <f t="shared" si="3"/>
        <v>2.1993550380819335E-3</v>
      </c>
      <c r="S22" s="341">
        <f t="shared" si="4"/>
        <v>1.4870830934878686E-3</v>
      </c>
      <c r="T22" s="342">
        <f t="shared" si="5"/>
        <v>1.1388851429202344E-2</v>
      </c>
    </row>
    <row r="23" spans="1:32" ht="20.100000000000001" customHeight="1" thickBot="1">
      <c r="A23" s="48" t="s">
        <v>33</v>
      </c>
      <c r="B23" s="127">
        <f>B24-SUM(B7:B22)</f>
        <v>28473.540000000154</v>
      </c>
      <c r="C23" s="134">
        <f>C24-SUM(C7:C22)</f>
        <v>24658.440000000177</v>
      </c>
      <c r="D23" s="134">
        <f>D24-SUM(D7:D22)</f>
        <v>21382.720000000321</v>
      </c>
      <c r="E23" s="134">
        <f t="shared" ref="E23:K23" si="6">E24-SUM(E7:E22)</f>
        <v>17398.949999999953</v>
      </c>
      <c r="F23" s="134">
        <f t="shared" si="6"/>
        <v>17447.229999999981</v>
      </c>
      <c r="G23" s="134">
        <f t="shared" si="6"/>
        <v>17875.079999999842</v>
      </c>
      <c r="H23" s="134">
        <f t="shared" si="6"/>
        <v>50837.809999999765</v>
      </c>
      <c r="I23" s="134">
        <f t="shared" si="6"/>
        <v>20292.810000000056</v>
      </c>
      <c r="J23" s="134">
        <f t="shared" si="6"/>
        <v>33082.97999999969</v>
      </c>
      <c r="K23" s="134">
        <f t="shared" si="6"/>
        <v>30603.560000000114</v>
      </c>
      <c r="L23" s="134">
        <f>L24-SUM(L7:L22)</f>
        <v>13835.809999999939</v>
      </c>
      <c r="M23" s="135">
        <f>M24-SUM(M7:M22)</f>
        <v>13930.190000000061</v>
      </c>
      <c r="N23" s="42">
        <f t="shared" ref="N23:N24" si="7">(M23-L23)/L23</f>
        <v>6.8214293200124518E-3</v>
      </c>
      <c r="P23" s="427">
        <f t="shared" si="1"/>
        <v>5.341649036132344E-2</v>
      </c>
      <c r="Q23" s="349">
        <f t="shared" si="2"/>
        <v>3.6796645560753877E-2</v>
      </c>
      <c r="R23" s="341">
        <f t="shared" si="3"/>
        <v>7.3250145687405316E-2</v>
      </c>
      <c r="S23" s="341">
        <f t="shared" si="4"/>
        <v>3.6013090974778228E-2</v>
      </c>
      <c r="T23" s="342">
        <f t="shared" si="5"/>
        <v>3.182371646912905E-2</v>
      </c>
    </row>
    <row r="24" spans="1:32" s="6" customFormat="1" ht="26.25" customHeight="1" thickBot="1">
      <c r="A24" s="58" t="s">
        <v>34</v>
      </c>
      <c r="B24" s="94">
        <v>533047.75000000012</v>
      </c>
      <c r="C24" s="95">
        <v>756363.68999999983</v>
      </c>
      <c r="D24" s="95">
        <v>887328.78000000026</v>
      </c>
      <c r="E24" s="95">
        <v>720452.34999999986</v>
      </c>
      <c r="F24" s="95">
        <v>495332.13000000006</v>
      </c>
      <c r="G24" s="95">
        <v>485780.14999999973</v>
      </c>
      <c r="H24" s="95">
        <v>525315.06999999983</v>
      </c>
      <c r="I24" s="95">
        <v>562198.5</v>
      </c>
      <c r="J24" s="95">
        <v>526339.36999999976</v>
      </c>
      <c r="K24" s="95">
        <v>417795.21000000025</v>
      </c>
      <c r="L24" s="95">
        <v>384188.35000000003</v>
      </c>
      <c r="M24" s="96">
        <v>437729.83000000007</v>
      </c>
      <c r="N24" s="86">
        <f t="shared" si="7"/>
        <v>0.13936258087992526</v>
      </c>
      <c r="O24"/>
      <c r="P24" s="428">
        <f>SUM(P7:P23)</f>
        <v>1</v>
      </c>
      <c r="Q24" s="429">
        <f t="shared" ref="Q24:T24" si="8">SUM(Q7:Q23)</f>
        <v>1</v>
      </c>
      <c r="R24" s="429">
        <f t="shared" si="8"/>
        <v>0.99999999999999956</v>
      </c>
      <c r="S24" s="429">
        <f t="shared" si="8"/>
        <v>0.99999999999999978</v>
      </c>
      <c r="T24" s="86">
        <f t="shared" si="8"/>
        <v>1</v>
      </c>
      <c r="U24"/>
      <c r="V24"/>
      <c r="W24"/>
      <c r="X24"/>
      <c r="Y24"/>
      <c r="Z24"/>
      <c r="AA24"/>
      <c r="AB24"/>
      <c r="AC24"/>
      <c r="AD24"/>
      <c r="AE24"/>
      <c r="AF24"/>
    </row>
    <row r="25" spans="1:32" ht="24.75" customHeight="1" thickBot="1">
      <c r="A25" s="11"/>
      <c r="B25" s="11"/>
      <c r="C25" s="12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3"/>
      <c r="P25" s="13"/>
      <c r="Q25" s="6"/>
      <c r="R25" s="11"/>
      <c r="S25" s="11"/>
      <c r="T25" s="12"/>
      <c r="U25" s="12"/>
      <c r="V25" s="12"/>
      <c r="W25" s="12"/>
      <c r="X25" s="12"/>
      <c r="Y25" s="12"/>
      <c r="Z25" s="12"/>
      <c r="AA25" s="12"/>
      <c r="AB25" s="12"/>
      <c r="AC25" s="12"/>
      <c r="AD25" s="13"/>
      <c r="AF25" s="13"/>
    </row>
    <row r="26" spans="1:32" ht="15" customHeight="1">
      <c r="A26" s="540" t="s">
        <v>21</v>
      </c>
      <c r="B26" s="530" t="s">
        <v>35</v>
      </c>
      <c r="C26" s="530"/>
      <c r="D26" s="530"/>
      <c r="E26" s="530"/>
      <c r="F26" s="530"/>
      <c r="G26" s="530"/>
      <c r="H26" s="530"/>
      <c r="I26" s="530"/>
      <c r="J26" s="530"/>
      <c r="K26" s="530"/>
      <c r="L26" s="530"/>
      <c r="M26" s="531"/>
      <c r="N26" s="519" t="s">
        <v>197</v>
      </c>
      <c r="P26" s="489" t="s">
        <v>112</v>
      </c>
      <c r="Q26" s="495"/>
      <c r="R26" s="495"/>
      <c r="S26" s="495"/>
      <c r="T26" s="522"/>
    </row>
    <row r="27" spans="1:32" ht="15.75" thickBot="1">
      <c r="A27" s="541"/>
      <c r="B27" s="527" t="s">
        <v>69</v>
      </c>
      <c r="C27" s="527"/>
      <c r="D27" s="527"/>
      <c r="E27" s="527"/>
      <c r="F27" s="527"/>
      <c r="G27" s="527"/>
      <c r="H27" s="527"/>
      <c r="I27" s="527"/>
      <c r="J27" s="527"/>
      <c r="K27" s="527"/>
      <c r="L27" s="527"/>
      <c r="M27" s="528"/>
      <c r="N27" s="520"/>
      <c r="P27" s="523"/>
      <c r="Q27" s="524"/>
      <c r="R27" s="524"/>
      <c r="S27" s="524"/>
      <c r="T27" s="525"/>
    </row>
    <row r="28" spans="1:32" ht="23.25" customHeight="1" thickBot="1">
      <c r="A28" s="542"/>
      <c r="B28" s="291">
        <v>2010</v>
      </c>
      <c r="C28" s="78">
        <v>2011</v>
      </c>
      <c r="D28" s="78">
        <v>2012</v>
      </c>
      <c r="E28" s="78">
        <v>2013</v>
      </c>
      <c r="F28" s="78">
        <v>2014</v>
      </c>
      <c r="G28" s="78">
        <v>2015</v>
      </c>
      <c r="H28" s="78">
        <v>2016</v>
      </c>
      <c r="I28" s="78">
        <v>2017</v>
      </c>
      <c r="J28" s="78">
        <v>2018</v>
      </c>
      <c r="K28" s="78">
        <v>2019</v>
      </c>
      <c r="L28" s="78">
        <v>2020</v>
      </c>
      <c r="M28" s="30">
        <v>2021</v>
      </c>
      <c r="N28" s="521"/>
      <c r="P28" s="290">
        <v>2010</v>
      </c>
      <c r="Q28" s="339">
        <v>2015</v>
      </c>
      <c r="R28" s="386">
        <v>2019</v>
      </c>
      <c r="S28" s="386">
        <v>2020</v>
      </c>
      <c r="T28" s="288">
        <v>2021</v>
      </c>
    </row>
    <row r="29" spans="1:32" ht="20.100000000000001" customHeight="1">
      <c r="A29" s="133" t="s">
        <v>127</v>
      </c>
      <c r="B29" s="79">
        <v>10702.507</v>
      </c>
      <c r="C29" s="60">
        <v>14908.869000000001</v>
      </c>
      <c r="D29" s="60">
        <v>19504.773000000001</v>
      </c>
      <c r="E29" s="60">
        <v>19884.522000000001</v>
      </c>
      <c r="F29" s="60">
        <v>15387.283000000001</v>
      </c>
      <c r="G29" s="60">
        <v>13822.897000000001</v>
      </c>
      <c r="H29" s="60">
        <v>4430.0919999999996</v>
      </c>
      <c r="I29" s="60">
        <v>8275.8700000000008</v>
      </c>
      <c r="J29" s="60">
        <v>9407.3070000000007</v>
      </c>
      <c r="K29" s="60">
        <v>11568.347</v>
      </c>
      <c r="L29" s="60">
        <v>10465.280000000001</v>
      </c>
      <c r="M29" s="80">
        <v>10160.339999999998</v>
      </c>
      <c r="N29" s="42">
        <f>(M29-L29)/L29</f>
        <v>-2.9138255259295719E-2</v>
      </c>
      <c r="P29" s="426">
        <f>B29/$B$46</f>
        <v>0.43632516646492381</v>
      </c>
      <c r="Q29" s="341">
        <f>G29/$G$46</f>
        <v>0.41830364277310861</v>
      </c>
      <c r="R29" s="341">
        <f>K29/$K$46</f>
        <v>0.37495296617372914</v>
      </c>
      <c r="S29" s="341">
        <f>L29/$L$46</f>
        <v>0.33953398042376981</v>
      </c>
      <c r="T29" s="342">
        <f>M29/$M$46</f>
        <v>0.29380395991109709</v>
      </c>
    </row>
    <row r="30" spans="1:32" ht="20.100000000000001" customHeight="1">
      <c r="A30" s="47" t="s">
        <v>117</v>
      </c>
      <c r="B30" s="81">
        <v>4170.68</v>
      </c>
      <c r="C30" s="61">
        <v>6917.1959999999999</v>
      </c>
      <c r="D30" s="61">
        <v>9319.2589999999982</v>
      </c>
      <c r="E30" s="61">
        <v>9601.8469999999998</v>
      </c>
      <c r="F30" s="61">
        <v>2883.8649999999998</v>
      </c>
      <c r="G30" s="61">
        <v>2990.6010000000001</v>
      </c>
      <c r="H30" s="61">
        <v>3421.8249999999998</v>
      </c>
      <c r="I30" s="61">
        <v>3711.4120000000003</v>
      </c>
      <c r="J30" s="61">
        <v>5229.7809999999999</v>
      </c>
      <c r="K30" s="61">
        <v>4195.3849999999993</v>
      </c>
      <c r="L30" s="61">
        <v>4129.1100000000006</v>
      </c>
      <c r="M30" s="82">
        <v>5552.4269999999997</v>
      </c>
      <c r="N30" s="42">
        <f t="shared" ref="N30:N46" si="9">(M30-L30)/L30</f>
        <v>0.34470309582452369</v>
      </c>
      <c r="P30" s="427">
        <f t="shared" ref="P30:P45" si="10">B30/$B$46</f>
        <v>0.17003237141278474</v>
      </c>
      <c r="Q30" s="341">
        <f t="shared" ref="Q30:Q45" si="11">G30/$G$46</f>
        <v>9.0500514644716035E-2</v>
      </c>
      <c r="R30" s="341">
        <f t="shared" ref="R30:R45" si="12">K30/$K$46</f>
        <v>0.13598071098582801</v>
      </c>
      <c r="S30" s="341">
        <f t="shared" ref="S30:S45" si="13">L30/$L$46</f>
        <v>0.13396422779969502</v>
      </c>
      <c r="T30" s="342">
        <f t="shared" ref="T30:T45" si="14">M30/$M$46</f>
        <v>0.16055811515336035</v>
      </c>
    </row>
    <row r="31" spans="1:32" ht="20.100000000000001" customHeight="1">
      <c r="A31" s="47" t="s">
        <v>126</v>
      </c>
      <c r="B31" s="81"/>
      <c r="C31" s="61">
        <v>0.76400000000000001</v>
      </c>
      <c r="D31" s="61"/>
      <c r="E31" s="61">
        <v>2628.9879999999998</v>
      </c>
      <c r="F31" s="61">
        <v>2631.1930000000002</v>
      </c>
      <c r="G31" s="61">
        <v>3116.8649999999998</v>
      </c>
      <c r="H31" s="61">
        <v>2690.2759999999998</v>
      </c>
      <c r="I31" s="61"/>
      <c r="J31" s="61"/>
      <c r="K31" s="61">
        <v>161.63999999999999</v>
      </c>
      <c r="L31" s="61">
        <v>1722.13</v>
      </c>
      <c r="M31" s="82">
        <v>2807.4780000000001</v>
      </c>
      <c r="N31" s="42">
        <f t="shared" si="9"/>
        <v>0.63023581262738582</v>
      </c>
      <c r="P31" s="427">
        <f t="shared" si="10"/>
        <v>0</v>
      </c>
      <c r="Q31" s="341">
        <f t="shared" si="11"/>
        <v>9.4321471362479592E-2</v>
      </c>
      <c r="R31" s="341">
        <f t="shared" si="12"/>
        <v>5.239071533065319E-3</v>
      </c>
      <c r="S31" s="341">
        <f t="shared" si="13"/>
        <v>5.5872528370687326E-2</v>
      </c>
      <c r="T31" s="342">
        <f t="shared" si="14"/>
        <v>8.1183125147710339E-2</v>
      </c>
    </row>
    <row r="32" spans="1:32" ht="20.100000000000001" customHeight="1">
      <c r="A32" s="47" t="s">
        <v>119</v>
      </c>
      <c r="B32" s="81">
        <v>395.21</v>
      </c>
      <c r="C32" s="61">
        <v>364.25</v>
      </c>
      <c r="D32" s="61">
        <v>423.339</v>
      </c>
      <c r="E32" s="61">
        <v>552.59899999999993</v>
      </c>
      <c r="F32" s="61">
        <v>660.40099999999995</v>
      </c>
      <c r="G32" s="61">
        <v>688.92100000000005</v>
      </c>
      <c r="H32" s="61">
        <v>755.40800000000002</v>
      </c>
      <c r="I32" s="61">
        <v>1085.6030000000001</v>
      </c>
      <c r="J32" s="61">
        <v>960.98299999999995</v>
      </c>
      <c r="K32" s="61">
        <v>978.44400000000007</v>
      </c>
      <c r="L32" s="61">
        <v>1294.3499999999999</v>
      </c>
      <c r="M32" s="82">
        <v>2296.3260000000005</v>
      </c>
      <c r="N32" s="42">
        <f t="shared" si="9"/>
        <v>0.77411519295399289</v>
      </c>
      <c r="P32" s="427">
        <f t="shared" si="10"/>
        <v>1.611211924819134E-2</v>
      </c>
      <c r="Q32" s="341">
        <f t="shared" si="11"/>
        <v>2.0847884772844126E-2</v>
      </c>
      <c r="R32" s="341">
        <f t="shared" si="12"/>
        <v>3.171330182565308E-2</v>
      </c>
      <c r="S32" s="341">
        <f t="shared" si="13"/>
        <v>4.1993697976691155E-2</v>
      </c>
      <c r="T32" s="342">
        <f t="shared" si="14"/>
        <v>6.6402273156883559E-2</v>
      </c>
    </row>
    <row r="33" spans="1:20" ht="20.100000000000001" customHeight="1">
      <c r="A33" s="47" t="s">
        <v>122</v>
      </c>
      <c r="B33" s="81">
        <v>3030.2669999999998</v>
      </c>
      <c r="C33" s="61">
        <v>3638.681</v>
      </c>
      <c r="D33" s="61">
        <v>4842.5779999999995</v>
      </c>
      <c r="E33" s="61">
        <v>4050.4160000000002</v>
      </c>
      <c r="F33" s="61">
        <v>4555.6120000000001</v>
      </c>
      <c r="G33" s="61">
        <v>3386.4719999999998</v>
      </c>
      <c r="H33" s="61">
        <v>3533.1480000000001</v>
      </c>
      <c r="I33" s="61">
        <v>4181.9870000000001</v>
      </c>
      <c r="J33" s="61">
        <v>5809.4010000000007</v>
      </c>
      <c r="K33" s="61">
        <v>3580.5940000000005</v>
      </c>
      <c r="L33" s="61">
        <v>2104.085</v>
      </c>
      <c r="M33" s="82">
        <v>2274.7330000000002</v>
      </c>
      <c r="N33" s="42">
        <f t="shared" si="9"/>
        <v>8.1103187371232691E-2</v>
      </c>
      <c r="P33" s="427">
        <f t="shared" si="10"/>
        <v>0.12353944297426438</v>
      </c>
      <c r="Q33" s="341">
        <f t="shared" si="11"/>
        <v>0.10248022348348067</v>
      </c>
      <c r="R33" s="341">
        <f t="shared" si="12"/>
        <v>0.1160541208665212</v>
      </c>
      <c r="S33" s="341">
        <f t="shared" si="13"/>
        <v>6.8264619312617306E-2</v>
      </c>
      <c r="T33" s="342">
        <f t="shared" si="14"/>
        <v>6.5777873884185947E-2</v>
      </c>
    </row>
    <row r="34" spans="1:20" ht="20.100000000000001" customHeight="1">
      <c r="A34" s="47" t="s">
        <v>133</v>
      </c>
      <c r="B34" s="81">
        <v>702.04099999999994</v>
      </c>
      <c r="C34" s="61">
        <v>1010.893</v>
      </c>
      <c r="D34" s="61">
        <v>1293.7629999999999</v>
      </c>
      <c r="E34" s="61">
        <v>1621.2439999999999</v>
      </c>
      <c r="F34" s="61">
        <v>1657.5919999999999</v>
      </c>
      <c r="G34" s="61">
        <v>1661.0119999999999</v>
      </c>
      <c r="H34" s="61">
        <v>1668.64</v>
      </c>
      <c r="I34" s="61">
        <v>1535.9680000000001</v>
      </c>
      <c r="J34" s="61">
        <v>1679.8570000000002</v>
      </c>
      <c r="K34" s="61">
        <v>1427.7020000000002</v>
      </c>
      <c r="L34" s="61">
        <v>1784.4880000000003</v>
      </c>
      <c r="M34" s="82">
        <v>1905.2570000000001</v>
      </c>
      <c r="N34" s="42">
        <f t="shared" si="9"/>
        <v>6.7677115228569631E-2</v>
      </c>
      <c r="P34" s="427">
        <f t="shared" si="10"/>
        <v>2.8621159153663863E-2</v>
      </c>
      <c r="Q34" s="341">
        <f t="shared" si="11"/>
        <v>5.0264960397943113E-2</v>
      </c>
      <c r="R34" s="341">
        <f t="shared" si="12"/>
        <v>4.6274640595770994E-2</v>
      </c>
      <c r="S34" s="341">
        <f t="shared" si="13"/>
        <v>5.789566200411763E-2</v>
      </c>
      <c r="T34" s="342">
        <f t="shared" si="14"/>
        <v>5.509383064428329E-2</v>
      </c>
    </row>
    <row r="35" spans="1:20" ht="20.100000000000001" customHeight="1">
      <c r="A35" s="47" t="s">
        <v>152</v>
      </c>
      <c r="B35" s="81">
        <v>800.202</v>
      </c>
      <c r="C35" s="61">
        <v>974.10300000000007</v>
      </c>
      <c r="D35" s="61">
        <v>1187.221</v>
      </c>
      <c r="E35" s="61">
        <v>1318.2089999999998</v>
      </c>
      <c r="F35" s="61">
        <v>1647.415</v>
      </c>
      <c r="G35" s="61">
        <v>1509.7040000000002</v>
      </c>
      <c r="H35" s="61">
        <v>1479.7149999999999</v>
      </c>
      <c r="I35" s="61">
        <v>1082.6179999999999</v>
      </c>
      <c r="J35" s="61">
        <v>1548.1799999999998</v>
      </c>
      <c r="K35" s="61">
        <v>1583.461</v>
      </c>
      <c r="L35" s="61">
        <v>1824.5900000000001</v>
      </c>
      <c r="M35" s="82">
        <v>1796.1140000000003</v>
      </c>
      <c r="N35" s="42">
        <f t="shared" si="9"/>
        <v>-1.5606793855057784E-2</v>
      </c>
      <c r="P35" s="427">
        <f t="shared" si="10"/>
        <v>3.2623035972372171E-2</v>
      </c>
      <c r="Q35" s="341">
        <f t="shared" si="11"/>
        <v>4.5686130968720463E-2</v>
      </c>
      <c r="R35" s="341">
        <f t="shared" si="12"/>
        <v>5.1323097307715559E-2</v>
      </c>
      <c r="S35" s="341">
        <f t="shared" si="13"/>
        <v>5.9196725299409683E-2</v>
      </c>
      <c r="T35" s="342">
        <f t="shared" si="14"/>
        <v>5.193777035529918E-2</v>
      </c>
    </row>
    <row r="36" spans="1:20" ht="20.100000000000001" customHeight="1">
      <c r="A36" s="47" t="s">
        <v>125</v>
      </c>
      <c r="B36" s="81">
        <v>1372.5130000000001</v>
      </c>
      <c r="C36" s="61">
        <v>1393.6590000000001</v>
      </c>
      <c r="D36" s="61">
        <v>1686.9080000000001</v>
      </c>
      <c r="E36" s="61">
        <v>1809.4659999999999</v>
      </c>
      <c r="F36" s="61">
        <v>1954.829</v>
      </c>
      <c r="G36" s="61">
        <v>1868.1889999999999</v>
      </c>
      <c r="H36" s="61">
        <v>1703.13</v>
      </c>
      <c r="I36" s="61">
        <v>1873.4839999999999</v>
      </c>
      <c r="J36" s="61">
        <v>1655.367</v>
      </c>
      <c r="K36" s="61">
        <v>1776.076</v>
      </c>
      <c r="L36" s="61">
        <v>2004.9289999999999</v>
      </c>
      <c r="M36" s="82">
        <v>1700.1969999999999</v>
      </c>
      <c r="N36" s="42">
        <f t="shared" si="9"/>
        <v>-0.15199141715242784</v>
      </c>
      <c r="P36" s="427">
        <f t="shared" si="10"/>
        <v>5.595529750181636E-2</v>
      </c>
      <c r="Q36" s="341">
        <f t="shared" si="11"/>
        <v>5.6534477836928894E-2</v>
      </c>
      <c r="R36" s="341">
        <f t="shared" si="12"/>
        <v>5.7566129746105664E-2</v>
      </c>
      <c r="S36" s="341">
        <f t="shared" si="13"/>
        <v>6.5047616866156302E-2</v>
      </c>
      <c r="T36" s="342">
        <f t="shared" si="14"/>
        <v>4.9164162934406487E-2</v>
      </c>
    </row>
    <row r="37" spans="1:20" ht="20.100000000000001" customHeight="1">
      <c r="A37" s="47" t="s">
        <v>130</v>
      </c>
      <c r="B37" s="81">
        <v>47.99</v>
      </c>
      <c r="C37" s="61">
        <v>1383.864</v>
      </c>
      <c r="D37" s="61">
        <v>5863.7400000000007</v>
      </c>
      <c r="E37" s="61">
        <v>6025.9759999999997</v>
      </c>
      <c r="F37" s="61">
        <v>159.64400000000001</v>
      </c>
      <c r="G37" s="61">
        <v>170.77699999999999</v>
      </c>
      <c r="H37" s="61">
        <v>5081.3860000000004</v>
      </c>
      <c r="I37" s="61">
        <v>7417.130000000001</v>
      </c>
      <c r="J37" s="61">
        <v>6085.0019999999995</v>
      </c>
      <c r="K37" s="61">
        <v>389.69300000000004</v>
      </c>
      <c r="L37" s="61">
        <v>1144.029</v>
      </c>
      <c r="M37" s="82">
        <v>1385.9809999999998</v>
      </c>
      <c r="N37" s="42">
        <f t="shared" si="9"/>
        <v>0.21149114226999471</v>
      </c>
      <c r="P37" s="427">
        <f t="shared" si="10"/>
        <v>1.9564803591020025E-3</v>
      </c>
      <c r="Q37" s="341">
        <f t="shared" si="11"/>
        <v>5.1679934533161295E-3</v>
      </c>
      <c r="R37" s="341">
        <f t="shared" si="12"/>
        <v>1.2630719518280275E-2</v>
      </c>
      <c r="S37" s="341">
        <f t="shared" si="13"/>
        <v>3.7116705916155603E-2</v>
      </c>
      <c r="T37" s="342">
        <f t="shared" si="14"/>
        <v>4.0078059017861829E-2</v>
      </c>
    </row>
    <row r="38" spans="1:20" ht="20.100000000000001" customHeight="1">
      <c r="A38" s="47" t="s">
        <v>121</v>
      </c>
      <c r="B38" s="81">
        <v>42.238</v>
      </c>
      <c r="C38" s="61">
        <v>346.49400000000003</v>
      </c>
      <c r="D38" s="61">
        <v>522.38199999999995</v>
      </c>
      <c r="E38" s="61">
        <v>296.38</v>
      </c>
      <c r="F38" s="61">
        <v>231.399</v>
      </c>
      <c r="G38" s="61">
        <v>181.19399999999999</v>
      </c>
      <c r="H38" s="61">
        <v>221.63900000000001</v>
      </c>
      <c r="I38" s="61">
        <v>209.52299999999997</v>
      </c>
      <c r="J38" s="61">
        <v>288.47899999999998</v>
      </c>
      <c r="K38" s="61">
        <v>397.11799999999999</v>
      </c>
      <c r="L38" s="61">
        <v>376.83699999999999</v>
      </c>
      <c r="M38" s="82">
        <v>716.01099999999997</v>
      </c>
      <c r="N38" s="42">
        <f t="shared" si="9"/>
        <v>0.90005493091177347</v>
      </c>
      <c r="P38" s="427">
        <f t="shared" si="10"/>
        <v>1.7219799418160112E-3</v>
      </c>
      <c r="Q38" s="341">
        <f t="shared" si="11"/>
        <v>5.4832290400941737E-3</v>
      </c>
      <c r="R38" s="341">
        <f t="shared" si="12"/>
        <v>1.2871378427789119E-2</v>
      </c>
      <c r="S38" s="341">
        <f t="shared" si="13"/>
        <v>1.2226043314746679E-2</v>
      </c>
      <c r="T38" s="342">
        <f t="shared" si="14"/>
        <v>2.0704707434978022E-2</v>
      </c>
    </row>
    <row r="39" spans="1:20" ht="20.100000000000001" customHeight="1">
      <c r="A39" s="47" t="s">
        <v>156</v>
      </c>
      <c r="B39" s="81">
        <v>680.65800000000002</v>
      </c>
      <c r="C39" s="61">
        <v>445.55399999999997</v>
      </c>
      <c r="D39" s="61">
        <v>496.24399999999997</v>
      </c>
      <c r="E39" s="61">
        <v>366.97399999999988</v>
      </c>
      <c r="F39" s="61">
        <v>518.73299999999995</v>
      </c>
      <c r="G39" s="61">
        <v>671.63100000000009</v>
      </c>
      <c r="H39" s="61">
        <v>777.19600000000003</v>
      </c>
      <c r="I39" s="61">
        <v>833.59100000000001</v>
      </c>
      <c r="J39" s="61">
        <v>625.01200000000006</v>
      </c>
      <c r="K39" s="61">
        <v>713.76599999999996</v>
      </c>
      <c r="L39" s="61">
        <v>840.31000000000006</v>
      </c>
      <c r="M39" s="82">
        <v>693.899</v>
      </c>
      <c r="N39" s="42">
        <f t="shared" si="9"/>
        <v>-0.17423450869322041</v>
      </c>
      <c r="P39" s="427">
        <f t="shared" si="10"/>
        <v>2.774940629851325E-2</v>
      </c>
      <c r="Q39" s="341">
        <f t="shared" si="11"/>
        <v>2.0324660879651041E-2</v>
      </c>
      <c r="R39" s="341">
        <f t="shared" si="12"/>
        <v>2.3134565280066199E-2</v>
      </c>
      <c r="S39" s="341">
        <f t="shared" si="13"/>
        <v>2.726289206690103E-2</v>
      </c>
      <c r="T39" s="342">
        <f t="shared" si="14"/>
        <v>2.0065300371675594E-2</v>
      </c>
    </row>
    <row r="40" spans="1:20" ht="20.100000000000001" customHeight="1">
      <c r="A40" s="47" t="s">
        <v>120</v>
      </c>
      <c r="B40" s="81">
        <v>104.485</v>
      </c>
      <c r="C40" s="61">
        <v>136.35399999999998</v>
      </c>
      <c r="D40" s="61">
        <v>156.64600000000002</v>
      </c>
      <c r="E40" s="61">
        <v>95.633000000000024</v>
      </c>
      <c r="F40" s="61">
        <v>123.06</v>
      </c>
      <c r="G40" s="61">
        <v>78.299000000000007</v>
      </c>
      <c r="H40" s="61">
        <v>271.03199999999998</v>
      </c>
      <c r="I40" s="61">
        <v>381.49699999999996</v>
      </c>
      <c r="J40" s="61">
        <v>340.55099999999999</v>
      </c>
      <c r="K40" s="61">
        <v>290.59800000000001</v>
      </c>
      <c r="L40" s="61">
        <v>380.22399999999999</v>
      </c>
      <c r="M40" s="82">
        <v>609.24400000000003</v>
      </c>
      <c r="N40" s="42">
        <f t="shared" si="9"/>
        <v>0.60232915334118842</v>
      </c>
      <c r="P40" s="427">
        <f t="shared" si="10"/>
        <v>4.259696818519957E-3</v>
      </c>
      <c r="Q40" s="341">
        <f t="shared" si="11"/>
        <v>2.3694567734601243E-3</v>
      </c>
      <c r="R40" s="341">
        <f t="shared" si="12"/>
        <v>9.4188549205995765E-3</v>
      </c>
      <c r="S40" s="341">
        <f t="shared" si="13"/>
        <v>1.2335930636604795E-2</v>
      </c>
      <c r="T40" s="342">
        <f t="shared" si="14"/>
        <v>1.7617353331884217E-2</v>
      </c>
    </row>
    <row r="41" spans="1:20" ht="20.100000000000001" customHeight="1">
      <c r="A41" s="47" t="s">
        <v>138</v>
      </c>
      <c r="B41" s="81">
        <v>366.12800000000004</v>
      </c>
      <c r="C41" s="61">
        <v>356.22300000000001</v>
      </c>
      <c r="D41" s="61">
        <v>396.65500000000003</v>
      </c>
      <c r="E41" s="61">
        <v>469.05</v>
      </c>
      <c r="F41" s="61">
        <v>681.54</v>
      </c>
      <c r="G41" s="61">
        <v>689.06799999999998</v>
      </c>
      <c r="H41" s="61">
        <v>690.08100000000002</v>
      </c>
      <c r="I41" s="61">
        <v>718.44899999999996</v>
      </c>
      <c r="J41" s="61">
        <v>689.02600000000007</v>
      </c>
      <c r="K41" s="61">
        <v>760.35</v>
      </c>
      <c r="L41" s="61">
        <v>392.17299999999994</v>
      </c>
      <c r="M41" s="82">
        <v>505.56099999999998</v>
      </c>
      <c r="N41" s="42">
        <f t="shared" si="9"/>
        <v>0.28912750240327623</v>
      </c>
      <c r="P41" s="427">
        <f t="shared" si="10"/>
        <v>1.4926489704465473E-2</v>
      </c>
      <c r="Q41" s="341">
        <f t="shared" si="11"/>
        <v>2.0852333235093945E-2</v>
      </c>
      <c r="R41" s="341">
        <f t="shared" si="12"/>
        <v>2.4644444692936252E-2</v>
      </c>
      <c r="S41" s="341">
        <f t="shared" si="13"/>
        <v>1.2723602206986439E-2</v>
      </c>
      <c r="T41" s="342">
        <f t="shared" si="14"/>
        <v>1.461917847007228E-2</v>
      </c>
    </row>
    <row r="42" spans="1:20" ht="20.100000000000001" customHeight="1">
      <c r="A42" s="47" t="s">
        <v>118</v>
      </c>
      <c r="B42" s="81">
        <v>11.289</v>
      </c>
      <c r="C42" s="61">
        <v>17.652999999999999</v>
      </c>
      <c r="D42" s="61">
        <v>34.905000000000001</v>
      </c>
      <c r="E42" s="61">
        <v>515.34199999999998</v>
      </c>
      <c r="F42" s="61">
        <v>233.572</v>
      </c>
      <c r="G42" s="61">
        <v>286.74900000000002</v>
      </c>
      <c r="H42" s="61">
        <v>304.73400000000004</v>
      </c>
      <c r="I42" s="61">
        <v>376.654</v>
      </c>
      <c r="J42" s="61">
        <v>323.83100000000002</v>
      </c>
      <c r="K42" s="61">
        <v>92.649000000000001</v>
      </c>
      <c r="L42" s="61">
        <v>835.81500000000005</v>
      </c>
      <c r="M42" s="82">
        <v>442.06399999999996</v>
      </c>
      <c r="N42" s="42">
        <f t="shared" si="9"/>
        <v>-0.47109826935386429</v>
      </c>
      <c r="P42" s="427">
        <f t="shared" si="10"/>
        <v>4.6023560687440102E-4</v>
      </c>
      <c r="Q42" s="341">
        <f t="shared" si="11"/>
        <v>8.6774972902963921E-3</v>
      </c>
      <c r="R42" s="341">
        <f t="shared" si="12"/>
        <v>3.0029370110552385E-3</v>
      </c>
      <c r="S42" s="341">
        <f t="shared" si="13"/>
        <v>2.7117056958618706E-2</v>
      </c>
      <c r="T42" s="342">
        <f t="shared" si="14"/>
        <v>1.2783051918945552E-2</v>
      </c>
    </row>
    <row r="43" spans="1:20" ht="20.100000000000001" customHeight="1">
      <c r="A43" s="47" t="s">
        <v>124</v>
      </c>
      <c r="B43" s="81">
        <v>38.46</v>
      </c>
      <c r="C43" s="61">
        <v>146.19899999999998</v>
      </c>
      <c r="D43" s="61">
        <v>174.76500000000001</v>
      </c>
      <c r="E43" s="61">
        <v>188.49199999999993</v>
      </c>
      <c r="F43" s="61">
        <v>160.47299999999998</v>
      </c>
      <c r="G43" s="61">
        <v>336.92200000000003</v>
      </c>
      <c r="H43" s="61">
        <v>306.875</v>
      </c>
      <c r="I43" s="61">
        <v>288.185</v>
      </c>
      <c r="J43" s="61">
        <v>344.74700000000001</v>
      </c>
      <c r="K43" s="61">
        <v>351.65100000000001</v>
      </c>
      <c r="L43" s="61">
        <v>368.49399999999997</v>
      </c>
      <c r="M43" s="82">
        <v>278.06399999999996</v>
      </c>
      <c r="N43" s="42">
        <f t="shared" si="9"/>
        <v>-0.24540426709797178</v>
      </c>
      <c r="P43" s="427">
        <f t="shared" si="10"/>
        <v>1.5679565453440929E-3</v>
      </c>
      <c r="Q43" s="341">
        <f t="shared" si="11"/>
        <v>1.0195814953291001E-2</v>
      </c>
      <c r="R43" s="341">
        <f t="shared" si="12"/>
        <v>1.1397703190262018E-2</v>
      </c>
      <c r="S43" s="341">
        <f t="shared" si="13"/>
        <v>1.1955364269496527E-2</v>
      </c>
      <c r="T43" s="342">
        <f t="shared" si="14"/>
        <v>8.0407057547994768E-3</v>
      </c>
    </row>
    <row r="44" spans="1:20" ht="20.100000000000001" customHeight="1">
      <c r="A44" s="47" t="s">
        <v>132</v>
      </c>
      <c r="B44" s="81">
        <v>434.435</v>
      </c>
      <c r="C44" s="61">
        <v>1187.4159999999999</v>
      </c>
      <c r="D44" s="61">
        <v>919.23399999999992</v>
      </c>
      <c r="E44" s="61">
        <v>334.36599999999999</v>
      </c>
      <c r="F44" s="61">
        <v>291.8</v>
      </c>
      <c r="G44" s="61">
        <v>453.339</v>
      </c>
      <c r="H44" s="61">
        <v>318.64099999999996</v>
      </c>
      <c r="I44" s="61">
        <v>693.61099999999999</v>
      </c>
      <c r="J44" s="61">
        <v>475.78</v>
      </c>
      <c r="K44" s="61">
        <v>140.94200000000001</v>
      </c>
      <c r="L44" s="61">
        <v>130.04500000000002</v>
      </c>
      <c r="M44" s="82">
        <v>240.52799999999999</v>
      </c>
      <c r="N44" s="42">
        <f t="shared" si="9"/>
        <v>0.84957514706447734</v>
      </c>
      <c r="P44" s="427">
        <f t="shared" si="10"/>
        <v>1.7711263696738453E-2</v>
      </c>
      <c r="Q44" s="341">
        <f t="shared" si="11"/>
        <v>1.3718785223612553E-2</v>
      </c>
      <c r="R44" s="341">
        <f t="shared" si="12"/>
        <v>4.568208488080254E-3</v>
      </c>
      <c r="S44" s="341">
        <f t="shared" si="13"/>
        <v>4.2191605465127686E-3</v>
      </c>
      <c r="T44" s="342">
        <f t="shared" si="14"/>
        <v>6.9552868181080923E-3</v>
      </c>
    </row>
    <row r="45" spans="1:20" ht="20.100000000000001" customHeight="1" thickBot="1">
      <c r="A45" s="48" t="s">
        <v>33</v>
      </c>
      <c r="B45" s="127">
        <f>B46-SUM(B29:B44)</f>
        <v>1629.6379999999917</v>
      </c>
      <c r="C45" s="67">
        <f>C46-SUM(C29:C44)</f>
        <v>1343.4380000000092</v>
      </c>
      <c r="D45" s="67">
        <f>D46-SUM(D29:D44)</f>
        <v>1418.8530000000246</v>
      </c>
      <c r="E45" s="67">
        <f t="shared" ref="E45:F45" si="15">E46-SUM(E29:E44)</f>
        <v>1588.8940000000075</v>
      </c>
      <c r="F45" s="67">
        <f t="shared" si="15"/>
        <v>1194.3680000000022</v>
      </c>
      <c r="G45" s="67">
        <f t="shared" ref="G45:L45" si="16">G46-SUM(G29:G44)</f>
        <v>1132.4869999999974</v>
      </c>
      <c r="H45" s="67">
        <f t="shared" si="16"/>
        <v>2390.3289999999943</v>
      </c>
      <c r="I45" s="67">
        <f t="shared" si="16"/>
        <v>1317.3979999999974</v>
      </c>
      <c r="J45" s="67">
        <f t="shared" si="16"/>
        <v>2753.4209999999875</v>
      </c>
      <c r="K45" s="67">
        <f t="shared" si="16"/>
        <v>2444.3789999999972</v>
      </c>
      <c r="L45" s="67">
        <f t="shared" si="16"/>
        <v>1025.5930000000189</v>
      </c>
      <c r="M45" s="107">
        <f>M46-SUM(M29:M44)</f>
        <v>1217.8150000000023</v>
      </c>
      <c r="N45" s="42">
        <f t="shared" si="9"/>
        <v>0.1874252261861965</v>
      </c>
      <c r="P45" s="427">
        <f t="shared" si="10"/>
        <v>6.643789830060956E-2</v>
      </c>
      <c r="Q45" s="349">
        <f t="shared" si="11"/>
        <v>3.4270922910963481E-2</v>
      </c>
      <c r="R45" s="341">
        <f t="shared" si="12"/>
        <v>7.9227149436542049E-2</v>
      </c>
      <c r="S45" s="341">
        <f t="shared" si="13"/>
        <v>3.3274186030833548E-2</v>
      </c>
      <c r="T45" s="342">
        <f t="shared" si="14"/>
        <v>3.521524569444856E-2</v>
      </c>
    </row>
    <row r="46" spans="1:20" ht="26.25" customHeight="1" thickBot="1">
      <c r="A46" s="425" t="s">
        <v>34</v>
      </c>
      <c r="B46" s="420">
        <v>24528.740999999995</v>
      </c>
      <c r="C46" s="95">
        <v>34571.610000000008</v>
      </c>
      <c r="D46" s="95">
        <v>48241.265000000014</v>
      </c>
      <c r="E46" s="95">
        <v>51348.398000000008</v>
      </c>
      <c r="F46" s="95">
        <v>34972.77900000001</v>
      </c>
      <c r="G46" s="95">
        <v>33045.126999999986</v>
      </c>
      <c r="H46" s="95">
        <v>30044.146999999994</v>
      </c>
      <c r="I46" s="95">
        <v>33982.980000000003</v>
      </c>
      <c r="J46" s="95">
        <v>38216.724999999984</v>
      </c>
      <c r="K46" s="95">
        <v>30852.794999999998</v>
      </c>
      <c r="L46" s="95">
        <v>30822.482000000011</v>
      </c>
      <c r="M46" s="85">
        <v>34582.039000000004</v>
      </c>
      <c r="N46" s="86">
        <f t="shared" si="9"/>
        <v>0.12197450549245165</v>
      </c>
      <c r="P46" s="428">
        <f>SUM(P29:P45)</f>
        <v>0.99999999999999978</v>
      </c>
      <c r="Q46" s="429">
        <f t="shared" ref="Q46:T46" si="17">SUM(Q29:Q45)</f>
        <v>1.0000000000000002</v>
      </c>
      <c r="R46" s="429">
        <f t="shared" si="17"/>
        <v>1</v>
      </c>
      <c r="S46" s="429">
        <f t="shared" si="17"/>
        <v>1.0000000000000002</v>
      </c>
      <c r="T46" s="86">
        <f t="shared" si="17"/>
        <v>1</v>
      </c>
    </row>
    <row r="47" spans="1:20" ht="24.75" customHeight="1" thickBot="1"/>
    <row r="48" spans="1:20" ht="20.100000000000001" customHeight="1">
      <c r="A48" s="540" t="s">
        <v>21</v>
      </c>
      <c r="B48" s="530" t="s">
        <v>41</v>
      </c>
      <c r="C48" s="530"/>
      <c r="D48" s="530"/>
      <c r="E48" s="530"/>
      <c r="F48" s="530"/>
      <c r="G48" s="530"/>
      <c r="H48" s="530"/>
      <c r="I48" s="530"/>
      <c r="J48" s="530"/>
      <c r="K48" s="530"/>
      <c r="L48" s="530"/>
      <c r="M48" s="531"/>
      <c r="N48" s="519" t="s">
        <v>196</v>
      </c>
    </row>
    <row r="49" spans="1:45" ht="20.100000000000001" customHeight="1" thickBot="1">
      <c r="A49" s="541"/>
      <c r="B49" s="527" t="str">
        <f>B5</f>
        <v>jan-dez</v>
      </c>
      <c r="C49" s="527"/>
      <c r="D49" s="527"/>
      <c r="E49" s="527"/>
      <c r="F49" s="527"/>
      <c r="G49" s="527"/>
      <c r="H49" s="527"/>
      <c r="I49" s="527"/>
      <c r="J49" s="527"/>
      <c r="K49" s="527"/>
      <c r="L49" s="527"/>
      <c r="M49" s="528"/>
      <c r="N49" s="520"/>
    </row>
    <row r="50" spans="1:45" ht="20.100000000000001" customHeight="1" thickBot="1">
      <c r="A50" s="542"/>
      <c r="B50" s="291">
        <v>2010</v>
      </c>
      <c r="C50" s="78">
        <v>2011</v>
      </c>
      <c r="D50" s="78">
        <v>2012</v>
      </c>
      <c r="E50" s="78">
        <v>2013</v>
      </c>
      <c r="F50" s="78">
        <v>2014</v>
      </c>
      <c r="G50" s="78">
        <v>2015</v>
      </c>
      <c r="H50" s="78">
        <v>2016</v>
      </c>
      <c r="I50" s="78">
        <v>2017</v>
      </c>
      <c r="J50" s="78">
        <v>2018</v>
      </c>
      <c r="K50" s="78">
        <v>2019</v>
      </c>
      <c r="L50" s="78">
        <v>2020</v>
      </c>
      <c r="M50" s="30">
        <v>2021</v>
      </c>
      <c r="N50" s="521"/>
    </row>
    <row r="51" spans="1:45" ht="20.100000000000001" customHeight="1">
      <c r="A51" s="133" t="s">
        <v>127</v>
      </c>
      <c r="B51" s="323">
        <f>(B29/B7)*10</f>
        <v>0.52147582458661035</v>
      </c>
      <c r="C51" s="160">
        <f t="shared" ref="C51:M51" si="18">(C29/C7)*10</f>
        <v>0.52777130157709751</v>
      </c>
      <c r="D51" s="160">
        <f t="shared" si="18"/>
        <v>0.58058825451975582</v>
      </c>
      <c r="E51" s="160">
        <f t="shared" si="18"/>
        <v>0.68758537104049733</v>
      </c>
      <c r="F51" s="160">
        <f t="shared" si="18"/>
        <v>0.60376054246496613</v>
      </c>
      <c r="G51" s="160">
        <f t="shared" si="18"/>
        <v>0.57679221688984383</v>
      </c>
      <c r="H51" s="160">
        <f t="shared" si="18"/>
        <v>0.71295258271768025</v>
      </c>
      <c r="I51" s="160">
        <f t="shared" si="18"/>
        <v>0.71723961370718792</v>
      </c>
      <c r="J51" s="160">
        <f t="shared" si="18"/>
        <v>0.79762287820118727</v>
      </c>
      <c r="K51" s="160">
        <f t="shared" ref="K51:M66" si="19">(K29/K7)*10</f>
        <v>0.75524516658897689</v>
      </c>
      <c r="L51" s="160">
        <f t="shared" si="18"/>
        <v>0.74243579964403783</v>
      </c>
      <c r="M51" s="436">
        <f t="shared" si="18"/>
        <v>0.73608738166034438</v>
      </c>
      <c r="N51" s="42">
        <f t="shared" ref="N51:N60" si="20">(M51-L51)/L51</f>
        <v>-8.5507972362556008E-3</v>
      </c>
    </row>
    <row r="52" spans="1:45" ht="20.100000000000001" customHeight="1">
      <c r="A52" s="47" t="s">
        <v>117</v>
      </c>
      <c r="B52" s="324">
        <f t="shared" ref="B52:J52" si="21">(B30/B8)*10</f>
        <v>0.28321441172851597</v>
      </c>
      <c r="C52" s="122">
        <f t="shared" si="21"/>
        <v>0.30607131016092115</v>
      </c>
      <c r="D52" s="122">
        <f t="shared" si="21"/>
        <v>0.42780102383862867</v>
      </c>
      <c r="E52" s="122">
        <f t="shared" si="21"/>
        <v>0.61727673377359837</v>
      </c>
      <c r="F52" s="122">
        <f t="shared" si="21"/>
        <v>0.81134752451458936</v>
      </c>
      <c r="G52" s="122">
        <f t="shared" si="21"/>
        <v>0.81088751562813943</v>
      </c>
      <c r="H52" s="122">
        <f t="shared" si="21"/>
        <v>0.7712774829552933</v>
      </c>
      <c r="I52" s="122">
        <f t="shared" si="21"/>
        <v>0.78634558965452739</v>
      </c>
      <c r="J52" s="122">
        <f t="shared" si="21"/>
        <v>0.72164711882396682</v>
      </c>
      <c r="K52" s="122">
        <f t="shared" si="19"/>
        <v>0.81259958031485269</v>
      </c>
      <c r="L52" s="122">
        <f t="shared" si="19"/>
        <v>0.90105013515391974</v>
      </c>
      <c r="M52" s="437">
        <f t="shared" si="19"/>
        <v>0.80066491029983666</v>
      </c>
      <c r="N52" s="42">
        <f t="shared" si="20"/>
        <v>-0.11140914466089616</v>
      </c>
    </row>
    <row r="53" spans="1:45" ht="20.100000000000001" customHeight="1">
      <c r="A53" s="47" t="s">
        <v>126</v>
      </c>
      <c r="B53" s="324"/>
      <c r="C53" s="122">
        <f t="shared" ref="C53:H53" si="22">(C31/C9)*10</f>
        <v>1.9895833333333335</v>
      </c>
      <c r="D53" s="122"/>
      <c r="E53" s="122">
        <f t="shared" si="22"/>
        <v>2.550231743303307</v>
      </c>
      <c r="F53" s="122">
        <f t="shared" si="22"/>
        <v>2.438091293381591</v>
      </c>
      <c r="G53" s="122">
        <f t="shared" si="22"/>
        <v>2.0138832801680442</v>
      </c>
      <c r="H53" s="122">
        <f t="shared" si="22"/>
        <v>2.0116769981979017</v>
      </c>
      <c r="I53" s="122"/>
      <c r="J53" s="122"/>
      <c r="K53" s="122">
        <f t="shared" si="19"/>
        <v>0.61780252792991808</v>
      </c>
      <c r="L53" s="122">
        <f t="shared" si="19"/>
        <v>1.4593332655413194</v>
      </c>
      <c r="M53" s="437">
        <f t="shared" si="19"/>
        <v>1.6682024747227464</v>
      </c>
      <c r="N53" s="42">
        <f t="shared" si="20"/>
        <v>0.14312646337432042</v>
      </c>
    </row>
    <row r="54" spans="1:45" ht="20.100000000000001" customHeight="1">
      <c r="A54" s="47" t="s">
        <v>119</v>
      </c>
      <c r="B54" s="324">
        <f t="shared" ref="B54:J54" si="23">(B32/B10)*10</f>
        <v>0.95957597138826622</v>
      </c>
      <c r="C54" s="122">
        <f t="shared" si="23"/>
        <v>0.89644988617485999</v>
      </c>
      <c r="D54" s="122">
        <f t="shared" si="23"/>
        <v>0.93645604061362864</v>
      </c>
      <c r="E54" s="122">
        <f t="shared" si="23"/>
        <v>0.99598433385541774</v>
      </c>
      <c r="F54" s="122">
        <f t="shared" si="23"/>
        <v>0.96267525356921069</v>
      </c>
      <c r="G54" s="122">
        <f t="shared" si="23"/>
        <v>0.97644084060078562</v>
      </c>
      <c r="H54" s="122">
        <f t="shared" si="23"/>
        <v>0.96936161912730157</v>
      </c>
      <c r="I54" s="122">
        <f t="shared" si="23"/>
        <v>1.0687267361100858</v>
      </c>
      <c r="J54" s="122">
        <f t="shared" si="23"/>
        <v>1.0924146884062174</v>
      </c>
      <c r="K54" s="122">
        <f t="shared" si="19"/>
        <v>1.1156576143286687</v>
      </c>
      <c r="L54" s="122">
        <f t="shared" si="19"/>
        <v>1.2835094789408654</v>
      </c>
      <c r="M54" s="437">
        <f t="shared" si="19"/>
        <v>1.3583909847823838</v>
      </c>
      <c r="N54" s="42">
        <f t="shared" si="20"/>
        <v>5.8341217630359557E-2</v>
      </c>
    </row>
    <row r="55" spans="1:45" ht="20.100000000000001" customHeight="1">
      <c r="A55" s="47" t="s">
        <v>122</v>
      </c>
      <c r="B55" s="324">
        <f t="shared" ref="B55:J55" si="24">(B33/B11)*10</f>
        <v>0.38138883281135072</v>
      </c>
      <c r="C55" s="122">
        <f t="shared" si="24"/>
        <v>0.43103601047655032</v>
      </c>
      <c r="D55" s="122">
        <f t="shared" si="24"/>
        <v>0.56490519019646013</v>
      </c>
      <c r="E55" s="122">
        <f t="shared" si="24"/>
        <v>0.71359728318252147</v>
      </c>
      <c r="F55" s="122">
        <f t="shared" si="24"/>
        <v>0.6139086130790381</v>
      </c>
      <c r="G55" s="122">
        <f t="shared" si="24"/>
        <v>0.54345039371392878</v>
      </c>
      <c r="H55" s="122">
        <f t="shared" si="24"/>
        <v>0.52245802581245626</v>
      </c>
      <c r="I55" s="122">
        <f t="shared" si="24"/>
        <v>0.47887367005364156</v>
      </c>
      <c r="J55" s="122">
        <f t="shared" si="24"/>
        <v>0.6556715796316801</v>
      </c>
      <c r="K55" s="122">
        <f t="shared" si="19"/>
        <v>0.57191875181390361</v>
      </c>
      <c r="L55" s="122">
        <f t="shared" si="19"/>
        <v>0.65529875152567263</v>
      </c>
      <c r="M55" s="437">
        <f t="shared" si="19"/>
        <v>0.55652335384923279</v>
      </c>
      <c r="N55" s="42">
        <f t="shared" si="20"/>
        <v>-0.15073338297451358</v>
      </c>
    </row>
    <row r="56" spans="1:45" ht="20.100000000000001" customHeight="1">
      <c r="A56" s="47" t="s">
        <v>133</v>
      </c>
      <c r="B56" s="324">
        <f t="shared" ref="B56:J56" si="25">(B34/B12)*10</f>
        <v>0.9503260294258985</v>
      </c>
      <c r="C56" s="122">
        <f t="shared" si="25"/>
        <v>0.91397756132932262</v>
      </c>
      <c r="D56" s="122">
        <f t="shared" si="25"/>
        <v>0.9347208364610794</v>
      </c>
      <c r="E56" s="122">
        <f t="shared" si="25"/>
        <v>0.99423845498605146</v>
      </c>
      <c r="F56" s="122">
        <f t="shared" si="25"/>
        <v>0.98172639219732227</v>
      </c>
      <c r="G56" s="122">
        <f t="shared" si="25"/>
        <v>0.93207411647194827</v>
      </c>
      <c r="H56" s="122">
        <f t="shared" si="25"/>
        <v>0.91820995721616161</v>
      </c>
      <c r="I56" s="122">
        <f t="shared" si="25"/>
        <v>0.94435389415761084</v>
      </c>
      <c r="J56" s="122">
        <f t="shared" si="25"/>
        <v>0.99622174462765434</v>
      </c>
      <c r="K56" s="122">
        <f t="shared" si="19"/>
        <v>0.95968546935927646</v>
      </c>
      <c r="L56" s="122">
        <f t="shared" si="19"/>
        <v>1.0117682278259963</v>
      </c>
      <c r="M56" s="437">
        <f t="shared" si="19"/>
        <v>1.0144257979738711</v>
      </c>
      <c r="N56" s="42">
        <f t="shared" si="20"/>
        <v>2.6266590260352295E-3</v>
      </c>
    </row>
    <row r="57" spans="1:45" s="6" customFormat="1" ht="20.100000000000001" customHeight="1">
      <c r="A57" s="47" t="s">
        <v>152</v>
      </c>
      <c r="B57" s="324">
        <f t="shared" ref="B57:J57" si="26">(B35/B13)*10</f>
        <v>0.58140482807476435</v>
      </c>
      <c r="C57" s="122">
        <f t="shared" si="26"/>
        <v>0.58585296645414209</v>
      </c>
      <c r="D57" s="122">
        <f t="shared" si="26"/>
        <v>0.68771501575309912</v>
      </c>
      <c r="E57" s="122">
        <f t="shared" si="26"/>
        <v>0.81418621155232285</v>
      </c>
      <c r="F57" s="122">
        <f t="shared" si="26"/>
        <v>0.77215170294599855</v>
      </c>
      <c r="G57" s="122">
        <f t="shared" si="26"/>
        <v>0.73453905691993615</v>
      </c>
      <c r="H57" s="122">
        <f t="shared" si="26"/>
        <v>0.73781228434778801</v>
      </c>
      <c r="I57" s="122">
        <f t="shared" si="26"/>
        <v>0.70639997129033627</v>
      </c>
      <c r="J57" s="122">
        <f t="shared" si="26"/>
        <v>0.76432536134612261</v>
      </c>
      <c r="K57" s="122">
        <f t="shared" si="19"/>
        <v>0.75233593351343608</v>
      </c>
      <c r="L57" s="122">
        <f t="shared" si="19"/>
        <v>0.76727115989108596</v>
      </c>
      <c r="M57" s="437">
        <f t="shared" si="19"/>
        <v>0.74602154021241174</v>
      </c>
      <c r="N57" s="42">
        <f t="shared" si="20"/>
        <v>-2.7695058526232899E-2</v>
      </c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</row>
    <row r="58" spans="1:45" ht="20.100000000000001" customHeight="1">
      <c r="A58" s="47" t="s">
        <v>125</v>
      </c>
      <c r="B58" s="324">
        <f t="shared" ref="B58:J58" si="27">(B36/B14)*10</f>
        <v>0.84832364182971631</v>
      </c>
      <c r="C58" s="122">
        <f t="shared" si="27"/>
        <v>0.84054353168942941</v>
      </c>
      <c r="D58" s="122">
        <f t="shared" si="27"/>
        <v>0.92859399788398955</v>
      </c>
      <c r="E58" s="122">
        <f t="shared" si="27"/>
        <v>0.97783073672378684</v>
      </c>
      <c r="F58" s="122">
        <f t="shared" si="27"/>
        <v>0.93246724750227161</v>
      </c>
      <c r="G58" s="122">
        <f t="shared" si="27"/>
        <v>0.89853627473189712</v>
      </c>
      <c r="H58" s="122">
        <f t="shared" si="27"/>
        <v>0.89924760421341654</v>
      </c>
      <c r="I58" s="122">
        <f t="shared" si="27"/>
        <v>0.97873614228912831</v>
      </c>
      <c r="J58" s="122">
        <f t="shared" si="27"/>
        <v>1.0774393220471365</v>
      </c>
      <c r="K58" s="122">
        <f t="shared" si="19"/>
        <v>1.0546368784084217</v>
      </c>
      <c r="L58" s="122">
        <f t="shared" si="19"/>
        <v>1.0548821199830158</v>
      </c>
      <c r="M58" s="437">
        <f t="shared" si="19"/>
        <v>1.0242360385694647</v>
      </c>
      <c r="N58" s="42">
        <f t="shared" si="20"/>
        <v>-2.9051664477965179E-2</v>
      </c>
    </row>
    <row r="59" spans="1:45" ht="20.100000000000001" customHeight="1">
      <c r="A59" s="47" t="s">
        <v>130</v>
      </c>
      <c r="B59" s="324">
        <f t="shared" ref="B59:J59" si="28">(B37/B15)*10</f>
        <v>0.83668950607598036</v>
      </c>
      <c r="C59" s="122">
        <f t="shared" si="28"/>
        <v>0.35102328015298412</v>
      </c>
      <c r="D59" s="122">
        <f t="shared" si="28"/>
        <v>0.45784879294806646</v>
      </c>
      <c r="E59" s="122">
        <f t="shared" si="28"/>
        <v>0.55991114975601575</v>
      </c>
      <c r="F59" s="122">
        <f t="shared" si="28"/>
        <v>0.82174660531002619</v>
      </c>
      <c r="G59" s="122">
        <f t="shared" si="28"/>
        <v>1.0069992334453681</v>
      </c>
      <c r="H59" s="122">
        <f t="shared" si="28"/>
        <v>0.29094982318454032</v>
      </c>
      <c r="I59" s="122">
        <f t="shared" si="28"/>
        <v>0.44372773099551099</v>
      </c>
      <c r="J59" s="122">
        <f t="shared" si="28"/>
        <v>0.57730998870237449</v>
      </c>
      <c r="K59" s="122">
        <f t="shared" si="19"/>
        <v>0.42187031449768164</v>
      </c>
      <c r="L59" s="122">
        <f t="shared" si="19"/>
        <v>0.69196948637084499</v>
      </c>
      <c r="M59" s="437">
        <f t="shared" si="19"/>
        <v>0.52714190466663902</v>
      </c>
      <c r="N59" s="42">
        <f t="shared" si="20"/>
        <v>-0.23820065039091978</v>
      </c>
    </row>
    <row r="60" spans="1:45" ht="20.100000000000001" customHeight="1">
      <c r="A60" s="47" t="s">
        <v>121</v>
      </c>
      <c r="B60" s="324">
        <f t="shared" ref="B60:J60" si="29">(B38/B16)*10</f>
        <v>0.63883721281969841</v>
      </c>
      <c r="C60" s="122">
        <f t="shared" si="29"/>
        <v>1.1307259288266682</v>
      </c>
      <c r="D60" s="122">
        <f t="shared" si="29"/>
        <v>1.1987452211467411</v>
      </c>
      <c r="E60" s="122">
        <f t="shared" si="29"/>
        <v>1.2672852439389406</v>
      </c>
      <c r="F60" s="122">
        <f t="shared" si="29"/>
        <v>0.61361141311553657</v>
      </c>
      <c r="G60" s="122">
        <f t="shared" si="29"/>
        <v>0.53631017039955253</v>
      </c>
      <c r="H60" s="122">
        <f t="shared" si="29"/>
        <v>0.64136294581494613</v>
      </c>
      <c r="I60" s="122">
        <f t="shared" si="29"/>
        <v>0.66748965424964224</v>
      </c>
      <c r="J60" s="122">
        <f t="shared" si="29"/>
        <v>0.7767235228389493</v>
      </c>
      <c r="K60" s="122">
        <f t="shared" si="19"/>
        <v>0.86425443750924935</v>
      </c>
      <c r="L60" s="122">
        <f t="shared" si="19"/>
        <v>0.86511857480658427</v>
      </c>
      <c r="M60" s="437">
        <f t="shared" si="19"/>
        <v>1.128564538398976</v>
      </c>
      <c r="N60" s="42">
        <f t="shared" si="20"/>
        <v>0.30452006379737095</v>
      </c>
    </row>
    <row r="61" spans="1:45" ht="20.100000000000001" customHeight="1">
      <c r="A61" s="47" t="s">
        <v>156</v>
      </c>
      <c r="B61" s="324">
        <f t="shared" ref="B61:J61" si="30">(B39/B17)*10</f>
        <v>0.4995596381987441</v>
      </c>
      <c r="C61" s="122">
        <f t="shared" si="30"/>
        <v>0.43205487741019588</v>
      </c>
      <c r="D61" s="122">
        <f t="shared" si="30"/>
        <v>0.4583410301691333</v>
      </c>
      <c r="E61" s="122">
        <f t="shared" si="30"/>
        <v>0.53230384954025678</v>
      </c>
      <c r="F61" s="122">
        <f t="shared" si="30"/>
        <v>0.34754396449608993</v>
      </c>
      <c r="G61" s="122">
        <f t="shared" si="30"/>
        <v>0.35594659351619895</v>
      </c>
      <c r="H61" s="122">
        <f t="shared" si="30"/>
        <v>0.34530227433278393</v>
      </c>
      <c r="I61" s="122">
        <f t="shared" si="30"/>
        <v>0.34410446424222307</v>
      </c>
      <c r="J61" s="122">
        <f t="shared" si="30"/>
        <v>0.310103627200081</v>
      </c>
      <c r="K61" s="122">
        <f t="shared" si="19"/>
        <v>0.27745919546217152</v>
      </c>
      <c r="L61" s="122">
        <f t="shared" si="19"/>
        <v>0.27690717837810053</v>
      </c>
      <c r="M61" s="437">
        <f t="shared" si="19"/>
        <v>0.2566793508396375</v>
      </c>
      <c r="N61" s="42">
        <f t="shared" ref="N61:N68" si="31">(M61-L61)/L61</f>
        <v>-7.3049126631318725E-2</v>
      </c>
    </row>
    <row r="62" spans="1:45" ht="20.100000000000001" customHeight="1">
      <c r="A62" s="47" t="s">
        <v>120</v>
      </c>
      <c r="B62" s="324">
        <f t="shared" ref="B62:J62" si="32">(B40/B18)*10</f>
        <v>1.4660857607902564</v>
      </c>
      <c r="C62" s="122">
        <f t="shared" si="32"/>
        <v>0.81529005178001257</v>
      </c>
      <c r="D62" s="122">
        <f t="shared" si="32"/>
        <v>0.82187022880737892</v>
      </c>
      <c r="E62" s="122">
        <f t="shared" si="32"/>
        <v>1.1931157521770595</v>
      </c>
      <c r="F62" s="122">
        <f t="shared" si="32"/>
        <v>0.82111710894180912</v>
      </c>
      <c r="G62" s="122">
        <f t="shared" si="32"/>
        <v>0.79777272866210891</v>
      </c>
      <c r="H62" s="122">
        <f t="shared" si="32"/>
        <v>0.86229968216395747</v>
      </c>
      <c r="I62" s="122">
        <f t="shared" si="32"/>
        <v>0.82732156062482232</v>
      </c>
      <c r="J62" s="122">
        <f t="shared" si="32"/>
        <v>0.89531273414639911</v>
      </c>
      <c r="K62" s="122">
        <f t="shared" si="19"/>
        <v>0.91044322535974676</v>
      </c>
      <c r="L62" s="122">
        <f t="shared" si="19"/>
        <v>1.0639296876967459</v>
      </c>
      <c r="M62" s="437">
        <f t="shared" si="19"/>
        <v>1.0659075918561585</v>
      </c>
      <c r="N62" s="42">
        <f t="shared" si="31"/>
        <v>1.8590553325891731E-3</v>
      </c>
    </row>
    <row r="63" spans="1:45" ht="20.100000000000001" customHeight="1">
      <c r="A63" s="47" t="s">
        <v>138</v>
      </c>
      <c r="B63" s="324">
        <f t="shared" ref="B63:J63" si="33">(B41/B19)*10</f>
        <v>0.73109502110648283</v>
      </c>
      <c r="C63" s="122">
        <f t="shared" si="33"/>
        <v>0.82021012785886482</v>
      </c>
      <c r="D63" s="122">
        <f t="shared" si="33"/>
        <v>0.86245096930743881</v>
      </c>
      <c r="E63" s="122">
        <f t="shared" si="33"/>
        <v>0.95591831743702615</v>
      </c>
      <c r="F63" s="122">
        <f t="shared" si="33"/>
        <v>0.9812740984758388</v>
      </c>
      <c r="G63" s="122">
        <f t="shared" si="33"/>
        <v>0.91355373127996253</v>
      </c>
      <c r="H63" s="122">
        <f t="shared" si="33"/>
        <v>0.9558080685663316</v>
      </c>
      <c r="I63" s="122">
        <f t="shared" si="33"/>
        <v>0.93409513754990958</v>
      </c>
      <c r="J63" s="122">
        <f t="shared" si="33"/>
        <v>1.0636515059594656</v>
      </c>
      <c r="K63" s="122">
        <f t="shared" si="19"/>
        <v>1.0619932538601746</v>
      </c>
      <c r="L63" s="122">
        <f t="shared" si="19"/>
        <v>1.0986499850122842</v>
      </c>
      <c r="M63" s="437">
        <f t="shared" si="19"/>
        <v>1.0348405452982357</v>
      </c>
      <c r="N63" s="42">
        <f t="shared" si="31"/>
        <v>-5.8079862180433241E-2</v>
      </c>
    </row>
    <row r="64" spans="1:45" ht="20.100000000000001" customHeight="1">
      <c r="A64" s="47" t="s">
        <v>118</v>
      </c>
      <c r="B64" s="324">
        <f t="shared" ref="B64:J64" si="34">(B42/B20)*10</f>
        <v>0.96909605974761781</v>
      </c>
      <c r="C64" s="122">
        <f t="shared" si="34"/>
        <v>0.9692527315653654</v>
      </c>
      <c r="D64" s="122">
        <f t="shared" si="34"/>
        <v>0.90397016548830711</v>
      </c>
      <c r="E64" s="122">
        <f t="shared" si="34"/>
        <v>0.81347483137518606</v>
      </c>
      <c r="F64" s="122">
        <f t="shared" si="34"/>
        <v>0.99380499344758944</v>
      </c>
      <c r="G64" s="122">
        <f t="shared" si="34"/>
        <v>1.0437788018433178</v>
      </c>
      <c r="H64" s="122">
        <f t="shared" si="34"/>
        <v>1.0098856341818254</v>
      </c>
      <c r="I64" s="122">
        <f t="shared" si="34"/>
        <v>0.98633573553441989</v>
      </c>
      <c r="J64" s="122">
        <f t="shared" si="34"/>
        <v>1.0272685456881376</v>
      </c>
      <c r="K64" s="122">
        <f t="shared" si="19"/>
        <v>1.1469725293090856</v>
      </c>
      <c r="L64" s="122">
        <f t="shared" si="19"/>
        <v>1.3468721799664818</v>
      </c>
      <c r="M64" s="437">
        <f t="shared" si="19"/>
        <v>1.0855975324649809</v>
      </c>
      <c r="N64" s="42">
        <f t="shared" si="31"/>
        <v>-0.19398622333115748</v>
      </c>
    </row>
    <row r="65" spans="1:14" ht="20.100000000000001" customHeight="1">
      <c r="A65" s="47" t="s">
        <v>124</v>
      </c>
      <c r="B65" s="324">
        <f t="shared" ref="B65:J65" si="35">(B43/B21)*10</f>
        <v>0.95517198559543037</v>
      </c>
      <c r="C65" s="122">
        <f t="shared" si="35"/>
        <v>0.59142468790200564</v>
      </c>
      <c r="D65" s="122">
        <f t="shared" si="35"/>
        <v>0.66159268316689268</v>
      </c>
      <c r="E65" s="122">
        <f t="shared" si="35"/>
        <v>0.99538459913606425</v>
      </c>
      <c r="F65" s="122">
        <f t="shared" si="35"/>
        <v>0.88780760378861634</v>
      </c>
      <c r="G65" s="122">
        <f t="shared" si="35"/>
        <v>0.68722285453202969</v>
      </c>
      <c r="H65" s="122">
        <f t="shared" si="35"/>
        <v>0.75453582062762625</v>
      </c>
      <c r="I65" s="122">
        <f t="shared" si="35"/>
        <v>0.65570208370306649</v>
      </c>
      <c r="J65" s="122">
        <f t="shared" si="35"/>
        <v>0.74814887152777787</v>
      </c>
      <c r="K65" s="122">
        <f t="shared" si="19"/>
        <v>0.88004494685709855</v>
      </c>
      <c r="L65" s="122">
        <f t="shared" si="19"/>
        <v>0.92236720574505182</v>
      </c>
      <c r="M65" s="437">
        <f t="shared" si="19"/>
        <v>0.91891909755154499</v>
      </c>
      <c r="N65" s="42">
        <f t="shared" si="31"/>
        <v>-3.7383247930216482E-3</v>
      </c>
    </row>
    <row r="66" spans="1:14" ht="20.100000000000001" customHeight="1">
      <c r="A66" s="47" t="s">
        <v>132</v>
      </c>
      <c r="B66" s="324">
        <f t="shared" ref="B66:J66" si="36">(B44/B22)*10</f>
        <v>0.43117959406481066</v>
      </c>
      <c r="C66" s="122">
        <f t="shared" si="36"/>
        <v>0.40950717024494909</v>
      </c>
      <c r="D66" s="122">
        <f t="shared" si="36"/>
        <v>0.46303255967645329</v>
      </c>
      <c r="E66" s="122">
        <f t="shared" si="36"/>
        <v>0.85842505089715049</v>
      </c>
      <c r="F66" s="122">
        <f t="shared" si="36"/>
        <v>0.9120859198689697</v>
      </c>
      <c r="G66" s="122">
        <f t="shared" si="36"/>
        <v>0.62580271999911652</v>
      </c>
      <c r="H66" s="122">
        <f t="shared" si="36"/>
        <v>0.80550738413157452</v>
      </c>
      <c r="I66" s="122">
        <f t="shared" si="36"/>
        <v>0.43169564197215066</v>
      </c>
      <c r="J66" s="122">
        <f t="shared" si="36"/>
        <v>0.84208551474154059</v>
      </c>
      <c r="K66" s="122">
        <f t="shared" si="19"/>
        <v>1.5338455511056939</v>
      </c>
      <c r="L66" s="122">
        <f t="shared" si="19"/>
        <v>2.2762199817965416</v>
      </c>
      <c r="M66" s="437">
        <f t="shared" si="19"/>
        <v>0.48248028179184954</v>
      </c>
      <c r="N66" s="42">
        <f t="shared" si="31"/>
        <v>-0.78803442301255755</v>
      </c>
    </row>
    <row r="67" spans="1:14" ht="20.100000000000001" customHeight="1" thickBot="1">
      <c r="A67" s="48" t="s">
        <v>33</v>
      </c>
      <c r="B67" s="324">
        <f t="shared" ref="B67:M67" si="37">(B45/B23)*10</f>
        <v>0.57233417411392573</v>
      </c>
      <c r="C67" s="122">
        <f t="shared" si="37"/>
        <v>0.54481873143637616</v>
      </c>
      <c r="D67" s="122">
        <f t="shared" si="37"/>
        <v>0.6635512226695216</v>
      </c>
      <c r="E67" s="122">
        <f t="shared" si="37"/>
        <v>0.91321257891999907</v>
      </c>
      <c r="F67" s="122">
        <f t="shared" si="37"/>
        <v>0.68456024251414327</v>
      </c>
      <c r="G67" s="122">
        <f t="shared" si="37"/>
        <v>0.63355632534232431</v>
      </c>
      <c r="H67" s="122">
        <f t="shared" si="37"/>
        <v>0.47018724842789356</v>
      </c>
      <c r="I67" s="122">
        <f t="shared" si="37"/>
        <v>0.64919446838559758</v>
      </c>
      <c r="J67" s="122">
        <f t="shared" si="37"/>
        <v>0.83227720114693815</v>
      </c>
      <c r="K67" s="122">
        <f t="shared" si="37"/>
        <v>0.79872374325078122</v>
      </c>
      <c r="L67" s="122">
        <f t="shared" si="37"/>
        <v>0.74125981782058548</v>
      </c>
      <c r="M67" s="437">
        <f t="shared" si="37"/>
        <v>0.87422712827319449</v>
      </c>
      <c r="N67" s="42">
        <f t="shared" si="31"/>
        <v>0.17938016773059784</v>
      </c>
    </row>
    <row r="68" spans="1:14" ht="26.25" customHeight="1" thickBot="1">
      <c r="A68" s="425" t="s">
        <v>34</v>
      </c>
      <c r="B68" s="420">
        <f t="shared" ref="B68:M68" si="38">(B46/B24)*10</f>
        <v>0.46016029520807455</v>
      </c>
      <c r="C68" s="439">
        <f t="shared" si="38"/>
        <v>0.45707654210635118</v>
      </c>
      <c r="D68" s="439">
        <f t="shared" si="38"/>
        <v>0.54366843595448355</v>
      </c>
      <c r="E68" s="439">
        <f t="shared" si="38"/>
        <v>0.71272441543149956</v>
      </c>
      <c r="F68" s="439">
        <f t="shared" si="38"/>
        <v>0.70604705170246085</v>
      </c>
      <c r="G68" s="439">
        <f t="shared" si="38"/>
        <v>0.68024860628825623</v>
      </c>
      <c r="H68" s="439">
        <f t="shared" si="38"/>
        <v>0.57192623466903403</v>
      </c>
      <c r="I68" s="439">
        <f t="shared" si="38"/>
        <v>0.6044658603678239</v>
      </c>
      <c r="J68" s="439">
        <f t="shared" si="38"/>
        <v>0.72608524420280407</v>
      </c>
      <c r="K68" s="439">
        <f t="shared" ref="K68" si="39">(K46/K24)*10</f>
        <v>0.73846693934092689</v>
      </c>
      <c r="L68" s="439">
        <f t="shared" si="38"/>
        <v>0.80227529023199184</v>
      </c>
      <c r="M68" s="282">
        <f t="shared" si="38"/>
        <v>0.79003158180926347</v>
      </c>
      <c r="N68" s="181">
        <f t="shared" si="31"/>
        <v>-1.5261230866512031E-2</v>
      </c>
    </row>
    <row r="69" spans="1:14" ht="20.100000000000001" customHeight="1"/>
    <row r="70" spans="1:14" ht="20.100000000000001" customHeight="1"/>
    <row r="71" spans="1:14" ht="20.100000000000001" customHeight="1"/>
    <row r="72" spans="1:14" ht="20.100000000000001" customHeight="1"/>
    <row r="73" spans="1:14" ht="20.100000000000001" customHeight="1"/>
    <row r="74" spans="1:14" ht="20.100000000000001" customHeight="1"/>
    <row r="75" spans="1:14" ht="20.100000000000001" customHeight="1"/>
    <row r="76" spans="1:14" ht="20.100000000000001" customHeight="1"/>
    <row r="77" spans="1:14" ht="20.100000000000001" customHeight="1"/>
    <row r="78" spans="1:14" ht="20.100000000000001" customHeight="1"/>
    <row r="79" spans="1:14" ht="20.100000000000001" customHeight="1"/>
    <row r="80" spans="1:14" ht="20.100000000000001" customHeight="1"/>
    <row r="81" ht="20.100000000000001" customHeight="1"/>
    <row r="82" ht="20.100000000000001" customHeight="1"/>
    <row r="83" ht="20.100000000000001" customHeight="1"/>
    <row r="84" ht="20.100000000000001" customHeight="1"/>
    <row r="85" ht="20.100000000000001" customHeight="1"/>
    <row r="86" ht="20.100000000000001" customHeight="1"/>
    <row r="87" ht="20.100000000000001" customHeight="1"/>
    <row r="88" ht="20.100000000000001" customHeight="1"/>
    <row r="89" ht="20.100000000000001" customHeight="1"/>
    <row r="90" ht="20.100000000000001" customHeight="1"/>
    <row r="91" ht="20.100000000000001" customHeight="1"/>
    <row r="92" ht="20.100000000000001" customHeight="1"/>
    <row r="93" ht="26.25" customHeight="1"/>
  </sheetData>
  <mergeCells count="14">
    <mergeCell ref="P4:T5"/>
    <mergeCell ref="B5:M5"/>
    <mergeCell ref="A26:A28"/>
    <mergeCell ref="B26:M26"/>
    <mergeCell ref="N26:N28"/>
    <mergeCell ref="P26:T27"/>
    <mergeCell ref="B27:M27"/>
    <mergeCell ref="A48:A50"/>
    <mergeCell ref="B48:M48"/>
    <mergeCell ref="N48:N50"/>
    <mergeCell ref="B49:M49"/>
    <mergeCell ref="A4:A6"/>
    <mergeCell ref="B4:M4"/>
    <mergeCell ref="N4:N6"/>
  </mergeCells>
  <conditionalFormatting sqref="N25 AD25 P25 AF25">
    <cfRule type="cellIs" dxfId="7" priority="6" operator="greaterThan">
      <formula>0</formula>
    </cfRule>
    <cfRule type="cellIs" dxfId="6" priority="7" operator="lessThan">
      <formula>0</formula>
    </cfRule>
  </conditionalFormatting>
  <pageMargins left="0.31496062992125984" right="0.31496062992125984" top="0.35433070866141736" bottom="0.35433070866141736" header="0.31496062992125984" footer="0.31496062992125984"/>
  <pageSetup paperSize="9" scale="57" orientation="portrait" r:id="rId1"/>
  <ignoredErrors>
    <ignoredError sqref="L23:M23 B23:J23 B45:M45" formulaRange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5" id="{D27A4E78-F774-451C-85AE-4F8353EEC79C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N7:N23</xm:sqref>
        </x14:conditionalFormatting>
        <x14:conditionalFormatting xmlns:xm="http://schemas.microsoft.com/office/excel/2006/main">
          <x14:cfRule type="iconSet" priority="4" id="{8BE8B43C-283B-449A-98D0-A8C3B71CC7C1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N24</xm:sqref>
        </x14:conditionalFormatting>
        <x14:conditionalFormatting xmlns:xm="http://schemas.microsoft.com/office/excel/2006/main">
          <x14:cfRule type="iconSet" priority="3" id="{55770CF1-6889-42D3-8187-B434FF0A03D5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N29:N45</xm:sqref>
        </x14:conditionalFormatting>
        <x14:conditionalFormatting xmlns:xm="http://schemas.microsoft.com/office/excel/2006/main">
          <x14:cfRule type="iconSet" priority="2" id="{1D5778B0-0078-42A3-8132-814E67BEC8FD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N51:N68</xm:sqref>
        </x14:conditionalFormatting>
        <x14:conditionalFormatting xmlns:xm="http://schemas.microsoft.com/office/excel/2006/main">
          <x14:cfRule type="iconSet" priority="1" id="{ABCAC83E-6422-4B69-8391-EACD5190CE84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N46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Folha25">
    <pageSetUpPr fitToPage="1"/>
  </sheetPr>
  <dimension ref="A1:AH22"/>
  <sheetViews>
    <sheetView showGridLines="0" topLeftCell="F1" workbookViewId="0">
      <selection activeCell="O20" sqref="O20"/>
    </sheetView>
  </sheetViews>
  <sheetFormatPr defaultRowHeight="15"/>
  <cols>
    <col min="1" max="1" width="2.85546875" customWidth="1"/>
    <col min="2" max="2" width="2.28515625" customWidth="1"/>
    <col min="3" max="3" width="22" customWidth="1"/>
    <col min="4" max="13" width="9.140625" customWidth="1"/>
    <col min="16" max="16" width="10.42578125" customWidth="1"/>
    <col min="17" max="17" width="1.140625" customWidth="1"/>
    <col min="18" max="28" width="9.140625" customWidth="1"/>
    <col min="31" max="31" width="10.42578125" customWidth="1"/>
    <col min="32" max="32" width="1.140625" customWidth="1"/>
    <col min="33" max="33" width="10.42578125" customWidth="1"/>
    <col min="34" max="34" width="2" customWidth="1"/>
    <col min="35" max="42" width="9.140625" customWidth="1"/>
    <col min="45" max="45" width="10.42578125" customWidth="1"/>
  </cols>
  <sheetData>
    <row r="1" spans="1:34" ht="15.75">
      <c r="A1" s="18" t="s">
        <v>40</v>
      </c>
    </row>
    <row r="2" spans="1:34" ht="15.75" thickBot="1"/>
    <row r="3" spans="1:34" ht="15" customHeight="1">
      <c r="A3" s="507" t="s">
        <v>32</v>
      </c>
      <c r="B3" s="516"/>
      <c r="C3" s="499"/>
      <c r="D3" s="533" t="s">
        <v>19</v>
      </c>
      <c r="E3" s="530"/>
      <c r="F3" s="530"/>
      <c r="G3" s="530"/>
      <c r="H3" s="530"/>
      <c r="I3" s="530"/>
      <c r="J3" s="530"/>
      <c r="K3" s="530"/>
      <c r="L3" s="530"/>
      <c r="M3" s="530"/>
      <c r="N3" s="530"/>
      <c r="O3" s="531"/>
      <c r="P3" s="519" t="s">
        <v>196</v>
      </c>
      <c r="R3" s="489" t="s">
        <v>112</v>
      </c>
      <c r="S3" s="495"/>
      <c r="T3" s="495"/>
      <c r="U3" s="495"/>
      <c r="V3" s="522"/>
      <c r="AG3" s="544" t="s">
        <v>104</v>
      </c>
    </row>
    <row r="4" spans="1:34" ht="15.75" thickBot="1">
      <c r="A4" s="517"/>
      <c r="B4" s="518"/>
      <c r="C4" s="500"/>
      <c r="D4" s="526" t="s">
        <v>69</v>
      </c>
      <c r="E4" s="527"/>
      <c r="F4" s="527"/>
      <c r="G4" s="527"/>
      <c r="H4" s="527"/>
      <c r="I4" s="527"/>
      <c r="J4" s="527"/>
      <c r="K4" s="527"/>
      <c r="L4" s="527"/>
      <c r="M4" s="527"/>
      <c r="N4" s="527"/>
      <c r="O4" s="528"/>
      <c r="P4" s="520"/>
      <c r="R4" s="523"/>
      <c r="S4" s="524"/>
      <c r="T4" s="524"/>
      <c r="U4" s="524"/>
      <c r="V4" s="525"/>
      <c r="AG4" s="545"/>
    </row>
    <row r="5" spans="1:34" ht="23.25" customHeight="1" thickBot="1">
      <c r="A5" s="517"/>
      <c r="B5" s="518"/>
      <c r="C5" s="500"/>
      <c r="D5" s="31">
        <v>2010</v>
      </c>
      <c r="E5" s="78">
        <v>2011</v>
      </c>
      <c r="F5" s="78">
        <v>2012</v>
      </c>
      <c r="G5" s="78">
        <v>2013</v>
      </c>
      <c r="H5" s="78">
        <v>2014</v>
      </c>
      <c r="I5" s="78">
        <v>2015</v>
      </c>
      <c r="J5" s="78">
        <v>2016</v>
      </c>
      <c r="K5" s="78">
        <v>2017</v>
      </c>
      <c r="L5" s="78">
        <v>2018</v>
      </c>
      <c r="M5" s="78">
        <v>2019</v>
      </c>
      <c r="N5" s="78">
        <v>2020</v>
      </c>
      <c r="O5" s="30">
        <v>2021</v>
      </c>
      <c r="P5" s="521"/>
      <c r="R5" s="284">
        <v>2010</v>
      </c>
      <c r="S5" s="339">
        <v>2015</v>
      </c>
      <c r="T5" s="386">
        <v>2019</v>
      </c>
      <c r="U5" s="447">
        <v>2020</v>
      </c>
      <c r="V5" s="288">
        <v>2021</v>
      </c>
      <c r="AG5" s="545"/>
    </row>
    <row r="6" spans="1:34" ht="20.100000000000001" customHeight="1">
      <c r="A6" s="10" t="s">
        <v>36</v>
      </c>
      <c r="B6" s="11"/>
      <c r="C6" s="11"/>
      <c r="D6" s="144">
        <v>7004.5500000000011</v>
      </c>
      <c r="E6" s="145">
        <v>31577.879999999997</v>
      </c>
      <c r="F6" s="145">
        <v>14233.110000000002</v>
      </c>
      <c r="G6" s="145">
        <v>12058.5</v>
      </c>
      <c r="H6" s="145">
        <v>4025.91</v>
      </c>
      <c r="I6" s="145">
        <v>4871.66</v>
      </c>
      <c r="J6" s="145">
        <v>8405.84</v>
      </c>
      <c r="K6" s="145">
        <v>4107.7499999999982</v>
      </c>
      <c r="L6" s="145">
        <v>10157.599999999999</v>
      </c>
      <c r="M6" s="145">
        <v>9039.5800000000017</v>
      </c>
      <c r="N6" s="145">
        <v>9749.7100000000028</v>
      </c>
      <c r="O6" s="146">
        <v>7373.77</v>
      </c>
      <c r="P6" s="42">
        <f>(O6-N6)/N6</f>
        <v>-0.24369340216273117</v>
      </c>
      <c r="R6" s="340">
        <f>D6/D8</f>
        <v>0.45055681593780683</v>
      </c>
      <c r="S6" s="469">
        <f>I6/I8</f>
        <v>0.368930715398404</v>
      </c>
      <c r="T6" s="341">
        <f>M6/M8</f>
        <v>0.51427258054514291</v>
      </c>
      <c r="U6" s="341">
        <f t="shared" ref="U6:V6" si="0">N6/N8</f>
        <v>0.46505563423311941</v>
      </c>
      <c r="V6" s="341">
        <f t="shared" si="0"/>
        <v>0.4051855922191388</v>
      </c>
      <c r="AG6" s="257">
        <f>O13/O15</f>
        <v>0.46615610909396671</v>
      </c>
    </row>
    <row r="7" spans="1:34" ht="20.100000000000001" customHeight="1" thickBot="1">
      <c r="A7" s="10" t="s">
        <v>39</v>
      </c>
      <c r="B7" s="11"/>
      <c r="C7" s="11"/>
      <c r="D7" s="147">
        <v>8541.8800000000047</v>
      </c>
      <c r="E7" s="148">
        <v>10867.960000000006</v>
      </c>
      <c r="F7" s="148">
        <v>14654.260000000006</v>
      </c>
      <c r="G7" s="148">
        <v>14833.510000000017</v>
      </c>
      <c r="H7" s="148">
        <v>11454.049999999997</v>
      </c>
      <c r="I7" s="148">
        <v>8333.1500000000015</v>
      </c>
      <c r="J7" s="148">
        <v>9150.8000000000029</v>
      </c>
      <c r="K7" s="148">
        <v>9840.1999999999971</v>
      </c>
      <c r="L7" s="148">
        <v>12202.910000000007</v>
      </c>
      <c r="M7" s="148">
        <v>8537.8300000000036</v>
      </c>
      <c r="N7" s="148">
        <v>11214.900000000009</v>
      </c>
      <c r="O7" s="149">
        <v>10824.730000000007</v>
      </c>
      <c r="P7" s="42">
        <f>(O7-N7)/N7</f>
        <v>-3.4790323587370518E-2</v>
      </c>
      <c r="R7" s="340">
        <f>D7/D8</f>
        <v>0.54944318406219317</v>
      </c>
      <c r="S7" s="349">
        <f>I7/I8</f>
        <v>0.63106928460159595</v>
      </c>
      <c r="T7" s="341">
        <f>M7/M8</f>
        <v>0.4857274194548572</v>
      </c>
      <c r="U7" s="341">
        <f t="shared" ref="U7:V7" si="1">N7/N8</f>
        <v>0.53494436576688065</v>
      </c>
      <c r="V7" s="341">
        <f t="shared" si="1"/>
        <v>0.59481440778086114</v>
      </c>
      <c r="AG7" s="257">
        <f>O14/O15</f>
        <v>0.53384389090603324</v>
      </c>
    </row>
    <row r="8" spans="1:34" ht="24" customHeight="1" thickBot="1">
      <c r="A8" s="56" t="s">
        <v>30</v>
      </c>
      <c r="B8" s="150"/>
      <c r="C8" s="151"/>
      <c r="D8" s="94">
        <v>15546.430000000006</v>
      </c>
      <c r="E8" s="95">
        <v>42445.840000000004</v>
      </c>
      <c r="F8" s="95">
        <v>28887.37000000001</v>
      </c>
      <c r="G8" s="95">
        <v>26892.010000000017</v>
      </c>
      <c r="H8" s="95">
        <v>15479.959999999997</v>
      </c>
      <c r="I8" s="95">
        <v>13204.810000000001</v>
      </c>
      <c r="J8" s="95">
        <v>17556.640000000003</v>
      </c>
      <c r="K8" s="95">
        <v>13947.949999999995</v>
      </c>
      <c r="L8" s="95">
        <v>22360.510000000006</v>
      </c>
      <c r="M8" s="95">
        <v>17577.410000000003</v>
      </c>
      <c r="N8" s="95">
        <v>20964.610000000011</v>
      </c>
      <c r="O8" s="96">
        <v>18198.500000000007</v>
      </c>
      <c r="P8" s="139">
        <f>(O8-N8)/N8</f>
        <v>-0.13194187728748605</v>
      </c>
      <c r="R8" s="334">
        <f>SUM(R6:R7)</f>
        <v>1</v>
      </c>
      <c r="S8" s="338">
        <f t="shared" ref="S8:T8" si="2">SUM(S6:S7)</f>
        <v>1</v>
      </c>
      <c r="T8" s="338">
        <f t="shared" si="2"/>
        <v>1</v>
      </c>
      <c r="U8" s="338">
        <f t="shared" ref="U8:V8" si="3">SUM(U6:U7)</f>
        <v>1</v>
      </c>
      <c r="V8" s="338">
        <f t="shared" si="3"/>
        <v>1</v>
      </c>
      <c r="AG8" s="267">
        <f>AG6+AG7</f>
        <v>1</v>
      </c>
      <c r="AH8" s="6"/>
    </row>
    <row r="9" spans="1:34" ht="15.75" thickBot="1"/>
    <row r="10" spans="1:34">
      <c r="A10" s="507" t="s">
        <v>32</v>
      </c>
      <c r="B10" s="516"/>
      <c r="C10" s="499"/>
      <c r="D10" s="552" t="s">
        <v>35</v>
      </c>
      <c r="E10" s="553"/>
      <c r="F10" s="553"/>
      <c r="G10" s="553"/>
      <c r="H10" s="553"/>
      <c r="I10" s="553"/>
      <c r="J10" s="553"/>
      <c r="K10" s="553"/>
      <c r="L10" s="553"/>
      <c r="M10" s="553"/>
      <c r="N10" s="553"/>
      <c r="O10" s="554"/>
      <c r="P10" s="519" t="s">
        <v>196</v>
      </c>
      <c r="R10" s="489" t="s">
        <v>112</v>
      </c>
      <c r="S10" s="495"/>
      <c r="T10" s="495"/>
      <c r="U10" s="495"/>
      <c r="V10" s="522"/>
    </row>
    <row r="11" spans="1:34" ht="15.75" thickBot="1">
      <c r="A11" s="517"/>
      <c r="B11" s="518"/>
      <c r="C11" s="500"/>
      <c r="D11" s="546" t="str">
        <f>D4</f>
        <v>jan-dez</v>
      </c>
      <c r="E11" s="547"/>
      <c r="F11" s="547"/>
      <c r="G11" s="547"/>
      <c r="H11" s="547"/>
      <c r="I11" s="547"/>
      <c r="J11" s="547"/>
      <c r="K11" s="547"/>
      <c r="L11" s="547"/>
      <c r="M11" s="547"/>
      <c r="N11" s="547"/>
      <c r="O11" s="548"/>
      <c r="P11" s="520"/>
      <c r="R11" s="523"/>
      <c r="S11" s="524"/>
      <c r="T11" s="524"/>
      <c r="U11" s="524"/>
      <c r="V11" s="525"/>
    </row>
    <row r="12" spans="1:34" ht="23.25" customHeight="1" thickBot="1">
      <c r="A12" s="517"/>
      <c r="B12" s="518"/>
      <c r="C12" s="500"/>
      <c r="D12" s="286">
        <v>2010</v>
      </c>
      <c r="E12" s="70">
        <v>2011</v>
      </c>
      <c r="F12" s="70">
        <v>2012</v>
      </c>
      <c r="G12" s="70">
        <v>2013</v>
      </c>
      <c r="H12" s="70">
        <v>2014</v>
      </c>
      <c r="I12" s="70">
        <v>2015</v>
      </c>
      <c r="J12" s="70">
        <v>2016</v>
      </c>
      <c r="K12" s="70">
        <v>2017</v>
      </c>
      <c r="L12" s="70">
        <v>2018</v>
      </c>
      <c r="M12" s="70">
        <v>2019</v>
      </c>
      <c r="N12" s="70">
        <v>2020</v>
      </c>
      <c r="O12" s="30">
        <v>2021</v>
      </c>
      <c r="P12" s="521"/>
      <c r="R12" s="284">
        <v>2010</v>
      </c>
      <c r="S12" s="339">
        <v>2015</v>
      </c>
      <c r="T12" s="386">
        <v>2019</v>
      </c>
      <c r="U12" s="447">
        <v>2020</v>
      </c>
      <c r="V12" s="288">
        <v>2021</v>
      </c>
    </row>
    <row r="13" spans="1:34" ht="20.100000000000001" customHeight="1">
      <c r="A13" s="10" t="s">
        <v>36</v>
      </c>
      <c r="B13" s="11"/>
      <c r="C13" s="11"/>
      <c r="D13" s="144">
        <v>2559.192</v>
      </c>
      <c r="E13" s="145">
        <v>5247.3490000000011</v>
      </c>
      <c r="F13" s="145">
        <v>4216.4229999999998</v>
      </c>
      <c r="G13" s="145">
        <v>2547.3239999999996</v>
      </c>
      <c r="H13" s="145">
        <v>3275.5199999999995</v>
      </c>
      <c r="I13" s="145">
        <v>5545.49</v>
      </c>
      <c r="J13" s="145">
        <v>2287.6779999999999</v>
      </c>
      <c r="K13" s="145">
        <v>2638.5639999999999</v>
      </c>
      <c r="L13" s="145">
        <v>6182.7300000000005</v>
      </c>
      <c r="M13" s="145">
        <v>4855.9599999999991</v>
      </c>
      <c r="N13" s="145">
        <v>4521.607</v>
      </c>
      <c r="O13" s="146">
        <v>4900.7979999999998</v>
      </c>
      <c r="P13" s="130">
        <f>(O13-N13)/N13</f>
        <v>8.3861998621286599E-2</v>
      </c>
      <c r="R13" s="340">
        <f>D13/D15</f>
        <v>0.33038441002083108</v>
      </c>
      <c r="S13" s="469">
        <f>I13/I15</f>
        <v>0.50081084451824942</v>
      </c>
      <c r="T13" s="341">
        <f>M13/M15</f>
        <v>0.49421053440414497</v>
      </c>
      <c r="U13" s="341">
        <f t="shared" ref="U13:V13" si="4">N13/N15</f>
        <v>0.45991594056458213</v>
      </c>
      <c r="V13" s="480">
        <f t="shared" si="4"/>
        <v>0.46615610909396671</v>
      </c>
    </row>
    <row r="14" spans="1:34" ht="20.100000000000001" customHeight="1" thickBot="1">
      <c r="A14" s="10" t="s">
        <v>39</v>
      </c>
      <c r="B14" s="11"/>
      <c r="C14" s="11"/>
      <c r="D14" s="81">
        <v>5186.9120000000012</v>
      </c>
      <c r="E14" s="61">
        <v>6901.8550000000014</v>
      </c>
      <c r="F14" s="152">
        <v>9422.9650000000056</v>
      </c>
      <c r="G14" s="152">
        <v>8271.0439999999981</v>
      </c>
      <c r="H14" s="152">
        <v>8982.6560000000009</v>
      </c>
      <c r="I14" s="152">
        <v>5527.5329999999994</v>
      </c>
      <c r="J14" s="152">
        <v>5641.0760000000009</v>
      </c>
      <c r="K14" s="152">
        <v>5698.0460000000021</v>
      </c>
      <c r="L14" s="152">
        <v>6316.7910000000011</v>
      </c>
      <c r="M14" s="152">
        <v>4969.7310000000025</v>
      </c>
      <c r="N14" s="152">
        <v>5309.7699999999995</v>
      </c>
      <c r="O14" s="153">
        <v>5612.4139999999989</v>
      </c>
      <c r="P14" s="130">
        <f>(O14-N14)/N14</f>
        <v>5.6997572399557675E-2</v>
      </c>
      <c r="R14" s="340">
        <f>D14/D15</f>
        <v>0.66961558997916892</v>
      </c>
      <c r="S14" s="349">
        <f>I14/I15</f>
        <v>0.49918915548175052</v>
      </c>
      <c r="T14" s="349">
        <f>M14/M15</f>
        <v>0.50578946559585491</v>
      </c>
      <c r="U14" s="349">
        <f t="shared" ref="U14:V14" si="5">N14/N15</f>
        <v>0.54008405943541782</v>
      </c>
      <c r="V14" s="481">
        <f t="shared" si="5"/>
        <v>0.53384389090603324</v>
      </c>
    </row>
    <row r="15" spans="1:34" ht="24" customHeight="1" thickBot="1">
      <c r="A15" s="56" t="s">
        <v>30</v>
      </c>
      <c r="B15" s="150"/>
      <c r="C15" s="151"/>
      <c r="D15" s="420">
        <v>7746.1040000000012</v>
      </c>
      <c r="E15" s="95">
        <v>12149.204000000002</v>
      </c>
      <c r="F15" s="95">
        <v>13639.388000000006</v>
      </c>
      <c r="G15" s="95">
        <v>10818.367999999999</v>
      </c>
      <c r="H15" s="95">
        <v>12258.175999999999</v>
      </c>
      <c r="I15" s="95">
        <v>11073.022999999999</v>
      </c>
      <c r="J15" s="95">
        <v>7928.7540000000008</v>
      </c>
      <c r="K15" s="95">
        <v>8336.6100000000024</v>
      </c>
      <c r="L15" s="95">
        <v>12499.521000000001</v>
      </c>
      <c r="M15" s="95">
        <v>9825.6910000000025</v>
      </c>
      <c r="N15" s="95">
        <v>9831.3770000000004</v>
      </c>
      <c r="O15" s="96">
        <v>10513.212</v>
      </c>
      <c r="P15" s="184">
        <f>(O15-N15)/N15</f>
        <v>6.9352950253051951E-2</v>
      </c>
      <c r="R15" s="334">
        <f>SUM(R13:R14)</f>
        <v>1</v>
      </c>
      <c r="S15" s="338">
        <f t="shared" ref="S15" si="6">SUM(S13:S14)</f>
        <v>1</v>
      </c>
      <c r="T15" s="338">
        <f t="shared" ref="T15:V15" si="7">SUM(T13:T14)</f>
        <v>0.99999999999999989</v>
      </c>
      <c r="U15" s="338">
        <f t="shared" si="7"/>
        <v>1</v>
      </c>
      <c r="V15" s="354">
        <f t="shared" si="7"/>
        <v>1</v>
      </c>
    </row>
    <row r="16" spans="1:34" ht="15.75" thickBot="1"/>
    <row r="17" spans="1:16">
      <c r="A17" s="507" t="s">
        <v>32</v>
      </c>
      <c r="B17" s="516"/>
      <c r="C17" s="499"/>
      <c r="D17" s="555" t="s">
        <v>41</v>
      </c>
      <c r="E17" s="556"/>
      <c r="F17" s="556"/>
      <c r="G17" s="556"/>
      <c r="H17" s="556"/>
      <c r="I17" s="556"/>
      <c r="J17" s="556"/>
      <c r="K17" s="556"/>
      <c r="L17" s="556"/>
      <c r="M17" s="556"/>
      <c r="N17" s="556"/>
      <c r="O17" s="557"/>
      <c r="P17" s="519" t="s">
        <v>196</v>
      </c>
    </row>
    <row r="18" spans="1:16" ht="15.75" thickBot="1">
      <c r="A18" s="517"/>
      <c r="B18" s="518"/>
      <c r="C18" s="500"/>
      <c r="D18" s="549" t="str">
        <f>D4</f>
        <v>jan-dez</v>
      </c>
      <c r="E18" s="550"/>
      <c r="F18" s="550"/>
      <c r="G18" s="550"/>
      <c r="H18" s="550"/>
      <c r="I18" s="550"/>
      <c r="J18" s="550"/>
      <c r="K18" s="550"/>
      <c r="L18" s="550"/>
      <c r="M18" s="550"/>
      <c r="N18" s="550"/>
      <c r="O18" s="551"/>
      <c r="P18" s="520"/>
    </row>
    <row r="19" spans="1:16" ht="23.25" customHeight="1" thickBot="1">
      <c r="A19" s="517"/>
      <c r="B19" s="518"/>
      <c r="C19" s="500"/>
      <c r="D19" s="421">
        <v>2010</v>
      </c>
      <c r="E19" s="131">
        <v>2011</v>
      </c>
      <c r="F19" s="131">
        <v>2012</v>
      </c>
      <c r="G19" s="131">
        <v>2013</v>
      </c>
      <c r="H19" s="131">
        <v>2014</v>
      </c>
      <c r="I19" s="131">
        <v>2015</v>
      </c>
      <c r="J19" s="131">
        <v>2016</v>
      </c>
      <c r="K19" s="131">
        <v>2017</v>
      </c>
      <c r="L19" s="131">
        <v>2018</v>
      </c>
      <c r="M19" s="131">
        <v>2019</v>
      </c>
      <c r="N19" s="131">
        <v>2020</v>
      </c>
      <c r="O19" s="137">
        <v>2021</v>
      </c>
      <c r="P19" s="521"/>
    </row>
    <row r="20" spans="1:16" ht="20.100000000000001" customHeight="1">
      <c r="A20" s="10" t="s">
        <v>36</v>
      </c>
      <c r="B20" s="11"/>
      <c r="C20" s="11"/>
      <c r="D20" s="109">
        <f>(D13/D6)*10</f>
        <v>3.6536137225089398</v>
      </c>
      <c r="E20" s="73">
        <f t="shared" ref="E20:O20" si="8">(E13/E6)*10</f>
        <v>1.6617166826905421</v>
      </c>
      <c r="F20" s="73">
        <f t="shared" si="8"/>
        <v>2.9624045623198296</v>
      </c>
      <c r="G20" s="73">
        <f t="shared" si="8"/>
        <v>2.1124717004602558</v>
      </c>
      <c r="H20" s="73">
        <f t="shared" si="8"/>
        <v>8.1360984224684589</v>
      </c>
      <c r="I20" s="73">
        <f t="shared" si="8"/>
        <v>11.383163028618581</v>
      </c>
      <c r="J20" s="73">
        <f t="shared" si="8"/>
        <v>2.7215340763088518</v>
      </c>
      <c r="K20" s="73">
        <f t="shared" si="8"/>
        <v>6.4233801959710322</v>
      </c>
      <c r="L20" s="73">
        <f t="shared" si="8"/>
        <v>6.086802000472554</v>
      </c>
      <c r="M20" s="73">
        <f t="shared" ref="M20:N20" si="9">(M13/M6)*10</f>
        <v>5.3718867469506302</v>
      </c>
      <c r="N20" s="73">
        <f t="shared" si="9"/>
        <v>4.6376835823834748</v>
      </c>
      <c r="O20" s="101">
        <f t="shared" si="8"/>
        <v>6.6462582912133144</v>
      </c>
      <c r="P20" s="130">
        <f>(O20-N20)/N20</f>
        <v>0.43309869531839851</v>
      </c>
    </row>
    <row r="21" spans="1:16" ht="20.100000000000001" customHeight="1" thickBot="1">
      <c r="A21" s="10" t="s">
        <v>39</v>
      </c>
      <c r="B21" s="11"/>
      <c r="C21" s="11"/>
      <c r="D21" s="112">
        <f>(D14/D7)*10</f>
        <v>6.0723306813020059</v>
      </c>
      <c r="E21" s="76">
        <f t="shared" ref="E21:O21" si="10">(E14/E7)*10</f>
        <v>6.3506444631743184</v>
      </c>
      <c r="F21" s="76">
        <f t="shared" si="10"/>
        <v>6.4301882183064869</v>
      </c>
      <c r="G21" s="76">
        <f t="shared" si="10"/>
        <v>5.5759183092875455</v>
      </c>
      <c r="H21" s="76">
        <f t="shared" si="10"/>
        <v>7.8423404821875256</v>
      </c>
      <c r="I21" s="76">
        <f t="shared" si="10"/>
        <v>6.6331855300816596</v>
      </c>
      <c r="J21" s="76">
        <f t="shared" si="10"/>
        <v>6.1645714035931274</v>
      </c>
      <c r="K21" s="76">
        <f t="shared" si="10"/>
        <v>5.7905794597670814</v>
      </c>
      <c r="L21" s="76">
        <f t="shared" si="10"/>
        <v>5.1764628273092219</v>
      </c>
      <c r="M21" s="76">
        <f t="shared" ref="M21:N21" si="11">(M14/M7)*10</f>
        <v>5.820836207795189</v>
      </c>
      <c r="N21" s="76">
        <f t="shared" si="11"/>
        <v>4.7345674058618403</v>
      </c>
      <c r="O21" s="105">
        <f t="shared" si="10"/>
        <v>5.1848073808769328</v>
      </c>
      <c r="P21" s="130">
        <f>(O21-N21)/N21</f>
        <v>9.5096328010380204E-2</v>
      </c>
    </row>
    <row r="22" spans="1:16" ht="24" customHeight="1" thickBot="1">
      <c r="A22" s="56" t="s">
        <v>30</v>
      </c>
      <c r="B22" s="150"/>
      <c r="C22" s="151"/>
      <c r="D22" s="422">
        <f>(D15/D8)*10</f>
        <v>4.9825612696934272</v>
      </c>
      <c r="E22" s="422">
        <f t="shared" ref="E22:O22" si="12">(E15/E8)*10</f>
        <v>2.8622837950668427</v>
      </c>
      <c r="F22" s="422">
        <f t="shared" si="12"/>
        <v>4.7215748612628978</v>
      </c>
      <c r="G22" s="422">
        <f t="shared" si="12"/>
        <v>4.0228930451833058</v>
      </c>
      <c r="H22" s="422">
        <f t="shared" si="12"/>
        <v>7.918738808110616</v>
      </c>
      <c r="I22" s="422">
        <f t="shared" si="12"/>
        <v>8.3855981267432078</v>
      </c>
      <c r="J22" s="422">
        <f t="shared" si="12"/>
        <v>4.5160998915510024</v>
      </c>
      <c r="K22" s="422">
        <f t="shared" si="12"/>
        <v>5.9769428482321807</v>
      </c>
      <c r="L22" s="422">
        <f t="shared" si="12"/>
        <v>5.5899981708825051</v>
      </c>
      <c r="M22" s="422">
        <f t="shared" ref="M22:N22" si="13">(M15/M8)*10</f>
        <v>5.5899538100323092</v>
      </c>
      <c r="N22" s="422">
        <f t="shared" si="13"/>
        <v>4.68951103788718</v>
      </c>
      <c r="O22" s="422">
        <f t="shared" si="12"/>
        <v>5.7769662334807794</v>
      </c>
      <c r="P22" s="139">
        <f>(O22-N22)/N22</f>
        <v>0.23189095554054676</v>
      </c>
    </row>
  </sheetData>
  <mergeCells count="15">
    <mergeCell ref="AG3:AG5"/>
    <mergeCell ref="A10:C12"/>
    <mergeCell ref="A17:C19"/>
    <mergeCell ref="R3:V4"/>
    <mergeCell ref="R10:V11"/>
    <mergeCell ref="P17:P19"/>
    <mergeCell ref="A3:C5"/>
    <mergeCell ref="D4:O4"/>
    <mergeCell ref="D11:O11"/>
    <mergeCell ref="P3:P5"/>
    <mergeCell ref="D18:O18"/>
    <mergeCell ref="D3:O3"/>
    <mergeCell ref="D10:O10"/>
    <mergeCell ref="D17:O17"/>
    <mergeCell ref="P10:P12"/>
  </mergeCells>
  <printOptions horizontalCentered="1"/>
  <pageMargins left="0.31496062992125984" right="0.31496062992125984" top="0.35433070866141736" bottom="0.35433070866141736" header="0.31496062992125984" footer="0.31496062992125984"/>
  <pageSetup paperSize="9" scale="84" orientation="landscape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6" id="{F6DD2009-DC1A-4E54-9A21-D50454C39FD8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P22</xm:sqref>
        </x14:conditionalFormatting>
        <x14:conditionalFormatting xmlns:xm="http://schemas.microsoft.com/office/excel/2006/main">
          <x14:cfRule type="iconSet" priority="5" id="{2C7A282D-2663-45F3-988C-52C8D90AEEBA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P8</xm:sqref>
        </x14:conditionalFormatting>
        <x14:conditionalFormatting xmlns:xm="http://schemas.microsoft.com/office/excel/2006/main">
          <x14:cfRule type="iconSet" priority="4" id="{09EDBD45-46BE-4722-8B11-90F651006EB5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P15</xm:sqref>
        </x14:conditionalFormatting>
        <x14:conditionalFormatting xmlns:xm="http://schemas.microsoft.com/office/excel/2006/main">
          <x14:cfRule type="iconSet" priority="3" id="{3FBF3462-7C9C-4459-97F5-C76FE80063CF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P6:P7</xm:sqref>
        </x14:conditionalFormatting>
        <x14:conditionalFormatting xmlns:xm="http://schemas.microsoft.com/office/excel/2006/main">
          <x14:cfRule type="iconSet" priority="2" id="{701272A2-2F60-421F-A092-D9558B534B93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P13:P14</xm:sqref>
        </x14:conditionalFormatting>
        <x14:conditionalFormatting xmlns:xm="http://schemas.microsoft.com/office/excel/2006/main">
          <x14:cfRule type="iconSet" priority="1" id="{BE063AEA-6E37-4BD9-B903-43E247F4E80D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P20:P21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893141-5B32-4DB8-9C76-D677F32F239D}">
  <sheetPr>
    <pageSetUpPr fitToPage="1"/>
  </sheetPr>
  <dimension ref="A1:AI36"/>
  <sheetViews>
    <sheetView showGridLines="0" topLeftCell="A10" workbookViewId="0">
      <selection activeCell="I28" sqref="I28"/>
    </sheetView>
  </sheetViews>
  <sheetFormatPr defaultRowHeight="15"/>
  <cols>
    <col min="1" max="1" width="19.42578125" bestFit="1" customWidth="1"/>
    <col min="17" max="17" width="18.5703125" customWidth="1"/>
    <col min="18" max="19" width="9.140625" customWidth="1"/>
    <col min="259" max="259" width="19.42578125" bestFit="1" customWidth="1"/>
    <col min="269" max="269" width="18.5703125" customWidth="1"/>
    <col min="270" max="271" width="9.140625" customWidth="1"/>
    <col min="272" max="272" width="0" hidden="1" customWidth="1"/>
    <col min="273" max="274" width="9.85546875" customWidth="1"/>
    <col min="515" max="515" width="19.42578125" bestFit="1" customWidth="1"/>
    <col min="525" max="525" width="18.5703125" customWidth="1"/>
    <col min="526" max="527" width="9.140625" customWidth="1"/>
    <col min="528" max="528" width="0" hidden="1" customWidth="1"/>
    <col min="529" max="530" width="9.85546875" customWidth="1"/>
    <col min="771" max="771" width="19.42578125" bestFit="1" customWidth="1"/>
    <col min="781" max="781" width="18.5703125" customWidth="1"/>
    <col min="782" max="783" width="9.140625" customWidth="1"/>
    <col min="784" max="784" width="0" hidden="1" customWidth="1"/>
    <col min="785" max="786" width="9.85546875" customWidth="1"/>
    <col min="1027" max="1027" width="19.42578125" bestFit="1" customWidth="1"/>
    <col min="1037" max="1037" width="18.5703125" customWidth="1"/>
    <col min="1038" max="1039" width="9.140625" customWidth="1"/>
    <col min="1040" max="1040" width="0" hidden="1" customWidth="1"/>
    <col min="1041" max="1042" width="9.85546875" customWidth="1"/>
    <col min="1283" max="1283" width="19.42578125" bestFit="1" customWidth="1"/>
    <col min="1293" max="1293" width="18.5703125" customWidth="1"/>
    <col min="1294" max="1295" width="9.140625" customWidth="1"/>
    <col min="1296" max="1296" width="0" hidden="1" customWidth="1"/>
    <col min="1297" max="1298" width="9.85546875" customWidth="1"/>
    <col min="1539" max="1539" width="19.42578125" bestFit="1" customWidth="1"/>
    <col min="1549" max="1549" width="18.5703125" customWidth="1"/>
    <col min="1550" max="1551" width="9.140625" customWidth="1"/>
    <col min="1552" max="1552" width="0" hidden="1" customWidth="1"/>
    <col min="1553" max="1554" width="9.85546875" customWidth="1"/>
    <col min="1795" max="1795" width="19.42578125" bestFit="1" customWidth="1"/>
    <col min="1805" max="1805" width="18.5703125" customWidth="1"/>
    <col min="1806" max="1807" width="9.140625" customWidth="1"/>
    <col min="1808" max="1808" width="0" hidden="1" customWidth="1"/>
    <col min="1809" max="1810" width="9.85546875" customWidth="1"/>
    <col min="2051" max="2051" width="19.42578125" bestFit="1" customWidth="1"/>
    <col min="2061" max="2061" width="18.5703125" customWidth="1"/>
    <col min="2062" max="2063" width="9.140625" customWidth="1"/>
    <col min="2064" max="2064" width="0" hidden="1" customWidth="1"/>
    <col min="2065" max="2066" width="9.85546875" customWidth="1"/>
    <col min="2307" max="2307" width="19.42578125" bestFit="1" customWidth="1"/>
    <col min="2317" max="2317" width="18.5703125" customWidth="1"/>
    <col min="2318" max="2319" width="9.140625" customWidth="1"/>
    <col min="2320" max="2320" width="0" hidden="1" customWidth="1"/>
    <col min="2321" max="2322" width="9.85546875" customWidth="1"/>
    <col min="2563" max="2563" width="19.42578125" bestFit="1" customWidth="1"/>
    <col min="2573" max="2573" width="18.5703125" customWidth="1"/>
    <col min="2574" max="2575" width="9.140625" customWidth="1"/>
    <col min="2576" max="2576" width="0" hidden="1" customWidth="1"/>
    <col min="2577" max="2578" width="9.85546875" customWidth="1"/>
    <col min="2819" max="2819" width="19.42578125" bestFit="1" customWidth="1"/>
    <col min="2829" max="2829" width="18.5703125" customWidth="1"/>
    <col min="2830" max="2831" width="9.140625" customWidth="1"/>
    <col min="2832" max="2832" width="0" hidden="1" customWidth="1"/>
    <col min="2833" max="2834" width="9.85546875" customWidth="1"/>
    <col min="3075" max="3075" width="19.42578125" bestFit="1" customWidth="1"/>
    <col min="3085" max="3085" width="18.5703125" customWidth="1"/>
    <col min="3086" max="3087" width="9.140625" customWidth="1"/>
    <col min="3088" max="3088" width="0" hidden="1" customWidth="1"/>
    <col min="3089" max="3090" width="9.85546875" customWidth="1"/>
    <col min="3331" max="3331" width="19.42578125" bestFit="1" customWidth="1"/>
    <col min="3341" max="3341" width="18.5703125" customWidth="1"/>
    <col min="3342" max="3343" width="9.140625" customWidth="1"/>
    <col min="3344" max="3344" width="0" hidden="1" customWidth="1"/>
    <col min="3345" max="3346" width="9.85546875" customWidth="1"/>
    <col min="3587" max="3587" width="19.42578125" bestFit="1" customWidth="1"/>
    <col min="3597" max="3597" width="18.5703125" customWidth="1"/>
    <col min="3598" max="3599" width="9.140625" customWidth="1"/>
    <col min="3600" max="3600" width="0" hidden="1" customWidth="1"/>
    <col min="3601" max="3602" width="9.85546875" customWidth="1"/>
    <col min="3843" max="3843" width="19.42578125" bestFit="1" customWidth="1"/>
    <col min="3853" max="3853" width="18.5703125" customWidth="1"/>
    <col min="3854" max="3855" width="9.140625" customWidth="1"/>
    <col min="3856" max="3856" width="0" hidden="1" customWidth="1"/>
    <col min="3857" max="3858" width="9.85546875" customWidth="1"/>
    <col min="4099" max="4099" width="19.42578125" bestFit="1" customWidth="1"/>
    <col min="4109" max="4109" width="18.5703125" customWidth="1"/>
    <col min="4110" max="4111" width="9.140625" customWidth="1"/>
    <col min="4112" max="4112" width="0" hidden="1" customWidth="1"/>
    <col min="4113" max="4114" width="9.85546875" customWidth="1"/>
    <col min="4355" max="4355" width="19.42578125" bestFit="1" customWidth="1"/>
    <col min="4365" max="4365" width="18.5703125" customWidth="1"/>
    <col min="4366" max="4367" width="9.140625" customWidth="1"/>
    <col min="4368" max="4368" width="0" hidden="1" customWidth="1"/>
    <col min="4369" max="4370" width="9.85546875" customWidth="1"/>
    <col min="4611" max="4611" width="19.42578125" bestFit="1" customWidth="1"/>
    <col min="4621" max="4621" width="18.5703125" customWidth="1"/>
    <col min="4622" max="4623" width="9.140625" customWidth="1"/>
    <col min="4624" max="4624" width="0" hidden="1" customWidth="1"/>
    <col min="4625" max="4626" width="9.85546875" customWidth="1"/>
    <col min="4867" max="4867" width="19.42578125" bestFit="1" customWidth="1"/>
    <col min="4877" max="4877" width="18.5703125" customWidth="1"/>
    <col min="4878" max="4879" width="9.140625" customWidth="1"/>
    <col min="4880" max="4880" width="0" hidden="1" customWidth="1"/>
    <col min="4881" max="4882" width="9.85546875" customWidth="1"/>
    <col min="5123" max="5123" width="19.42578125" bestFit="1" customWidth="1"/>
    <col min="5133" max="5133" width="18.5703125" customWidth="1"/>
    <col min="5134" max="5135" width="9.140625" customWidth="1"/>
    <col min="5136" max="5136" width="0" hidden="1" customWidth="1"/>
    <col min="5137" max="5138" width="9.85546875" customWidth="1"/>
    <col min="5379" max="5379" width="19.42578125" bestFit="1" customWidth="1"/>
    <col min="5389" max="5389" width="18.5703125" customWidth="1"/>
    <col min="5390" max="5391" width="9.140625" customWidth="1"/>
    <col min="5392" max="5392" width="0" hidden="1" customWidth="1"/>
    <col min="5393" max="5394" width="9.85546875" customWidth="1"/>
    <col min="5635" max="5635" width="19.42578125" bestFit="1" customWidth="1"/>
    <col min="5645" max="5645" width="18.5703125" customWidth="1"/>
    <col min="5646" max="5647" width="9.140625" customWidth="1"/>
    <col min="5648" max="5648" width="0" hidden="1" customWidth="1"/>
    <col min="5649" max="5650" width="9.85546875" customWidth="1"/>
    <col min="5891" max="5891" width="19.42578125" bestFit="1" customWidth="1"/>
    <col min="5901" max="5901" width="18.5703125" customWidth="1"/>
    <col min="5902" max="5903" width="9.140625" customWidth="1"/>
    <col min="5904" max="5904" width="0" hidden="1" customWidth="1"/>
    <col min="5905" max="5906" width="9.85546875" customWidth="1"/>
    <col min="6147" max="6147" width="19.42578125" bestFit="1" customWidth="1"/>
    <col min="6157" max="6157" width="18.5703125" customWidth="1"/>
    <col min="6158" max="6159" width="9.140625" customWidth="1"/>
    <col min="6160" max="6160" width="0" hidden="1" customWidth="1"/>
    <col min="6161" max="6162" width="9.85546875" customWidth="1"/>
    <col min="6403" max="6403" width="19.42578125" bestFit="1" customWidth="1"/>
    <col min="6413" max="6413" width="18.5703125" customWidth="1"/>
    <col min="6414" max="6415" width="9.140625" customWidth="1"/>
    <col min="6416" max="6416" width="0" hidden="1" customWidth="1"/>
    <col min="6417" max="6418" width="9.85546875" customWidth="1"/>
    <col min="6659" max="6659" width="19.42578125" bestFit="1" customWidth="1"/>
    <col min="6669" max="6669" width="18.5703125" customWidth="1"/>
    <col min="6670" max="6671" width="9.140625" customWidth="1"/>
    <col min="6672" max="6672" width="0" hidden="1" customWidth="1"/>
    <col min="6673" max="6674" width="9.85546875" customWidth="1"/>
    <col min="6915" max="6915" width="19.42578125" bestFit="1" customWidth="1"/>
    <col min="6925" max="6925" width="18.5703125" customWidth="1"/>
    <col min="6926" max="6927" width="9.140625" customWidth="1"/>
    <col min="6928" max="6928" width="0" hidden="1" customWidth="1"/>
    <col min="6929" max="6930" width="9.85546875" customWidth="1"/>
    <col min="7171" max="7171" width="19.42578125" bestFit="1" customWidth="1"/>
    <col min="7181" max="7181" width="18.5703125" customWidth="1"/>
    <col min="7182" max="7183" width="9.140625" customWidth="1"/>
    <col min="7184" max="7184" width="0" hidden="1" customWidth="1"/>
    <col min="7185" max="7186" width="9.85546875" customWidth="1"/>
    <col min="7427" max="7427" width="19.42578125" bestFit="1" customWidth="1"/>
    <col min="7437" max="7437" width="18.5703125" customWidth="1"/>
    <col min="7438" max="7439" width="9.140625" customWidth="1"/>
    <col min="7440" max="7440" width="0" hidden="1" customWidth="1"/>
    <col min="7441" max="7442" width="9.85546875" customWidth="1"/>
    <col min="7683" max="7683" width="19.42578125" bestFit="1" customWidth="1"/>
    <col min="7693" max="7693" width="18.5703125" customWidth="1"/>
    <col min="7694" max="7695" width="9.140625" customWidth="1"/>
    <col min="7696" max="7696" width="0" hidden="1" customWidth="1"/>
    <col min="7697" max="7698" width="9.85546875" customWidth="1"/>
    <col min="7939" max="7939" width="19.42578125" bestFit="1" customWidth="1"/>
    <col min="7949" max="7949" width="18.5703125" customWidth="1"/>
    <col min="7950" max="7951" width="9.140625" customWidth="1"/>
    <col min="7952" max="7952" width="0" hidden="1" customWidth="1"/>
    <col min="7953" max="7954" width="9.85546875" customWidth="1"/>
    <col min="8195" max="8195" width="19.42578125" bestFit="1" customWidth="1"/>
    <col min="8205" max="8205" width="18.5703125" customWidth="1"/>
    <col min="8206" max="8207" width="9.140625" customWidth="1"/>
    <col min="8208" max="8208" width="0" hidden="1" customWidth="1"/>
    <col min="8209" max="8210" width="9.85546875" customWidth="1"/>
    <col min="8451" max="8451" width="19.42578125" bestFit="1" customWidth="1"/>
    <col min="8461" max="8461" width="18.5703125" customWidth="1"/>
    <col min="8462" max="8463" width="9.140625" customWidth="1"/>
    <col min="8464" max="8464" width="0" hidden="1" customWidth="1"/>
    <col min="8465" max="8466" width="9.85546875" customWidth="1"/>
    <col min="8707" max="8707" width="19.42578125" bestFit="1" customWidth="1"/>
    <col min="8717" max="8717" width="18.5703125" customWidth="1"/>
    <col min="8718" max="8719" width="9.140625" customWidth="1"/>
    <col min="8720" max="8720" width="0" hidden="1" customWidth="1"/>
    <col min="8721" max="8722" width="9.85546875" customWidth="1"/>
    <col min="8963" max="8963" width="19.42578125" bestFit="1" customWidth="1"/>
    <col min="8973" max="8973" width="18.5703125" customWidth="1"/>
    <col min="8974" max="8975" width="9.140625" customWidth="1"/>
    <col min="8976" max="8976" width="0" hidden="1" customWidth="1"/>
    <col min="8977" max="8978" width="9.85546875" customWidth="1"/>
    <col min="9219" max="9219" width="19.42578125" bestFit="1" customWidth="1"/>
    <col min="9229" max="9229" width="18.5703125" customWidth="1"/>
    <col min="9230" max="9231" width="9.140625" customWidth="1"/>
    <col min="9232" max="9232" width="0" hidden="1" customWidth="1"/>
    <col min="9233" max="9234" width="9.85546875" customWidth="1"/>
    <col min="9475" max="9475" width="19.42578125" bestFit="1" customWidth="1"/>
    <col min="9485" max="9485" width="18.5703125" customWidth="1"/>
    <col min="9486" max="9487" width="9.140625" customWidth="1"/>
    <col min="9488" max="9488" width="0" hidden="1" customWidth="1"/>
    <col min="9489" max="9490" width="9.85546875" customWidth="1"/>
    <col min="9731" max="9731" width="19.42578125" bestFit="1" customWidth="1"/>
    <col min="9741" max="9741" width="18.5703125" customWidth="1"/>
    <col min="9742" max="9743" width="9.140625" customWidth="1"/>
    <col min="9744" max="9744" width="0" hidden="1" customWidth="1"/>
    <col min="9745" max="9746" width="9.85546875" customWidth="1"/>
    <col min="9987" max="9987" width="19.42578125" bestFit="1" customWidth="1"/>
    <col min="9997" max="9997" width="18.5703125" customWidth="1"/>
    <col min="9998" max="9999" width="9.140625" customWidth="1"/>
    <col min="10000" max="10000" width="0" hidden="1" customWidth="1"/>
    <col min="10001" max="10002" width="9.85546875" customWidth="1"/>
    <col min="10243" max="10243" width="19.42578125" bestFit="1" customWidth="1"/>
    <col min="10253" max="10253" width="18.5703125" customWidth="1"/>
    <col min="10254" max="10255" width="9.140625" customWidth="1"/>
    <col min="10256" max="10256" width="0" hidden="1" customWidth="1"/>
    <col min="10257" max="10258" width="9.85546875" customWidth="1"/>
    <col min="10499" max="10499" width="19.42578125" bestFit="1" customWidth="1"/>
    <col min="10509" max="10509" width="18.5703125" customWidth="1"/>
    <col min="10510" max="10511" width="9.140625" customWidth="1"/>
    <col min="10512" max="10512" width="0" hidden="1" customWidth="1"/>
    <col min="10513" max="10514" width="9.85546875" customWidth="1"/>
    <col min="10755" max="10755" width="19.42578125" bestFit="1" customWidth="1"/>
    <col min="10765" max="10765" width="18.5703125" customWidth="1"/>
    <col min="10766" max="10767" width="9.140625" customWidth="1"/>
    <col min="10768" max="10768" width="0" hidden="1" customWidth="1"/>
    <col min="10769" max="10770" width="9.85546875" customWidth="1"/>
    <col min="11011" max="11011" width="19.42578125" bestFit="1" customWidth="1"/>
    <col min="11021" max="11021" width="18.5703125" customWidth="1"/>
    <col min="11022" max="11023" width="9.140625" customWidth="1"/>
    <col min="11024" max="11024" width="0" hidden="1" customWidth="1"/>
    <col min="11025" max="11026" width="9.85546875" customWidth="1"/>
    <col min="11267" max="11267" width="19.42578125" bestFit="1" customWidth="1"/>
    <col min="11277" max="11277" width="18.5703125" customWidth="1"/>
    <col min="11278" max="11279" width="9.140625" customWidth="1"/>
    <col min="11280" max="11280" width="0" hidden="1" customWidth="1"/>
    <col min="11281" max="11282" width="9.85546875" customWidth="1"/>
    <col min="11523" max="11523" width="19.42578125" bestFit="1" customWidth="1"/>
    <col min="11533" max="11533" width="18.5703125" customWidth="1"/>
    <col min="11534" max="11535" width="9.140625" customWidth="1"/>
    <col min="11536" max="11536" width="0" hidden="1" customWidth="1"/>
    <col min="11537" max="11538" width="9.85546875" customWidth="1"/>
    <col min="11779" max="11779" width="19.42578125" bestFit="1" customWidth="1"/>
    <col min="11789" max="11789" width="18.5703125" customWidth="1"/>
    <col min="11790" max="11791" width="9.140625" customWidth="1"/>
    <col min="11792" max="11792" width="0" hidden="1" customWidth="1"/>
    <col min="11793" max="11794" width="9.85546875" customWidth="1"/>
    <col min="12035" max="12035" width="19.42578125" bestFit="1" customWidth="1"/>
    <col min="12045" max="12045" width="18.5703125" customWidth="1"/>
    <col min="12046" max="12047" width="9.140625" customWidth="1"/>
    <col min="12048" max="12048" width="0" hidden="1" customWidth="1"/>
    <col min="12049" max="12050" width="9.85546875" customWidth="1"/>
    <col min="12291" max="12291" width="19.42578125" bestFit="1" customWidth="1"/>
    <col min="12301" max="12301" width="18.5703125" customWidth="1"/>
    <col min="12302" max="12303" width="9.140625" customWidth="1"/>
    <col min="12304" max="12304" width="0" hidden="1" customWidth="1"/>
    <col min="12305" max="12306" width="9.85546875" customWidth="1"/>
    <col min="12547" max="12547" width="19.42578125" bestFit="1" customWidth="1"/>
    <col min="12557" max="12557" width="18.5703125" customWidth="1"/>
    <col min="12558" max="12559" width="9.140625" customWidth="1"/>
    <col min="12560" max="12560" width="0" hidden="1" customWidth="1"/>
    <col min="12561" max="12562" width="9.85546875" customWidth="1"/>
    <col min="12803" max="12803" width="19.42578125" bestFit="1" customWidth="1"/>
    <col min="12813" max="12813" width="18.5703125" customWidth="1"/>
    <col min="12814" max="12815" width="9.140625" customWidth="1"/>
    <col min="12816" max="12816" width="0" hidden="1" customWidth="1"/>
    <col min="12817" max="12818" width="9.85546875" customWidth="1"/>
    <col min="13059" max="13059" width="19.42578125" bestFit="1" customWidth="1"/>
    <col min="13069" max="13069" width="18.5703125" customWidth="1"/>
    <col min="13070" max="13071" width="9.140625" customWidth="1"/>
    <col min="13072" max="13072" width="0" hidden="1" customWidth="1"/>
    <col min="13073" max="13074" width="9.85546875" customWidth="1"/>
    <col min="13315" max="13315" width="19.42578125" bestFit="1" customWidth="1"/>
    <col min="13325" max="13325" width="18.5703125" customWidth="1"/>
    <col min="13326" max="13327" width="9.140625" customWidth="1"/>
    <col min="13328" max="13328" width="0" hidden="1" customWidth="1"/>
    <col min="13329" max="13330" width="9.85546875" customWidth="1"/>
    <col min="13571" max="13571" width="19.42578125" bestFit="1" customWidth="1"/>
    <col min="13581" max="13581" width="18.5703125" customWidth="1"/>
    <col min="13582" max="13583" width="9.140625" customWidth="1"/>
    <col min="13584" max="13584" width="0" hidden="1" customWidth="1"/>
    <col min="13585" max="13586" width="9.85546875" customWidth="1"/>
    <col min="13827" max="13827" width="19.42578125" bestFit="1" customWidth="1"/>
    <col min="13837" max="13837" width="18.5703125" customWidth="1"/>
    <col min="13838" max="13839" width="9.140625" customWidth="1"/>
    <col min="13840" max="13840" width="0" hidden="1" customWidth="1"/>
    <col min="13841" max="13842" width="9.85546875" customWidth="1"/>
    <col min="14083" max="14083" width="19.42578125" bestFit="1" customWidth="1"/>
    <col min="14093" max="14093" width="18.5703125" customWidth="1"/>
    <col min="14094" max="14095" width="9.140625" customWidth="1"/>
    <col min="14096" max="14096" width="0" hidden="1" customWidth="1"/>
    <col min="14097" max="14098" width="9.85546875" customWidth="1"/>
    <col min="14339" max="14339" width="19.42578125" bestFit="1" customWidth="1"/>
    <col min="14349" max="14349" width="18.5703125" customWidth="1"/>
    <col min="14350" max="14351" width="9.140625" customWidth="1"/>
    <col min="14352" max="14352" width="0" hidden="1" customWidth="1"/>
    <col min="14353" max="14354" width="9.85546875" customWidth="1"/>
    <col min="14595" max="14595" width="19.42578125" bestFit="1" customWidth="1"/>
    <col min="14605" max="14605" width="18.5703125" customWidth="1"/>
    <col min="14606" max="14607" width="9.140625" customWidth="1"/>
    <col min="14608" max="14608" width="0" hidden="1" customWidth="1"/>
    <col min="14609" max="14610" width="9.85546875" customWidth="1"/>
    <col min="14851" max="14851" width="19.42578125" bestFit="1" customWidth="1"/>
    <col min="14861" max="14861" width="18.5703125" customWidth="1"/>
    <col min="14862" max="14863" width="9.140625" customWidth="1"/>
    <col min="14864" max="14864" width="0" hidden="1" customWidth="1"/>
    <col min="14865" max="14866" width="9.85546875" customWidth="1"/>
    <col min="15107" max="15107" width="19.42578125" bestFit="1" customWidth="1"/>
    <col min="15117" max="15117" width="18.5703125" customWidth="1"/>
    <col min="15118" max="15119" width="9.140625" customWidth="1"/>
    <col min="15120" max="15120" width="0" hidden="1" customWidth="1"/>
    <col min="15121" max="15122" width="9.85546875" customWidth="1"/>
    <col min="15363" max="15363" width="19.42578125" bestFit="1" customWidth="1"/>
    <col min="15373" max="15373" width="18.5703125" customWidth="1"/>
    <col min="15374" max="15375" width="9.140625" customWidth="1"/>
    <col min="15376" max="15376" width="0" hidden="1" customWidth="1"/>
    <col min="15377" max="15378" width="9.85546875" customWidth="1"/>
    <col min="15619" max="15619" width="19.42578125" bestFit="1" customWidth="1"/>
    <col min="15629" max="15629" width="18.5703125" customWidth="1"/>
    <col min="15630" max="15631" width="9.140625" customWidth="1"/>
    <col min="15632" max="15632" width="0" hidden="1" customWidth="1"/>
    <col min="15633" max="15634" width="9.85546875" customWidth="1"/>
    <col min="15875" max="15875" width="19.42578125" bestFit="1" customWidth="1"/>
    <col min="15885" max="15885" width="18.5703125" customWidth="1"/>
    <col min="15886" max="15887" width="9.140625" customWidth="1"/>
    <col min="15888" max="15888" width="0" hidden="1" customWidth="1"/>
    <col min="15889" max="15890" width="9.85546875" customWidth="1"/>
    <col min="16131" max="16131" width="19.42578125" bestFit="1" customWidth="1"/>
    <col min="16141" max="16141" width="18.5703125" customWidth="1"/>
    <col min="16142" max="16143" width="9.140625" customWidth="1"/>
    <col min="16144" max="16144" width="0" hidden="1" customWidth="1"/>
    <col min="16145" max="16146" width="9.85546875" customWidth="1"/>
  </cols>
  <sheetData>
    <row r="1" spans="1:35" ht="15.75">
      <c r="A1" s="18" t="s">
        <v>60</v>
      </c>
    </row>
    <row r="2" spans="1:35" ht="15.75" thickBot="1"/>
    <row r="3" spans="1:35" ht="22.5" customHeight="1">
      <c r="A3" s="489" t="s">
        <v>21</v>
      </c>
      <c r="B3" s="491">
        <v>2007</v>
      </c>
      <c r="C3" s="493">
        <v>2008</v>
      </c>
      <c r="D3" s="493">
        <v>2009</v>
      </c>
      <c r="E3" s="493">
        <v>2010</v>
      </c>
      <c r="F3" s="493">
        <v>2011</v>
      </c>
      <c r="G3" s="493">
        <v>2012</v>
      </c>
      <c r="H3" s="493">
        <v>2013</v>
      </c>
      <c r="I3" s="493">
        <v>2014</v>
      </c>
      <c r="J3" s="493">
        <v>2015</v>
      </c>
      <c r="K3" s="493">
        <v>2016</v>
      </c>
      <c r="L3" s="497">
        <v>2017</v>
      </c>
      <c r="M3" s="493">
        <v>2018</v>
      </c>
      <c r="N3" s="493">
        <v>2019</v>
      </c>
      <c r="O3" s="499">
        <v>2020</v>
      </c>
      <c r="P3" s="501">
        <v>2021</v>
      </c>
      <c r="Q3" s="448" t="s">
        <v>49</v>
      </c>
      <c r="R3" s="487" t="s">
        <v>69</v>
      </c>
      <c r="S3" s="488"/>
    </row>
    <row r="4" spans="1:35" ht="31.5" customHeight="1" thickBot="1">
      <c r="A4" s="490"/>
      <c r="B4" s="492"/>
      <c r="C4" s="494"/>
      <c r="D4" s="494"/>
      <c r="E4" s="494"/>
      <c r="F4" s="494"/>
      <c r="G4" s="494"/>
      <c r="H4" s="494"/>
      <c r="I4" s="494"/>
      <c r="J4" s="494"/>
      <c r="K4" s="494"/>
      <c r="L4" s="498"/>
      <c r="M4" s="494"/>
      <c r="N4" s="494"/>
      <c r="O4" s="500"/>
      <c r="P4" s="502"/>
      <c r="Q4" s="449" t="s">
        <v>233</v>
      </c>
      <c r="R4" s="28">
        <v>2020</v>
      </c>
      <c r="S4" s="292">
        <v>2021</v>
      </c>
    </row>
    <row r="5" spans="1:35" ht="3" customHeight="1" thickBot="1">
      <c r="A5" s="23"/>
      <c r="B5" s="23">
        <v>2007</v>
      </c>
      <c r="C5" s="23">
        <v>2008</v>
      </c>
      <c r="D5" s="23">
        <v>2009</v>
      </c>
      <c r="E5" s="23">
        <v>2010</v>
      </c>
      <c r="F5" s="23">
        <v>2011</v>
      </c>
      <c r="G5" s="23"/>
      <c r="H5" s="23"/>
      <c r="I5" s="23"/>
      <c r="J5" s="23"/>
      <c r="K5" s="23"/>
      <c r="L5" s="23"/>
      <c r="M5" s="23"/>
      <c r="N5" s="23"/>
      <c r="O5" s="453"/>
      <c r="P5" s="23"/>
      <c r="Q5" s="185"/>
      <c r="R5" s="23"/>
      <c r="S5" s="23"/>
    </row>
    <row r="6" spans="1:35" ht="27.95" customHeight="1">
      <c r="A6" s="133" t="s">
        <v>44</v>
      </c>
      <c r="B6" s="79">
        <v>595986.61599999934</v>
      </c>
      <c r="C6" s="60">
        <v>575965.5770000004</v>
      </c>
      <c r="D6" s="60">
        <v>544011.29100000043</v>
      </c>
      <c r="E6" s="60">
        <v>614380.20499999926</v>
      </c>
      <c r="F6" s="60">
        <v>656918.26000000106</v>
      </c>
      <c r="G6" s="60">
        <v>703504.83500000078</v>
      </c>
      <c r="H6" s="60">
        <v>720793.56200000143</v>
      </c>
      <c r="I6" s="60">
        <v>726284.80299999879</v>
      </c>
      <c r="J6" s="60">
        <f>SUM('[1]2'!T7:T18)</f>
        <v>735533.90500000014</v>
      </c>
      <c r="K6" s="60">
        <v>723973.625</v>
      </c>
      <c r="L6" s="128">
        <v>778040.99999999534</v>
      </c>
      <c r="M6" s="60">
        <v>800341.53700000001</v>
      </c>
      <c r="N6" s="60">
        <v>819402.33799999987</v>
      </c>
      <c r="O6" s="60">
        <v>856189.67600000137</v>
      </c>
      <c r="P6" s="36">
        <v>925984</v>
      </c>
      <c r="Q6" s="293"/>
      <c r="R6" s="79">
        <v>856189.67599999905</v>
      </c>
      <c r="S6" s="80">
        <v>925984.1390000009</v>
      </c>
      <c r="Z6" s="23"/>
      <c r="AA6" s="23" t="s">
        <v>70</v>
      </c>
      <c r="AB6" s="23"/>
      <c r="AC6" s="23"/>
      <c r="AD6" s="23" t="s">
        <v>71</v>
      </c>
      <c r="AE6" s="23"/>
      <c r="AF6" s="23"/>
      <c r="AG6" s="23" t="s">
        <v>72</v>
      </c>
      <c r="AH6" s="23"/>
      <c r="AI6" s="23"/>
    </row>
    <row r="7" spans="1:35" ht="27.95" customHeight="1" thickBot="1">
      <c r="A7" s="186" t="s">
        <v>45</v>
      </c>
      <c r="B7" s="294"/>
      <c r="C7" s="295">
        <f t="shared" ref="C7:P7" si="0">(C6-B6)/B6</f>
        <v>-3.3593101694751756E-2</v>
      </c>
      <c r="D7" s="295">
        <f t="shared" si="0"/>
        <v>-5.547950654696842E-2</v>
      </c>
      <c r="E7" s="295">
        <f t="shared" si="0"/>
        <v>0.12935193655750571</v>
      </c>
      <c r="F7" s="295">
        <f t="shared" si="0"/>
        <v>6.9237346278111039E-2</v>
      </c>
      <c r="G7" s="295">
        <f t="shared" si="0"/>
        <v>7.0916851968766473E-2</v>
      </c>
      <c r="H7" s="295">
        <f t="shared" si="0"/>
        <v>2.4575136004574345E-2</v>
      </c>
      <c r="I7" s="295">
        <f t="shared" si="0"/>
        <v>7.6183269239540599E-3</v>
      </c>
      <c r="J7" s="295">
        <f t="shared" si="0"/>
        <v>1.2734814169037992E-2</v>
      </c>
      <c r="K7" s="295">
        <f t="shared" si="0"/>
        <v>-1.5716855363724046E-2</v>
      </c>
      <c r="L7" s="296">
        <f t="shared" si="0"/>
        <v>7.4681415362328071E-2</v>
      </c>
      <c r="M7" s="295">
        <f t="shared" si="0"/>
        <v>2.8662418818551721E-2</v>
      </c>
      <c r="N7" s="295">
        <f t="shared" si="0"/>
        <v>2.3815833764479301E-2</v>
      </c>
      <c r="O7" s="295">
        <f t="shared" si="0"/>
        <v>4.4895329551770828E-2</v>
      </c>
      <c r="P7" s="454">
        <f t="shared" si="0"/>
        <v>8.1517362281297245E-2</v>
      </c>
      <c r="R7" s="298"/>
      <c r="S7" s="297">
        <f>(S6-R6)/R6</f>
        <v>8.1517524628505242E-2</v>
      </c>
      <c r="Z7" s="23"/>
      <c r="AA7" s="23">
        <v>2012</v>
      </c>
      <c r="AB7" s="23">
        <v>2013</v>
      </c>
      <c r="AC7" s="23"/>
      <c r="AD7" s="23">
        <v>2012</v>
      </c>
      <c r="AE7" s="23">
        <v>2013</v>
      </c>
      <c r="AF7" s="23"/>
      <c r="AG7" s="23">
        <v>2012</v>
      </c>
      <c r="AH7" s="23">
        <v>2013</v>
      </c>
      <c r="AI7" s="23"/>
    </row>
    <row r="8" spans="1:35" ht="27.95" customHeight="1">
      <c r="A8" s="133" t="s">
        <v>46</v>
      </c>
      <c r="B8" s="79">
        <v>63256.660999999986</v>
      </c>
      <c r="C8" s="60">
        <v>80362.627999999997</v>
      </c>
      <c r="D8" s="60">
        <v>79098.747999999992</v>
      </c>
      <c r="E8" s="60">
        <v>89493.365000000005</v>
      </c>
      <c r="F8" s="60">
        <v>81914.569000000003</v>
      </c>
      <c r="G8" s="60">
        <v>86371.3</v>
      </c>
      <c r="H8" s="60">
        <v>122399.001</v>
      </c>
      <c r="I8" s="60">
        <v>125153.99099999999</v>
      </c>
      <c r="J8" s="60">
        <v>116754.90900000001</v>
      </c>
      <c r="K8" s="60">
        <v>110190.53600000002</v>
      </c>
      <c r="L8" s="128">
        <v>137205.92600000018</v>
      </c>
      <c r="M8" s="60">
        <v>154727.05100000001</v>
      </c>
      <c r="N8" s="60">
        <v>169208.33799999999</v>
      </c>
      <c r="O8" s="60">
        <v>166254.71300000002</v>
      </c>
      <c r="P8" s="36">
        <v>167758.87899999999</v>
      </c>
      <c r="Q8" s="293"/>
      <c r="R8" s="60">
        <v>166254.71300000002</v>
      </c>
      <c r="S8" s="36">
        <v>167758.87899999999</v>
      </c>
      <c r="Z8" s="23" t="s">
        <v>73</v>
      </c>
      <c r="AA8" s="23"/>
      <c r="AB8" s="27"/>
      <c r="AC8" s="23"/>
      <c r="AD8" s="27"/>
      <c r="AE8" s="27"/>
      <c r="AF8" s="23"/>
      <c r="AG8" s="23"/>
      <c r="AH8" s="27" t="e">
        <f>#REF!-#REF!</f>
        <v>#REF!</v>
      </c>
      <c r="AI8" s="23"/>
    </row>
    <row r="9" spans="1:35" ht="27.95" customHeight="1" thickBot="1">
      <c r="A9" s="187" t="s">
        <v>45</v>
      </c>
      <c r="B9" s="299"/>
      <c r="C9" s="300">
        <f t="shared" ref="C9:P9" si="1">(C8-B8)/B8</f>
        <v>0.2704215924390953</v>
      </c>
      <c r="D9" s="300">
        <f t="shared" si="1"/>
        <v>-1.5727210912017519E-2</v>
      </c>
      <c r="E9" s="300">
        <f t="shared" si="1"/>
        <v>0.13141316724760313</v>
      </c>
      <c r="F9" s="300">
        <f t="shared" si="1"/>
        <v>-8.4685563002352207E-2</v>
      </c>
      <c r="G9" s="300">
        <f t="shared" si="1"/>
        <v>5.4407061581438577E-2</v>
      </c>
      <c r="H9" s="300">
        <f t="shared" si="1"/>
        <v>0.41712583925447455</v>
      </c>
      <c r="I9" s="300">
        <f t="shared" si="1"/>
        <v>2.250827194251357E-2</v>
      </c>
      <c r="J9" s="300">
        <f t="shared" si="1"/>
        <v>-6.7109981334913887E-2</v>
      </c>
      <c r="K9" s="300">
        <f t="shared" si="1"/>
        <v>-5.6223528896759203E-2</v>
      </c>
      <c r="L9" s="301">
        <f t="shared" si="1"/>
        <v>0.24516978481709314</v>
      </c>
      <c r="M9" s="300">
        <f t="shared" si="1"/>
        <v>0.12769947706194412</v>
      </c>
      <c r="N9" s="300">
        <f t="shared" si="1"/>
        <v>9.3592470782629861E-2</v>
      </c>
      <c r="O9" s="300">
        <f t="shared" si="1"/>
        <v>-1.7455552338088511E-2</v>
      </c>
      <c r="P9" s="455">
        <f t="shared" si="1"/>
        <v>9.0473585551825424E-3</v>
      </c>
      <c r="Q9" s="114"/>
      <c r="R9" s="299"/>
      <c r="S9" s="302">
        <f>(S8-R8)/R8</f>
        <v>9.0473585551825424E-3</v>
      </c>
      <c r="Z9" s="23" t="s">
        <v>74</v>
      </c>
      <c r="AA9" s="23"/>
      <c r="AB9" s="27"/>
      <c r="AC9" s="23"/>
      <c r="AD9" s="27"/>
      <c r="AE9" s="27"/>
      <c r="AF9" s="23"/>
      <c r="AG9" s="23"/>
      <c r="AH9" s="27" t="e">
        <f>#REF!-#REF!</f>
        <v>#REF!</v>
      </c>
      <c r="AI9" s="23"/>
    </row>
    <row r="10" spans="1:35" ht="27.95" customHeight="1">
      <c r="A10" s="47" t="s">
        <v>47</v>
      </c>
      <c r="B10" s="37">
        <f>(B6-B8)</f>
        <v>532729.95499999938</v>
      </c>
      <c r="C10" s="61">
        <f t="shared" ref="C10:L10" si="2">(C6-C8)</f>
        <v>495602.94900000037</v>
      </c>
      <c r="D10" s="61">
        <f t="shared" si="2"/>
        <v>464912.54300000041</v>
      </c>
      <c r="E10" s="61">
        <f t="shared" si="2"/>
        <v>524886.83999999927</v>
      </c>
      <c r="F10" s="61">
        <f t="shared" si="2"/>
        <v>575003.69100000104</v>
      </c>
      <c r="G10" s="61">
        <f t="shared" si="2"/>
        <v>617133.53500000073</v>
      </c>
      <c r="H10" s="61">
        <f t="shared" si="2"/>
        <v>598394.56100000138</v>
      </c>
      <c r="I10" s="61">
        <f t="shared" si="2"/>
        <v>601130.81199999875</v>
      </c>
      <c r="J10" s="61">
        <f t="shared" si="2"/>
        <v>618778.99600000016</v>
      </c>
      <c r="K10" s="61">
        <f t="shared" si="2"/>
        <v>613783.08899999992</v>
      </c>
      <c r="L10" s="129">
        <f t="shared" si="2"/>
        <v>640835.07399999513</v>
      </c>
      <c r="M10" s="61">
        <f>(M6-M8)</f>
        <v>645614.48600000003</v>
      </c>
      <c r="N10" s="61">
        <f>(N6-N8)</f>
        <v>650193.99999999988</v>
      </c>
      <c r="O10" s="61">
        <f>(O6-O8)</f>
        <v>689934.96300000139</v>
      </c>
      <c r="P10" s="61">
        <f>(P6-P8)</f>
        <v>758225.12100000004</v>
      </c>
      <c r="R10" s="81">
        <f>R6-R8</f>
        <v>689934.96299999906</v>
      </c>
      <c r="S10" s="82">
        <f>S6-S8</f>
        <v>758225.26000000094</v>
      </c>
      <c r="Z10" s="23" t="s">
        <v>75</v>
      </c>
      <c r="AA10" s="23"/>
      <c r="AB10" s="27"/>
      <c r="AC10" s="23"/>
      <c r="AD10" s="27"/>
      <c r="AE10" s="27"/>
      <c r="AF10" s="23"/>
      <c r="AG10" s="23"/>
      <c r="AH10" s="27" t="e">
        <f>#REF!-#REF!</f>
        <v>#REF!</v>
      </c>
      <c r="AI10" s="23"/>
    </row>
    <row r="11" spans="1:35" ht="27.95" customHeight="1" thickBot="1">
      <c r="A11" s="187" t="s">
        <v>45</v>
      </c>
      <c r="B11" s="299"/>
      <c r="C11" s="300">
        <f t="shared" ref="C11:P11" si="3">(C10-B10)/B10</f>
        <v>-6.9691981183973503E-2</v>
      </c>
      <c r="D11" s="300">
        <f t="shared" si="3"/>
        <v>-6.1925390197789032E-2</v>
      </c>
      <c r="E11" s="300">
        <f t="shared" si="3"/>
        <v>0.12900124529442691</v>
      </c>
      <c r="F11" s="300">
        <f t="shared" si="3"/>
        <v>9.5481248872617649E-2</v>
      </c>
      <c r="G11" s="300">
        <f t="shared" si="3"/>
        <v>7.3268823590907375E-2</v>
      </c>
      <c r="H11" s="300">
        <f t="shared" si="3"/>
        <v>-3.0364536906909986E-2</v>
      </c>
      <c r="I11" s="300">
        <f t="shared" si="3"/>
        <v>4.5726535271722896E-3</v>
      </c>
      <c r="J11" s="300">
        <f t="shared" si="3"/>
        <v>2.9358308786875894E-2</v>
      </c>
      <c r="K11" s="300">
        <f t="shared" si="3"/>
        <v>-8.0738147744113774E-3</v>
      </c>
      <c r="L11" s="301">
        <f t="shared" si="3"/>
        <v>4.4074177807781237E-2</v>
      </c>
      <c r="M11" s="300">
        <f t="shared" si="3"/>
        <v>7.4580998979543013E-3</v>
      </c>
      <c r="N11" s="300">
        <f t="shared" si="3"/>
        <v>7.093264013285863E-3</v>
      </c>
      <c r="O11" s="300">
        <f t="shared" si="3"/>
        <v>6.1121700600130897E-2</v>
      </c>
      <c r="P11" s="455">
        <f t="shared" si="3"/>
        <v>9.8980573042793479E-2</v>
      </c>
      <c r="Q11" s="114"/>
      <c r="R11" s="299"/>
      <c r="S11" s="302">
        <f>(S10-R10)/R10</f>
        <v>9.898077451106356E-2</v>
      </c>
      <c r="Z11" s="23" t="s">
        <v>76</v>
      </c>
      <c r="AA11" s="23"/>
      <c r="AB11" s="27"/>
      <c r="AC11" s="23"/>
      <c r="AD11" s="27"/>
      <c r="AE11" s="27"/>
      <c r="AF11" s="23"/>
      <c r="AG11" s="23"/>
      <c r="AH11" s="27" t="e">
        <f>#REF!-#REF!</f>
        <v>#REF!</v>
      </c>
      <c r="AI11" s="23"/>
    </row>
    <row r="12" spans="1:35" ht="27.95" hidden="1" customHeight="1" thickBot="1">
      <c r="A12" s="14" t="s">
        <v>48</v>
      </c>
      <c r="B12" s="303">
        <f>(B6/B8)</f>
        <v>9.4217210737695982</v>
      </c>
      <c r="C12" s="304">
        <f t="shared" ref="C12:S12" si="4">(C6/C8)</f>
        <v>7.1670824030294336</v>
      </c>
      <c r="D12" s="304">
        <f t="shared" si="4"/>
        <v>6.8776220200097287</v>
      </c>
      <c r="E12" s="304">
        <f t="shared" si="4"/>
        <v>6.8650922333739404</v>
      </c>
      <c r="F12" s="305">
        <f t="shared" si="4"/>
        <v>8.0195533959288863</v>
      </c>
      <c r="G12" s="305"/>
      <c r="H12" s="305"/>
      <c r="I12" s="305"/>
      <c r="J12" s="305"/>
      <c r="K12" s="305"/>
      <c r="L12" s="305"/>
      <c r="M12" s="305"/>
      <c r="N12" s="305"/>
      <c r="O12" s="305"/>
      <c r="P12" s="305"/>
      <c r="Q12" s="22"/>
      <c r="R12" s="305">
        <f t="shared" si="4"/>
        <v>5.1498670957977533</v>
      </c>
      <c r="S12" s="306">
        <f t="shared" si="4"/>
        <v>5.5197325144262619</v>
      </c>
      <c r="Z12" s="23" t="s">
        <v>77</v>
      </c>
      <c r="AA12" s="23"/>
      <c r="AB12" s="27"/>
      <c r="AC12" s="23"/>
      <c r="AD12" s="27"/>
      <c r="AE12" s="27"/>
      <c r="AF12" s="23"/>
      <c r="AG12" s="23"/>
      <c r="AH12" s="27" t="e">
        <f>#REF!-#REF!</f>
        <v>#REF!</v>
      </c>
      <c r="AI12" s="23"/>
    </row>
    <row r="13" spans="1:35" ht="30" customHeight="1" thickBot="1">
      <c r="Z13" s="23" t="s">
        <v>78</v>
      </c>
      <c r="AA13" s="23"/>
      <c r="AB13" s="27"/>
      <c r="AC13" s="23"/>
      <c r="AD13" s="27"/>
      <c r="AE13" s="27"/>
      <c r="AF13" s="23"/>
      <c r="AG13" s="23"/>
      <c r="AH13" s="27" t="e">
        <f>#REF!-#REF!</f>
        <v>#REF!</v>
      </c>
      <c r="AI13" s="23"/>
    </row>
    <row r="14" spans="1:35" ht="22.5" customHeight="1">
      <c r="A14" s="489" t="s">
        <v>20</v>
      </c>
      <c r="B14" s="491">
        <v>2007</v>
      </c>
      <c r="C14" s="493">
        <v>2008</v>
      </c>
      <c r="D14" s="493">
        <v>2009</v>
      </c>
      <c r="E14" s="493">
        <v>2010</v>
      </c>
      <c r="F14" s="493">
        <v>2011</v>
      </c>
      <c r="G14" s="493">
        <v>2012</v>
      </c>
      <c r="H14" s="493">
        <v>2013</v>
      </c>
      <c r="I14" s="493">
        <v>2014</v>
      </c>
      <c r="J14" s="493">
        <v>2015</v>
      </c>
      <c r="K14" s="495">
        <v>2016</v>
      </c>
      <c r="L14" s="497">
        <v>2017</v>
      </c>
      <c r="M14" s="493">
        <v>2018</v>
      </c>
      <c r="N14" s="493">
        <v>2019</v>
      </c>
      <c r="O14" s="499">
        <v>2020</v>
      </c>
      <c r="P14" s="501">
        <v>2021</v>
      </c>
      <c r="Q14" s="307" t="s">
        <v>49</v>
      </c>
      <c r="R14" s="487" t="str">
        <f>R3</f>
        <v>jan-dez</v>
      </c>
      <c r="S14" s="488"/>
      <c r="Z14" s="23" t="s">
        <v>79</v>
      </c>
      <c r="AA14" s="23"/>
      <c r="AB14" s="27"/>
      <c r="AC14" s="23"/>
      <c r="AD14" s="27"/>
      <c r="AE14" s="27"/>
      <c r="AF14" s="23"/>
      <c r="AG14" s="23"/>
      <c r="AH14" s="27" t="e">
        <f>#REF!-#REF!</f>
        <v>#REF!</v>
      </c>
      <c r="AI14" s="23"/>
    </row>
    <row r="15" spans="1:35" ht="31.5" customHeight="1" thickBot="1">
      <c r="A15" s="490"/>
      <c r="B15" s="492"/>
      <c r="C15" s="494"/>
      <c r="D15" s="494"/>
      <c r="E15" s="494"/>
      <c r="F15" s="494"/>
      <c r="G15" s="494"/>
      <c r="H15" s="494"/>
      <c r="I15" s="494"/>
      <c r="J15" s="494"/>
      <c r="K15" s="496"/>
      <c r="L15" s="498"/>
      <c r="M15" s="494"/>
      <c r="N15" s="494"/>
      <c r="O15" s="500"/>
      <c r="P15" s="502"/>
      <c r="Q15" s="308" t="str">
        <f>Q4</f>
        <v>2007/2021</v>
      </c>
      <c r="R15" s="28">
        <f>R4</f>
        <v>2020</v>
      </c>
      <c r="S15" s="292">
        <f>S4</f>
        <v>2021</v>
      </c>
      <c r="Z15" s="23" t="s">
        <v>80</v>
      </c>
      <c r="AA15" s="23"/>
      <c r="AB15" s="27"/>
      <c r="AC15" s="23"/>
      <c r="AD15" s="27"/>
      <c r="AE15" s="27"/>
      <c r="AF15" s="23"/>
      <c r="AG15" s="23"/>
      <c r="AH15" s="27" t="e">
        <f>#REF!-#REF!</f>
        <v>#REF!</v>
      </c>
      <c r="AI15" s="23"/>
    </row>
    <row r="16" spans="1:35" s="23" customFormat="1" ht="3" customHeight="1" thickBot="1">
      <c r="B16" s="23">
        <v>2007</v>
      </c>
      <c r="C16" s="23">
        <v>2008</v>
      </c>
      <c r="D16" s="23">
        <v>2009</v>
      </c>
      <c r="E16" s="23">
        <v>2010</v>
      </c>
      <c r="F16" s="23">
        <v>2011</v>
      </c>
      <c r="O16" s="453"/>
      <c r="Q16" s="309"/>
      <c r="Z16" s="23" t="s">
        <v>81</v>
      </c>
      <c r="AB16" s="27"/>
      <c r="AD16" s="27"/>
      <c r="AE16" s="27"/>
      <c r="AH16" s="27" t="e">
        <f>#REF!-#REF!</f>
        <v>#REF!</v>
      </c>
    </row>
    <row r="17" spans="1:35" ht="27.75" customHeight="1">
      <c r="A17" s="133" t="s">
        <v>44</v>
      </c>
      <c r="B17" s="79">
        <v>392293.98699999956</v>
      </c>
      <c r="C17" s="60">
        <v>370979.67800000019</v>
      </c>
      <c r="D17" s="60">
        <v>344221.9980000002</v>
      </c>
      <c r="E17" s="60">
        <v>386156.65199999994</v>
      </c>
      <c r="F17" s="60">
        <v>390987.57200000004</v>
      </c>
      <c r="G17" s="60">
        <v>406063.09400000004</v>
      </c>
      <c r="H17" s="60">
        <v>407598.05399999983</v>
      </c>
      <c r="I17" s="60">
        <v>406953.16900000011</v>
      </c>
      <c r="J17" s="60">
        <v>421887.39099999977</v>
      </c>
      <c r="K17" s="165">
        <v>431264.80099999998</v>
      </c>
      <c r="L17" s="128">
        <v>442364.451999999</v>
      </c>
      <c r="M17" s="60">
        <v>454202.09499999997</v>
      </c>
      <c r="N17" s="60">
        <v>454929.95199999987</v>
      </c>
      <c r="O17" s="60">
        <v>393954.14199999906</v>
      </c>
      <c r="P17" s="36">
        <v>428000</v>
      </c>
      <c r="Q17" s="293"/>
      <c r="R17" s="79">
        <v>393954.14200000063</v>
      </c>
      <c r="S17" s="80">
        <v>428000.11799999891</v>
      </c>
      <c r="Z17" s="23" t="s">
        <v>82</v>
      </c>
      <c r="AA17" s="23"/>
      <c r="AB17" s="27"/>
      <c r="AC17" s="23"/>
      <c r="AD17" s="27"/>
      <c r="AE17" s="27"/>
      <c r="AF17" s="23"/>
      <c r="AG17" s="23"/>
      <c r="AH17" s="27" t="e">
        <f>#REF!-#REF!</f>
        <v>#REF!</v>
      </c>
      <c r="AI17" s="23"/>
    </row>
    <row r="18" spans="1:35" ht="27.75" customHeight="1" thickBot="1">
      <c r="A18" s="186" t="s">
        <v>45</v>
      </c>
      <c r="B18" s="294"/>
      <c r="C18" s="295">
        <f t="shared" ref="C18:P18" si="5">(C17-B17)/B17</f>
        <v>-5.4332489679479568E-2</v>
      </c>
      <c r="D18" s="295">
        <f t="shared" si="5"/>
        <v>-7.2127077537654183E-2</v>
      </c>
      <c r="E18" s="295">
        <f t="shared" si="5"/>
        <v>0.12182444539758823</v>
      </c>
      <c r="F18" s="295">
        <f t="shared" si="5"/>
        <v>1.2510259696368252E-2</v>
      </c>
      <c r="G18" s="295">
        <f t="shared" si="5"/>
        <v>3.8557547808706294E-2</v>
      </c>
      <c r="H18" s="295">
        <f t="shared" si="5"/>
        <v>3.7801022123911316E-3</v>
      </c>
      <c r="I18" s="295">
        <f t="shared" si="5"/>
        <v>-1.5821591729182263E-3</v>
      </c>
      <c r="J18" s="295">
        <f t="shared" si="5"/>
        <v>3.6697642720653331E-2</v>
      </c>
      <c r="K18" s="310">
        <f t="shared" si="5"/>
        <v>2.2227281971553901E-2</v>
      </c>
      <c r="L18" s="296">
        <f t="shared" si="5"/>
        <v>2.5737437820711511E-2</v>
      </c>
      <c r="M18" s="295">
        <f t="shared" si="5"/>
        <v>2.6759932780496109E-2</v>
      </c>
      <c r="N18" s="295">
        <f t="shared" si="5"/>
        <v>1.6024959109884815E-3</v>
      </c>
      <c r="O18" s="295">
        <f t="shared" si="5"/>
        <v>-0.13403340389423476</v>
      </c>
      <c r="P18" s="454">
        <f t="shared" si="5"/>
        <v>8.642086570573744E-2</v>
      </c>
      <c r="R18" s="298"/>
      <c r="S18" s="297"/>
      <c r="Z18" s="23" t="s">
        <v>83</v>
      </c>
      <c r="AA18" s="23"/>
      <c r="AB18" s="27"/>
      <c r="AC18" s="23"/>
      <c r="AD18" s="27"/>
      <c r="AE18" s="27"/>
      <c r="AF18" s="23"/>
      <c r="AG18" s="23"/>
      <c r="AH18" s="27" t="e">
        <f>#REF!-#REF!</f>
        <v>#REF!</v>
      </c>
      <c r="AI18" s="23"/>
    </row>
    <row r="19" spans="1:35" ht="27.75" customHeight="1">
      <c r="A19" s="133" t="s">
        <v>46</v>
      </c>
      <c r="B19" s="79">
        <v>62681.055999999982</v>
      </c>
      <c r="C19" s="60">
        <v>79621.592999999993</v>
      </c>
      <c r="D19" s="60">
        <v>77709.866999999998</v>
      </c>
      <c r="E19" s="60">
        <v>88593.928999999989</v>
      </c>
      <c r="F19" s="60">
        <v>80744.22</v>
      </c>
      <c r="G19" s="60">
        <v>85348.562999999995</v>
      </c>
      <c r="H19" s="60">
        <v>121368.935</v>
      </c>
      <c r="I19" s="60">
        <v>124143.97100000001</v>
      </c>
      <c r="J19" s="60">
        <v>115571.70700000001</v>
      </c>
      <c r="K19" s="165">
        <v>109068.98599999999</v>
      </c>
      <c r="L19" s="128">
        <v>136178.72600000011</v>
      </c>
      <c r="M19" s="60">
        <v>153404.38699999999</v>
      </c>
      <c r="N19" s="60">
        <v>167744.46300000002</v>
      </c>
      <c r="O19" s="60">
        <v>164346.62300000008</v>
      </c>
      <c r="P19" s="36">
        <v>165355.20000000004</v>
      </c>
      <c r="Q19" s="293"/>
      <c r="R19" s="60">
        <v>164346.62299999999</v>
      </c>
      <c r="S19" s="36">
        <v>165355.20000000004</v>
      </c>
      <c r="Z19" s="23" t="s">
        <v>84</v>
      </c>
      <c r="AA19" s="23"/>
      <c r="AB19" s="27"/>
      <c r="AC19" s="23"/>
      <c r="AD19" s="27"/>
      <c r="AE19" s="27"/>
      <c r="AF19" s="23"/>
      <c r="AG19" s="23"/>
      <c r="AH19" s="27" t="e">
        <f>#REF!-#REF!</f>
        <v>#REF!</v>
      </c>
      <c r="AI19" s="23"/>
    </row>
    <row r="20" spans="1:35" ht="27.75" customHeight="1" thickBot="1">
      <c r="A20" s="187" t="s">
        <v>45</v>
      </c>
      <c r="B20" s="299"/>
      <c r="C20" s="300">
        <f t="shared" ref="C20:P20" si="6">(C19-B19)/B19</f>
        <v>0.27026566048919176</v>
      </c>
      <c r="D20" s="300">
        <f t="shared" si="6"/>
        <v>-2.4010145087149853E-2</v>
      </c>
      <c r="E20" s="300">
        <f t="shared" si="6"/>
        <v>0.14006023199087436</v>
      </c>
      <c r="F20" s="300">
        <f t="shared" si="6"/>
        <v>-8.8603238264779852E-2</v>
      </c>
      <c r="G20" s="300">
        <f t="shared" si="6"/>
        <v>5.702380925842114E-2</v>
      </c>
      <c r="H20" s="300">
        <f t="shared" si="6"/>
        <v>0.42203841205856046</v>
      </c>
      <c r="I20" s="300">
        <f t="shared" si="6"/>
        <v>2.2864466924753087E-2</v>
      </c>
      <c r="J20" s="300">
        <f t="shared" si="6"/>
        <v>-6.9050989193828793E-2</v>
      </c>
      <c r="K20" s="311">
        <f t="shared" si="6"/>
        <v>-5.6265682741884385E-2</v>
      </c>
      <c r="L20" s="301">
        <f t="shared" si="6"/>
        <v>0.24855590020796675</v>
      </c>
      <c r="M20" s="300">
        <f t="shared" si="6"/>
        <v>0.12649303974249151</v>
      </c>
      <c r="N20" s="300">
        <f t="shared" si="6"/>
        <v>9.3478917261994809E-2</v>
      </c>
      <c r="O20" s="300">
        <f t="shared" si="6"/>
        <v>-2.0256048630349952E-2</v>
      </c>
      <c r="P20" s="455">
        <f t="shared" si="6"/>
        <v>6.1368891041951052E-3</v>
      </c>
      <c r="Q20" s="114"/>
      <c r="R20" s="299"/>
      <c r="S20" s="302">
        <f>(S19-R19)/R19</f>
        <v>6.1368891041956395E-3</v>
      </c>
    </row>
    <row r="21" spans="1:35" ht="27.75" customHeight="1">
      <c r="A21" s="47" t="s">
        <v>47</v>
      </c>
      <c r="B21" s="37">
        <f>B17-B19</f>
        <v>329612.93099999957</v>
      </c>
      <c r="C21" s="61">
        <f t="shared" ref="C21:P21" si="7">C17-C19</f>
        <v>291358.0850000002</v>
      </c>
      <c r="D21" s="61">
        <f t="shared" si="7"/>
        <v>266512.13100000017</v>
      </c>
      <c r="E21" s="61">
        <f t="shared" si="7"/>
        <v>297562.72299999994</v>
      </c>
      <c r="F21" s="61">
        <f t="shared" si="7"/>
        <v>310243.35200000007</v>
      </c>
      <c r="G21" s="61">
        <f t="shared" si="7"/>
        <v>320714.53100000008</v>
      </c>
      <c r="H21" s="61">
        <f t="shared" si="7"/>
        <v>286229.11899999983</v>
      </c>
      <c r="I21" s="61">
        <f t="shared" si="7"/>
        <v>282809.19800000009</v>
      </c>
      <c r="J21" s="61">
        <f t="shared" si="7"/>
        <v>306315.68399999978</v>
      </c>
      <c r="K21" s="15">
        <f t="shared" si="7"/>
        <v>322195.815</v>
      </c>
      <c r="L21" s="129">
        <f t="shared" si="7"/>
        <v>306185.72599999886</v>
      </c>
      <c r="M21" s="61">
        <f t="shared" si="7"/>
        <v>300797.70799999998</v>
      </c>
      <c r="N21" s="61">
        <f t="shared" si="7"/>
        <v>287185.48899999983</v>
      </c>
      <c r="O21" s="61">
        <f t="shared" si="7"/>
        <v>229607.51899999898</v>
      </c>
      <c r="P21" s="61">
        <f t="shared" si="7"/>
        <v>262644.79999999993</v>
      </c>
      <c r="R21" s="81">
        <f>R17-R19</f>
        <v>229607.51900000064</v>
      </c>
      <c r="S21" s="82">
        <f>S17-S19</f>
        <v>262644.9179999989</v>
      </c>
    </row>
    <row r="22" spans="1:35" ht="27.75" customHeight="1" thickBot="1">
      <c r="A22" s="187" t="s">
        <v>45</v>
      </c>
      <c r="B22" s="299"/>
      <c r="C22" s="300">
        <f t="shared" ref="C22:P22" si="8">(C21-B21)/B21</f>
        <v>-0.11605990664243518</v>
      </c>
      <c r="D22" s="300">
        <f t="shared" si="8"/>
        <v>-8.5276349890891168E-2</v>
      </c>
      <c r="E22" s="300">
        <f t="shared" si="8"/>
        <v>0.1165072369632576</v>
      </c>
      <c r="F22" s="300">
        <f t="shared" si="8"/>
        <v>4.261497835533698E-2</v>
      </c>
      <c r="G22" s="300">
        <f t="shared" si="8"/>
        <v>3.3751501627664215E-2</v>
      </c>
      <c r="H22" s="300">
        <f t="shared" si="8"/>
        <v>-0.10752681486702027</v>
      </c>
      <c r="I22" s="300">
        <f t="shared" si="8"/>
        <v>-1.1948193852351347E-2</v>
      </c>
      <c r="J22" s="300">
        <f t="shared" si="8"/>
        <v>8.3117827023432511E-2</v>
      </c>
      <c r="K22" s="311">
        <f t="shared" si="8"/>
        <v>5.1842369912734339E-2</v>
      </c>
      <c r="L22" s="301">
        <f t="shared" si="8"/>
        <v>-4.9690555415814887E-2</v>
      </c>
      <c r="M22" s="300">
        <f t="shared" si="8"/>
        <v>-1.7597221367526766E-2</v>
      </c>
      <c r="N22" s="300">
        <f t="shared" si="8"/>
        <v>-4.5253732451977856E-2</v>
      </c>
      <c r="O22" s="300">
        <f t="shared" si="8"/>
        <v>-0.20049052687338559</v>
      </c>
      <c r="P22" s="455">
        <f t="shared" si="8"/>
        <v>0.14388588467784932</v>
      </c>
      <c r="Q22" s="114"/>
      <c r="R22" s="299"/>
      <c r="S22" s="302">
        <f>(S21-R21)/R21</f>
        <v>0.14388639859828878</v>
      </c>
    </row>
    <row r="23" spans="1:35" ht="27.75" hidden="1" customHeight="1" thickBot="1">
      <c r="A23" s="14" t="s">
        <v>48</v>
      </c>
      <c r="B23" s="303">
        <f>(B17/B19)</f>
        <v>6.2585733558796406</v>
      </c>
      <c r="C23" s="304">
        <f>(C17/C19)</f>
        <v>4.6592847997904316</v>
      </c>
      <c r="D23" s="304">
        <f>(D17/D19)</f>
        <v>4.4295790391714371</v>
      </c>
      <c r="E23" s="304">
        <f>(E17/E19)</f>
        <v>4.3587258896712884</v>
      </c>
      <c r="F23" s="305">
        <f>(F17/F19)</f>
        <v>4.8422979626281615</v>
      </c>
      <c r="G23" s="305"/>
      <c r="H23" s="305"/>
      <c r="I23" s="305"/>
      <c r="J23" s="305"/>
      <c r="K23" s="305"/>
      <c r="L23" s="305"/>
      <c r="M23" s="305"/>
      <c r="N23" s="305"/>
      <c r="O23" s="305"/>
      <c r="P23" s="305"/>
      <c r="Q23" s="22"/>
      <c r="R23" s="305">
        <f>(R17/R19)</f>
        <v>2.3970930148044518</v>
      </c>
      <c r="S23" s="306">
        <f>(S17/S19)</f>
        <v>2.5883680585793418</v>
      </c>
    </row>
    <row r="24" spans="1:35" ht="30" customHeight="1" thickBot="1"/>
    <row r="25" spans="1:35" ht="22.5" customHeight="1">
      <c r="A25" s="489" t="s">
        <v>31</v>
      </c>
      <c r="B25" s="491">
        <v>2007</v>
      </c>
      <c r="C25" s="493">
        <v>2008</v>
      </c>
      <c r="D25" s="493">
        <v>2009</v>
      </c>
      <c r="E25" s="493">
        <v>2010</v>
      </c>
      <c r="F25" s="493">
        <v>2011</v>
      </c>
      <c r="G25" s="493">
        <v>2012</v>
      </c>
      <c r="H25" s="493">
        <v>2013</v>
      </c>
      <c r="I25" s="493">
        <v>2014</v>
      </c>
      <c r="J25" s="493">
        <v>2015</v>
      </c>
      <c r="K25" s="495">
        <v>2016</v>
      </c>
      <c r="L25" s="497">
        <v>2017</v>
      </c>
      <c r="M25" s="493">
        <v>2018</v>
      </c>
      <c r="N25" s="493">
        <v>2019</v>
      </c>
      <c r="O25" s="499">
        <v>2020</v>
      </c>
      <c r="P25" s="501">
        <v>2021</v>
      </c>
      <c r="Q25" s="307" t="s">
        <v>49</v>
      </c>
      <c r="R25" s="487" t="str">
        <f>R14</f>
        <v>jan-dez</v>
      </c>
      <c r="S25" s="488"/>
    </row>
    <row r="26" spans="1:35" ht="31.5" customHeight="1" thickBot="1">
      <c r="A26" s="490"/>
      <c r="B26" s="492"/>
      <c r="C26" s="494"/>
      <c r="D26" s="494"/>
      <c r="E26" s="494"/>
      <c r="F26" s="494"/>
      <c r="G26" s="494"/>
      <c r="H26" s="494"/>
      <c r="I26" s="494"/>
      <c r="J26" s="494"/>
      <c r="K26" s="496"/>
      <c r="L26" s="498"/>
      <c r="M26" s="494"/>
      <c r="N26" s="494"/>
      <c r="O26" s="500"/>
      <c r="P26" s="502"/>
      <c r="Q26" s="308" t="str">
        <f>Q4</f>
        <v>2007/2021</v>
      </c>
      <c r="R26" s="28">
        <f>R4</f>
        <v>2020</v>
      </c>
      <c r="S26" s="292">
        <f>S4</f>
        <v>2021</v>
      </c>
    </row>
    <row r="27" spans="1:35" s="23" customFormat="1" ht="3" customHeight="1" thickBot="1">
      <c r="B27" s="23">
        <v>2007</v>
      </c>
      <c r="C27" s="23">
        <v>2008</v>
      </c>
      <c r="D27" s="23">
        <v>2009</v>
      </c>
      <c r="E27" s="23">
        <v>2010</v>
      </c>
      <c r="F27" s="23">
        <v>2011</v>
      </c>
      <c r="O27" s="453"/>
      <c r="Q27" s="309"/>
    </row>
    <row r="28" spans="1:35" ht="27.75" customHeight="1">
      <c r="A28" s="133" t="s">
        <v>44</v>
      </c>
      <c r="B28" s="79">
        <v>203692.62899999981</v>
      </c>
      <c r="C28" s="60">
        <v>204985.89900000018</v>
      </c>
      <c r="D28" s="60">
        <v>199789.29300000027</v>
      </c>
      <c r="E28" s="60">
        <v>228223.55300000007</v>
      </c>
      <c r="F28" s="60">
        <v>265930.68799999997</v>
      </c>
      <c r="G28" s="60">
        <v>297441.74100000004</v>
      </c>
      <c r="H28" s="60">
        <v>313195.50799999997</v>
      </c>
      <c r="I28" s="60">
        <v>319331.63400000008</v>
      </c>
      <c r="J28" s="60">
        <v>313646.51399999997</v>
      </c>
      <c r="K28" s="165">
        <v>292708.82400000008</v>
      </c>
      <c r="L28" s="128">
        <v>335676.5479999996</v>
      </c>
      <c r="M28" s="60">
        <v>346139.44199999998</v>
      </c>
      <c r="N28" s="60">
        <v>364472.386</v>
      </c>
      <c r="O28" s="60">
        <v>462235.53400000004</v>
      </c>
      <c r="P28" s="36">
        <v>497984.02100000018</v>
      </c>
      <c r="Q28" s="293"/>
      <c r="R28" s="79">
        <v>462235.53399999993</v>
      </c>
      <c r="S28" s="80">
        <v>497984.02099999972</v>
      </c>
    </row>
    <row r="29" spans="1:35" ht="27.75" customHeight="1" thickBot="1">
      <c r="A29" s="186" t="s">
        <v>45</v>
      </c>
      <c r="B29" s="294"/>
      <c r="C29" s="295">
        <f t="shared" ref="C29:P29" si="9">(C28-B28)/B28</f>
        <v>6.3491251811589565E-3</v>
      </c>
      <c r="D29" s="295">
        <f t="shared" si="9"/>
        <v>-2.5351041341628616E-2</v>
      </c>
      <c r="E29" s="295">
        <f t="shared" si="9"/>
        <v>0.14232124040801208</v>
      </c>
      <c r="F29" s="295">
        <f t="shared" si="9"/>
        <v>0.16522017339726491</v>
      </c>
      <c r="G29" s="295">
        <f t="shared" si="9"/>
        <v>0.11849348127885141</v>
      </c>
      <c r="H29" s="295">
        <f t="shared" si="9"/>
        <v>5.296421056115299E-2</v>
      </c>
      <c r="I29" s="295">
        <f t="shared" si="9"/>
        <v>1.9591998746035993E-2</v>
      </c>
      <c r="J29" s="295">
        <f t="shared" si="9"/>
        <v>-1.7803184510057374E-2</v>
      </c>
      <c r="K29" s="310">
        <f t="shared" si="9"/>
        <v>-6.6755691727534677E-2</v>
      </c>
      <c r="L29" s="296">
        <f t="shared" si="9"/>
        <v>0.14679340175955716</v>
      </c>
      <c r="M29" s="295">
        <f t="shared" si="9"/>
        <v>3.1169571012153018E-2</v>
      </c>
      <c r="N29" s="295">
        <f t="shared" si="9"/>
        <v>5.2964042161944717E-2</v>
      </c>
      <c r="O29" s="295">
        <f t="shared" si="9"/>
        <v>0.26823197519276548</v>
      </c>
      <c r="P29" s="454">
        <f t="shared" si="9"/>
        <v>7.7338249378292354E-2</v>
      </c>
      <c r="R29" s="298"/>
      <c r="S29" s="297">
        <f>(S28-R28)/R28</f>
        <v>7.7338249378291618E-2</v>
      </c>
    </row>
    <row r="30" spans="1:35" ht="27.75" customHeight="1">
      <c r="A30" s="133" t="s">
        <v>46</v>
      </c>
      <c r="B30" s="79">
        <v>575.60500000000002</v>
      </c>
      <c r="C30" s="60">
        <v>741.03499999999963</v>
      </c>
      <c r="D30" s="60">
        <v>1388.8809999999992</v>
      </c>
      <c r="E30" s="60">
        <v>899.43600000000015</v>
      </c>
      <c r="F30" s="60">
        <v>1170.3490000000002</v>
      </c>
      <c r="G30" s="60">
        <v>1022.7370000000001</v>
      </c>
      <c r="H30" s="60">
        <v>1030.066</v>
      </c>
      <c r="I30" s="60">
        <v>1010.02</v>
      </c>
      <c r="J30" s="60">
        <v>1183.202</v>
      </c>
      <c r="K30" s="165">
        <v>1121.55</v>
      </c>
      <c r="L30" s="128">
        <v>1027.2</v>
      </c>
      <c r="M30" s="60">
        <v>1322.664</v>
      </c>
      <c r="N30" s="60">
        <v>1463.875</v>
      </c>
      <c r="O30" s="60">
        <v>1908.0899999999986</v>
      </c>
      <c r="P30" s="36">
        <v>2403.679000000001</v>
      </c>
      <c r="Q30" s="293"/>
      <c r="R30" s="79">
        <v>1908.0899999999997</v>
      </c>
      <c r="S30" s="80">
        <v>2403.679000000001</v>
      </c>
    </row>
    <row r="31" spans="1:35" ht="27.75" customHeight="1" thickBot="1">
      <c r="A31" s="187" t="s">
        <v>45</v>
      </c>
      <c r="B31" s="299"/>
      <c r="C31" s="300">
        <f t="shared" ref="C31:P31" si="10">(C30-B30)/B30</f>
        <v>0.28740195099069604</v>
      </c>
      <c r="D31" s="300">
        <f t="shared" si="10"/>
        <v>0.87424480625071677</v>
      </c>
      <c r="E31" s="300">
        <f t="shared" si="10"/>
        <v>-0.35240240164564085</v>
      </c>
      <c r="F31" s="300">
        <f t="shared" si="10"/>
        <v>0.30120319844880566</v>
      </c>
      <c r="G31" s="300">
        <f t="shared" si="10"/>
        <v>-0.12612648022085726</v>
      </c>
      <c r="H31" s="300">
        <f t="shared" si="10"/>
        <v>7.1660651760911652E-3</v>
      </c>
      <c r="I31" s="300">
        <f t="shared" si="10"/>
        <v>-1.9460888913914301E-2</v>
      </c>
      <c r="J31" s="300">
        <f t="shared" si="10"/>
        <v>0.17146393140729888</v>
      </c>
      <c r="K31" s="311">
        <f t="shared" si="10"/>
        <v>-5.2106064729437615E-2</v>
      </c>
      <c r="L31" s="301">
        <f t="shared" si="10"/>
        <v>-8.4124648923364909E-2</v>
      </c>
      <c r="M31" s="300">
        <f t="shared" si="10"/>
        <v>0.28764018691588777</v>
      </c>
      <c r="N31" s="300">
        <f t="shared" si="10"/>
        <v>0.10676256403742751</v>
      </c>
      <c r="O31" s="300">
        <f t="shared" si="10"/>
        <v>0.30345145589616501</v>
      </c>
      <c r="P31" s="455">
        <f t="shared" si="10"/>
        <v>0.25973041103931305</v>
      </c>
      <c r="Q31" s="114"/>
      <c r="R31" s="299"/>
      <c r="S31" s="302">
        <f>(S30-R30)/R30</f>
        <v>0.25973041103931227</v>
      </c>
    </row>
    <row r="32" spans="1:35" ht="27.75" customHeight="1">
      <c r="A32" s="47" t="s">
        <v>47</v>
      </c>
      <c r="B32" s="37">
        <f>(B28-B30)</f>
        <v>203117.0239999998</v>
      </c>
      <c r="C32" s="61">
        <f t="shared" ref="C32:P32" si="11">(C28-C30)</f>
        <v>204244.86400000018</v>
      </c>
      <c r="D32" s="61">
        <f t="shared" si="11"/>
        <v>198400.41200000027</v>
      </c>
      <c r="E32" s="61">
        <f t="shared" si="11"/>
        <v>227324.11700000009</v>
      </c>
      <c r="F32" s="61">
        <f t="shared" si="11"/>
        <v>264760.33899999998</v>
      </c>
      <c r="G32" s="61">
        <f t="shared" si="11"/>
        <v>296419.00400000002</v>
      </c>
      <c r="H32" s="61">
        <f t="shared" si="11"/>
        <v>312165.44199999998</v>
      </c>
      <c r="I32" s="61">
        <f t="shared" si="11"/>
        <v>318321.61400000006</v>
      </c>
      <c r="J32" s="61">
        <f t="shared" si="11"/>
        <v>312463.31199999998</v>
      </c>
      <c r="K32" s="15">
        <f t="shared" si="11"/>
        <v>291587.27400000009</v>
      </c>
      <c r="L32" s="129">
        <f t="shared" si="11"/>
        <v>334649.34799999959</v>
      </c>
      <c r="M32" s="61">
        <f t="shared" si="11"/>
        <v>344816.77799999999</v>
      </c>
      <c r="N32" s="61">
        <f t="shared" si="11"/>
        <v>363008.511</v>
      </c>
      <c r="O32" s="61">
        <f t="shared" si="11"/>
        <v>460327.44400000002</v>
      </c>
      <c r="P32" s="61">
        <f t="shared" si="11"/>
        <v>495580.34200000018</v>
      </c>
      <c r="R32" s="81">
        <f>R28-R30</f>
        <v>460327.4439999999</v>
      </c>
      <c r="S32" s="82">
        <f>S28-S30</f>
        <v>495580.34199999971</v>
      </c>
    </row>
    <row r="33" spans="1:19" ht="27.75" customHeight="1" thickBot="1">
      <c r="A33" s="187" t="s">
        <v>45</v>
      </c>
      <c r="B33" s="299"/>
      <c r="C33" s="300">
        <f t="shared" ref="C33:P33" si="12">(C32-B32)/B32</f>
        <v>5.5526611102788507E-3</v>
      </c>
      <c r="D33" s="300">
        <f t="shared" si="12"/>
        <v>-2.8614927619427914E-2</v>
      </c>
      <c r="E33" s="300">
        <f t="shared" si="12"/>
        <v>0.14578450068944299</v>
      </c>
      <c r="F33" s="300">
        <f t="shared" si="12"/>
        <v>0.16468213973091064</v>
      </c>
      <c r="G33" s="300">
        <f t="shared" si="12"/>
        <v>0.11957480157177182</v>
      </c>
      <c r="H33" s="300">
        <f t="shared" si="12"/>
        <v>5.3122228290059179E-2</v>
      </c>
      <c r="I33" s="300">
        <f t="shared" si="12"/>
        <v>1.972086327223908E-2</v>
      </c>
      <c r="J33" s="300">
        <f t="shared" si="12"/>
        <v>-1.840372045864307E-2</v>
      </c>
      <c r="K33" s="311">
        <f t="shared" si="12"/>
        <v>-6.6811165337708145E-2</v>
      </c>
      <c r="L33" s="301">
        <f t="shared" si="12"/>
        <v>0.14768159600819714</v>
      </c>
      <c r="M33" s="300">
        <f t="shared" si="12"/>
        <v>3.038233918806384E-2</v>
      </c>
      <c r="N33" s="300">
        <f t="shared" si="12"/>
        <v>5.2757679326149283E-2</v>
      </c>
      <c r="O33" s="300">
        <f t="shared" si="12"/>
        <v>0.26808994844751732</v>
      </c>
      <c r="P33" s="455">
        <f t="shared" si="12"/>
        <v>7.6582220894047232E-2</v>
      </c>
      <c r="Q33" s="114"/>
      <c r="R33" s="299"/>
      <c r="S33" s="302">
        <f>(S32-R32)/R32</f>
        <v>7.6582220894046496E-2</v>
      </c>
    </row>
    <row r="34" spans="1:19" ht="27.75" hidden="1" customHeight="1" thickBot="1">
      <c r="A34" s="14" t="s">
        <v>48</v>
      </c>
      <c r="B34" s="303">
        <f>(B28/B30)</f>
        <v>353.87571164253228</v>
      </c>
      <c r="C34" s="304">
        <f>(C28/C30)</f>
        <v>276.62107592758815</v>
      </c>
      <c r="D34" s="304">
        <f>(D28/D30)</f>
        <v>143.84910802293385</v>
      </c>
      <c r="E34" s="304">
        <f>(E28/E30)</f>
        <v>253.74073641704362</v>
      </c>
      <c r="F34" s="305">
        <f>(F28/F30)</f>
        <v>227.22340771855227</v>
      </c>
      <c r="G34" s="305"/>
      <c r="H34" s="305"/>
      <c r="I34" s="305"/>
      <c r="J34" s="305"/>
      <c r="K34" s="305"/>
      <c r="L34" s="305"/>
      <c r="M34" s="305"/>
      <c r="N34" s="305"/>
      <c r="O34" s="305"/>
      <c r="P34" s="305"/>
      <c r="Q34" s="22"/>
      <c r="R34" s="305">
        <f>(R28/R30)</f>
        <v>242.25038336766085</v>
      </c>
      <c r="S34" s="306">
        <f>(S28/S30)</f>
        <v>207.17575890957133</v>
      </c>
    </row>
    <row r="36" spans="1:19">
      <c r="A36" s="24" t="s">
        <v>63</v>
      </c>
    </row>
  </sheetData>
  <mergeCells count="51">
    <mergeCell ref="F3:F4"/>
    <mergeCell ref="A3:A4"/>
    <mergeCell ref="B3:B4"/>
    <mergeCell ref="C3:C4"/>
    <mergeCell ref="D3:D4"/>
    <mergeCell ref="E3:E4"/>
    <mergeCell ref="N3:N4"/>
    <mergeCell ref="O3:O4"/>
    <mergeCell ref="P3:P4"/>
    <mergeCell ref="G3:G4"/>
    <mergeCell ref="H3:H4"/>
    <mergeCell ref="I3:I4"/>
    <mergeCell ref="J3:J4"/>
    <mergeCell ref="K3:K4"/>
    <mergeCell ref="P25:P26"/>
    <mergeCell ref="R3:S3"/>
    <mergeCell ref="A14:A15"/>
    <mergeCell ref="B14:B15"/>
    <mergeCell ref="C14:C15"/>
    <mergeCell ref="D14:D15"/>
    <mergeCell ref="E14:E15"/>
    <mergeCell ref="R14:S14"/>
    <mergeCell ref="G14:G15"/>
    <mergeCell ref="H14:H15"/>
    <mergeCell ref="I14:I15"/>
    <mergeCell ref="J14:J15"/>
    <mergeCell ref="K14:K15"/>
    <mergeCell ref="L14:L15"/>
    <mergeCell ref="L3:L4"/>
    <mergeCell ref="M3:M4"/>
    <mergeCell ref="M14:M15"/>
    <mergeCell ref="N14:N15"/>
    <mergeCell ref="O14:O15"/>
    <mergeCell ref="P14:P15"/>
    <mergeCell ref="F14:F15"/>
    <mergeCell ref="R25:S25"/>
    <mergeCell ref="A25:A26"/>
    <mergeCell ref="B25:B26"/>
    <mergeCell ref="C25:C26"/>
    <mergeCell ref="D25:D26"/>
    <mergeCell ref="E25:E26"/>
    <mergeCell ref="F25:F26"/>
    <mergeCell ref="G25:G26"/>
    <mergeCell ref="H25:H26"/>
    <mergeCell ref="I25:I26"/>
    <mergeCell ref="J25:J26"/>
    <mergeCell ref="K25:K26"/>
    <mergeCell ref="L25:L26"/>
    <mergeCell ref="M25:M26"/>
    <mergeCell ref="N25:N26"/>
    <mergeCell ref="O25:O26"/>
  </mergeCells>
  <conditionalFormatting sqref="R12:S12">
    <cfRule type="cellIs" dxfId="47" priority="66" operator="greaterThan">
      <formula>0</formula>
    </cfRule>
    <cfRule type="cellIs" dxfId="46" priority="67" operator="lessThan">
      <formula>0</formula>
    </cfRule>
  </conditionalFormatting>
  <conditionalFormatting sqref="B12:P12">
    <cfRule type="cellIs" dxfId="45" priority="64" operator="greaterThan">
      <formula>0</formula>
    </cfRule>
    <cfRule type="cellIs" dxfId="44" priority="65" operator="lessThan">
      <formula>0</formula>
    </cfRule>
  </conditionalFormatting>
  <conditionalFormatting sqref="B23:P23">
    <cfRule type="cellIs" dxfId="43" priority="60" operator="greaterThan">
      <formula>0</formula>
    </cfRule>
    <cfRule type="cellIs" dxfId="42" priority="61" operator="lessThan">
      <formula>0</formula>
    </cfRule>
  </conditionalFormatting>
  <conditionalFormatting sqref="R23:S23">
    <cfRule type="cellIs" dxfId="41" priority="62" operator="greaterThan">
      <formula>0</formula>
    </cfRule>
    <cfRule type="cellIs" dxfId="40" priority="63" operator="lessThan">
      <formula>0</formula>
    </cfRule>
  </conditionalFormatting>
  <conditionalFormatting sqref="R34:S34">
    <cfRule type="cellIs" dxfId="39" priority="58" operator="greaterThan">
      <formula>0</formula>
    </cfRule>
    <cfRule type="cellIs" dxfId="38" priority="59" operator="lessThan">
      <formula>0</formula>
    </cfRule>
  </conditionalFormatting>
  <conditionalFormatting sqref="B34:P34">
    <cfRule type="cellIs" dxfId="37" priority="56" operator="greaterThan">
      <formula>0</formula>
    </cfRule>
    <cfRule type="cellIs" dxfId="36" priority="57" operator="lessThan">
      <formula>0</formula>
    </cfRule>
  </conditionalFormatting>
  <printOptions horizontalCentered="1"/>
  <pageMargins left="0.70866141732283472" right="0.70866141732283472" top="0.74803149606299213" bottom="0.74803149606299213" header="0.31496062992125984" footer="0.31496062992125984"/>
  <pageSetup paperSize="9" scale="63" orientation="landscape" horizontalDpi="4294967292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55" id="{9B4BF0AB-E678-4AD6-945C-B9E20B8642A9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0.01</xm:f>
              </x14:cfvo>
            </x14:iconSet>
          </x14:cfRule>
          <xm:sqref>C7:J7</xm:sqref>
        </x14:conditionalFormatting>
        <x14:conditionalFormatting xmlns:xm="http://schemas.microsoft.com/office/excel/2006/main">
          <x14:cfRule type="iconSet" priority="54" id="{24C3BF9A-BA35-4CA8-A5B3-1620F78DD9FA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0.01</xm:f>
              </x14:cfvo>
            </x14:iconSet>
          </x14:cfRule>
          <xm:sqref>S7</xm:sqref>
        </x14:conditionalFormatting>
        <x14:conditionalFormatting xmlns:xm="http://schemas.microsoft.com/office/excel/2006/main">
          <x14:cfRule type="iconSet" priority="53" id="{B650B905-980D-47A7-9E9C-85870BE118E8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0.01</xm:f>
              </x14:cfvo>
            </x14:iconSet>
          </x14:cfRule>
          <xm:sqref>C9:J9</xm:sqref>
        </x14:conditionalFormatting>
        <x14:conditionalFormatting xmlns:xm="http://schemas.microsoft.com/office/excel/2006/main">
          <x14:cfRule type="iconSet" priority="52" id="{53EF1C9F-EDD6-477E-847C-6B21460BB3A6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0.01</xm:f>
              </x14:cfvo>
            </x14:iconSet>
          </x14:cfRule>
          <xm:sqref>C11:J11</xm:sqref>
        </x14:conditionalFormatting>
        <x14:conditionalFormatting xmlns:xm="http://schemas.microsoft.com/office/excel/2006/main">
          <x14:cfRule type="iconSet" priority="51" id="{FA48F718-00AA-4CC2-A8C8-27499A920850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0.01</xm:f>
              </x14:cfvo>
            </x14:iconSet>
          </x14:cfRule>
          <xm:sqref>C18:K18</xm:sqref>
        </x14:conditionalFormatting>
        <x14:conditionalFormatting xmlns:xm="http://schemas.microsoft.com/office/excel/2006/main">
          <x14:cfRule type="iconSet" priority="50" id="{F4D0A7AE-301B-44F8-BB9C-D2EC480B8A0B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0.01</xm:f>
              </x14:cfvo>
            </x14:iconSet>
          </x14:cfRule>
          <xm:sqref>S18</xm:sqref>
        </x14:conditionalFormatting>
        <x14:conditionalFormatting xmlns:xm="http://schemas.microsoft.com/office/excel/2006/main">
          <x14:cfRule type="iconSet" priority="49" id="{434EE7BF-9972-4968-B9FC-E6D392D40B2B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0.01</xm:f>
              </x14:cfvo>
            </x14:iconSet>
          </x14:cfRule>
          <xm:sqref>C20:K20</xm:sqref>
        </x14:conditionalFormatting>
        <x14:conditionalFormatting xmlns:xm="http://schemas.microsoft.com/office/excel/2006/main">
          <x14:cfRule type="iconSet" priority="48" id="{5187847A-C5A4-47AC-B018-7A3304BE361E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0.01</xm:f>
              </x14:cfvo>
            </x14:iconSet>
          </x14:cfRule>
          <xm:sqref>C22:K22</xm:sqref>
        </x14:conditionalFormatting>
        <x14:conditionalFormatting xmlns:xm="http://schemas.microsoft.com/office/excel/2006/main">
          <x14:cfRule type="iconSet" priority="47" id="{98B069A1-A286-4B6C-97DE-43E5148EDD18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0.01</xm:f>
              </x14:cfvo>
            </x14:iconSet>
          </x14:cfRule>
          <xm:sqref>C29:K29</xm:sqref>
        </x14:conditionalFormatting>
        <x14:conditionalFormatting xmlns:xm="http://schemas.microsoft.com/office/excel/2006/main">
          <x14:cfRule type="iconSet" priority="46" id="{3DC1B78C-E15D-43E6-A46E-3A22FF8E3EBA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0.01</xm:f>
              </x14:cfvo>
            </x14:iconSet>
          </x14:cfRule>
          <xm:sqref>S29</xm:sqref>
        </x14:conditionalFormatting>
        <x14:conditionalFormatting xmlns:xm="http://schemas.microsoft.com/office/excel/2006/main">
          <x14:cfRule type="iconSet" priority="45" id="{599F0C41-E7C6-473E-8E59-20C1F4F38760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0.01</xm:f>
              </x14:cfvo>
            </x14:iconSet>
          </x14:cfRule>
          <xm:sqref>C31:K31</xm:sqref>
        </x14:conditionalFormatting>
        <x14:conditionalFormatting xmlns:xm="http://schemas.microsoft.com/office/excel/2006/main">
          <x14:cfRule type="iconSet" priority="44" id="{2339CF3B-6D42-4A27-B38B-732CF601B059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0.01</xm:f>
              </x14:cfvo>
            </x14:iconSet>
          </x14:cfRule>
          <xm:sqref>C33:K33</xm:sqref>
        </x14:conditionalFormatting>
        <x14:conditionalFormatting xmlns:xm="http://schemas.microsoft.com/office/excel/2006/main">
          <x14:cfRule type="iconSet" priority="68" id="{B4C01ABC-24DE-4CE7-A4B5-FB861D8F07C1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0.01</xm:f>
              </x14:cfvo>
            </x14:iconSet>
          </x14:cfRule>
          <xm:sqref>S9</xm:sqref>
        </x14:conditionalFormatting>
        <x14:conditionalFormatting xmlns:xm="http://schemas.microsoft.com/office/excel/2006/main">
          <x14:cfRule type="iconSet" priority="69" id="{DF29D8B7-E0D6-4E8A-BE7E-143C06113DF9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0.01</xm:f>
              </x14:cfvo>
            </x14:iconSet>
          </x14:cfRule>
          <xm:sqref>S11</xm:sqref>
        </x14:conditionalFormatting>
        <x14:conditionalFormatting xmlns:xm="http://schemas.microsoft.com/office/excel/2006/main">
          <x14:cfRule type="iconSet" priority="70" id="{2818D17F-888F-475C-A9D6-18A6E95F6C05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0.01</xm:f>
              </x14:cfvo>
            </x14:iconSet>
          </x14:cfRule>
          <xm:sqref>S20</xm:sqref>
        </x14:conditionalFormatting>
        <x14:conditionalFormatting xmlns:xm="http://schemas.microsoft.com/office/excel/2006/main">
          <x14:cfRule type="iconSet" priority="71" id="{BFEFB746-E637-4339-A272-D0A2770DC78E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0.01</xm:f>
              </x14:cfvo>
            </x14:iconSet>
          </x14:cfRule>
          <xm:sqref>S22</xm:sqref>
        </x14:conditionalFormatting>
        <x14:conditionalFormatting xmlns:xm="http://schemas.microsoft.com/office/excel/2006/main">
          <x14:cfRule type="iconSet" priority="72" id="{0DB085EF-BF24-45D0-9E18-52394D92BCC5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0.01</xm:f>
              </x14:cfvo>
            </x14:iconSet>
          </x14:cfRule>
          <xm:sqref>S31</xm:sqref>
        </x14:conditionalFormatting>
        <x14:conditionalFormatting xmlns:xm="http://schemas.microsoft.com/office/excel/2006/main">
          <x14:cfRule type="iconSet" priority="73" id="{DB6B4482-2A54-4548-AF2D-EFAE496C04FE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0.01</xm:f>
              </x14:cfvo>
            </x14:iconSet>
          </x14:cfRule>
          <xm:sqref>S33</xm:sqref>
        </x14:conditionalFormatting>
        <x14:conditionalFormatting xmlns:xm="http://schemas.microsoft.com/office/excel/2006/main">
          <x14:cfRule type="iconSet" priority="43" id="{3885D86B-A505-40A8-826D-8C2ADA6515C0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0.01</xm:f>
              </x14:cfvo>
            </x14:iconSet>
          </x14:cfRule>
          <xm:sqref>K7:M7</xm:sqref>
        </x14:conditionalFormatting>
        <x14:conditionalFormatting xmlns:xm="http://schemas.microsoft.com/office/excel/2006/main">
          <x14:cfRule type="iconSet" priority="42" id="{14BA60EE-A221-4626-9461-B0A223DA4FB4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0.01</xm:f>
              </x14:cfvo>
            </x14:iconSet>
          </x14:cfRule>
          <xm:sqref>K9:M9</xm:sqref>
        </x14:conditionalFormatting>
        <x14:conditionalFormatting xmlns:xm="http://schemas.microsoft.com/office/excel/2006/main">
          <x14:cfRule type="iconSet" priority="41" id="{041A5AD2-786B-4E08-B34F-20DC3B703928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0.01</xm:f>
              </x14:cfvo>
            </x14:iconSet>
          </x14:cfRule>
          <xm:sqref>K11:M11</xm:sqref>
        </x14:conditionalFormatting>
        <x14:conditionalFormatting xmlns:xm="http://schemas.microsoft.com/office/excel/2006/main">
          <x14:cfRule type="iconSet" priority="28" id="{8E0C2933-B673-47E9-807E-3DA5618C7A45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0.01</xm:f>
              </x14:cfvo>
            </x14:iconSet>
          </x14:cfRule>
          <xm:sqref>N7:P7</xm:sqref>
        </x14:conditionalFormatting>
        <x14:conditionalFormatting xmlns:xm="http://schemas.microsoft.com/office/excel/2006/main">
          <x14:cfRule type="iconSet" priority="27" id="{5367C13E-EAA8-4646-96CA-0C44961B6BA5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0.01</xm:f>
              </x14:cfvo>
            </x14:iconSet>
          </x14:cfRule>
          <xm:sqref>N9:P9</xm:sqref>
        </x14:conditionalFormatting>
        <x14:conditionalFormatting xmlns:xm="http://schemas.microsoft.com/office/excel/2006/main">
          <x14:cfRule type="iconSet" priority="26" id="{FF5595A0-8FA4-474F-964D-44B1CD3776D4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0.01</xm:f>
              </x14:cfvo>
            </x14:iconSet>
          </x14:cfRule>
          <xm:sqref>N11:P11</xm:sqref>
        </x14:conditionalFormatting>
        <x14:conditionalFormatting xmlns:xm="http://schemas.microsoft.com/office/excel/2006/main">
          <x14:cfRule type="iconSet" priority="25" id="{8151255F-DDF2-494F-A95F-06BA89949B1A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0.01</xm:f>
              </x14:cfvo>
            </x14:iconSet>
          </x14:cfRule>
          <xm:sqref>L18</xm:sqref>
        </x14:conditionalFormatting>
        <x14:conditionalFormatting xmlns:xm="http://schemas.microsoft.com/office/excel/2006/main">
          <x14:cfRule type="iconSet" priority="24" id="{7CB9F416-12B5-4B33-907D-5AC2D5AEB55A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0.01</xm:f>
              </x14:cfvo>
            </x14:iconSet>
          </x14:cfRule>
          <xm:sqref>L20</xm:sqref>
        </x14:conditionalFormatting>
        <x14:conditionalFormatting xmlns:xm="http://schemas.microsoft.com/office/excel/2006/main">
          <x14:cfRule type="iconSet" priority="23" id="{FD3A56C2-5394-4C07-9BCF-32911C4BDFA4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0.01</xm:f>
              </x14:cfvo>
            </x14:iconSet>
          </x14:cfRule>
          <xm:sqref>L22</xm:sqref>
        </x14:conditionalFormatting>
        <x14:conditionalFormatting xmlns:xm="http://schemas.microsoft.com/office/excel/2006/main">
          <x14:cfRule type="iconSet" priority="16" id="{CC06FA57-C57C-4EF2-91A8-E2955E1834B4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0.01</xm:f>
              </x14:cfvo>
            </x14:iconSet>
          </x14:cfRule>
          <xm:sqref>N18</xm:sqref>
        </x14:conditionalFormatting>
        <x14:conditionalFormatting xmlns:xm="http://schemas.microsoft.com/office/excel/2006/main">
          <x14:cfRule type="iconSet" priority="15" id="{2CEFC66E-C18D-4266-9C1B-B6240D4F0B95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0.01</xm:f>
              </x14:cfvo>
            </x14:iconSet>
          </x14:cfRule>
          <xm:sqref>N20</xm:sqref>
        </x14:conditionalFormatting>
        <x14:conditionalFormatting xmlns:xm="http://schemas.microsoft.com/office/excel/2006/main">
          <x14:cfRule type="iconSet" priority="14" id="{10A5BCEF-5732-4136-A658-8F8D293E7077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0.01</xm:f>
              </x14:cfvo>
            </x14:iconSet>
          </x14:cfRule>
          <xm:sqref>N22</xm:sqref>
        </x14:conditionalFormatting>
        <x14:conditionalFormatting xmlns:xm="http://schemas.microsoft.com/office/excel/2006/main">
          <x14:cfRule type="iconSet" priority="22" id="{0D2CB389-4A3A-4E33-915D-099FBF136FFE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0.01</xm:f>
              </x14:cfvo>
            </x14:iconSet>
          </x14:cfRule>
          <xm:sqref>L29</xm:sqref>
        </x14:conditionalFormatting>
        <x14:conditionalFormatting xmlns:xm="http://schemas.microsoft.com/office/excel/2006/main">
          <x14:cfRule type="iconSet" priority="21" id="{7E26795B-0DD7-4FB7-A3DE-ACBD47046F62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0.01</xm:f>
              </x14:cfvo>
            </x14:iconSet>
          </x14:cfRule>
          <xm:sqref>L31</xm:sqref>
        </x14:conditionalFormatting>
        <x14:conditionalFormatting xmlns:xm="http://schemas.microsoft.com/office/excel/2006/main">
          <x14:cfRule type="iconSet" priority="20" id="{B0093315-1B3F-484A-B033-75A792D788A8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0.01</xm:f>
              </x14:cfvo>
            </x14:iconSet>
          </x14:cfRule>
          <xm:sqref>L33</xm:sqref>
        </x14:conditionalFormatting>
        <x14:conditionalFormatting xmlns:xm="http://schemas.microsoft.com/office/excel/2006/main">
          <x14:cfRule type="iconSet" priority="19" id="{0931B6E0-D108-4185-A0FB-3491207A2AFC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0.01</xm:f>
              </x14:cfvo>
            </x14:iconSet>
          </x14:cfRule>
          <xm:sqref>M18</xm:sqref>
        </x14:conditionalFormatting>
        <x14:conditionalFormatting xmlns:xm="http://schemas.microsoft.com/office/excel/2006/main">
          <x14:cfRule type="iconSet" priority="18" id="{280D1246-2A8A-4B9C-950F-9E32382B5667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0.01</xm:f>
              </x14:cfvo>
            </x14:iconSet>
          </x14:cfRule>
          <xm:sqref>M20</xm:sqref>
        </x14:conditionalFormatting>
        <x14:conditionalFormatting xmlns:xm="http://schemas.microsoft.com/office/excel/2006/main">
          <x14:cfRule type="iconSet" priority="17" id="{86DE7EA5-9E2F-466E-8A65-9CF1780588B9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0.01</xm:f>
              </x14:cfvo>
            </x14:iconSet>
          </x14:cfRule>
          <xm:sqref>M22</xm:sqref>
        </x14:conditionalFormatting>
        <x14:conditionalFormatting xmlns:xm="http://schemas.microsoft.com/office/excel/2006/main">
          <x14:cfRule type="iconSet" priority="13" id="{D28D5A71-E8A0-4CB5-9B8E-DA6308F525C9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0.01</xm:f>
              </x14:cfvo>
            </x14:iconSet>
          </x14:cfRule>
          <xm:sqref>M29</xm:sqref>
        </x14:conditionalFormatting>
        <x14:conditionalFormatting xmlns:xm="http://schemas.microsoft.com/office/excel/2006/main">
          <x14:cfRule type="iconSet" priority="12" id="{B790F2B7-BF1F-4F52-A9C5-E323589AF43C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0.01</xm:f>
              </x14:cfvo>
            </x14:iconSet>
          </x14:cfRule>
          <xm:sqref>M31</xm:sqref>
        </x14:conditionalFormatting>
        <x14:conditionalFormatting xmlns:xm="http://schemas.microsoft.com/office/excel/2006/main">
          <x14:cfRule type="iconSet" priority="11" id="{3A1739A8-77BA-4DB8-BB55-2EC0CFA216A7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0.01</xm:f>
              </x14:cfvo>
            </x14:iconSet>
          </x14:cfRule>
          <xm:sqref>M33</xm:sqref>
        </x14:conditionalFormatting>
        <x14:conditionalFormatting xmlns:xm="http://schemas.microsoft.com/office/excel/2006/main">
          <x14:cfRule type="iconSet" priority="10" id="{FCB2702D-7383-4FF4-BCF4-ED1E85E5DAE6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0.01</xm:f>
              </x14:cfvo>
            </x14:iconSet>
          </x14:cfRule>
          <xm:sqref>N29</xm:sqref>
        </x14:conditionalFormatting>
        <x14:conditionalFormatting xmlns:xm="http://schemas.microsoft.com/office/excel/2006/main">
          <x14:cfRule type="iconSet" priority="9" id="{414F8395-9BA9-4D21-BB48-EE09566CF602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0.01</xm:f>
              </x14:cfvo>
            </x14:iconSet>
          </x14:cfRule>
          <xm:sqref>N31</xm:sqref>
        </x14:conditionalFormatting>
        <x14:conditionalFormatting xmlns:xm="http://schemas.microsoft.com/office/excel/2006/main">
          <x14:cfRule type="iconSet" priority="8" id="{F52913B1-AB7D-4B79-8057-737DF6376F6A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0.01</xm:f>
              </x14:cfvo>
            </x14:iconSet>
          </x14:cfRule>
          <xm:sqref>N33</xm:sqref>
        </x14:conditionalFormatting>
        <x14:conditionalFormatting xmlns:xm="http://schemas.microsoft.com/office/excel/2006/main">
          <x14:cfRule type="iconSet" priority="7" id="{10DB7325-74B7-4E67-85AE-C082B992EF4F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0.01</xm:f>
              </x14:cfvo>
            </x14:iconSet>
          </x14:cfRule>
          <xm:sqref>O18:P18</xm:sqref>
        </x14:conditionalFormatting>
        <x14:conditionalFormatting xmlns:xm="http://schemas.microsoft.com/office/excel/2006/main">
          <x14:cfRule type="iconSet" priority="6" id="{98208D24-2FF9-4CCB-87E5-9C4685EA0B44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0.01</xm:f>
              </x14:cfvo>
            </x14:iconSet>
          </x14:cfRule>
          <xm:sqref>O20:P20</xm:sqref>
        </x14:conditionalFormatting>
        <x14:conditionalFormatting xmlns:xm="http://schemas.microsoft.com/office/excel/2006/main">
          <x14:cfRule type="iconSet" priority="5" id="{FA78AA00-6EA0-446F-8BF1-1F890E614DB6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0.01</xm:f>
              </x14:cfvo>
            </x14:iconSet>
          </x14:cfRule>
          <xm:sqref>O22:P22</xm:sqref>
        </x14:conditionalFormatting>
        <x14:conditionalFormatting xmlns:xm="http://schemas.microsoft.com/office/excel/2006/main">
          <x14:cfRule type="iconSet" priority="4" id="{D5F6D751-A862-4DBE-9C70-C89AA41BCEC2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0.01</xm:f>
              </x14:cfvo>
            </x14:iconSet>
          </x14:cfRule>
          <xm:sqref>O29:P29</xm:sqref>
        </x14:conditionalFormatting>
        <x14:conditionalFormatting xmlns:xm="http://schemas.microsoft.com/office/excel/2006/main">
          <x14:cfRule type="iconSet" priority="3" id="{55A0A72E-AE2B-4BB3-AA3F-69B89614009B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0.01</xm:f>
              </x14:cfvo>
            </x14:iconSet>
          </x14:cfRule>
          <xm:sqref>O31:P31</xm:sqref>
        </x14:conditionalFormatting>
        <x14:conditionalFormatting xmlns:xm="http://schemas.microsoft.com/office/excel/2006/main">
          <x14:cfRule type="iconSet" priority="2" id="{21C94D36-3CC5-4370-8332-8FC966EE5EE5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0.01</xm:f>
              </x14:cfvo>
            </x14:iconSet>
          </x14:cfRule>
          <xm:sqref>O33:P33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E48D08-B6A0-4AF6-B4BB-8D5C1EE64242}">
  <sheetPr>
    <pageSetUpPr fitToPage="1"/>
  </sheetPr>
  <dimension ref="A1:BC99"/>
  <sheetViews>
    <sheetView showGridLines="0" topLeftCell="A12" workbookViewId="0">
      <pane xSplit="1" topLeftCell="AL1" activePane="topRight" state="frozen"/>
      <selection pane="topRight" activeCell="AP95" sqref="AP95:AV95"/>
    </sheetView>
  </sheetViews>
  <sheetFormatPr defaultRowHeight="15"/>
  <cols>
    <col min="1" max="1" width="32.42578125" customWidth="1"/>
    <col min="2" max="2" width="9.140625" customWidth="1"/>
    <col min="14" max="14" width="10.42578125" customWidth="1"/>
    <col min="15" max="15" width="1.140625" customWidth="1"/>
    <col min="16" max="20" width="9.140625" customWidth="1"/>
    <col min="21" max="21" width="1.85546875" customWidth="1"/>
    <col min="22" max="22" width="9.140625" customWidth="1"/>
    <col min="34" max="34" width="10.42578125" customWidth="1"/>
    <col min="35" max="35" width="1.140625" customWidth="1"/>
    <col min="36" max="40" width="9.140625" customWidth="1"/>
    <col min="41" max="41" width="1.85546875" customWidth="1"/>
    <col min="42" max="42" width="9.140625" customWidth="1"/>
    <col min="54" max="54" width="10.7109375" customWidth="1"/>
  </cols>
  <sheetData>
    <row r="1" spans="1:55" ht="15.75">
      <c r="A1" s="268" t="s">
        <v>58</v>
      </c>
      <c r="B1" s="18"/>
    </row>
    <row r="3" spans="1:55" ht="8.25" customHeight="1" thickBot="1"/>
    <row r="4" spans="1:55" ht="15" customHeight="1">
      <c r="A4" s="507" t="s">
        <v>21</v>
      </c>
      <c r="B4" s="533" t="s">
        <v>19</v>
      </c>
      <c r="C4" s="530"/>
      <c r="D4" s="530"/>
      <c r="E4" s="530"/>
      <c r="F4" s="530"/>
      <c r="G4" s="530"/>
      <c r="H4" s="530"/>
      <c r="I4" s="530"/>
      <c r="J4" s="530"/>
      <c r="K4" s="530"/>
      <c r="L4" s="530"/>
      <c r="M4" s="531"/>
      <c r="N4" s="519" t="s">
        <v>196</v>
      </c>
      <c r="P4" s="489" t="s">
        <v>112</v>
      </c>
      <c r="Q4" s="495"/>
      <c r="R4" s="495"/>
      <c r="S4" s="495"/>
      <c r="T4" s="522"/>
      <c r="V4" s="529" t="s">
        <v>35</v>
      </c>
      <c r="W4" s="530"/>
      <c r="X4" s="530"/>
      <c r="Y4" s="530"/>
      <c r="Z4" s="530"/>
      <c r="AA4" s="530"/>
      <c r="AB4" s="530"/>
      <c r="AC4" s="530"/>
      <c r="AD4" s="530"/>
      <c r="AE4" s="530"/>
      <c r="AF4" s="530"/>
      <c r="AG4" s="531"/>
      <c r="AH4" s="519" t="s">
        <v>196</v>
      </c>
      <c r="AJ4" s="489" t="s">
        <v>112</v>
      </c>
      <c r="AK4" s="495"/>
      <c r="AL4" s="495"/>
      <c r="AM4" s="495"/>
      <c r="AN4" s="522"/>
      <c r="AP4" s="529" t="s">
        <v>41</v>
      </c>
      <c r="AQ4" s="530"/>
      <c r="AR4" s="530"/>
      <c r="AS4" s="530"/>
      <c r="AT4" s="530"/>
      <c r="AU4" s="530"/>
      <c r="AV4" s="530"/>
      <c r="AW4" s="530"/>
      <c r="AX4" s="530"/>
      <c r="AY4" s="530"/>
      <c r="AZ4" s="530"/>
      <c r="BA4" s="530"/>
      <c r="BB4" s="519" t="s">
        <v>196</v>
      </c>
    </row>
    <row r="5" spans="1:55" ht="15" customHeight="1" thickBot="1">
      <c r="A5" s="517"/>
      <c r="B5" s="526" t="s">
        <v>69</v>
      </c>
      <c r="C5" s="527"/>
      <c r="D5" s="527"/>
      <c r="E5" s="527"/>
      <c r="F5" s="527"/>
      <c r="G5" s="527"/>
      <c r="H5" s="527"/>
      <c r="I5" s="527"/>
      <c r="J5" s="527"/>
      <c r="K5" s="527"/>
      <c r="L5" s="527"/>
      <c r="M5" s="528"/>
      <c r="N5" s="520"/>
      <c r="P5" s="523"/>
      <c r="Q5" s="524"/>
      <c r="R5" s="524"/>
      <c r="S5" s="524"/>
      <c r="T5" s="525"/>
      <c r="V5" s="532" t="str">
        <f>B5</f>
        <v>jan-dez</v>
      </c>
      <c r="W5" s="527"/>
      <c r="X5" s="527"/>
      <c r="Y5" s="527"/>
      <c r="Z5" s="527"/>
      <c r="AA5" s="527"/>
      <c r="AB5" s="527"/>
      <c r="AC5" s="527"/>
      <c r="AD5" s="527"/>
      <c r="AE5" s="527"/>
      <c r="AF5" s="527"/>
      <c r="AG5" s="528"/>
      <c r="AH5" s="520"/>
      <c r="AJ5" s="523"/>
      <c r="AK5" s="524"/>
      <c r="AL5" s="524"/>
      <c r="AM5" s="524"/>
      <c r="AN5" s="525"/>
      <c r="AP5" s="532" t="str">
        <f>B5</f>
        <v>jan-dez</v>
      </c>
      <c r="AQ5" s="527"/>
      <c r="AR5" s="527"/>
      <c r="AS5" s="527"/>
      <c r="AT5" s="527"/>
      <c r="AU5" s="527"/>
      <c r="AV5" s="527"/>
      <c r="AW5" s="527"/>
      <c r="AX5" s="527"/>
      <c r="AY5" s="527"/>
      <c r="AZ5" s="527"/>
      <c r="BA5" s="528"/>
      <c r="BB5" s="520"/>
    </row>
    <row r="6" spans="1:55" s="190" customFormat="1" ht="24.75" customHeight="1" thickBot="1">
      <c r="A6" s="508"/>
      <c r="B6" s="28">
        <v>2010</v>
      </c>
      <c r="C6" s="196">
        <v>2011</v>
      </c>
      <c r="D6" s="196">
        <v>2012</v>
      </c>
      <c r="E6" s="196">
        <v>2013</v>
      </c>
      <c r="F6" s="196">
        <v>2014</v>
      </c>
      <c r="G6" s="196">
        <v>2015</v>
      </c>
      <c r="H6" s="196">
        <v>2016</v>
      </c>
      <c r="I6" s="196">
        <v>2017</v>
      </c>
      <c r="J6" s="196">
        <v>2018</v>
      </c>
      <c r="K6" s="196">
        <v>2019</v>
      </c>
      <c r="L6" s="196">
        <v>2020</v>
      </c>
      <c r="M6" s="287">
        <v>2021</v>
      </c>
      <c r="N6" s="521"/>
      <c r="O6"/>
      <c r="P6" s="284">
        <v>2010</v>
      </c>
      <c r="Q6" s="339">
        <v>2015</v>
      </c>
      <c r="R6" s="386">
        <v>2019</v>
      </c>
      <c r="S6" s="447">
        <v>2020</v>
      </c>
      <c r="T6" s="288">
        <v>2021</v>
      </c>
      <c r="V6" s="283">
        <v>2010</v>
      </c>
      <c r="W6" s="196">
        <v>2011</v>
      </c>
      <c r="X6" s="196">
        <v>2012</v>
      </c>
      <c r="Y6" s="196">
        <v>2013</v>
      </c>
      <c r="Z6" s="196">
        <v>2014</v>
      </c>
      <c r="AA6" s="196">
        <v>2015</v>
      </c>
      <c r="AB6" s="196">
        <v>2016</v>
      </c>
      <c r="AC6" s="196">
        <v>2017</v>
      </c>
      <c r="AD6" s="196">
        <v>2018</v>
      </c>
      <c r="AE6" s="196">
        <v>2019</v>
      </c>
      <c r="AF6" s="196">
        <v>2020</v>
      </c>
      <c r="AG6" s="287">
        <v>2021</v>
      </c>
      <c r="AH6" s="521"/>
      <c r="AI6"/>
      <c r="AJ6" s="284">
        <v>2010</v>
      </c>
      <c r="AK6" s="339">
        <v>2015</v>
      </c>
      <c r="AL6" s="386">
        <v>2019</v>
      </c>
      <c r="AM6" s="447">
        <v>2020</v>
      </c>
      <c r="AN6" s="288">
        <v>2021</v>
      </c>
      <c r="AP6" s="283">
        <v>2010</v>
      </c>
      <c r="AQ6" s="197">
        <v>2011</v>
      </c>
      <c r="AR6" s="197">
        <v>2012</v>
      </c>
      <c r="AS6" s="197">
        <v>2013</v>
      </c>
      <c r="AT6" s="197">
        <v>2014</v>
      </c>
      <c r="AU6" s="197">
        <v>2015</v>
      </c>
      <c r="AV6" s="197">
        <v>2016</v>
      </c>
      <c r="AW6" s="197">
        <v>2017</v>
      </c>
      <c r="AX6" s="197">
        <v>2018</v>
      </c>
      <c r="AY6" s="197">
        <v>2019</v>
      </c>
      <c r="AZ6" s="197">
        <v>2020</v>
      </c>
      <c r="BA6" s="286">
        <v>2021</v>
      </c>
      <c r="BB6" s="521"/>
    </row>
    <row r="7" spans="1:55" ht="20.100000000000001" customHeight="1">
      <c r="A7" s="47" t="s">
        <v>123</v>
      </c>
      <c r="B7" s="79">
        <v>17.29</v>
      </c>
      <c r="C7" s="60">
        <v>20.059999999999999</v>
      </c>
      <c r="D7" s="60">
        <v>149.65</v>
      </c>
      <c r="E7" s="60">
        <v>73.279999999999973</v>
      </c>
      <c r="F7" s="60">
        <v>259.06</v>
      </c>
      <c r="G7" s="60">
        <v>330.25</v>
      </c>
      <c r="H7" s="60">
        <v>104.8</v>
      </c>
      <c r="I7" s="60">
        <v>142.88</v>
      </c>
      <c r="J7" s="60">
        <v>576.61</v>
      </c>
      <c r="K7" s="60">
        <v>466.16999999999996</v>
      </c>
      <c r="L7" s="60">
        <v>327.35999999999996</v>
      </c>
      <c r="M7" s="80">
        <v>940.84</v>
      </c>
      <c r="N7" s="42">
        <f t="shared" ref="N7:N33" si="0">(M7-L7)/L7</f>
        <v>1.8740224828934509</v>
      </c>
      <c r="P7" s="340">
        <f>B7/$B$33</f>
        <v>1.1121524362827993E-3</v>
      </c>
      <c r="Q7" s="341">
        <f>G7/$G$33</f>
        <v>2.5009825964932463E-2</v>
      </c>
      <c r="R7" s="341">
        <f>K7/$K$33</f>
        <v>2.6520972088606921E-2</v>
      </c>
      <c r="S7" s="341">
        <f>L7/$L$33</f>
        <v>1.5614886229698517E-2</v>
      </c>
      <c r="T7" s="342">
        <f>M7/$M$33</f>
        <v>5.1698766381844626E-2</v>
      </c>
      <c r="V7" s="79">
        <v>9.1969999999999992</v>
      </c>
      <c r="W7" s="60">
        <v>7.0019999999999998</v>
      </c>
      <c r="X7" s="60">
        <v>199.29300000000001</v>
      </c>
      <c r="Y7" s="60">
        <v>98.557999999999993</v>
      </c>
      <c r="Z7" s="60">
        <v>186.85699999999997</v>
      </c>
      <c r="AA7" s="60">
        <v>171.33699999999999</v>
      </c>
      <c r="AB7" s="60">
        <v>65.352999999999994</v>
      </c>
      <c r="AC7" s="60">
        <v>43.388000000000005</v>
      </c>
      <c r="AD7" s="60">
        <v>1085.614</v>
      </c>
      <c r="AE7" s="60">
        <v>399.34699999999998</v>
      </c>
      <c r="AF7" s="60">
        <v>204.25900000000001</v>
      </c>
      <c r="AG7" s="80">
        <v>1429.789</v>
      </c>
      <c r="AH7" s="42">
        <f t="shared" ref="AH7:AH33" si="1">(AG7-AF7)/AF7</f>
        <v>5.9998825021174094</v>
      </c>
      <c r="AJ7" s="340">
        <f>V7/$V$33</f>
        <v>1.1873065479110522E-3</v>
      </c>
      <c r="AK7" s="341">
        <f>AA7/$AA$33</f>
        <v>1.5473371634828167E-2</v>
      </c>
      <c r="AL7" s="341">
        <f>AE7/$AE$33</f>
        <v>4.0643146624496938E-2</v>
      </c>
      <c r="AM7" s="341">
        <f>AF7/$AF$33</f>
        <v>2.0776235109283267E-2</v>
      </c>
      <c r="AN7" s="342">
        <f>AG7/$AG$33</f>
        <v>0.13599925503261992</v>
      </c>
      <c r="AP7" s="52">
        <f t="shared" ref="AP7:AP33" si="2">(V7/B7)*10</f>
        <v>5.3192596876807396</v>
      </c>
      <c r="AQ7" s="73">
        <f t="shared" ref="AQ7:AQ33" si="3">(W7/C7)*10</f>
        <v>3.4905284147557332</v>
      </c>
      <c r="AR7" s="73">
        <f t="shared" ref="AR7:AR33" si="4">(X7/D7)*10</f>
        <v>13.31727363848981</v>
      </c>
      <c r="AS7" s="73">
        <f t="shared" ref="AS7:AS33" si="5">(Y7/E7)*10</f>
        <v>13.449508733624459</v>
      </c>
      <c r="AT7" s="73">
        <f t="shared" ref="AT7:AT33" si="6">(Z7/F7)*10</f>
        <v>7.2128850459353036</v>
      </c>
      <c r="AU7" s="73">
        <f t="shared" ref="AU7:AU33" si="7">(AA7/G7)*10</f>
        <v>5.188099924299773</v>
      </c>
      <c r="AV7" s="73">
        <f t="shared" ref="AV7:AV33" si="8">(AB7/H7)*10</f>
        <v>6.235973282442747</v>
      </c>
      <c r="AW7" s="73">
        <f t="shared" ref="AW7:AW33" si="9">(AC7/I7)*10</f>
        <v>3.0366741321388586</v>
      </c>
      <c r="AX7" s="73">
        <f t="shared" ref="AX7:AY33" si="10">(AD7/J7)*10</f>
        <v>18.827526404328751</v>
      </c>
      <c r="AY7" s="73">
        <f t="shared" ref="AY7" si="11">(AE7/K7)*10</f>
        <v>8.5665529742368669</v>
      </c>
      <c r="AZ7" s="73">
        <f t="shared" ref="AZ7:BA7" si="12">(AF7/L7)*10</f>
        <v>6.2395833333333348</v>
      </c>
      <c r="BA7" s="73">
        <f t="shared" si="12"/>
        <v>15.196941031418731</v>
      </c>
      <c r="BB7" s="42">
        <f>(BA7-AZ7)/AZ7</f>
        <v>1.435569848107175</v>
      </c>
      <c r="BC7" s="8"/>
    </row>
    <row r="8" spans="1:55" ht="20.100000000000001" customHeight="1">
      <c r="A8" s="47" t="s">
        <v>130</v>
      </c>
      <c r="B8" s="81">
        <v>1428.6200000000001</v>
      </c>
      <c r="C8" s="61">
        <v>25367.609999999997</v>
      </c>
      <c r="D8" s="61">
        <v>5263.8600000000006</v>
      </c>
      <c r="E8" s="61">
        <v>5198.3499999999985</v>
      </c>
      <c r="F8" s="61">
        <v>796.42999999999984</v>
      </c>
      <c r="G8" s="61">
        <v>1381.54</v>
      </c>
      <c r="H8" s="61">
        <v>4012.4599999999996</v>
      </c>
      <c r="I8" s="61">
        <v>652.28</v>
      </c>
      <c r="J8" s="61">
        <v>3229.1000000000004</v>
      </c>
      <c r="K8" s="61">
        <v>2508.3800000000006</v>
      </c>
      <c r="L8" s="61">
        <v>2577.16</v>
      </c>
      <c r="M8" s="82">
        <v>1897.88</v>
      </c>
      <c r="N8" s="42">
        <f t="shared" si="0"/>
        <v>-0.26357696068540554</v>
      </c>
      <c r="P8" s="340">
        <f t="shared" ref="P8:P32" si="13">B8/$B$33</f>
        <v>9.189376596427605E-2</v>
      </c>
      <c r="Q8" s="341">
        <f t="shared" ref="Q8:Q32" si="14">G8/$G$33</f>
        <v>0.10462399686174956</v>
      </c>
      <c r="R8" s="341">
        <f t="shared" ref="R8:R32" si="15">K8/$K$33</f>
        <v>0.14270475570632998</v>
      </c>
      <c r="S8" s="341">
        <f t="shared" ref="S8:S32" si="16">L8/$L$33</f>
        <v>0.12292906951285995</v>
      </c>
      <c r="T8" s="342">
        <f t="shared" ref="T8:T32" si="17">M8/$M$33</f>
        <v>0.10428771602055109</v>
      </c>
      <c r="V8" s="81">
        <v>565.19299999999998</v>
      </c>
      <c r="W8" s="61">
        <v>2515.886</v>
      </c>
      <c r="X8" s="61">
        <v>1233.6510000000001</v>
      </c>
      <c r="Y8" s="61">
        <v>859.76299999999992</v>
      </c>
      <c r="Z8" s="61">
        <v>1006.9690000000001</v>
      </c>
      <c r="AA8" s="61">
        <v>3720.7810000000004</v>
      </c>
      <c r="AB8" s="61">
        <v>996.22500000000002</v>
      </c>
      <c r="AC8" s="61">
        <v>1116.364</v>
      </c>
      <c r="AD8" s="61">
        <v>2202.777</v>
      </c>
      <c r="AE8" s="61">
        <v>1998.616</v>
      </c>
      <c r="AF8" s="61">
        <v>1867.171</v>
      </c>
      <c r="AG8" s="82">
        <v>1350.2349999999999</v>
      </c>
      <c r="AH8" s="42">
        <f t="shared" si="1"/>
        <v>-0.27685519965766398</v>
      </c>
      <c r="AJ8" s="340">
        <f t="shared" ref="AJ8:AJ32" si="18">V8/$V$33</f>
        <v>7.2964809147927731E-2</v>
      </c>
      <c r="AK8" s="341">
        <f t="shared" ref="AK8:AK32" si="19">AA8/$AA$33</f>
        <v>0.33602215041005495</v>
      </c>
      <c r="AL8" s="341">
        <f t="shared" ref="AL8:AL32" si="20">AE8/$AE$33</f>
        <v>0.20340717004025466</v>
      </c>
      <c r="AM8" s="341">
        <f t="shared" ref="AM8:AM32" si="21">AF8/$AF$33</f>
        <v>0.18991958094985067</v>
      </c>
      <c r="AN8" s="342">
        <f t="shared" ref="AN8:AN32" si="22">AG8/$AG$33</f>
        <v>0.12843220511485928</v>
      </c>
      <c r="AP8" s="52">
        <f t="shared" ref="AP8:AP32" si="23">(V8/B8)*10</f>
        <v>3.9562164886393858</v>
      </c>
      <c r="AQ8" s="74">
        <f t="shared" ref="AQ8:AQ32" si="24">(W8/C8)*10</f>
        <v>0.99177100247126171</v>
      </c>
      <c r="AR8" s="74">
        <f t="shared" ref="AR8:AR32" si="25">(X8/D8)*10</f>
        <v>2.3436242605236459</v>
      </c>
      <c r="AS8" s="74">
        <f t="shared" ref="AS8:AS32" si="26">(Y8/E8)*10</f>
        <v>1.6539151846258913</v>
      </c>
      <c r="AT8" s="74">
        <f t="shared" ref="AT8:AT32" si="27">(Z8/F8)*10</f>
        <v>12.643534271687409</v>
      </c>
      <c r="AU8" s="74">
        <f t="shared" ref="AU8:AU32" si="28">(AA8/G8)*10</f>
        <v>26.932126467565183</v>
      </c>
      <c r="AV8" s="74">
        <f t="shared" ref="AV8:AV32" si="29">(AB8/H8)*10</f>
        <v>2.4828284892559678</v>
      </c>
      <c r="AW8" s="74">
        <f t="shared" ref="AW8:AW32" si="30">(AC8/I8)*10</f>
        <v>17.114797326301591</v>
      </c>
      <c r="AX8" s="74">
        <f t="shared" ref="AX8:AX32" si="31">(AD8/J8)*10</f>
        <v>6.8216438016784853</v>
      </c>
      <c r="AY8" s="74">
        <f t="shared" ref="AY8:AY32" si="32">(AE8/K8)*10</f>
        <v>7.9677560816144268</v>
      </c>
      <c r="AZ8" s="74">
        <f t="shared" ref="AZ8:AZ32" si="33">(AF8/L8)*10</f>
        <v>7.2450720948641143</v>
      </c>
      <c r="BA8" s="103">
        <f t="shared" ref="BA8:BA32" si="34">(AG8/M8)*10</f>
        <v>7.1144382152717753</v>
      </c>
      <c r="BB8" s="42">
        <f t="shared" ref="BB8:BB33" si="35">(BA8-AZ8)/AZ8</f>
        <v>-1.8030721831594015E-2</v>
      </c>
      <c r="BC8" s="8"/>
    </row>
    <row r="9" spans="1:55" ht="20.100000000000001" customHeight="1">
      <c r="A9" s="47" t="s">
        <v>120</v>
      </c>
      <c r="B9" s="81">
        <v>857.10000000000014</v>
      </c>
      <c r="C9" s="61">
        <v>612.95999999999992</v>
      </c>
      <c r="D9" s="61">
        <v>916.04000000000008</v>
      </c>
      <c r="E9" s="61">
        <v>718.3399999999998</v>
      </c>
      <c r="F9" s="61">
        <v>791.46000000000015</v>
      </c>
      <c r="G9" s="61">
        <v>583.97</v>
      </c>
      <c r="H9" s="61">
        <v>1087.1500000000001</v>
      </c>
      <c r="I9" s="61">
        <v>1590.81</v>
      </c>
      <c r="J9" s="61">
        <v>1935.1299999999997</v>
      </c>
      <c r="K9" s="61">
        <v>1222.75</v>
      </c>
      <c r="L9" s="61">
        <v>830.84</v>
      </c>
      <c r="M9" s="82">
        <v>1145.48</v>
      </c>
      <c r="N9" s="42">
        <f t="shared" si="0"/>
        <v>0.37870107361224781</v>
      </c>
      <c r="P9" s="340">
        <f t="shared" si="13"/>
        <v>5.5131628290224839E-2</v>
      </c>
      <c r="Q9" s="341">
        <f t="shared" si="14"/>
        <v>4.4224036544259229E-2</v>
      </c>
      <c r="R9" s="341">
        <f t="shared" si="15"/>
        <v>6.9563718431782648E-2</v>
      </c>
      <c r="S9" s="341">
        <f t="shared" si="16"/>
        <v>3.9630596514793247E-2</v>
      </c>
      <c r="T9" s="342">
        <f t="shared" si="17"/>
        <v>6.2943649201857257E-2</v>
      </c>
      <c r="V9" s="81">
        <v>308.673</v>
      </c>
      <c r="W9" s="61">
        <v>285.327</v>
      </c>
      <c r="X9" s="61">
        <v>393.96899999999994</v>
      </c>
      <c r="Y9" s="61">
        <v>287.31600000000003</v>
      </c>
      <c r="Z9" s="61">
        <v>311.68200000000002</v>
      </c>
      <c r="AA9" s="61">
        <v>288.06799999999998</v>
      </c>
      <c r="AB9" s="61">
        <v>399.31100000000004</v>
      </c>
      <c r="AC9" s="61">
        <v>772.32999999999993</v>
      </c>
      <c r="AD9" s="61">
        <v>1282.6799999999998</v>
      </c>
      <c r="AE9" s="61">
        <v>1113.0060000000001</v>
      </c>
      <c r="AF9" s="61">
        <v>830.59800000000007</v>
      </c>
      <c r="AG9" s="82">
        <v>1220.8119999999999</v>
      </c>
      <c r="AH9" s="42">
        <f t="shared" si="1"/>
        <v>0.46979886780367852</v>
      </c>
      <c r="AJ9" s="340">
        <f t="shared" si="18"/>
        <v>3.9848806574246845E-2</v>
      </c>
      <c r="AK9" s="341">
        <f t="shared" si="19"/>
        <v>2.6015298622607378E-2</v>
      </c>
      <c r="AL9" s="341">
        <f t="shared" si="20"/>
        <v>0.11327508670891441</v>
      </c>
      <c r="AM9" s="341">
        <f t="shared" si="21"/>
        <v>8.4484401320384733E-2</v>
      </c>
      <c r="AN9" s="342">
        <f t="shared" si="22"/>
        <v>0.11612169525355333</v>
      </c>
      <c r="AP9" s="52">
        <f t="shared" si="23"/>
        <v>3.6013650682534122</v>
      </c>
      <c r="AQ9" s="74">
        <f t="shared" si="24"/>
        <v>4.6549040720438537</v>
      </c>
      <c r="AR9" s="74">
        <f t="shared" si="25"/>
        <v>4.3007838085673109</v>
      </c>
      <c r="AS9" s="74">
        <f t="shared" si="26"/>
        <v>3.9997215803101609</v>
      </c>
      <c r="AT9" s="74">
        <f t="shared" si="27"/>
        <v>3.9380638314001963</v>
      </c>
      <c r="AU9" s="74">
        <f t="shared" si="28"/>
        <v>4.932924636539548</v>
      </c>
      <c r="AV9" s="74">
        <f t="shared" si="29"/>
        <v>3.6730074046819667</v>
      </c>
      <c r="AW9" s="74">
        <f t="shared" si="30"/>
        <v>4.8549481081964529</v>
      </c>
      <c r="AX9" s="74">
        <f t="shared" si="31"/>
        <v>6.6283918909840693</v>
      </c>
      <c r="AY9" s="74">
        <f t="shared" si="32"/>
        <v>9.1024821099979558</v>
      </c>
      <c r="AZ9" s="74">
        <f t="shared" si="33"/>
        <v>9.9970872851571908</v>
      </c>
      <c r="BA9" s="103">
        <f t="shared" si="34"/>
        <v>10.657645703111358</v>
      </c>
      <c r="BB9" s="42">
        <f t="shared" si="35"/>
        <v>6.6075087584251388E-2</v>
      </c>
      <c r="BC9" s="8"/>
    </row>
    <row r="10" spans="1:55" ht="20.100000000000001" customHeight="1">
      <c r="A10" s="47" t="s">
        <v>119</v>
      </c>
      <c r="B10" s="81">
        <v>361.20000000000005</v>
      </c>
      <c r="C10" s="61">
        <v>512.70000000000005</v>
      </c>
      <c r="D10" s="61">
        <v>513.48</v>
      </c>
      <c r="E10" s="61">
        <v>739.06000000000006</v>
      </c>
      <c r="F10" s="61">
        <v>404.15</v>
      </c>
      <c r="G10" s="61">
        <v>705.68</v>
      </c>
      <c r="H10" s="61">
        <v>1097.99</v>
      </c>
      <c r="I10" s="61">
        <v>1739.07</v>
      </c>
      <c r="J10" s="61">
        <v>1399.53</v>
      </c>
      <c r="K10" s="61">
        <v>1567.42</v>
      </c>
      <c r="L10" s="61">
        <v>1320.46</v>
      </c>
      <c r="M10" s="82">
        <v>1558.67</v>
      </c>
      <c r="N10" s="42">
        <f t="shared" si="0"/>
        <v>0.18039925480514368</v>
      </c>
      <c r="P10" s="340">
        <f t="shared" si="13"/>
        <v>2.3233629842992896E-2</v>
      </c>
      <c r="Q10" s="341">
        <f t="shared" si="14"/>
        <v>5.344113243583206E-2</v>
      </c>
      <c r="R10" s="341">
        <f t="shared" si="15"/>
        <v>8.9172409359513191E-2</v>
      </c>
      <c r="S10" s="341">
        <f t="shared" si="16"/>
        <v>6.2985192665162837E-2</v>
      </c>
      <c r="T10" s="342">
        <f t="shared" si="17"/>
        <v>8.564826771437202E-2</v>
      </c>
      <c r="V10" s="81">
        <v>147.46899999999999</v>
      </c>
      <c r="W10" s="61">
        <v>171.048</v>
      </c>
      <c r="X10" s="61">
        <v>197.88</v>
      </c>
      <c r="Y10" s="61">
        <v>245.999</v>
      </c>
      <c r="Z10" s="61">
        <v>169.26900000000001</v>
      </c>
      <c r="AA10" s="61">
        <v>271.77299999999997</v>
      </c>
      <c r="AB10" s="61">
        <v>384.53</v>
      </c>
      <c r="AC10" s="61">
        <v>711.08699999999999</v>
      </c>
      <c r="AD10" s="61">
        <v>633.15</v>
      </c>
      <c r="AE10" s="61">
        <v>800.66099999999994</v>
      </c>
      <c r="AF10" s="61">
        <v>703.2890000000001</v>
      </c>
      <c r="AG10" s="82">
        <v>861.14</v>
      </c>
      <c r="AH10" s="42">
        <f t="shared" si="1"/>
        <v>0.22444684901939296</v>
      </c>
      <c r="AJ10" s="340">
        <f t="shared" si="18"/>
        <v>1.903782856517288E-2</v>
      </c>
      <c r="AK10" s="341">
        <f t="shared" si="19"/>
        <v>2.4543704099594103E-2</v>
      </c>
      <c r="AL10" s="341">
        <f t="shared" si="20"/>
        <v>8.1486482731850607E-2</v>
      </c>
      <c r="AM10" s="341">
        <f t="shared" si="21"/>
        <v>7.1535147111132055E-2</v>
      </c>
      <c r="AN10" s="342">
        <f t="shared" si="22"/>
        <v>8.1910266814747001E-2</v>
      </c>
      <c r="AP10" s="52">
        <f t="shared" si="23"/>
        <v>4.0827519379844954</v>
      </c>
      <c r="AQ10" s="74">
        <f t="shared" si="24"/>
        <v>3.3362200117027498</v>
      </c>
      <c r="AR10" s="74">
        <f t="shared" si="25"/>
        <v>3.853704136480486</v>
      </c>
      <c r="AS10" s="74">
        <f t="shared" si="26"/>
        <v>3.3285389548886419</v>
      </c>
      <c r="AT10" s="74">
        <f t="shared" si="27"/>
        <v>4.1882716813064462</v>
      </c>
      <c r="AU10" s="74">
        <f t="shared" si="28"/>
        <v>3.8512215168348258</v>
      </c>
      <c r="AV10" s="74">
        <f t="shared" si="29"/>
        <v>3.5021266131749829</v>
      </c>
      <c r="AW10" s="74">
        <f t="shared" si="30"/>
        <v>4.0888923390087806</v>
      </c>
      <c r="AX10" s="74">
        <f t="shared" si="31"/>
        <v>4.5240187777325245</v>
      </c>
      <c r="AY10" s="74">
        <f t="shared" si="32"/>
        <v>5.10814587028365</v>
      </c>
      <c r="AZ10" s="74">
        <f t="shared" si="33"/>
        <v>5.3260909077139793</v>
      </c>
      <c r="BA10" s="103">
        <f t="shared" si="34"/>
        <v>5.5248384840922062</v>
      </c>
      <c r="BB10" s="42">
        <f t="shared" si="35"/>
        <v>3.7315843800257577E-2</v>
      </c>
      <c r="BC10" s="8"/>
    </row>
    <row r="11" spans="1:55" ht="20.100000000000001" customHeight="1">
      <c r="A11" s="47" t="s">
        <v>117</v>
      </c>
      <c r="B11" s="81">
        <v>187.76</v>
      </c>
      <c r="C11" s="61">
        <v>232.29999999999998</v>
      </c>
      <c r="D11" s="61">
        <v>376.61</v>
      </c>
      <c r="E11" s="61">
        <v>4831.0199999999995</v>
      </c>
      <c r="F11" s="61">
        <v>361.31000000000006</v>
      </c>
      <c r="G11" s="61">
        <v>599.05999999999995</v>
      </c>
      <c r="H11" s="61">
        <v>989.2700000000001</v>
      </c>
      <c r="I11" s="61">
        <v>380.28000000000009</v>
      </c>
      <c r="J11" s="61">
        <v>1918.3999999999999</v>
      </c>
      <c r="K11" s="61">
        <v>2342.2299999999996</v>
      </c>
      <c r="L11" s="61">
        <v>3284.8599999999997</v>
      </c>
      <c r="M11" s="82">
        <v>1446.73</v>
      </c>
      <c r="N11" s="42">
        <f t="shared" si="0"/>
        <v>-0.55957635941866624</v>
      </c>
      <c r="P11" s="340">
        <f t="shared" si="13"/>
        <v>1.2077370817608929E-2</v>
      </c>
      <c r="Q11" s="341">
        <f t="shared" si="14"/>
        <v>4.5366801945654622E-2</v>
      </c>
      <c r="R11" s="341">
        <f t="shared" si="15"/>
        <v>0.13325228233283518</v>
      </c>
      <c r="S11" s="341">
        <f t="shared" si="16"/>
        <v>0.1566859579071587</v>
      </c>
      <c r="T11" s="342">
        <f t="shared" si="17"/>
        <v>7.9497211308624291E-2</v>
      </c>
      <c r="V11" s="81">
        <v>59.790999999999997</v>
      </c>
      <c r="W11" s="61">
        <v>310.78699999999998</v>
      </c>
      <c r="X11" s="61">
        <v>675.57400000000007</v>
      </c>
      <c r="Y11" s="61">
        <v>853.57700000000011</v>
      </c>
      <c r="Z11" s="61">
        <v>271.23099999999999</v>
      </c>
      <c r="AA11" s="61">
        <v>582.17399999999998</v>
      </c>
      <c r="AB11" s="61">
        <v>231.23900000000003</v>
      </c>
      <c r="AC11" s="61">
        <v>259.78399999999999</v>
      </c>
      <c r="AD11" s="61">
        <v>807.98799999999994</v>
      </c>
      <c r="AE11" s="61">
        <v>1088.24</v>
      </c>
      <c r="AF11" s="61">
        <v>1061.7350000000001</v>
      </c>
      <c r="AG11" s="82">
        <v>744.79500000000007</v>
      </c>
      <c r="AH11" s="42">
        <f t="shared" si="1"/>
        <v>-0.29851139879536798</v>
      </c>
      <c r="AJ11" s="340">
        <f t="shared" si="18"/>
        <v>7.7188480815646113E-3</v>
      </c>
      <c r="AK11" s="341">
        <f t="shared" si="19"/>
        <v>5.2575886458467544E-2</v>
      </c>
      <c r="AL11" s="341">
        <f t="shared" si="20"/>
        <v>0.11075455151194964</v>
      </c>
      <c r="AM11" s="341">
        <f t="shared" si="21"/>
        <v>0.10799453626892755</v>
      </c>
      <c r="AN11" s="342">
        <f t="shared" si="22"/>
        <v>7.0843715507686908E-2</v>
      </c>
      <c r="AP11" s="52">
        <f t="shared" si="23"/>
        <v>3.1844375798892206</v>
      </c>
      <c r="AQ11" s="74">
        <f t="shared" si="24"/>
        <v>13.378691347395609</v>
      </c>
      <c r="AR11" s="74">
        <f t="shared" si="25"/>
        <v>17.938291601391359</v>
      </c>
      <c r="AS11" s="74">
        <f t="shared" si="26"/>
        <v>1.7668670384308081</v>
      </c>
      <c r="AT11" s="74">
        <f t="shared" si="27"/>
        <v>7.5068777504082354</v>
      </c>
      <c r="AU11" s="74">
        <f t="shared" si="28"/>
        <v>9.7181250625980713</v>
      </c>
      <c r="AV11" s="74">
        <f t="shared" si="29"/>
        <v>2.3374710645223247</v>
      </c>
      <c r="AW11" s="74">
        <f t="shared" si="30"/>
        <v>6.8313873987588085</v>
      </c>
      <c r="AX11" s="74">
        <f t="shared" si="31"/>
        <v>4.2117806505421189</v>
      </c>
      <c r="AY11" s="74">
        <f t="shared" si="32"/>
        <v>4.646170529794257</v>
      </c>
      <c r="AZ11" s="74">
        <f t="shared" si="33"/>
        <v>3.2322077653233325</v>
      </c>
      <c r="BA11" s="103">
        <f t="shared" si="34"/>
        <v>5.1481271557235972</v>
      </c>
      <c r="BB11" s="42">
        <f t="shared" si="35"/>
        <v>0.59275873629014886</v>
      </c>
      <c r="BC11" s="8"/>
    </row>
    <row r="12" spans="1:55" ht="20.100000000000001" customHeight="1">
      <c r="A12" s="47" t="s">
        <v>127</v>
      </c>
      <c r="B12" s="81">
        <v>3218.8100000000004</v>
      </c>
      <c r="C12" s="61">
        <v>5438.42</v>
      </c>
      <c r="D12" s="61">
        <v>5052.5400000000009</v>
      </c>
      <c r="E12" s="61">
        <v>5203.76</v>
      </c>
      <c r="F12" s="61">
        <v>5790.18</v>
      </c>
      <c r="G12" s="61">
        <v>3072.01</v>
      </c>
      <c r="H12" s="61">
        <v>2325.5100000000002</v>
      </c>
      <c r="I12" s="61">
        <v>2363.2400000000002</v>
      </c>
      <c r="J12" s="61">
        <v>3569.5</v>
      </c>
      <c r="K12" s="61">
        <v>1165.1100000000001</v>
      </c>
      <c r="L12" s="61">
        <v>1953.7900000000002</v>
      </c>
      <c r="M12" s="82">
        <v>1236.97</v>
      </c>
      <c r="N12" s="42">
        <f t="shared" si="0"/>
        <v>-0.36688692234068149</v>
      </c>
      <c r="P12" s="340">
        <f t="shared" si="13"/>
        <v>0.20704496144774076</v>
      </c>
      <c r="Q12" s="341">
        <f t="shared" si="14"/>
        <v>0.23264325651031698</v>
      </c>
      <c r="R12" s="341">
        <f t="shared" si="15"/>
        <v>6.6284509492581703E-2</v>
      </c>
      <c r="S12" s="341">
        <f t="shared" si="16"/>
        <v>9.319467426296027E-2</v>
      </c>
      <c r="T12" s="342">
        <f t="shared" si="17"/>
        <v>6.7970986619776311E-2</v>
      </c>
      <c r="V12" s="81">
        <v>3725.4500000000007</v>
      </c>
      <c r="W12" s="61">
        <v>5128.2540000000008</v>
      </c>
      <c r="X12" s="61">
        <v>6648.8859999999995</v>
      </c>
      <c r="Y12" s="61">
        <v>5825.5629999999974</v>
      </c>
      <c r="Z12" s="61">
        <v>6864.4690000000001</v>
      </c>
      <c r="AA12" s="61">
        <v>3202.1930000000002</v>
      </c>
      <c r="AB12" s="61">
        <v>2843.125</v>
      </c>
      <c r="AC12" s="61">
        <v>2266.6819999999998</v>
      </c>
      <c r="AD12" s="61">
        <v>2021.7420000000002</v>
      </c>
      <c r="AE12" s="61">
        <v>947.18700000000001</v>
      </c>
      <c r="AF12" s="61">
        <v>1066.4769999999999</v>
      </c>
      <c r="AG12" s="82">
        <v>644.45000000000005</v>
      </c>
      <c r="AH12" s="42">
        <f t="shared" si="1"/>
        <v>-0.39572067658280474</v>
      </c>
      <c r="AJ12" s="340">
        <f t="shared" si="18"/>
        <v>0.48094500151301844</v>
      </c>
      <c r="AK12" s="341">
        <f t="shared" si="19"/>
        <v>0.28918868858124819</v>
      </c>
      <c r="AL12" s="341">
        <f t="shared" si="20"/>
        <v>9.6399021707480922E-2</v>
      </c>
      <c r="AM12" s="341">
        <f t="shared" si="21"/>
        <v>0.10847686951685404</v>
      </c>
      <c r="AN12" s="342">
        <f t="shared" si="22"/>
        <v>6.1299058746270889E-2</v>
      </c>
      <c r="AP12" s="52">
        <f t="shared" si="23"/>
        <v>11.573997843923687</v>
      </c>
      <c r="AQ12" s="74">
        <f t="shared" si="24"/>
        <v>9.4296762662685136</v>
      </c>
      <c r="AR12" s="74">
        <f t="shared" si="25"/>
        <v>13.159492057460206</v>
      </c>
      <c r="AS12" s="74">
        <f t="shared" si="26"/>
        <v>11.194910987439846</v>
      </c>
      <c r="AT12" s="74">
        <f t="shared" si="27"/>
        <v>11.855363736533233</v>
      </c>
      <c r="AU12" s="74">
        <f t="shared" si="28"/>
        <v>10.423771406994117</v>
      </c>
      <c r="AV12" s="74">
        <f t="shared" si="29"/>
        <v>12.225812832453954</v>
      </c>
      <c r="AW12" s="74">
        <f t="shared" si="30"/>
        <v>9.5914168683671548</v>
      </c>
      <c r="AX12" s="74">
        <f t="shared" si="31"/>
        <v>5.6639361255077745</v>
      </c>
      <c r="AY12" s="74">
        <f t="shared" si="32"/>
        <v>8.1295929139737861</v>
      </c>
      <c r="AZ12" s="74">
        <f t="shared" si="33"/>
        <v>5.4585037286504683</v>
      </c>
      <c r="BA12" s="103">
        <f t="shared" si="34"/>
        <v>5.2099080818451533</v>
      </c>
      <c r="BB12" s="42">
        <f t="shared" si="35"/>
        <v>-4.5542818904838682E-2</v>
      </c>
      <c r="BC12" s="8"/>
    </row>
    <row r="13" spans="1:55" ht="20.100000000000001" customHeight="1">
      <c r="A13" s="47" t="s">
        <v>125</v>
      </c>
      <c r="B13" s="81">
        <v>356.6</v>
      </c>
      <c r="C13" s="61">
        <v>421.2</v>
      </c>
      <c r="D13" s="61">
        <v>506.52</v>
      </c>
      <c r="E13" s="61">
        <v>414.5800000000001</v>
      </c>
      <c r="F13" s="61">
        <v>360.65000000000003</v>
      </c>
      <c r="G13" s="61">
        <v>656.18</v>
      </c>
      <c r="H13" s="61">
        <v>455.43</v>
      </c>
      <c r="I13" s="61">
        <v>475.39999999999992</v>
      </c>
      <c r="J13" s="61">
        <v>726.7700000000001</v>
      </c>
      <c r="K13" s="61">
        <v>391.78000000000003</v>
      </c>
      <c r="L13" s="61">
        <v>501.15</v>
      </c>
      <c r="M13" s="82">
        <v>655.08999999999992</v>
      </c>
      <c r="N13" s="42">
        <f t="shared" si="0"/>
        <v>0.30717350094781992</v>
      </c>
      <c r="P13" s="340">
        <f t="shared" si="13"/>
        <v>2.2937741976775377E-2</v>
      </c>
      <c r="Q13" s="341">
        <f t="shared" si="14"/>
        <v>4.9692498415350138E-2</v>
      </c>
      <c r="R13" s="341">
        <f t="shared" si="15"/>
        <v>2.2288835499655536E-2</v>
      </c>
      <c r="S13" s="341">
        <f t="shared" si="16"/>
        <v>2.3904570607323476E-2</v>
      </c>
      <c r="T13" s="342">
        <f t="shared" si="17"/>
        <v>3.5996922823309588E-2</v>
      </c>
      <c r="V13" s="81">
        <v>162.297</v>
      </c>
      <c r="W13" s="61">
        <v>190.32499999999999</v>
      </c>
      <c r="X13" s="61">
        <v>295.88499999999999</v>
      </c>
      <c r="Y13" s="61">
        <v>198.13100000000003</v>
      </c>
      <c r="Z13" s="61">
        <v>181.34200000000001</v>
      </c>
      <c r="AA13" s="61">
        <v>263.63600000000002</v>
      </c>
      <c r="AB13" s="61">
        <v>247.48699999999999</v>
      </c>
      <c r="AC13" s="61">
        <v>227.922</v>
      </c>
      <c r="AD13" s="61">
        <v>306.61099999999993</v>
      </c>
      <c r="AE13" s="61">
        <v>292.85199999999998</v>
      </c>
      <c r="AF13" s="61">
        <v>284.19499999999999</v>
      </c>
      <c r="AG13" s="82">
        <v>394.21699999999998</v>
      </c>
      <c r="AH13" s="42">
        <f t="shared" si="1"/>
        <v>0.38713559351853477</v>
      </c>
      <c r="AJ13" s="340">
        <f t="shared" si="18"/>
        <v>2.095208120107862E-2</v>
      </c>
      <c r="AK13" s="341">
        <f t="shared" si="19"/>
        <v>2.3808855088623935E-2</v>
      </c>
      <c r="AL13" s="341">
        <f t="shared" si="20"/>
        <v>2.980472314873325E-2</v>
      </c>
      <c r="AM13" s="341">
        <f t="shared" si="21"/>
        <v>2.8906937451386512E-2</v>
      </c>
      <c r="AN13" s="342">
        <f t="shared" si="22"/>
        <v>3.7497293881261023E-2</v>
      </c>
      <c r="AP13" s="52">
        <f t="shared" si="23"/>
        <v>4.5512338754907455</v>
      </c>
      <c r="AQ13" s="74">
        <f t="shared" si="24"/>
        <v>4.5186372269705597</v>
      </c>
      <c r="AR13" s="74">
        <f t="shared" si="25"/>
        <v>5.8415264945115695</v>
      </c>
      <c r="AS13" s="74">
        <f t="shared" si="26"/>
        <v>4.7790776207245882</v>
      </c>
      <c r="AT13" s="74">
        <f t="shared" si="27"/>
        <v>5.0281990849854434</v>
      </c>
      <c r="AU13" s="74">
        <f t="shared" si="28"/>
        <v>4.0177390350208793</v>
      </c>
      <c r="AV13" s="74">
        <f t="shared" si="29"/>
        <v>5.4341391651845505</v>
      </c>
      <c r="AW13" s="74">
        <f t="shared" si="30"/>
        <v>4.7943205721497693</v>
      </c>
      <c r="AX13" s="74">
        <f t="shared" si="31"/>
        <v>4.2188175076021288</v>
      </c>
      <c r="AY13" s="74">
        <f t="shared" si="32"/>
        <v>7.4749093879217918</v>
      </c>
      <c r="AZ13" s="74">
        <f t="shared" si="33"/>
        <v>5.6708570288336819</v>
      </c>
      <c r="BA13" s="103">
        <f t="shared" si="34"/>
        <v>6.0177532858080571</v>
      </c>
      <c r="BB13" s="42">
        <f t="shared" si="35"/>
        <v>6.1171751502562731E-2</v>
      </c>
      <c r="BC13" s="8"/>
    </row>
    <row r="14" spans="1:55" ht="20.100000000000001" customHeight="1">
      <c r="A14" s="47" t="s">
        <v>121</v>
      </c>
      <c r="B14" s="81">
        <v>28</v>
      </c>
      <c r="C14" s="61">
        <v>60.42</v>
      </c>
      <c r="D14" s="61">
        <v>103.19</v>
      </c>
      <c r="E14" s="61">
        <v>118.42000000000002</v>
      </c>
      <c r="F14" s="61">
        <v>150.12</v>
      </c>
      <c r="G14" s="61">
        <v>224.42</v>
      </c>
      <c r="H14" s="61">
        <v>300.87</v>
      </c>
      <c r="I14" s="61">
        <v>356.29000000000008</v>
      </c>
      <c r="J14" s="61">
        <v>399.30000000000007</v>
      </c>
      <c r="K14" s="61">
        <v>478.49</v>
      </c>
      <c r="L14" s="61">
        <v>520.45000000000005</v>
      </c>
      <c r="M14" s="82">
        <v>591.18000000000006</v>
      </c>
      <c r="N14" s="42">
        <f t="shared" si="0"/>
        <v>0.13590162359496591</v>
      </c>
      <c r="P14" s="340">
        <f t="shared" si="13"/>
        <v>1.8010565769761933E-3</v>
      </c>
      <c r="Q14" s="341">
        <f t="shared" si="14"/>
        <v>1.6995322159122309E-2</v>
      </c>
      <c r="R14" s="341">
        <f t="shared" si="15"/>
        <v>2.7221871709199489E-2</v>
      </c>
      <c r="S14" s="341">
        <f t="shared" si="16"/>
        <v>2.4825169654956607E-2</v>
      </c>
      <c r="T14" s="342">
        <f t="shared" si="17"/>
        <v>3.2485094925405925E-2</v>
      </c>
      <c r="V14" s="81">
        <v>13.041</v>
      </c>
      <c r="W14" s="61">
        <v>29.518999999999998</v>
      </c>
      <c r="X14" s="61">
        <v>54.728999999999999</v>
      </c>
      <c r="Y14" s="61">
        <v>58.025999999999989</v>
      </c>
      <c r="Z14" s="61">
        <v>71.170999999999992</v>
      </c>
      <c r="AA14" s="61">
        <v>121.92100000000001</v>
      </c>
      <c r="AB14" s="61">
        <v>152.12099999999998</v>
      </c>
      <c r="AC14" s="61">
        <v>183.92400000000001</v>
      </c>
      <c r="AD14" s="61">
        <v>191.726</v>
      </c>
      <c r="AE14" s="61">
        <v>213.94900000000001</v>
      </c>
      <c r="AF14" s="61">
        <v>207.23500000000001</v>
      </c>
      <c r="AG14" s="82">
        <v>261.09100000000001</v>
      </c>
      <c r="AH14" s="42">
        <f t="shared" si="1"/>
        <v>0.25987888146307325</v>
      </c>
      <c r="AJ14" s="340">
        <f t="shared" si="18"/>
        <v>1.683556017321739E-3</v>
      </c>
      <c r="AK14" s="341">
        <f t="shared" si="19"/>
        <v>1.1010633681515872E-2</v>
      </c>
      <c r="AL14" s="341">
        <f t="shared" si="20"/>
        <v>2.1774448229646137E-2</v>
      </c>
      <c r="AM14" s="341">
        <f t="shared" si="21"/>
        <v>2.1078939399841956E-2</v>
      </c>
      <c r="AN14" s="342">
        <f t="shared" si="22"/>
        <v>2.4834560551047578E-2</v>
      </c>
      <c r="AP14" s="52">
        <f t="shared" si="23"/>
        <v>4.6574999999999998</v>
      </c>
      <c r="AQ14" s="74">
        <f t="shared" si="24"/>
        <v>4.8856338960609067</v>
      </c>
      <c r="AR14" s="74">
        <f t="shared" si="25"/>
        <v>5.3037115999612361</v>
      </c>
      <c r="AS14" s="74">
        <f t="shared" si="26"/>
        <v>4.9000168890390121</v>
      </c>
      <c r="AT14" s="74">
        <f t="shared" si="27"/>
        <v>4.7409405808686378</v>
      </c>
      <c r="AU14" s="74">
        <f t="shared" si="28"/>
        <v>5.4327154442563055</v>
      </c>
      <c r="AV14" s="74">
        <f t="shared" si="29"/>
        <v>5.0560374912753012</v>
      </c>
      <c r="AW14" s="74">
        <f t="shared" si="30"/>
        <v>5.1621993320048265</v>
      </c>
      <c r="AX14" s="74">
        <f t="shared" si="31"/>
        <v>4.8015527172551957</v>
      </c>
      <c r="AY14" s="74">
        <f t="shared" si="32"/>
        <v>4.4713369140420909</v>
      </c>
      <c r="AZ14" s="74">
        <f t="shared" si="33"/>
        <v>3.9818426361802284</v>
      </c>
      <c r="BA14" s="103">
        <f t="shared" si="34"/>
        <v>4.4164383098210358</v>
      </c>
      <c r="BB14" s="42">
        <f t="shared" si="35"/>
        <v>0.10914436188209435</v>
      </c>
      <c r="BC14" s="8"/>
    </row>
    <row r="15" spans="1:55" ht="20.100000000000001" customHeight="1">
      <c r="A15" s="47" t="s">
        <v>122</v>
      </c>
      <c r="B15" s="81">
        <v>54.39</v>
      </c>
      <c r="C15" s="61">
        <v>73.099999999999994</v>
      </c>
      <c r="D15" s="61">
        <v>4223.8899999999994</v>
      </c>
      <c r="E15" s="61">
        <v>144.19000000000003</v>
      </c>
      <c r="F15" s="61">
        <v>228.07999999999998</v>
      </c>
      <c r="G15" s="61">
        <v>282.31</v>
      </c>
      <c r="H15" s="61">
        <v>343.92</v>
      </c>
      <c r="I15" s="61">
        <v>321.64999999999998</v>
      </c>
      <c r="J15" s="61">
        <v>562.65000000000009</v>
      </c>
      <c r="K15" s="61">
        <v>718.43</v>
      </c>
      <c r="L15" s="61">
        <v>572.64</v>
      </c>
      <c r="M15" s="82">
        <v>300.48</v>
      </c>
      <c r="N15" s="42">
        <f t="shared" si="0"/>
        <v>-0.47527242246437545</v>
      </c>
      <c r="P15" s="340">
        <f t="shared" si="13"/>
        <v>3.4985524007762553E-3</v>
      </c>
      <c r="Q15" s="341">
        <f t="shared" si="14"/>
        <v>2.1379330713580873E-2</v>
      </c>
      <c r="R15" s="341">
        <f t="shared" si="15"/>
        <v>4.0872346949863504E-2</v>
      </c>
      <c r="S15" s="341">
        <f t="shared" si="16"/>
        <v>2.7314603038167642E-2</v>
      </c>
      <c r="T15" s="342">
        <f t="shared" si="17"/>
        <v>1.6511250927274217E-2</v>
      </c>
      <c r="V15" s="81">
        <v>23.949000000000002</v>
      </c>
      <c r="W15" s="61">
        <v>28.192999999999998</v>
      </c>
      <c r="X15" s="61">
        <v>571.40600000000006</v>
      </c>
      <c r="Y15" s="61">
        <v>58.589000000000006</v>
      </c>
      <c r="Z15" s="61">
        <v>117.98999999999998</v>
      </c>
      <c r="AA15" s="61">
        <v>129.93699999999998</v>
      </c>
      <c r="AB15" s="61">
        <v>167.44100000000003</v>
      </c>
      <c r="AC15" s="61">
        <v>138.74199999999999</v>
      </c>
      <c r="AD15" s="61">
        <v>381.67700000000002</v>
      </c>
      <c r="AE15" s="61">
        <v>275.67700000000002</v>
      </c>
      <c r="AF15" s="61">
        <v>247.08100000000002</v>
      </c>
      <c r="AG15" s="82">
        <v>260.37900000000002</v>
      </c>
      <c r="AH15" s="42">
        <f t="shared" si="1"/>
        <v>5.3820407072984168E-2</v>
      </c>
      <c r="AJ15" s="340">
        <f t="shared" si="18"/>
        <v>3.0917477999262582E-3</v>
      </c>
      <c r="AK15" s="341">
        <f t="shared" si="19"/>
        <v>1.1734555233923014E-2</v>
      </c>
      <c r="AL15" s="341">
        <f t="shared" si="20"/>
        <v>2.8056754481694979E-2</v>
      </c>
      <c r="AM15" s="341">
        <f t="shared" si="21"/>
        <v>2.5131881322423097E-2</v>
      </c>
      <c r="AN15" s="342">
        <f t="shared" si="22"/>
        <v>2.4766836243766417E-2</v>
      </c>
      <c r="AP15" s="52">
        <f t="shared" si="23"/>
        <v>4.4031991174848324</v>
      </c>
      <c r="AQ15" s="74">
        <f t="shared" si="24"/>
        <v>3.8567715458276335</v>
      </c>
      <c r="AR15" s="74">
        <f t="shared" si="25"/>
        <v>1.3527956457199408</v>
      </c>
      <c r="AS15" s="74">
        <f t="shared" si="26"/>
        <v>4.0633192315694568</v>
      </c>
      <c r="AT15" s="74">
        <f t="shared" si="27"/>
        <v>5.1731848474219566</v>
      </c>
      <c r="AU15" s="74">
        <f t="shared" si="28"/>
        <v>4.6026354008005379</v>
      </c>
      <c r="AV15" s="74">
        <f t="shared" si="29"/>
        <v>4.8686031635264024</v>
      </c>
      <c r="AW15" s="74">
        <f t="shared" si="30"/>
        <v>4.3134462925540182</v>
      </c>
      <c r="AX15" s="74">
        <f t="shared" si="31"/>
        <v>6.7835599395716697</v>
      </c>
      <c r="AY15" s="74">
        <f t="shared" si="32"/>
        <v>3.8372144815778859</v>
      </c>
      <c r="AZ15" s="74">
        <f t="shared" si="33"/>
        <v>4.3147701872031297</v>
      </c>
      <c r="BA15" s="103">
        <f t="shared" si="34"/>
        <v>8.6654353035143767</v>
      </c>
      <c r="BB15" s="42">
        <f t="shared" si="35"/>
        <v>1.0083190824889297</v>
      </c>
      <c r="BC15" s="8"/>
    </row>
    <row r="16" spans="1:55" ht="20.100000000000001" customHeight="1">
      <c r="A16" s="47" t="s">
        <v>118</v>
      </c>
      <c r="B16" s="81">
        <v>4213.6099999999997</v>
      </c>
      <c r="C16" s="61">
        <v>4324.3</v>
      </c>
      <c r="D16" s="61">
        <v>1834.8099999999997</v>
      </c>
      <c r="E16" s="61">
        <v>358.7700000000001</v>
      </c>
      <c r="F16" s="61">
        <v>771.94</v>
      </c>
      <c r="G16" s="61">
        <v>856.85</v>
      </c>
      <c r="H16" s="61">
        <v>1196.05</v>
      </c>
      <c r="I16" s="61">
        <v>996.8</v>
      </c>
      <c r="J16" s="61">
        <v>780.57</v>
      </c>
      <c r="K16" s="61">
        <v>479.38</v>
      </c>
      <c r="L16" s="61">
        <v>1284.3699999999999</v>
      </c>
      <c r="M16" s="82">
        <v>541.79999999999995</v>
      </c>
      <c r="N16" s="42">
        <f t="shared" si="0"/>
        <v>-0.57815894173797266</v>
      </c>
      <c r="P16" s="340">
        <f t="shared" si="13"/>
        <v>0.27103392868973775</v>
      </c>
      <c r="Q16" s="341">
        <f t="shared" si="14"/>
        <v>6.4889233544443245E-2</v>
      </c>
      <c r="R16" s="341">
        <f t="shared" si="15"/>
        <v>2.7272504879842945E-2</v>
      </c>
      <c r="S16" s="341">
        <f t="shared" si="16"/>
        <v>6.1263720145521401E-2</v>
      </c>
      <c r="T16" s="342">
        <f t="shared" si="17"/>
        <v>2.9771684479490048E-2</v>
      </c>
      <c r="V16" s="81">
        <v>1584.3119999999999</v>
      </c>
      <c r="W16" s="61">
        <v>1595.93</v>
      </c>
      <c r="X16" s="61">
        <v>991.59300000000007</v>
      </c>
      <c r="Y16" s="61">
        <v>212.34899999999999</v>
      </c>
      <c r="Z16" s="61">
        <v>1127.9659999999999</v>
      </c>
      <c r="AA16" s="61">
        <v>435.39599999999996</v>
      </c>
      <c r="AB16" s="61">
        <v>302.48699999999997</v>
      </c>
      <c r="AC16" s="61">
        <v>407.61399999999998</v>
      </c>
      <c r="AD16" s="61">
        <v>480.75699999999995</v>
      </c>
      <c r="AE16" s="61">
        <v>173.96200000000002</v>
      </c>
      <c r="AF16" s="61">
        <v>496.60299999999995</v>
      </c>
      <c r="AG16" s="82">
        <v>254.12300000000002</v>
      </c>
      <c r="AH16" s="42">
        <f t="shared" si="1"/>
        <v>-0.48827735635910369</v>
      </c>
      <c r="AJ16" s="340">
        <f t="shared" si="18"/>
        <v>0.20453017413657226</v>
      </c>
      <c r="AK16" s="341">
        <f t="shared" si="19"/>
        <v>3.9320427673635257E-2</v>
      </c>
      <c r="AL16" s="341">
        <f t="shared" si="20"/>
        <v>1.7704810786335536E-2</v>
      </c>
      <c r="AM16" s="341">
        <f t="shared" si="21"/>
        <v>5.0512049329407255E-2</v>
      </c>
      <c r="AN16" s="342">
        <f t="shared" si="22"/>
        <v>2.4171775476419577E-2</v>
      </c>
      <c r="AP16" s="52">
        <f t="shared" si="23"/>
        <v>3.7599872793163107</v>
      </c>
      <c r="AQ16" s="74">
        <f t="shared" si="24"/>
        <v>3.6906088846749761</v>
      </c>
      <c r="AR16" s="74">
        <f t="shared" si="25"/>
        <v>5.4043361437969057</v>
      </c>
      <c r="AS16" s="74">
        <f t="shared" si="26"/>
        <v>5.9188059202274426</v>
      </c>
      <c r="AT16" s="74">
        <f t="shared" si="27"/>
        <v>14.61209420421276</v>
      </c>
      <c r="AU16" s="74">
        <f t="shared" si="28"/>
        <v>5.0813561300110868</v>
      </c>
      <c r="AV16" s="74">
        <f t="shared" si="29"/>
        <v>2.5290497888884245</v>
      </c>
      <c r="AW16" s="74">
        <f t="shared" si="30"/>
        <v>4.0892255216693414</v>
      </c>
      <c r="AX16" s="74">
        <f t="shared" si="31"/>
        <v>6.1590504375007988</v>
      </c>
      <c r="AY16" s="74">
        <f t="shared" si="32"/>
        <v>3.6288956568901503</v>
      </c>
      <c r="AZ16" s="74">
        <f t="shared" si="33"/>
        <v>3.8665104292376808</v>
      </c>
      <c r="BA16" s="103">
        <f t="shared" si="34"/>
        <v>4.6903469915097826</v>
      </c>
      <c r="BB16" s="42">
        <f t="shared" si="35"/>
        <v>0.21306978924521586</v>
      </c>
      <c r="BC16" s="8"/>
    </row>
    <row r="17" spans="1:55" ht="20.100000000000001" customHeight="1">
      <c r="A17" s="47" t="s">
        <v>129</v>
      </c>
      <c r="B17" s="81">
        <v>266.33</v>
      </c>
      <c r="C17" s="61">
        <v>510.32</v>
      </c>
      <c r="D17" s="61">
        <v>554.94000000000005</v>
      </c>
      <c r="E17" s="61">
        <v>398.11</v>
      </c>
      <c r="F17" s="61">
        <v>451.24999999999994</v>
      </c>
      <c r="G17" s="61">
        <v>468.3</v>
      </c>
      <c r="H17" s="61">
        <v>500.02</v>
      </c>
      <c r="I17" s="61">
        <v>448.89000000000004</v>
      </c>
      <c r="J17" s="61">
        <v>238.45</v>
      </c>
      <c r="K17" s="61">
        <v>259.06</v>
      </c>
      <c r="L17" s="61">
        <v>450.16</v>
      </c>
      <c r="M17" s="82">
        <v>250.54999999999998</v>
      </c>
      <c r="N17" s="42">
        <f t="shared" si="0"/>
        <v>-0.44342011729162972</v>
      </c>
      <c r="P17" s="340">
        <f t="shared" si="13"/>
        <v>1.7131264219502482E-2</v>
      </c>
      <c r="Q17" s="341">
        <f t="shared" si="14"/>
        <v>3.5464349733165396E-2</v>
      </c>
      <c r="R17" s="341">
        <f t="shared" si="15"/>
        <v>1.4738235041453782E-2</v>
      </c>
      <c r="S17" s="341">
        <f t="shared" si="16"/>
        <v>2.147237654313626E-2</v>
      </c>
      <c r="T17" s="342">
        <f t="shared" si="17"/>
        <v>1.3767618210292048E-2</v>
      </c>
      <c r="V17" s="81">
        <v>57.387</v>
      </c>
      <c r="W17" s="61">
        <v>124.105</v>
      </c>
      <c r="X17" s="61">
        <v>131.501</v>
      </c>
      <c r="Y17" s="61">
        <v>94.333000000000027</v>
      </c>
      <c r="Z17" s="61">
        <v>113.06700000000001</v>
      </c>
      <c r="AA17" s="61">
        <v>115.43</v>
      </c>
      <c r="AB17" s="61">
        <v>135.90199999999999</v>
      </c>
      <c r="AC17" s="61">
        <v>291.44299999999998</v>
      </c>
      <c r="AD17" s="61">
        <v>265.80599999999998</v>
      </c>
      <c r="AE17" s="61">
        <v>157.65300000000002</v>
      </c>
      <c r="AF17" s="61">
        <v>226.29599999999999</v>
      </c>
      <c r="AG17" s="82">
        <v>250.19400000000002</v>
      </c>
      <c r="AH17" s="42">
        <f t="shared" si="1"/>
        <v>0.10560504825538244</v>
      </c>
      <c r="AJ17" s="340">
        <f t="shared" si="18"/>
        <v>7.4084985174482504E-3</v>
      </c>
      <c r="AK17" s="341">
        <f t="shared" si="19"/>
        <v>1.0424434230832894E-2</v>
      </c>
      <c r="AL17" s="341">
        <f t="shared" si="20"/>
        <v>1.6044978414240792E-2</v>
      </c>
      <c r="AM17" s="341">
        <f t="shared" si="21"/>
        <v>2.3017731900627957E-2</v>
      </c>
      <c r="AN17" s="342">
        <f t="shared" si="22"/>
        <v>2.3798055247054851E-2</v>
      </c>
      <c r="AP17" s="52">
        <f t="shared" si="23"/>
        <v>2.1547328502234073</v>
      </c>
      <c r="AQ17" s="74">
        <f t="shared" si="24"/>
        <v>2.4319054710769712</v>
      </c>
      <c r="AR17" s="74">
        <f t="shared" si="25"/>
        <v>2.3696435650700973</v>
      </c>
      <c r="AS17" s="74">
        <f t="shared" si="26"/>
        <v>2.3695209866619784</v>
      </c>
      <c r="AT17" s="74">
        <f t="shared" si="27"/>
        <v>2.5056398891966762</v>
      </c>
      <c r="AU17" s="74">
        <f t="shared" si="28"/>
        <v>2.4648729446935729</v>
      </c>
      <c r="AV17" s="74">
        <f t="shared" si="29"/>
        <v>2.7179312827486903</v>
      </c>
      <c r="AW17" s="74">
        <f t="shared" si="30"/>
        <v>6.492526008598988</v>
      </c>
      <c r="AX17" s="74">
        <f t="shared" si="31"/>
        <v>11.147242608513315</v>
      </c>
      <c r="AY17" s="74">
        <f t="shared" si="32"/>
        <v>6.0855786304331048</v>
      </c>
      <c r="AZ17" s="74">
        <f t="shared" si="33"/>
        <v>5.0270126177359149</v>
      </c>
      <c r="BA17" s="103">
        <f t="shared" si="34"/>
        <v>9.9857912592296962</v>
      </c>
      <c r="BB17" s="42">
        <f t="shared" si="35"/>
        <v>0.986426535712006</v>
      </c>
      <c r="BC17" s="8"/>
    </row>
    <row r="18" spans="1:55" ht="20.100000000000001" customHeight="1">
      <c r="A18" s="47" t="s">
        <v>135</v>
      </c>
      <c r="B18" s="81"/>
      <c r="C18" s="61">
        <v>45.63</v>
      </c>
      <c r="D18" s="61">
        <v>0.61</v>
      </c>
      <c r="E18" s="61">
        <v>11.85</v>
      </c>
      <c r="F18" s="61">
        <v>3.2</v>
      </c>
      <c r="G18" s="61">
        <v>17.27</v>
      </c>
      <c r="H18" s="61">
        <v>31.52</v>
      </c>
      <c r="I18" s="61">
        <v>73.510000000000005</v>
      </c>
      <c r="J18" s="61">
        <v>20.25</v>
      </c>
      <c r="K18" s="61">
        <v>56.36</v>
      </c>
      <c r="L18" s="61">
        <v>1227.6099999999999</v>
      </c>
      <c r="M18" s="82">
        <v>855.9</v>
      </c>
      <c r="N18" s="42">
        <f t="shared" si="0"/>
        <v>-0.30279160319645487</v>
      </c>
      <c r="P18" s="340">
        <f t="shared" si="13"/>
        <v>0</v>
      </c>
      <c r="Q18" s="341">
        <f t="shared" si="14"/>
        <v>1.3078567582570284E-3</v>
      </c>
      <c r="R18" s="341">
        <f t="shared" si="15"/>
        <v>3.2063881993991163E-3</v>
      </c>
      <c r="S18" s="341">
        <f t="shared" si="16"/>
        <v>5.8556300355694639E-2</v>
      </c>
      <c r="T18" s="342">
        <f t="shared" si="17"/>
        <v>4.7031348737533285E-2</v>
      </c>
      <c r="V18" s="81"/>
      <c r="W18" s="61">
        <v>96.13</v>
      </c>
      <c r="X18" s="61">
        <v>10.943000000000001</v>
      </c>
      <c r="Y18" s="61">
        <v>18.822000000000003</v>
      </c>
      <c r="Z18" s="61">
        <v>10.143000000000001</v>
      </c>
      <c r="AA18" s="61">
        <v>5.4610000000000003</v>
      </c>
      <c r="AB18" s="61">
        <v>11.034000000000001</v>
      </c>
      <c r="AC18" s="61">
        <v>26.175000000000001</v>
      </c>
      <c r="AD18" s="61">
        <v>5.1210000000000004</v>
      </c>
      <c r="AE18" s="61">
        <v>23.893000000000001</v>
      </c>
      <c r="AF18" s="61">
        <v>355.267</v>
      </c>
      <c r="AG18" s="82">
        <v>249.87</v>
      </c>
      <c r="AH18" s="42">
        <f t="shared" si="1"/>
        <v>-0.29666982860777946</v>
      </c>
      <c r="AJ18" s="340">
        <f t="shared" si="18"/>
        <v>0</v>
      </c>
      <c r="AK18" s="341">
        <f t="shared" si="19"/>
        <v>4.9318058853485601E-4</v>
      </c>
      <c r="AL18" s="341">
        <f t="shared" si="20"/>
        <v>2.4316864839327838E-3</v>
      </c>
      <c r="AM18" s="341">
        <f t="shared" si="21"/>
        <v>3.6136036691503129E-2</v>
      </c>
      <c r="AN18" s="342">
        <f t="shared" si="22"/>
        <v>2.3767236882505559E-2</v>
      </c>
      <c r="AP18" s="52"/>
      <c r="AQ18" s="74">
        <f t="shared" si="24"/>
        <v>21.067280298049525</v>
      </c>
      <c r="AR18" s="74">
        <f t="shared" si="25"/>
        <v>179.39344262295083</v>
      </c>
      <c r="AS18" s="74">
        <f t="shared" si="26"/>
        <v>15.883544303797471</v>
      </c>
      <c r="AT18" s="74">
        <f t="shared" si="27"/>
        <v>31.696875000000002</v>
      </c>
      <c r="AU18" s="74">
        <f t="shared" si="28"/>
        <v>3.162130862767806</v>
      </c>
      <c r="AV18" s="74">
        <f t="shared" si="29"/>
        <v>3.5006345177664979</v>
      </c>
      <c r="AW18" s="74">
        <f t="shared" si="30"/>
        <v>3.5607400353693377</v>
      </c>
      <c r="AX18" s="74">
        <f t="shared" si="31"/>
        <v>2.528888888888889</v>
      </c>
      <c r="AY18" s="74">
        <f t="shared" si="32"/>
        <v>4.2393541518807663</v>
      </c>
      <c r="AZ18" s="74">
        <f t="shared" si="33"/>
        <v>2.893972841537622</v>
      </c>
      <c r="BA18" s="103">
        <f t="shared" si="34"/>
        <v>2.9193831055029795</v>
      </c>
      <c r="BB18" s="42">
        <f t="shared" si="35"/>
        <v>8.7804085790440783E-3</v>
      </c>
      <c r="BC18" s="8"/>
    </row>
    <row r="19" spans="1:55" ht="20.100000000000001" customHeight="1">
      <c r="A19" s="47" t="s">
        <v>154</v>
      </c>
      <c r="B19" s="81">
        <v>19.479999999999997</v>
      </c>
      <c r="C19" s="61">
        <v>23.669999999999998</v>
      </c>
      <c r="D19" s="61">
        <v>32.56</v>
      </c>
      <c r="E19" s="61">
        <v>36.040000000000006</v>
      </c>
      <c r="F19" s="61">
        <v>54.48</v>
      </c>
      <c r="G19" s="61">
        <v>26.91</v>
      </c>
      <c r="H19" s="61">
        <v>32.590000000000003</v>
      </c>
      <c r="I19" s="61">
        <v>58.35</v>
      </c>
      <c r="J19" s="61">
        <v>43.7</v>
      </c>
      <c r="K19" s="61">
        <v>54.260000000000005</v>
      </c>
      <c r="L19" s="61">
        <v>30.29</v>
      </c>
      <c r="M19" s="82">
        <v>44.84</v>
      </c>
      <c r="N19" s="42">
        <f t="shared" si="0"/>
        <v>0.48035655331792687</v>
      </c>
      <c r="P19" s="340">
        <f t="shared" si="13"/>
        <v>1.2530207899820085E-3</v>
      </c>
      <c r="Q19" s="341">
        <f t="shared" si="14"/>
        <v>2.0378937674983577E-3</v>
      </c>
      <c r="R19" s="341">
        <f t="shared" si="15"/>
        <v>3.0869166731617471E-3</v>
      </c>
      <c r="S19" s="341">
        <f t="shared" si="16"/>
        <v>1.4448158110262957E-3</v>
      </c>
      <c r="T19" s="342">
        <f t="shared" si="17"/>
        <v>2.463939335659531E-3</v>
      </c>
      <c r="V19" s="81">
        <v>82.248999999999995</v>
      </c>
      <c r="W19" s="61">
        <v>108.17700000000002</v>
      </c>
      <c r="X19" s="61">
        <v>150.13399999999999</v>
      </c>
      <c r="Y19" s="61">
        <v>182.74700000000004</v>
      </c>
      <c r="Z19" s="61">
        <v>196.66800000000001</v>
      </c>
      <c r="AA19" s="61">
        <v>152.708</v>
      </c>
      <c r="AB19" s="61">
        <v>151.09699999999998</v>
      </c>
      <c r="AC19" s="61">
        <v>230.33500000000001</v>
      </c>
      <c r="AD19" s="61">
        <v>204.44800000000001</v>
      </c>
      <c r="AE19" s="61">
        <v>229.74200000000002</v>
      </c>
      <c r="AF19" s="61">
        <v>138.001</v>
      </c>
      <c r="AG19" s="82">
        <v>199.47699999999998</v>
      </c>
      <c r="AH19" s="42">
        <f t="shared" si="1"/>
        <v>0.44547503278961725</v>
      </c>
      <c r="AJ19" s="340">
        <f t="shared" si="18"/>
        <v>1.0618112021217369E-2</v>
      </c>
      <c r="AK19" s="341">
        <f t="shared" si="19"/>
        <v>1.379099456399575E-2</v>
      </c>
      <c r="AL19" s="341">
        <f t="shared" si="20"/>
        <v>2.3381765211220259E-2</v>
      </c>
      <c r="AM19" s="341">
        <f t="shared" si="21"/>
        <v>1.4036792607993773E-2</v>
      </c>
      <c r="AN19" s="342">
        <f t="shared" si="22"/>
        <v>1.8973934892590388E-2</v>
      </c>
      <c r="AP19" s="52">
        <f t="shared" si="23"/>
        <v>42.222279260780297</v>
      </c>
      <c r="AQ19" s="74">
        <f t="shared" si="24"/>
        <v>45.702154626109007</v>
      </c>
      <c r="AR19" s="74">
        <f t="shared" si="25"/>
        <v>46.109950859950857</v>
      </c>
      <c r="AS19" s="74">
        <f t="shared" si="26"/>
        <v>50.706714761376254</v>
      </c>
      <c r="AT19" s="74">
        <f t="shared" si="27"/>
        <v>36.09911894273128</v>
      </c>
      <c r="AU19" s="74">
        <f t="shared" si="28"/>
        <v>56.747677443329614</v>
      </c>
      <c r="AV19" s="74">
        <f t="shared" si="29"/>
        <v>46.362994783675965</v>
      </c>
      <c r="AW19" s="74">
        <f t="shared" si="30"/>
        <v>39.474721508140533</v>
      </c>
      <c r="AX19" s="74">
        <f t="shared" si="31"/>
        <v>46.784439359267729</v>
      </c>
      <c r="AY19" s="74">
        <f t="shared" si="32"/>
        <v>42.340950976778473</v>
      </c>
      <c r="AZ19" s="74">
        <f t="shared" si="33"/>
        <v>45.559920765929355</v>
      </c>
      <c r="BA19" s="103">
        <f t="shared" si="34"/>
        <v>44.48639607493309</v>
      </c>
      <c r="BB19" s="42">
        <f t="shared" si="35"/>
        <v>-2.3562918305140453E-2</v>
      </c>
      <c r="BC19" s="8"/>
    </row>
    <row r="20" spans="1:55" ht="20.100000000000001" customHeight="1">
      <c r="A20" s="47" t="s">
        <v>137</v>
      </c>
      <c r="B20" s="81">
        <v>483.47</v>
      </c>
      <c r="C20" s="61">
        <v>448.62</v>
      </c>
      <c r="D20" s="61">
        <v>837.70999999999992</v>
      </c>
      <c r="E20" s="61">
        <v>709.73</v>
      </c>
      <c r="F20" s="61">
        <v>756.24</v>
      </c>
      <c r="G20" s="61">
        <v>645.6099999999999</v>
      </c>
      <c r="H20" s="61">
        <v>540.62</v>
      </c>
      <c r="I20" s="61">
        <v>597.33000000000004</v>
      </c>
      <c r="J20" s="61">
        <v>445.98</v>
      </c>
      <c r="K20" s="61">
        <v>433.25</v>
      </c>
      <c r="L20" s="61">
        <v>499.19000000000005</v>
      </c>
      <c r="M20" s="82">
        <v>328.88</v>
      </c>
      <c r="N20" s="42">
        <f t="shared" si="0"/>
        <v>-0.34117269977363335</v>
      </c>
      <c r="P20" s="340">
        <f t="shared" si="13"/>
        <v>3.1098457973952862E-2</v>
      </c>
      <c r="Q20" s="341">
        <f t="shared" si="14"/>
        <v>4.8892032524511866E-2</v>
      </c>
      <c r="R20" s="341">
        <f t="shared" si="15"/>
        <v>2.4648113686828729E-2</v>
      </c>
      <c r="S20" s="341">
        <f t="shared" si="16"/>
        <v>2.3811079719584571E-2</v>
      </c>
      <c r="T20" s="342">
        <f t="shared" si="17"/>
        <v>1.807181910597026E-2</v>
      </c>
      <c r="V20" s="81">
        <v>141.49200000000002</v>
      </c>
      <c r="W20" s="61">
        <v>152.45599999999999</v>
      </c>
      <c r="X20" s="61">
        <v>275.64900000000006</v>
      </c>
      <c r="Y20" s="61">
        <v>218.21599999999995</v>
      </c>
      <c r="Z20" s="61">
        <v>217.43300000000002</v>
      </c>
      <c r="AA20" s="61">
        <v>190.35000000000002</v>
      </c>
      <c r="AB20" s="61">
        <v>174.01100000000002</v>
      </c>
      <c r="AC20" s="61">
        <v>215.03799999999998</v>
      </c>
      <c r="AD20" s="61">
        <v>311.28100000000001</v>
      </c>
      <c r="AE20" s="61">
        <v>168.93899999999999</v>
      </c>
      <c r="AF20" s="61">
        <v>188.239</v>
      </c>
      <c r="AG20" s="82">
        <v>199.44799999999998</v>
      </c>
      <c r="AH20" s="42">
        <f t="shared" si="1"/>
        <v>5.9546640175521408E-2</v>
      </c>
      <c r="AJ20" s="340">
        <f t="shared" si="18"/>
        <v>1.8266214861044974E-2</v>
      </c>
      <c r="AK20" s="341">
        <f t="shared" si="19"/>
        <v>1.7190427582422604E-2</v>
      </c>
      <c r="AL20" s="341">
        <f t="shared" si="20"/>
        <v>1.7193599920860527E-2</v>
      </c>
      <c r="AM20" s="341">
        <f t="shared" si="21"/>
        <v>1.9146758383896782E-2</v>
      </c>
      <c r="AN20" s="342">
        <f t="shared" si="22"/>
        <v>1.897117645872641E-2</v>
      </c>
      <c r="AP20" s="52">
        <f t="shared" si="23"/>
        <v>2.9265931702070453</v>
      </c>
      <c r="AQ20" s="74">
        <f t="shared" si="24"/>
        <v>3.3983326646159329</v>
      </c>
      <c r="AR20" s="74">
        <f t="shared" si="25"/>
        <v>3.2905062611166165</v>
      </c>
      <c r="AS20" s="74">
        <f t="shared" si="26"/>
        <v>3.0746340157524688</v>
      </c>
      <c r="AT20" s="74">
        <f t="shared" si="27"/>
        <v>2.8751851264148947</v>
      </c>
      <c r="AU20" s="74">
        <f t="shared" si="28"/>
        <v>2.9483744056009051</v>
      </c>
      <c r="AV20" s="74">
        <f t="shared" si="29"/>
        <v>3.2187303466390444</v>
      </c>
      <c r="AW20" s="74">
        <f t="shared" si="30"/>
        <v>3.5999866070681192</v>
      </c>
      <c r="AX20" s="74">
        <f t="shared" si="31"/>
        <v>6.9797076102067361</v>
      </c>
      <c r="AY20" s="74">
        <f t="shared" si="32"/>
        <v>3.8993421811886897</v>
      </c>
      <c r="AZ20" s="74">
        <f t="shared" si="33"/>
        <v>3.7708888399206715</v>
      </c>
      <c r="BA20" s="103">
        <f t="shared" si="34"/>
        <v>6.0644612016540975</v>
      </c>
      <c r="BB20" s="42">
        <f t="shared" si="35"/>
        <v>0.60823123117616906</v>
      </c>
      <c r="BC20" s="8"/>
    </row>
    <row r="21" spans="1:55" ht="20.100000000000001" customHeight="1">
      <c r="A21" s="47" t="s">
        <v>126</v>
      </c>
      <c r="B21" s="81">
        <v>16.490000000000002</v>
      </c>
      <c r="C21" s="61">
        <v>17.68</v>
      </c>
      <c r="D21" s="61">
        <v>23.21</v>
      </c>
      <c r="E21" s="61">
        <v>6.38</v>
      </c>
      <c r="F21" s="61">
        <v>38.53</v>
      </c>
      <c r="G21" s="61"/>
      <c r="H21" s="61">
        <v>7.2</v>
      </c>
      <c r="I21" s="61">
        <v>0.72</v>
      </c>
      <c r="J21" s="61">
        <v>1511.3799999999999</v>
      </c>
      <c r="K21" s="61">
        <v>545.62</v>
      </c>
      <c r="L21" s="61">
        <v>286.84999999999997</v>
      </c>
      <c r="M21" s="82">
        <v>766.26</v>
      </c>
      <c r="N21" s="42">
        <f t="shared" si="0"/>
        <v>1.6712916158270876</v>
      </c>
      <c r="P21" s="340">
        <f t="shared" si="13"/>
        <v>1.0606936769406224E-3</v>
      </c>
      <c r="Q21" s="341">
        <f t="shared" si="14"/>
        <v>0</v>
      </c>
      <c r="R21" s="341">
        <f t="shared" si="15"/>
        <v>3.1040978164587403E-2</v>
      </c>
      <c r="S21" s="341">
        <f t="shared" si="16"/>
        <v>1.3682582218319342E-2</v>
      </c>
      <c r="T21" s="342">
        <f t="shared" si="17"/>
        <v>4.2105668049564497E-2</v>
      </c>
      <c r="V21" s="81">
        <v>7.1530000000000005</v>
      </c>
      <c r="W21" s="61">
        <v>7.09</v>
      </c>
      <c r="X21" s="61">
        <v>9.8290000000000006</v>
      </c>
      <c r="Y21" s="61">
        <v>4.7969999999999988</v>
      </c>
      <c r="Z21" s="61">
        <v>16.356000000000002</v>
      </c>
      <c r="AA21" s="61"/>
      <c r="AB21" s="61">
        <v>2.3519999999999999</v>
      </c>
      <c r="AC21" s="61">
        <v>0.22900000000000001</v>
      </c>
      <c r="AD21" s="61">
        <v>526.80600000000004</v>
      </c>
      <c r="AE21" s="61">
        <v>208.38499999999999</v>
      </c>
      <c r="AF21" s="61">
        <v>123.06700000000001</v>
      </c>
      <c r="AG21" s="82">
        <v>169.64500000000004</v>
      </c>
      <c r="AH21" s="42">
        <f t="shared" si="1"/>
        <v>0.37847676468915331</v>
      </c>
      <c r="AJ21" s="340">
        <f t="shared" si="18"/>
        <v>9.2343196011827314E-4</v>
      </c>
      <c r="AK21" s="341">
        <f t="shared" si="19"/>
        <v>0</v>
      </c>
      <c r="AL21" s="341">
        <f t="shared" si="20"/>
        <v>2.120817762333458E-2</v>
      </c>
      <c r="AM21" s="341">
        <f t="shared" si="21"/>
        <v>1.2517778537024874E-2</v>
      </c>
      <c r="AN21" s="342">
        <f t="shared" si="22"/>
        <v>1.6136362512236987E-2</v>
      </c>
      <c r="AP21" s="52">
        <f t="shared" si="23"/>
        <v>4.3377804730139475</v>
      </c>
      <c r="AQ21" s="74">
        <f t="shared" si="24"/>
        <v>4.0101809954751131</v>
      </c>
      <c r="AR21" s="74">
        <f t="shared" si="25"/>
        <v>4.234812580784145</v>
      </c>
      <c r="AS21" s="74">
        <f t="shared" si="26"/>
        <v>7.5188087774294656</v>
      </c>
      <c r="AT21" s="74">
        <f t="shared" si="27"/>
        <v>4.2450038930703347</v>
      </c>
      <c r="AU21" s="74"/>
      <c r="AV21" s="74">
        <f t="shared" si="29"/>
        <v>3.2666666666666666</v>
      </c>
      <c r="AW21" s="74">
        <f t="shared" si="30"/>
        <v>3.1805555555555558</v>
      </c>
      <c r="AX21" s="74">
        <f t="shared" si="31"/>
        <v>3.4855959454273582</v>
      </c>
      <c r="AY21" s="74">
        <f t="shared" si="32"/>
        <v>3.8192331659396652</v>
      </c>
      <c r="AZ21" s="74">
        <f t="shared" si="33"/>
        <v>4.2902910929057008</v>
      </c>
      <c r="BA21" s="103">
        <f t="shared" si="34"/>
        <v>2.2139352178111875</v>
      </c>
      <c r="BB21" s="42">
        <f t="shared" si="35"/>
        <v>-0.48396619952616138</v>
      </c>
      <c r="BC21" s="8"/>
    </row>
    <row r="22" spans="1:55" ht="20.100000000000001" customHeight="1">
      <c r="A22" s="47" t="s">
        <v>139</v>
      </c>
      <c r="B22" s="81">
        <v>94.99</v>
      </c>
      <c r="C22" s="61">
        <v>63.65</v>
      </c>
      <c r="D22" s="61">
        <v>181.72</v>
      </c>
      <c r="E22" s="61">
        <v>29.3</v>
      </c>
      <c r="F22" s="61">
        <v>123.13</v>
      </c>
      <c r="G22" s="61">
        <v>224.19</v>
      </c>
      <c r="H22" s="61">
        <v>394.82</v>
      </c>
      <c r="I22" s="61">
        <v>87.87</v>
      </c>
      <c r="J22" s="61">
        <v>771.21</v>
      </c>
      <c r="K22" s="61">
        <v>378.11</v>
      </c>
      <c r="L22" s="61">
        <v>391.59</v>
      </c>
      <c r="M22" s="82">
        <v>658.81999999999994</v>
      </c>
      <c r="N22" s="42">
        <f t="shared" si="0"/>
        <v>0.6824229423631859</v>
      </c>
      <c r="P22" s="340">
        <f t="shared" si="13"/>
        <v>6.1100844373917348E-3</v>
      </c>
      <c r="Q22" s="341">
        <f t="shared" si="14"/>
        <v>1.6977904263673606E-2</v>
      </c>
      <c r="R22" s="341">
        <f t="shared" si="15"/>
        <v>2.1511132755053227E-2</v>
      </c>
      <c r="S22" s="341">
        <f t="shared" si="16"/>
        <v>1.8678620780448567E-2</v>
      </c>
      <c r="T22" s="342">
        <f t="shared" si="17"/>
        <v>3.6201884770722836E-2</v>
      </c>
      <c r="V22" s="81">
        <v>24.137999999999998</v>
      </c>
      <c r="W22" s="61">
        <v>33.259</v>
      </c>
      <c r="X22" s="61">
        <v>32.653000000000006</v>
      </c>
      <c r="Y22" s="61">
        <v>27.579000000000001</v>
      </c>
      <c r="Z22" s="61">
        <v>56.781000000000006</v>
      </c>
      <c r="AA22" s="61">
        <v>74.384</v>
      </c>
      <c r="AB22" s="61">
        <v>117.89999999999999</v>
      </c>
      <c r="AC22" s="61">
        <v>59.781000000000006</v>
      </c>
      <c r="AD22" s="61">
        <v>178.31700000000004</v>
      </c>
      <c r="AE22" s="61">
        <v>103.297</v>
      </c>
      <c r="AF22" s="61">
        <v>115.962</v>
      </c>
      <c r="AG22" s="82">
        <v>169.50700000000001</v>
      </c>
      <c r="AH22" s="42">
        <f t="shared" si="1"/>
        <v>0.46174608923612909</v>
      </c>
      <c r="AJ22" s="340">
        <f t="shared" si="18"/>
        <v>3.1161471624961377E-3</v>
      </c>
      <c r="AK22" s="341">
        <f t="shared" si="19"/>
        <v>6.7175874194427268E-3</v>
      </c>
      <c r="AL22" s="341">
        <f t="shared" si="20"/>
        <v>1.0512950183350972E-2</v>
      </c>
      <c r="AM22" s="341">
        <f t="shared" si="21"/>
        <v>1.1795092386346287E-2</v>
      </c>
      <c r="AN22" s="342">
        <f t="shared" si="22"/>
        <v>1.6123236171780804E-2</v>
      </c>
      <c r="AP22" s="52">
        <f t="shared" si="23"/>
        <v>2.5411095904832086</v>
      </c>
      <c r="AQ22" s="74">
        <f t="shared" si="24"/>
        <v>5.225294579732914</v>
      </c>
      <c r="AR22" s="74">
        <f t="shared" si="25"/>
        <v>1.796885318071759</v>
      </c>
      <c r="AS22" s="74">
        <f t="shared" si="26"/>
        <v>9.4126279863481237</v>
      </c>
      <c r="AT22" s="74">
        <f t="shared" si="27"/>
        <v>4.6114675546170716</v>
      </c>
      <c r="AU22" s="74">
        <f t="shared" si="28"/>
        <v>3.3178999955394977</v>
      </c>
      <c r="AV22" s="74">
        <f t="shared" si="29"/>
        <v>2.9861709133275922</v>
      </c>
      <c r="AW22" s="74">
        <f t="shared" si="30"/>
        <v>6.8033458518265624</v>
      </c>
      <c r="AX22" s="74">
        <f t="shared" si="31"/>
        <v>2.3121717820049019</v>
      </c>
      <c r="AY22" s="74">
        <f t="shared" si="32"/>
        <v>2.731929861680463</v>
      </c>
      <c r="AZ22" s="74">
        <f t="shared" si="33"/>
        <v>2.9613115758829389</v>
      </c>
      <c r="BA22" s="103">
        <f t="shared" si="34"/>
        <v>2.5728878904708417</v>
      </c>
      <c r="BB22" s="42">
        <f t="shared" si="35"/>
        <v>-0.13116609835163515</v>
      </c>
      <c r="BC22" s="8"/>
    </row>
    <row r="23" spans="1:55" ht="20.100000000000001" customHeight="1">
      <c r="A23" s="47" t="s">
        <v>124</v>
      </c>
      <c r="B23" s="81">
        <v>51.73</v>
      </c>
      <c r="C23" s="61">
        <v>206.22</v>
      </c>
      <c r="D23" s="61">
        <v>335.26</v>
      </c>
      <c r="E23" s="61">
        <v>81.819999999999993</v>
      </c>
      <c r="F23" s="61">
        <v>56.410000000000004</v>
      </c>
      <c r="G23" s="61">
        <v>115.00999999999999</v>
      </c>
      <c r="H23" s="61">
        <v>176.87</v>
      </c>
      <c r="I23" s="61">
        <v>59.93</v>
      </c>
      <c r="J23" s="61">
        <v>188.99</v>
      </c>
      <c r="K23" s="61">
        <v>266.14</v>
      </c>
      <c r="L23" s="61">
        <v>766.85</v>
      </c>
      <c r="M23" s="82">
        <v>298.41000000000003</v>
      </c>
      <c r="N23" s="42">
        <f t="shared" si="0"/>
        <v>-0.61086261980830669</v>
      </c>
      <c r="P23" s="340">
        <f t="shared" si="13"/>
        <v>3.3274520259635168E-3</v>
      </c>
      <c r="Q23" s="341">
        <f t="shared" si="14"/>
        <v>8.7097050241540727E-3</v>
      </c>
      <c r="R23" s="341">
        <f t="shared" si="15"/>
        <v>1.5141024758482627E-2</v>
      </c>
      <c r="S23" s="341">
        <f t="shared" si="16"/>
        <v>3.6578309827847967E-2</v>
      </c>
      <c r="T23" s="342">
        <f t="shared" si="17"/>
        <v>1.6397505288897427E-2</v>
      </c>
      <c r="V23" s="81">
        <v>24.096000000000004</v>
      </c>
      <c r="W23" s="61">
        <v>81.647999999999996</v>
      </c>
      <c r="X23" s="61">
        <v>75.027999999999992</v>
      </c>
      <c r="Y23" s="61">
        <v>31.428000000000008</v>
      </c>
      <c r="Z23" s="61">
        <v>24.178999999999998</v>
      </c>
      <c r="AA23" s="61">
        <v>85.588999999999999</v>
      </c>
      <c r="AB23" s="61">
        <v>57.468000000000004</v>
      </c>
      <c r="AC23" s="61">
        <v>23.797000000000001</v>
      </c>
      <c r="AD23" s="61">
        <v>73.677999999999997</v>
      </c>
      <c r="AE23" s="61">
        <v>92.169000000000011</v>
      </c>
      <c r="AF23" s="61">
        <v>283.19099999999997</v>
      </c>
      <c r="AG23" s="82">
        <v>155.81199999999998</v>
      </c>
      <c r="AH23" s="42">
        <f t="shared" si="1"/>
        <v>-0.44979889897630926</v>
      </c>
      <c r="AJ23" s="340">
        <f t="shared" si="18"/>
        <v>3.1107250819250539E-3</v>
      </c>
      <c r="AK23" s="341">
        <f t="shared" si="19"/>
        <v>7.7295062062094468E-3</v>
      </c>
      <c r="AL23" s="341">
        <f t="shared" si="20"/>
        <v>9.3804089707278607E-3</v>
      </c>
      <c r="AM23" s="341">
        <f t="shared" si="21"/>
        <v>2.8804815439383513E-2</v>
      </c>
      <c r="AN23" s="342">
        <f t="shared" si="22"/>
        <v>1.4820589559118564E-2</v>
      </c>
      <c r="AP23" s="52">
        <f t="shared" si="23"/>
        <v>4.6580320896965022</v>
      </c>
      <c r="AQ23" s="74">
        <f t="shared" si="24"/>
        <v>3.9592668024439917</v>
      </c>
      <c r="AR23" s="74">
        <f t="shared" si="25"/>
        <v>2.2379049096223822</v>
      </c>
      <c r="AS23" s="74">
        <f t="shared" si="26"/>
        <v>3.8411146418968478</v>
      </c>
      <c r="AT23" s="74">
        <f t="shared" si="27"/>
        <v>4.2862967558943446</v>
      </c>
      <c r="AU23" s="74">
        <f t="shared" si="28"/>
        <v>7.4418746195982965</v>
      </c>
      <c r="AV23" s="74">
        <f t="shared" si="29"/>
        <v>3.2491660541640757</v>
      </c>
      <c r="AW23" s="74">
        <f t="shared" si="30"/>
        <v>3.9707992658101121</v>
      </c>
      <c r="AX23" s="74">
        <f t="shared" si="31"/>
        <v>3.898513148843854</v>
      </c>
      <c r="AY23" s="74">
        <f t="shared" si="32"/>
        <v>3.4631772751183592</v>
      </c>
      <c r="AZ23" s="74">
        <f t="shared" si="33"/>
        <v>3.6929125643867766</v>
      </c>
      <c r="BA23" s="103">
        <f t="shared" si="34"/>
        <v>5.2214067893167107</v>
      </c>
      <c r="BB23" s="42">
        <f t="shared" si="35"/>
        <v>0.41389938111999325</v>
      </c>
      <c r="BC23" s="8"/>
    </row>
    <row r="24" spans="1:55" ht="20.100000000000001" customHeight="1">
      <c r="A24" s="47" t="s">
        <v>131</v>
      </c>
      <c r="B24" s="81">
        <v>25.32</v>
      </c>
      <c r="C24" s="61">
        <v>31.4</v>
      </c>
      <c r="D24" s="61">
        <v>140.47999999999999</v>
      </c>
      <c r="E24" s="61">
        <v>154.62</v>
      </c>
      <c r="F24" s="61">
        <v>94.6</v>
      </c>
      <c r="G24" s="61">
        <v>120.43</v>
      </c>
      <c r="H24" s="61">
        <v>79.350000000000009</v>
      </c>
      <c r="I24" s="61">
        <v>179.07</v>
      </c>
      <c r="J24" s="61">
        <v>70.929999999999993</v>
      </c>
      <c r="K24" s="61">
        <v>73.63</v>
      </c>
      <c r="L24" s="61">
        <v>249.8</v>
      </c>
      <c r="M24" s="82">
        <v>164.57</v>
      </c>
      <c r="N24" s="42">
        <f t="shared" si="0"/>
        <v>-0.34119295436349084</v>
      </c>
      <c r="P24" s="340">
        <f t="shared" si="13"/>
        <v>1.6286697331799004E-3</v>
      </c>
      <c r="Q24" s="341">
        <f t="shared" si="14"/>
        <v>9.1201615169017921E-3</v>
      </c>
      <c r="R24" s="341">
        <f t="shared" si="15"/>
        <v>4.1888992746940551E-3</v>
      </c>
      <c r="S24" s="341">
        <f t="shared" si="16"/>
        <v>1.1915318243458853E-2</v>
      </c>
      <c r="T24" s="342">
        <f t="shared" si="17"/>
        <v>9.0430529988735284E-3</v>
      </c>
      <c r="V24" s="81">
        <v>9.5150000000000006</v>
      </c>
      <c r="W24" s="61">
        <v>9.6870000000000012</v>
      </c>
      <c r="X24" s="61">
        <v>75.346000000000004</v>
      </c>
      <c r="Y24" s="61">
        <v>90.407000000000011</v>
      </c>
      <c r="Z24" s="61">
        <v>63.322000000000003</v>
      </c>
      <c r="AA24" s="61">
        <v>81.736000000000004</v>
      </c>
      <c r="AB24" s="61">
        <v>54.131000000000007</v>
      </c>
      <c r="AC24" s="61">
        <v>95.311000000000007</v>
      </c>
      <c r="AD24" s="61">
        <v>43.966000000000001</v>
      </c>
      <c r="AE24" s="61">
        <v>49.248000000000005</v>
      </c>
      <c r="AF24" s="61">
        <v>173.86</v>
      </c>
      <c r="AG24" s="82">
        <v>133.08100000000002</v>
      </c>
      <c r="AH24" s="42">
        <f t="shared" si="1"/>
        <v>-0.23455078799033702</v>
      </c>
      <c r="AJ24" s="340">
        <f t="shared" si="18"/>
        <v>1.2283594436635493E-3</v>
      </c>
      <c r="AK24" s="341">
        <f t="shared" si="19"/>
        <v>7.3815434141155448E-3</v>
      </c>
      <c r="AL24" s="341">
        <f t="shared" si="20"/>
        <v>5.012166574340675E-3</v>
      </c>
      <c r="AM24" s="341">
        <f t="shared" si="21"/>
        <v>1.7684196221953448E-2</v>
      </c>
      <c r="AN24" s="342">
        <f t="shared" si="22"/>
        <v>1.2658453001803828E-2</v>
      </c>
      <c r="AP24" s="52">
        <f t="shared" si="23"/>
        <v>3.7578988941548186</v>
      </c>
      <c r="AQ24" s="74">
        <f t="shared" si="24"/>
        <v>3.0850318471337586</v>
      </c>
      <c r="AR24" s="74">
        <f t="shared" si="25"/>
        <v>5.3634681093394088</v>
      </c>
      <c r="AS24" s="74">
        <f t="shared" si="26"/>
        <v>5.8470443668348215</v>
      </c>
      <c r="AT24" s="74">
        <f t="shared" si="27"/>
        <v>6.6936575052854135</v>
      </c>
      <c r="AU24" s="74">
        <f t="shared" si="28"/>
        <v>6.7870132026903596</v>
      </c>
      <c r="AV24" s="74">
        <f t="shared" si="29"/>
        <v>6.8218021424070576</v>
      </c>
      <c r="AW24" s="74">
        <f t="shared" si="30"/>
        <v>5.3225554252526948</v>
      </c>
      <c r="AX24" s="74">
        <f t="shared" si="31"/>
        <v>6.1985055688707185</v>
      </c>
      <c r="AY24" s="74">
        <f t="shared" si="32"/>
        <v>6.6885780252614433</v>
      </c>
      <c r="AZ24" s="74">
        <f t="shared" si="33"/>
        <v>6.959967974379504</v>
      </c>
      <c r="BA24" s="103">
        <f t="shared" si="34"/>
        <v>8.0865892933098387</v>
      </c>
      <c r="BB24" s="42">
        <f t="shared" si="35"/>
        <v>0.16187162398987553</v>
      </c>
      <c r="BC24" s="8"/>
    </row>
    <row r="25" spans="1:55" ht="20.100000000000001" customHeight="1">
      <c r="A25" s="47" t="s">
        <v>134</v>
      </c>
      <c r="B25" s="81">
        <v>392.03999999999996</v>
      </c>
      <c r="C25" s="61">
        <v>187.2</v>
      </c>
      <c r="D25" s="61">
        <v>200.94</v>
      </c>
      <c r="E25" s="61">
        <v>153.36000000000001</v>
      </c>
      <c r="F25" s="61">
        <v>180.36</v>
      </c>
      <c r="G25" s="61">
        <v>138.38</v>
      </c>
      <c r="H25" s="61">
        <v>66.31</v>
      </c>
      <c r="I25" s="61">
        <v>4.5299999999999994</v>
      </c>
      <c r="J25" s="61">
        <v>0.5</v>
      </c>
      <c r="K25" s="61">
        <v>0.56000000000000005</v>
      </c>
      <c r="L25" s="61">
        <v>93.25</v>
      </c>
      <c r="M25" s="82">
        <v>325.47000000000003</v>
      </c>
      <c r="N25" s="42">
        <f t="shared" si="0"/>
        <v>2.4902949061662203</v>
      </c>
      <c r="P25" s="340">
        <f t="shared" si="13"/>
        <v>2.5217365015633812E-2</v>
      </c>
      <c r="Q25" s="341">
        <f t="shared" si="14"/>
        <v>1.0479514661702813E-2</v>
      </c>
      <c r="R25" s="341">
        <f t="shared" si="15"/>
        <v>3.1859073663298532E-5</v>
      </c>
      <c r="S25" s="341">
        <f t="shared" si="16"/>
        <v>4.4479720824761333E-3</v>
      </c>
      <c r="T25" s="342">
        <f t="shared" si="17"/>
        <v>1.7884441025359223E-2</v>
      </c>
      <c r="V25" s="81">
        <v>106.398</v>
      </c>
      <c r="W25" s="61">
        <v>49.408999999999999</v>
      </c>
      <c r="X25" s="61">
        <v>43.988999999999997</v>
      </c>
      <c r="Y25" s="61">
        <v>40.478000000000002</v>
      </c>
      <c r="Z25" s="61">
        <v>49.713999999999999</v>
      </c>
      <c r="AA25" s="61">
        <v>37.558</v>
      </c>
      <c r="AB25" s="61">
        <v>22.285</v>
      </c>
      <c r="AC25" s="61">
        <v>1.712</v>
      </c>
      <c r="AD25" s="61">
        <v>0.32600000000000001</v>
      </c>
      <c r="AE25" s="61">
        <v>0.39599999999999996</v>
      </c>
      <c r="AF25" s="61">
        <v>45.501000000000005</v>
      </c>
      <c r="AG25" s="82">
        <v>122.999</v>
      </c>
      <c r="AH25" s="42">
        <f t="shared" si="1"/>
        <v>1.7032153139491435</v>
      </c>
      <c r="AJ25" s="340">
        <f t="shared" si="18"/>
        <v>1.3735679252434504E-2</v>
      </c>
      <c r="AK25" s="341">
        <f t="shared" si="19"/>
        <v>3.3918470141351621E-3</v>
      </c>
      <c r="AL25" s="341">
        <f t="shared" si="20"/>
        <v>4.0302509004201324E-5</v>
      </c>
      <c r="AM25" s="341">
        <f t="shared" si="21"/>
        <v>4.628141103733485E-3</v>
      </c>
      <c r="AN25" s="342">
        <f t="shared" si="22"/>
        <v>1.1699469201229842E-2</v>
      </c>
      <c r="AP25" s="52">
        <f t="shared" si="23"/>
        <v>2.7139577594123048</v>
      </c>
      <c r="AQ25" s="74">
        <f t="shared" si="24"/>
        <v>2.6393696581196577</v>
      </c>
      <c r="AR25" s="74">
        <f t="shared" si="25"/>
        <v>2.189160943565243</v>
      </c>
      <c r="AS25" s="74">
        <f t="shared" si="26"/>
        <v>2.6394105372978611</v>
      </c>
      <c r="AT25" s="74">
        <f t="shared" si="27"/>
        <v>2.7563761366156574</v>
      </c>
      <c r="AU25" s="74">
        <f t="shared" si="28"/>
        <v>2.7141205376499493</v>
      </c>
      <c r="AV25" s="74">
        <f t="shared" si="29"/>
        <v>3.3607299049917057</v>
      </c>
      <c r="AW25" s="74">
        <f t="shared" si="30"/>
        <v>3.7792494481236205</v>
      </c>
      <c r="AX25" s="74">
        <f t="shared" si="31"/>
        <v>6.5200000000000005</v>
      </c>
      <c r="AY25" s="74">
        <f t="shared" si="32"/>
        <v>7.0714285714285694</v>
      </c>
      <c r="AZ25" s="74">
        <f t="shared" si="33"/>
        <v>4.8794638069705094</v>
      </c>
      <c r="BA25" s="103">
        <f t="shared" si="34"/>
        <v>3.779119427289765</v>
      </c>
      <c r="BB25" s="42">
        <f t="shared" si="35"/>
        <v>-0.22550518319428015</v>
      </c>
      <c r="BC25" s="8"/>
    </row>
    <row r="26" spans="1:55" ht="20.100000000000001" customHeight="1">
      <c r="A26" s="47" t="s">
        <v>151</v>
      </c>
      <c r="B26" s="81"/>
      <c r="C26" s="61"/>
      <c r="D26" s="61">
        <v>0.01</v>
      </c>
      <c r="E26" s="61">
        <v>0.03</v>
      </c>
      <c r="F26" s="61">
        <v>8.24</v>
      </c>
      <c r="G26" s="61">
        <v>7.62</v>
      </c>
      <c r="H26" s="61">
        <v>3.6</v>
      </c>
      <c r="I26" s="61">
        <v>30.009999999999998</v>
      </c>
      <c r="J26" s="61">
        <v>193.6</v>
      </c>
      <c r="K26" s="61">
        <v>19.630000000000003</v>
      </c>
      <c r="L26" s="61">
        <v>13.73</v>
      </c>
      <c r="M26" s="82">
        <v>295.78999999999996</v>
      </c>
      <c r="N26" s="42">
        <f t="shared" si="0"/>
        <v>20.543335761107059</v>
      </c>
      <c r="P26" s="340">
        <f t="shared" si="13"/>
        <v>0</v>
      </c>
      <c r="Q26" s="341">
        <f t="shared" si="14"/>
        <v>5.7706244921358174E-4</v>
      </c>
      <c r="R26" s="341">
        <f t="shared" si="15"/>
        <v>1.116774314304554E-3</v>
      </c>
      <c r="S26" s="341">
        <f t="shared" si="16"/>
        <v>6.5491320849755833E-4</v>
      </c>
      <c r="T26" s="342">
        <f t="shared" si="17"/>
        <v>1.6253537379454338E-2</v>
      </c>
      <c r="V26" s="81"/>
      <c r="W26" s="61"/>
      <c r="X26" s="61">
        <v>2E-3</v>
      </c>
      <c r="Y26" s="61">
        <v>1.4E-2</v>
      </c>
      <c r="Z26" s="61">
        <v>3.7489999999999997</v>
      </c>
      <c r="AA26" s="61">
        <v>4.7310000000000008</v>
      </c>
      <c r="AB26" s="61">
        <v>1.53</v>
      </c>
      <c r="AC26" s="61">
        <v>12.466000000000001</v>
      </c>
      <c r="AD26" s="61">
        <v>40.859999999999992</v>
      </c>
      <c r="AE26" s="61">
        <v>10.885</v>
      </c>
      <c r="AF26" s="61">
        <v>10.376000000000001</v>
      </c>
      <c r="AG26" s="82">
        <v>115.163</v>
      </c>
      <c r="AH26" s="42">
        <f t="shared" si="1"/>
        <v>10.098978411719351</v>
      </c>
      <c r="AJ26" s="340">
        <f t="shared" si="18"/>
        <v>0</v>
      </c>
      <c r="AK26" s="341">
        <f t="shared" si="19"/>
        <v>4.2725459885705987E-4</v>
      </c>
      <c r="AL26" s="341">
        <f t="shared" si="20"/>
        <v>1.1078101275523522E-3</v>
      </c>
      <c r="AM26" s="341">
        <f t="shared" si="21"/>
        <v>1.0553964108995109E-3</v>
      </c>
      <c r="AN26" s="342">
        <f t="shared" si="22"/>
        <v>1.095412134750065E-2</v>
      </c>
      <c r="AP26" s="52"/>
      <c r="AQ26" s="74"/>
      <c r="AR26" s="74">
        <f t="shared" si="25"/>
        <v>2</v>
      </c>
      <c r="AS26" s="74">
        <f t="shared" si="26"/>
        <v>4.666666666666667</v>
      </c>
      <c r="AT26" s="74">
        <f t="shared" si="27"/>
        <v>4.549757281553398</v>
      </c>
      <c r="AU26" s="74">
        <f t="shared" si="28"/>
        <v>6.2086614173228361</v>
      </c>
      <c r="AV26" s="74">
        <f t="shared" si="29"/>
        <v>4.25</v>
      </c>
      <c r="AW26" s="74">
        <f t="shared" si="30"/>
        <v>4.1539486837720769</v>
      </c>
      <c r="AX26" s="74">
        <f t="shared" si="31"/>
        <v>2.1105371900826442</v>
      </c>
      <c r="AY26" s="74">
        <f t="shared" si="32"/>
        <v>5.5450840550178295</v>
      </c>
      <c r="AZ26" s="74">
        <f t="shared" si="33"/>
        <v>7.5571740713765481</v>
      </c>
      <c r="BA26" s="103">
        <f t="shared" si="34"/>
        <v>3.8934041042631602</v>
      </c>
      <c r="BB26" s="42">
        <f t="shared" si="35"/>
        <v>-0.48480687787651133</v>
      </c>
      <c r="BC26" s="8"/>
    </row>
    <row r="27" spans="1:55" ht="20.100000000000001" customHeight="1">
      <c r="A27" s="47" t="s">
        <v>152</v>
      </c>
      <c r="B27" s="81">
        <v>110.44999999999999</v>
      </c>
      <c r="C27" s="61">
        <v>120.94000000000001</v>
      </c>
      <c r="D27" s="61">
        <v>142.69999999999999</v>
      </c>
      <c r="E27" s="61">
        <v>213.38999999999996</v>
      </c>
      <c r="F27" s="61">
        <v>140.76</v>
      </c>
      <c r="G27" s="61">
        <v>170.09</v>
      </c>
      <c r="H27" s="61">
        <v>209.17999999999998</v>
      </c>
      <c r="I27" s="61">
        <v>173.67000000000002</v>
      </c>
      <c r="J27" s="61">
        <v>192.85000000000002</v>
      </c>
      <c r="K27" s="61">
        <v>187.58000000000004</v>
      </c>
      <c r="L27" s="61">
        <v>176.6</v>
      </c>
      <c r="M27" s="82">
        <v>309.97999999999996</v>
      </c>
      <c r="N27" s="42">
        <f t="shared" si="0"/>
        <v>0.75526613816534527</v>
      </c>
      <c r="P27" s="340">
        <f t="shared" si="13"/>
        <v>7.104524961679304E-3</v>
      </c>
      <c r="Q27" s="341">
        <f t="shared" si="14"/>
        <v>1.2880912334217601E-2</v>
      </c>
      <c r="R27" s="341">
        <f t="shared" si="15"/>
        <v>1.0671651853145607E-2</v>
      </c>
      <c r="S27" s="341">
        <f t="shared" si="16"/>
        <v>8.423719783005738E-3</v>
      </c>
      <c r="T27" s="342">
        <f t="shared" si="17"/>
        <v>1.7033271972964791E-2</v>
      </c>
      <c r="V27" s="81">
        <v>49.076000000000001</v>
      </c>
      <c r="W27" s="61">
        <v>66.815000000000012</v>
      </c>
      <c r="X27" s="61">
        <v>63.652999999999992</v>
      </c>
      <c r="Y27" s="61">
        <v>84.497000000000028</v>
      </c>
      <c r="Z27" s="61">
        <v>57.404000000000003</v>
      </c>
      <c r="AA27" s="61">
        <v>84.397000000000006</v>
      </c>
      <c r="AB27" s="61">
        <v>70.040999999999997</v>
      </c>
      <c r="AC27" s="61">
        <v>60.503</v>
      </c>
      <c r="AD27" s="61">
        <v>59.512</v>
      </c>
      <c r="AE27" s="61">
        <v>61.117999999999995</v>
      </c>
      <c r="AF27" s="61">
        <v>44.398000000000003</v>
      </c>
      <c r="AG27" s="82">
        <v>89.686999999999998</v>
      </c>
      <c r="AH27" s="42">
        <f t="shared" si="1"/>
        <v>1.0200684715527724</v>
      </c>
      <c r="AJ27" s="340">
        <f t="shared" si="18"/>
        <v>6.3355720501557904E-3</v>
      </c>
      <c r="AK27" s="341">
        <f t="shared" si="19"/>
        <v>7.6218571929273478E-3</v>
      </c>
      <c r="AL27" s="341">
        <f t="shared" si="20"/>
        <v>6.2202241043403453E-3</v>
      </c>
      <c r="AM27" s="341">
        <f t="shared" si="21"/>
        <v>4.5159492917421435E-3</v>
      </c>
      <c r="AN27" s="342">
        <f t="shared" si="22"/>
        <v>8.530884757198846E-3</v>
      </c>
      <c r="AP27" s="52">
        <f t="shared" si="23"/>
        <v>4.4432775011317345</v>
      </c>
      <c r="AQ27" s="74">
        <f t="shared" si="24"/>
        <v>5.5246403175128167</v>
      </c>
      <c r="AR27" s="74">
        <f t="shared" si="25"/>
        <v>4.46061667834618</v>
      </c>
      <c r="AS27" s="74">
        <f t="shared" si="26"/>
        <v>3.9597450677163897</v>
      </c>
      <c r="AT27" s="74">
        <f t="shared" si="27"/>
        <v>4.07814720090935</v>
      </c>
      <c r="AU27" s="74">
        <f t="shared" si="28"/>
        <v>4.9619025221941326</v>
      </c>
      <c r="AV27" s="74">
        <f t="shared" si="29"/>
        <v>3.3483602638875611</v>
      </c>
      <c r="AW27" s="74">
        <f t="shared" si="30"/>
        <v>3.4837910980595375</v>
      </c>
      <c r="AX27" s="74">
        <f t="shared" si="31"/>
        <v>3.0859217008037332</v>
      </c>
      <c r="AY27" s="74">
        <f t="shared" si="32"/>
        <v>3.2582364857660724</v>
      </c>
      <c r="AZ27" s="74">
        <f t="shared" si="33"/>
        <v>2.514043035107588</v>
      </c>
      <c r="BA27" s="103">
        <f t="shared" si="34"/>
        <v>2.8933156977869547</v>
      </c>
      <c r="BB27" s="42">
        <f t="shared" si="35"/>
        <v>0.15086164293251084</v>
      </c>
      <c r="BC27" s="8"/>
    </row>
    <row r="28" spans="1:55" ht="20.100000000000001" customHeight="1">
      <c r="A28" s="47" t="s">
        <v>177</v>
      </c>
      <c r="B28" s="81">
        <v>34.770000000000003</v>
      </c>
      <c r="C28" s="61">
        <v>76.94</v>
      </c>
      <c r="D28" s="61">
        <v>90.88</v>
      </c>
      <c r="E28" s="61">
        <v>187.44999999999996</v>
      </c>
      <c r="F28" s="61">
        <v>317.88</v>
      </c>
      <c r="G28" s="61">
        <v>174.60000000000002</v>
      </c>
      <c r="H28" s="61">
        <v>267.69</v>
      </c>
      <c r="I28" s="61">
        <v>225.35</v>
      </c>
      <c r="J28" s="61">
        <v>93.61</v>
      </c>
      <c r="K28" s="61">
        <v>90.21</v>
      </c>
      <c r="L28" s="61">
        <v>95.919999999999987</v>
      </c>
      <c r="M28" s="82">
        <v>182.15</v>
      </c>
      <c r="N28" s="42">
        <f t="shared" si="0"/>
        <v>0.89897831526271921</v>
      </c>
      <c r="P28" s="340">
        <f t="shared" si="13"/>
        <v>2.2365263279093659E-3</v>
      </c>
      <c r="Q28" s="341">
        <f t="shared" si="14"/>
        <v>1.3222454544972622E-2</v>
      </c>
      <c r="R28" s="341">
        <f t="shared" si="15"/>
        <v>5.1321554199395721E-3</v>
      </c>
      <c r="S28" s="341">
        <f t="shared" si="16"/>
        <v>4.5753295673041355E-3</v>
      </c>
      <c r="T28" s="342">
        <f t="shared" si="17"/>
        <v>1.0009066681319883E-2</v>
      </c>
      <c r="V28" s="81">
        <v>15.172999999999998</v>
      </c>
      <c r="W28" s="61">
        <v>25.029</v>
      </c>
      <c r="X28" s="61">
        <v>33.951999999999998</v>
      </c>
      <c r="Y28" s="61">
        <v>74.244</v>
      </c>
      <c r="Z28" s="61">
        <v>113.49499999999998</v>
      </c>
      <c r="AA28" s="61">
        <v>66.497000000000014</v>
      </c>
      <c r="AB28" s="61">
        <v>90.611999999999995</v>
      </c>
      <c r="AC28" s="61">
        <v>87.224999999999994</v>
      </c>
      <c r="AD28" s="61">
        <v>31.518000000000001</v>
      </c>
      <c r="AE28" s="61">
        <v>34.083000000000006</v>
      </c>
      <c r="AF28" s="61">
        <v>50.129999999999995</v>
      </c>
      <c r="AG28" s="82">
        <v>79.185000000000002</v>
      </c>
      <c r="AH28" s="42">
        <f t="shared" si="1"/>
        <v>0.57959305804907257</v>
      </c>
      <c r="AJ28" s="340">
        <f t="shared" si="18"/>
        <v>1.9587911548825045E-3</v>
      </c>
      <c r="AK28" s="341">
        <f t="shared" si="19"/>
        <v>6.0053158021978253E-3</v>
      </c>
      <c r="AL28" s="341">
        <f t="shared" si="20"/>
        <v>3.4687636727025106E-3</v>
      </c>
      <c r="AM28" s="341">
        <f t="shared" si="21"/>
        <v>5.0989805395520883E-3</v>
      </c>
      <c r="AN28" s="342">
        <f t="shared" si="22"/>
        <v>7.531951224801707E-3</v>
      </c>
      <c r="AP28" s="52">
        <f t="shared" si="23"/>
        <v>4.3638193845268898</v>
      </c>
      <c r="AQ28" s="74">
        <f t="shared" si="24"/>
        <v>3.2530543280478295</v>
      </c>
      <c r="AR28" s="74">
        <f t="shared" si="25"/>
        <v>3.7359154929577465</v>
      </c>
      <c r="AS28" s="74">
        <f t="shared" si="26"/>
        <v>3.9607361963190191</v>
      </c>
      <c r="AT28" s="74">
        <f t="shared" si="27"/>
        <v>3.570372467597835</v>
      </c>
      <c r="AU28" s="74">
        <f t="shared" si="28"/>
        <v>3.8085337915234825</v>
      </c>
      <c r="AV28" s="74">
        <f t="shared" si="29"/>
        <v>3.3849602151742686</v>
      </c>
      <c r="AW28" s="74">
        <f t="shared" si="30"/>
        <v>3.870645662303084</v>
      </c>
      <c r="AX28" s="74">
        <f t="shared" si="31"/>
        <v>3.3669479756436278</v>
      </c>
      <c r="AY28" s="74">
        <f t="shared" si="32"/>
        <v>3.7781842367808456</v>
      </c>
      <c r="AZ28" s="74">
        <f t="shared" si="33"/>
        <v>5.2262301918265219</v>
      </c>
      <c r="BA28" s="103">
        <f t="shared" si="34"/>
        <v>4.347241284655504</v>
      </c>
      <c r="BB28" s="42">
        <f t="shared" si="35"/>
        <v>-0.16818794329911041</v>
      </c>
      <c r="BC28" s="8"/>
    </row>
    <row r="29" spans="1:55" ht="20.100000000000001" customHeight="1">
      <c r="A29" s="47" t="s">
        <v>133</v>
      </c>
      <c r="B29" s="81">
        <v>240.55</v>
      </c>
      <c r="C29" s="61">
        <v>209.75</v>
      </c>
      <c r="D29" s="61">
        <v>301.01999999999992</v>
      </c>
      <c r="E29" s="61">
        <v>190.92000000000004</v>
      </c>
      <c r="F29" s="61">
        <v>203.23000000000002</v>
      </c>
      <c r="G29" s="61">
        <v>219.51999999999998</v>
      </c>
      <c r="H29" s="61">
        <v>284.93</v>
      </c>
      <c r="I29" s="61">
        <v>177.49</v>
      </c>
      <c r="J29" s="61">
        <v>185.61</v>
      </c>
      <c r="K29" s="61">
        <v>265.77</v>
      </c>
      <c r="L29" s="61">
        <v>166.68</v>
      </c>
      <c r="M29" s="82">
        <v>228.51000000000002</v>
      </c>
      <c r="N29" s="42">
        <f t="shared" si="0"/>
        <v>0.37095032397408212</v>
      </c>
      <c r="P29" s="340">
        <f t="shared" si="13"/>
        <v>1.5473005699700832E-2</v>
      </c>
      <c r="Q29" s="341">
        <f t="shared" si="14"/>
        <v>1.6624245256084705E-2</v>
      </c>
      <c r="R29" s="341">
        <f t="shared" si="15"/>
        <v>1.5119975013383661E-2</v>
      </c>
      <c r="S29" s="341">
        <f t="shared" si="16"/>
        <v>7.9505414124088139E-3</v>
      </c>
      <c r="T29" s="342">
        <f t="shared" si="17"/>
        <v>1.2556529384289907E-2</v>
      </c>
      <c r="V29" s="81">
        <v>70.896999999999991</v>
      </c>
      <c r="W29" s="61">
        <v>68.58</v>
      </c>
      <c r="X29" s="61">
        <v>117.66199999999999</v>
      </c>
      <c r="Y29" s="61">
        <v>83.938999999999993</v>
      </c>
      <c r="Z29" s="61">
        <v>95.259</v>
      </c>
      <c r="AA29" s="61">
        <v>90.748999999999995</v>
      </c>
      <c r="AB29" s="61">
        <v>110.05</v>
      </c>
      <c r="AC29" s="61">
        <v>74.220999999999989</v>
      </c>
      <c r="AD29" s="61">
        <v>68.45</v>
      </c>
      <c r="AE29" s="61">
        <v>88.460000000000008</v>
      </c>
      <c r="AF29" s="61">
        <v>50.887999999999998</v>
      </c>
      <c r="AG29" s="82">
        <v>77.102000000000004</v>
      </c>
      <c r="AH29" s="42">
        <f t="shared" si="1"/>
        <v>0.51513126866844849</v>
      </c>
      <c r="AJ29" s="340">
        <f t="shared" si="18"/>
        <v>9.1526011011470992E-3</v>
      </c>
      <c r="AK29" s="341">
        <f t="shared" si="19"/>
        <v>8.1955036126990736E-3</v>
      </c>
      <c r="AL29" s="341">
        <f t="shared" si="20"/>
        <v>9.0029291578577024E-3</v>
      </c>
      <c r="AM29" s="341">
        <f t="shared" si="21"/>
        <v>5.1760806243113244E-3</v>
      </c>
      <c r="AN29" s="342">
        <f t="shared" si="22"/>
        <v>7.3338195786406676E-3</v>
      </c>
      <c r="AP29" s="52">
        <f t="shared" si="23"/>
        <v>2.947287466223238</v>
      </c>
      <c r="AQ29" s="74">
        <f t="shared" si="24"/>
        <v>3.2696066746126338</v>
      </c>
      <c r="AR29" s="74">
        <f t="shared" si="25"/>
        <v>3.908776825460103</v>
      </c>
      <c r="AS29" s="74">
        <f t="shared" si="26"/>
        <v>4.3965535302744589</v>
      </c>
      <c r="AT29" s="74">
        <f t="shared" si="27"/>
        <v>4.6872508979973428</v>
      </c>
      <c r="AU29" s="74">
        <f t="shared" si="28"/>
        <v>4.133974125364432</v>
      </c>
      <c r="AV29" s="74">
        <f t="shared" si="29"/>
        <v>3.8623521566700592</v>
      </c>
      <c r="AW29" s="74">
        <f t="shared" si="30"/>
        <v>4.1817003774860542</v>
      </c>
      <c r="AX29" s="74">
        <f t="shared" si="31"/>
        <v>3.687840094822477</v>
      </c>
      <c r="AY29" s="74">
        <f t="shared" si="32"/>
        <v>3.3284418858411415</v>
      </c>
      <c r="AZ29" s="74">
        <f t="shared" si="33"/>
        <v>3.0530357571394284</v>
      </c>
      <c r="BA29" s="103">
        <f t="shared" si="34"/>
        <v>3.3741192945604133</v>
      </c>
      <c r="BB29" s="42">
        <f t="shared" si="35"/>
        <v>0.10516861345961673</v>
      </c>
      <c r="BC29" s="8"/>
    </row>
    <row r="30" spans="1:55" ht="20.100000000000001" customHeight="1">
      <c r="A30" s="47" t="s">
        <v>128</v>
      </c>
      <c r="B30" s="81">
        <v>9.66</v>
      </c>
      <c r="C30" s="61">
        <v>20.740000000000002</v>
      </c>
      <c r="D30" s="61">
        <v>680.97</v>
      </c>
      <c r="E30" s="61">
        <v>251.94</v>
      </c>
      <c r="F30" s="61">
        <v>11.21</v>
      </c>
      <c r="G30" s="61">
        <v>61.769999999999996</v>
      </c>
      <c r="H30" s="61">
        <v>200.85</v>
      </c>
      <c r="I30" s="61">
        <v>165.82</v>
      </c>
      <c r="J30" s="61">
        <v>138.9</v>
      </c>
      <c r="K30" s="61">
        <v>299.27</v>
      </c>
      <c r="L30" s="61">
        <v>443.42999999999995</v>
      </c>
      <c r="M30" s="82">
        <v>234.44</v>
      </c>
      <c r="N30" s="42">
        <f t="shared" si="0"/>
        <v>-0.4713032496673657</v>
      </c>
      <c r="P30" s="340">
        <f t="shared" si="13"/>
        <v>6.2136451905678671E-4</v>
      </c>
      <c r="Q30" s="341">
        <f t="shared" si="14"/>
        <v>4.6778408776801759E-3</v>
      </c>
      <c r="R30" s="341">
        <f t="shared" si="15"/>
        <v>1.7025830312884554E-2</v>
      </c>
      <c r="S30" s="341">
        <f t="shared" si="16"/>
        <v>2.1151359362277657E-2</v>
      </c>
      <c r="T30" s="342">
        <f t="shared" si="17"/>
        <v>1.2882380415968342E-2</v>
      </c>
      <c r="V30" s="81">
        <v>3.3860000000000001</v>
      </c>
      <c r="W30" s="61">
        <v>8.0890000000000004</v>
      </c>
      <c r="X30" s="61">
        <v>88.244000000000014</v>
      </c>
      <c r="Y30" s="61">
        <v>76.703000000000017</v>
      </c>
      <c r="Z30" s="61">
        <v>4.9369999999999994</v>
      </c>
      <c r="AA30" s="61">
        <v>37.777999999999999</v>
      </c>
      <c r="AB30" s="61">
        <v>33.754999999999995</v>
      </c>
      <c r="AC30" s="61">
        <v>44.210999999999999</v>
      </c>
      <c r="AD30" s="61">
        <v>36.339000000000006</v>
      </c>
      <c r="AE30" s="61">
        <v>80.753000000000014</v>
      </c>
      <c r="AF30" s="61">
        <v>114.306</v>
      </c>
      <c r="AG30" s="82">
        <v>75.259999999999991</v>
      </c>
      <c r="AH30" s="42">
        <f t="shared" si="1"/>
        <v>-0.34159186744352882</v>
      </c>
      <c r="AJ30" s="340">
        <f t="shared" si="18"/>
        <v>4.3712297175457467E-4</v>
      </c>
      <c r="AK30" s="341">
        <f t="shared" si="19"/>
        <v>3.4117151206134021E-3</v>
      </c>
      <c r="AL30" s="341">
        <f t="shared" si="20"/>
        <v>8.2185568424653303E-3</v>
      </c>
      <c r="AM30" s="341">
        <f t="shared" si="21"/>
        <v>1.1626652095632177E-2</v>
      </c>
      <c r="AN30" s="342">
        <f t="shared" si="22"/>
        <v>7.15861146907339E-3</v>
      </c>
      <c r="AP30" s="52">
        <f t="shared" si="23"/>
        <v>3.5051759834368528</v>
      </c>
      <c r="AQ30" s="74">
        <f t="shared" si="24"/>
        <v>3.9001928640308581</v>
      </c>
      <c r="AR30" s="74">
        <f t="shared" si="25"/>
        <v>1.2958573799139463</v>
      </c>
      <c r="AS30" s="74">
        <f t="shared" si="26"/>
        <v>3.0444947209653099</v>
      </c>
      <c r="AT30" s="74">
        <f t="shared" si="27"/>
        <v>4.4041034790365732</v>
      </c>
      <c r="AU30" s="74">
        <f t="shared" si="28"/>
        <v>6.1159138740488919</v>
      </c>
      <c r="AV30" s="74">
        <f t="shared" si="29"/>
        <v>1.6806074184714959</v>
      </c>
      <c r="AW30" s="74">
        <f t="shared" si="30"/>
        <v>2.6662043179351103</v>
      </c>
      <c r="AX30" s="74">
        <f t="shared" si="31"/>
        <v>2.6161987041036721</v>
      </c>
      <c r="AY30" s="74">
        <f t="shared" si="32"/>
        <v>2.6983326093494178</v>
      </c>
      <c r="AZ30" s="74">
        <f t="shared" si="33"/>
        <v>2.5777687571882826</v>
      </c>
      <c r="BA30" s="103">
        <f t="shared" si="34"/>
        <v>3.2102030370243986</v>
      </c>
      <c r="BB30" s="42">
        <f t="shared" si="35"/>
        <v>0.24534174295988739</v>
      </c>
      <c r="BC30" s="8"/>
    </row>
    <row r="31" spans="1:55" ht="20.100000000000001" customHeight="1">
      <c r="A31" s="47" t="s">
        <v>176</v>
      </c>
      <c r="B31" s="81">
        <v>32.4</v>
      </c>
      <c r="C31" s="61">
        <v>110.25</v>
      </c>
      <c r="D31" s="61">
        <v>1143</v>
      </c>
      <c r="E31" s="61">
        <v>36.14</v>
      </c>
      <c r="F31" s="61">
        <v>28.81</v>
      </c>
      <c r="G31" s="61">
        <v>54.07</v>
      </c>
      <c r="H31" s="61">
        <v>195.03</v>
      </c>
      <c r="I31" s="61">
        <v>612.46</v>
      </c>
      <c r="J31" s="61">
        <v>589.07000000000005</v>
      </c>
      <c r="K31" s="61">
        <v>935.99</v>
      </c>
      <c r="L31" s="61">
        <v>654.66</v>
      </c>
      <c r="M31" s="82">
        <v>330.94000000000005</v>
      </c>
      <c r="N31" s="42">
        <f t="shared" si="0"/>
        <v>-0.4944856872269574</v>
      </c>
      <c r="P31" s="340">
        <f t="shared" si="13"/>
        <v>2.0840797533581662E-3</v>
      </c>
      <c r="Q31" s="341">
        <f t="shared" si="14"/>
        <v>4.0947200300496542E-3</v>
      </c>
      <c r="R31" s="341">
        <f t="shared" si="15"/>
        <v>5.3249597068054988E-2</v>
      </c>
      <c r="S31" s="341">
        <f t="shared" si="16"/>
        <v>3.1226910493445847E-2</v>
      </c>
      <c r="T31" s="342">
        <f t="shared" si="17"/>
        <v>1.8185015248509486E-2</v>
      </c>
      <c r="V31" s="81">
        <v>9.26</v>
      </c>
      <c r="W31" s="61">
        <v>26.777999999999999</v>
      </c>
      <c r="X31" s="61">
        <v>356.64</v>
      </c>
      <c r="Y31" s="61">
        <v>17.790000000000003</v>
      </c>
      <c r="Z31" s="61">
        <v>7.8780000000000001</v>
      </c>
      <c r="AA31" s="61">
        <v>30.006</v>
      </c>
      <c r="AB31" s="61">
        <v>34.072000000000003</v>
      </c>
      <c r="AC31" s="61">
        <v>109.53099999999999</v>
      </c>
      <c r="AD31" s="61">
        <v>163.702</v>
      </c>
      <c r="AE31" s="61">
        <v>265.44600000000003</v>
      </c>
      <c r="AF31" s="61">
        <v>175.221</v>
      </c>
      <c r="AG31" s="82">
        <v>72.887</v>
      </c>
      <c r="AH31" s="42">
        <f t="shared" si="1"/>
        <v>-0.58402817013942399</v>
      </c>
      <c r="AJ31" s="340">
        <f t="shared" si="18"/>
        <v>1.195439668767679E-3</v>
      </c>
      <c r="AK31" s="341">
        <f t="shared" si="19"/>
        <v>2.709829104482126E-3</v>
      </c>
      <c r="AL31" s="341">
        <f t="shared" si="20"/>
        <v>2.7015504558407139E-2</v>
      </c>
      <c r="AM31" s="341">
        <f t="shared" si="21"/>
        <v>1.7822630543005317E-2</v>
      </c>
      <c r="AN31" s="342">
        <f t="shared" si="22"/>
        <v>6.9328954842725523E-3</v>
      </c>
      <c r="AP31" s="52">
        <f t="shared" si="23"/>
        <v>2.8580246913580249</v>
      </c>
      <c r="AQ31" s="74">
        <f t="shared" si="24"/>
        <v>2.4288435374149659</v>
      </c>
      <c r="AR31" s="74">
        <f t="shared" si="25"/>
        <v>3.1202099737532807</v>
      </c>
      <c r="AS31" s="74">
        <f t="shared" si="26"/>
        <v>4.9225235196458224</v>
      </c>
      <c r="AT31" s="74">
        <f t="shared" si="27"/>
        <v>2.7344671988892748</v>
      </c>
      <c r="AU31" s="74">
        <f t="shared" si="28"/>
        <v>5.5494729054928795</v>
      </c>
      <c r="AV31" s="74">
        <f t="shared" si="29"/>
        <v>1.7470132800082039</v>
      </c>
      <c r="AW31" s="74">
        <f t="shared" si="30"/>
        <v>1.7883780165235277</v>
      </c>
      <c r="AX31" s="74">
        <f t="shared" si="31"/>
        <v>2.7789906123211159</v>
      </c>
      <c r="AY31" s="74">
        <f t="shared" si="32"/>
        <v>2.8359918375196318</v>
      </c>
      <c r="AZ31" s="74">
        <f t="shared" si="33"/>
        <v>2.6765191091558975</v>
      </c>
      <c r="BA31" s="103">
        <f t="shared" si="34"/>
        <v>2.2024234000120866</v>
      </c>
      <c r="BB31" s="42">
        <f t="shared" si="35"/>
        <v>-0.17713144939709696</v>
      </c>
      <c r="BC31" s="8"/>
    </row>
    <row r="32" spans="1:55" ht="20.100000000000001" customHeight="1" thickBot="1">
      <c r="A32" s="47" t="s">
        <v>33</v>
      </c>
      <c r="B32" s="81">
        <f t="shared" ref="B32:K32" si="36">B33-SUM(B7:B31)</f>
        <v>3045.3700000000008</v>
      </c>
      <c r="C32" s="61">
        <f t="shared" si="36"/>
        <v>3309.7600000000166</v>
      </c>
      <c r="D32" s="61">
        <f t="shared" si="36"/>
        <v>5280.7700000000114</v>
      </c>
      <c r="E32" s="61">
        <f t="shared" si="36"/>
        <v>6631.1600000000071</v>
      </c>
      <c r="F32" s="61">
        <f t="shared" si="36"/>
        <v>3098.2499999999982</v>
      </c>
      <c r="G32" s="61">
        <f t="shared" si="36"/>
        <v>2068.7700000000041</v>
      </c>
      <c r="H32" s="61">
        <f t="shared" si="36"/>
        <v>2652.6099999999933</v>
      </c>
      <c r="I32" s="61">
        <f t="shared" si="36"/>
        <v>2034.2500000000091</v>
      </c>
      <c r="J32" s="61">
        <f t="shared" si="36"/>
        <v>2577.9200000000092</v>
      </c>
      <c r="K32" s="61">
        <f t="shared" si="36"/>
        <v>2371.8299999999927</v>
      </c>
      <c r="L32" s="61">
        <f t="shared" ref="L32:M32" si="37">L33-SUM(L7:L31)</f>
        <v>2244.9200000000092</v>
      </c>
      <c r="M32" s="82">
        <f t="shared" si="37"/>
        <v>2607.8700000000135</v>
      </c>
      <c r="N32" s="42">
        <f t="shared" si="0"/>
        <v>0.16167613990699128</v>
      </c>
      <c r="P32" s="340">
        <f t="shared" si="13"/>
        <v>0.19588870242235681</v>
      </c>
      <c r="Q32" s="349">
        <f t="shared" si="14"/>
        <v>0.15666791116267503</v>
      </c>
      <c r="R32" s="341">
        <f t="shared" si="15"/>
        <v>0.13493626194075201</v>
      </c>
      <c r="S32" s="341">
        <f t="shared" si="16"/>
        <v>0.10708141005246501</v>
      </c>
      <c r="T32" s="342">
        <f t="shared" si="17"/>
        <v>0.1433013709921154</v>
      </c>
      <c r="V32" s="81">
        <f t="shared" ref="V32:AG32" si="38">V33-SUM(V7:V31)</f>
        <v>546.51200000000335</v>
      </c>
      <c r="W32" s="61">
        <f t="shared" si="38"/>
        <v>1029.6810000000096</v>
      </c>
      <c r="X32" s="61">
        <f t="shared" si="38"/>
        <v>911.29700000000048</v>
      </c>
      <c r="Y32" s="61">
        <f t="shared" si="38"/>
        <v>1074.5030000000042</v>
      </c>
      <c r="Z32" s="61">
        <f t="shared" si="38"/>
        <v>918.84499999999571</v>
      </c>
      <c r="AA32" s="61">
        <f t="shared" si="38"/>
        <v>828.43300000000272</v>
      </c>
      <c r="AB32" s="61">
        <f t="shared" si="38"/>
        <v>1073.1949999999988</v>
      </c>
      <c r="AC32" s="61">
        <f t="shared" si="38"/>
        <v>876.79500000000462</v>
      </c>
      <c r="AD32" s="61">
        <f t="shared" si="38"/>
        <v>1094.6689999999981</v>
      </c>
      <c r="AE32" s="61">
        <f t="shared" si="38"/>
        <v>947.72699999999895</v>
      </c>
      <c r="AF32" s="61">
        <f t="shared" si="38"/>
        <v>768.03099999999904</v>
      </c>
      <c r="AG32" s="82">
        <f t="shared" si="38"/>
        <v>932.86399999999958</v>
      </c>
      <c r="AH32" s="42">
        <f t="shared" si="1"/>
        <v>0.21461763913175477</v>
      </c>
      <c r="AJ32" s="340">
        <f t="shared" si="18"/>
        <v>7.0553145168203657E-2</v>
      </c>
      <c r="AK32" s="349">
        <f t="shared" si="19"/>
        <v>7.4815432064035473E-2</v>
      </c>
      <c r="AL32" s="341">
        <f t="shared" si="20"/>
        <v>9.6453979674304732E-2</v>
      </c>
      <c r="AM32" s="341">
        <f t="shared" si="21"/>
        <v>7.8120389442902963E-2</v>
      </c>
      <c r="AN32" s="342">
        <f t="shared" si="22"/>
        <v>8.8732539589233023E-2</v>
      </c>
      <c r="AP32" s="52">
        <f t="shared" si="23"/>
        <v>1.7945668342434686</v>
      </c>
      <c r="AQ32" s="74">
        <f t="shared" si="24"/>
        <v>3.111044305327288</v>
      </c>
      <c r="AR32" s="74">
        <f t="shared" si="25"/>
        <v>1.7256896248085005</v>
      </c>
      <c r="AS32" s="74">
        <f t="shared" si="26"/>
        <v>1.6203846687457446</v>
      </c>
      <c r="AT32" s="74">
        <f t="shared" si="27"/>
        <v>2.9656903090454168</v>
      </c>
      <c r="AU32" s="74">
        <f t="shared" si="28"/>
        <v>4.0044712558670179</v>
      </c>
      <c r="AV32" s="74">
        <f t="shared" si="29"/>
        <v>4.0458077139119641</v>
      </c>
      <c r="AW32" s="74">
        <f t="shared" si="30"/>
        <v>4.3101634509032847</v>
      </c>
      <c r="AX32" s="74">
        <f t="shared" si="31"/>
        <v>4.2463264957795204</v>
      </c>
      <c r="AY32" s="74">
        <f t="shared" si="32"/>
        <v>3.9957627654595895</v>
      </c>
      <c r="AZ32" s="74">
        <f t="shared" si="33"/>
        <v>3.4211954100814101</v>
      </c>
      <c r="BA32" s="74">
        <f t="shared" si="34"/>
        <v>3.5771108222418864</v>
      </c>
      <c r="BB32" s="42">
        <f t="shared" si="35"/>
        <v>4.5573372307536823E-2</v>
      </c>
      <c r="BC32" s="8"/>
    </row>
    <row r="33" spans="1:55" s="6" customFormat="1" ht="26.25" customHeight="1" thickBot="1">
      <c r="A33" s="56" t="s">
        <v>34</v>
      </c>
      <c r="B33" s="84">
        <v>15546.43</v>
      </c>
      <c r="C33" s="69">
        <v>42445.840000000011</v>
      </c>
      <c r="D33" s="69">
        <v>28887.37000000001</v>
      </c>
      <c r="E33" s="69">
        <v>26892.01</v>
      </c>
      <c r="F33" s="69">
        <v>15479.959999999997</v>
      </c>
      <c r="G33" s="69">
        <v>13204.810000000007</v>
      </c>
      <c r="H33" s="69">
        <v>17556.64</v>
      </c>
      <c r="I33" s="69">
        <v>13947.95000000001</v>
      </c>
      <c r="J33" s="69">
        <v>22360.510000000009</v>
      </c>
      <c r="K33" s="69">
        <v>17577.409999999993</v>
      </c>
      <c r="L33" s="69">
        <v>20964.610000000008</v>
      </c>
      <c r="M33" s="85">
        <v>18198.500000000011</v>
      </c>
      <c r="N33" s="86">
        <f t="shared" si="0"/>
        <v>-0.13194187728748571</v>
      </c>
      <c r="O33"/>
      <c r="P33" s="334">
        <f>SUM(P7:P32)</f>
        <v>0.99999999999999989</v>
      </c>
      <c r="Q33" s="338">
        <f t="shared" ref="Q33:T33" si="39">SUM(Q7:Q32)</f>
        <v>1</v>
      </c>
      <c r="R33" s="338">
        <f t="shared" si="39"/>
        <v>1</v>
      </c>
      <c r="S33" s="338">
        <f t="shared" si="39"/>
        <v>0.99999999999999978</v>
      </c>
      <c r="T33" s="335">
        <f t="shared" si="39"/>
        <v>1.0000000000000002</v>
      </c>
      <c r="V33" s="99">
        <v>7746.1040000000048</v>
      </c>
      <c r="W33" s="69">
        <v>12149.204000000009</v>
      </c>
      <c r="X33" s="69">
        <v>13639.388000000001</v>
      </c>
      <c r="Y33" s="69">
        <v>10818.368</v>
      </c>
      <c r="Z33" s="69">
        <v>12258.176000000001</v>
      </c>
      <c r="AA33" s="69">
        <v>11073.023000000007</v>
      </c>
      <c r="AB33" s="69">
        <v>7928.753999999999</v>
      </c>
      <c r="AC33" s="69">
        <v>8336.6100000000042</v>
      </c>
      <c r="AD33" s="69">
        <v>12499.521000000001</v>
      </c>
      <c r="AE33" s="69">
        <v>9825.6910000000007</v>
      </c>
      <c r="AF33" s="69">
        <v>9831.3770000000004</v>
      </c>
      <c r="AG33" s="85">
        <v>10513.212</v>
      </c>
      <c r="AH33" s="86">
        <f t="shared" si="1"/>
        <v>6.9352950253051951E-2</v>
      </c>
      <c r="AI33"/>
      <c r="AJ33" s="334">
        <f>SUM(AJ7:AJ32)</f>
        <v>0.99999999999999967</v>
      </c>
      <c r="AK33" s="338">
        <f t="shared" ref="AK33:AN33" si="40">SUM(AK7:AK32)</f>
        <v>1</v>
      </c>
      <c r="AL33" s="338">
        <f t="shared" si="40"/>
        <v>1</v>
      </c>
      <c r="AM33" s="338">
        <f t="shared" si="40"/>
        <v>0.99999999999999978</v>
      </c>
      <c r="AN33" s="335">
        <f t="shared" si="40"/>
        <v>0.99999999999999967</v>
      </c>
      <c r="AP33" s="72">
        <f t="shared" si="2"/>
        <v>4.9825612696934316</v>
      </c>
      <c r="AQ33" s="77">
        <f t="shared" si="3"/>
        <v>2.862283795066844</v>
      </c>
      <c r="AR33" s="77">
        <f t="shared" si="4"/>
        <v>4.7215748612628969</v>
      </c>
      <c r="AS33" s="77">
        <f t="shared" si="5"/>
        <v>4.0228930451833094</v>
      </c>
      <c r="AT33" s="77">
        <f t="shared" si="6"/>
        <v>7.9187388081106178</v>
      </c>
      <c r="AU33" s="77">
        <f t="shared" si="7"/>
        <v>8.3855981267432096</v>
      </c>
      <c r="AV33" s="77">
        <f t="shared" si="8"/>
        <v>4.5160998915510024</v>
      </c>
      <c r="AW33" s="77">
        <f t="shared" si="9"/>
        <v>5.9769428482321763</v>
      </c>
      <c r="AX33" s="77">
        <f t="shared" si="10"/>
        <v>5.5899981708825042</v>
      </c>
      <c r="AY33" s="77">
        <f t="shared" si="10"/>
        <v>5.589953810032311</v>
      </c>
      <c r="AZ33" s="77">
        <f t="shared" ref="AZ33" si="41">(AF33/L33)*10</f>
        <v>4.6895110378871809</v>
      </c>
      <c r="BA33" s="87">
        <f t="shared" ref="BA33" si="42">(AG33/M33)*10</f>
        <v>5.7769662334807776</v>
      </c>
      <c r="BB33" s="86">
        <f t="shared" si="35"/>
        <v>0.23189095554054615</v>
      </c>
      <c r="BC33" s="13"/>
    </row>
    <row r="35" spans="1:55" ht="15.75" thickBot="1"/>
    <row r="36" spans="1:55" ht="15" customHeight="1">
      <c r="A36" s="507" t="s">
        <v>20</v>
      </c>
      <c r="B36" s="533" t="s">
        <v>19</v>
      </c>
      <c r="C36" s="530"/>
      <c r="D36" s="530"/>
      <c r="E36" s="530"/>
      <c r="F36" s="530"/>
      <c r="G36" s="530"/>
      <c r="H36" s="530"/>
      <c r="I36" s="530"/>
      <c r="J36" s="530"/>
      <c r="K36" s="530"/>
      <c r="L36" s="530"/>
      <c r="M36" s="531"/>
      <c r="N36" s="519" t="s">
        <v>196</v>
      </c>
      <c r="P36" s="489" t="s">
        <v>112</v>
      </c>
      <c r="Q36" s="495"/>
      <c r="R36" s="495"/>
      <c r="S36" s="495"/>
      <c r="T36" s="522"/>
      <c r="V36" s="529" t="s">
        <v>35</v>
      </c>
      <c r="W36" s="530"/>
      <c r="X36" s="530"/>
      <c r="Y36" s="530"/>
      <c r="Z36" s="530"/>
      <c r="AA36" s="530"/>
      <c r="AB36" s="530"/>
      <c r="AC36" s="530"/>
      <c r="AD36" s="530"/>
      <c r="AE36" s="530"/>
      <c r="AF36" s="530"/>
      <c r="AG36" s="531"/>
      <c r="AH36" s="519" t="s">
        <v>196</v>
      </c>
      <c r="AJ36" s="489" t="s">
        <v>112</v>
      </c>
      <c r="AK36" s="495"/>
      <c r="AL36" s="495"/>
      <c r="AM36" s="495"/>
      <c r="AN36" s="522"/>
      <c r="AP36" s="529" t="s">
        <v>41</v>
      </c>
      <c r="AQ36" s="530"/>
      <c r="AR36" s="530"/>
      <c r="AS36" s="530"/>
      <c r="AT36" s="530"/>
      <c r="AU36" s="530"/>
      <c r="AV36" s="530"/>
      <c r="AW36" s="530"/>
      <c r="AX36" s="530"/>
      <c r="AY36" s="530"/>
      <c r="AZ36" s="530"/>
      <c r="BA36" s="530"/>
      <c r="BB36" s="519" t="s">
        <v>196</v>
      </c>
    </row>
    <row r="37" spans="1:55" ht="15.75" thickBot="1">
      <c r="A37" s="517"/>
      <c r="B37" s="526" t="s">
        <v>69</v>
      </c>
      <c r="C37" s="527"/>
      <c r="D37" s="527"/>
      <c r="E37" s="527"/>
      <c r="F37" s="527"/>
      <c r="G37" s="527"/>
      <c r="H37" s="527"/>
      <c r="I37" s="527"/>
      <c r="J37" s="527"/>
      <c r="K37" s="527"/>
      <c r="L37" s="527"/>
      <c r="M37" s="528"/>
      <c r="N37" s="520"/>
      <c r="P37" s="523"/>
      <c r="Q37" s="524"/>
      <c r="R37" s="524"/>
      <c r="S37" s="524"/>
      <c r="T37" s="525"/>
      <c r="V37" s="532" t="str">
        <f>B37</f>
        <v>jan-dez</v>
      </c>
      <c r="W37" s="527"/>
      <c r="X37" s="527"/>
      <c r="Y37" s="527"/>
      <c r="Z37" s="527"/>
      <c r="AA37" s="527"/>
      <c r="AB37" s="527"/>
      <c r="AC37" s="527"/>
      <c r="AD37" s="527"/>
      <c r="AE37" s="527"/>
      <c r="AF37" s="527"/>
      <c r="AG37" s="528"/>
      <c r="AH37" s="520"/>
      <c r="AJ37" s="523"/>
      <c r="AK37" s="524"/>
      <c r="AL37" s="524"/>
      <c r="AM37" s="524"/>
      <c r="AN37" s="525"/>
      <c r="AP37" s="532" t="str">
        <f>B37</f>
        <v>jan-dez</v>
      </c>
      <c r="AQ37" s="527"/>
      <c r="AR37" s="527"/>
      <c r="AS37" s="527"/>
      <c r="AT37" s="527"/>
      <c r="AU37" s="527"/>
      <c r="AV37" s="527"/>
      <c r="AW37" s="527"/>
      <c r="AX37" s="527"/>
      <c r="AY37" s="527"/>
      <c r="AZ37" s="527"/>
      <c r="BA37" s="528"/>
      <c r="BB37" s="520"/>
    </row>
    <row r="38" spans="1:55" ht="24.75" customHeight="1" thickBot="1">
      <c r="A38" s="508"/>
      <c r="B38" s="31">
        <v>2010</v>
      </c>
      <c r="C38" s="78">
        <v>2011</v>
      </c>
      <c r="D38" s="78">
        <v>2012</v>
      </c>
      <c r="E38" s="78">
        <v>2013</v>
      </c>
      <c r="F38" s="78">
        <v>2014</v>
      </c>
      <c r="G38" s="78">
        <v>2015</v>
      </c>
      <c r="H38" s="78">
        <v>2016</v>
      </c>
      <c r="I38" s="78">
        <v>2017</v>
      </c>
      <c r="J38" s="78">
        <v>2018</v>
      </c>
      <c r="K38" s="78">
        <v>2019</v>
      </c>
      <c r="L38" s="78">
        <v>2020</v>
      </c>
      <c r="M38" s="30">
        <v>2021</v>
      </c>
      <c r="N38" s="521"/>
      <c r="P38" s="284">
        <v>2010</v>
      </c>
      <c r="Q38" s="339">
        <v>2015</v>
      </c>
      <c r="R38" s="386">
        <v>2019</v>
      </c>
      <c r="S38" s="447">
        <v>2020</v>
      </c>
      <c r="T38" s="288">
        <v>2021</v>
      </c>
      <c r="V38" s="51">
        <v>2010</v>
      </c>
      <c r="W38" s="78">
        <v>2011</v>
      </c>
      <c r="X38" s="78">
        <v>2012</v>
      </c>
      <c r="Y38" s="78">
        <v>2013</v>
      </c>
      <c r="Z38" s="78">
        <v>2014</v>
      </c>
      <c r="AA38" s="78">
        <v>2015</v>
      </c>
      <c r="AB38" s="78">
        <v>2016</v>
      </c>
      <c r="AC38" s="78">
        <v>2017</v>
      </c>
      <c r="AD38" s="78">
        <v>2018</v>
      </c>
      <c r="AE38" s="78">
        <v>2019</v>
      </c>
      <c r="AF38" s="78">
        <v>2020</v>
      </c>
      <c r="AG38" s="30">
        <v>2021</v>
      </c>
      <c r="AH38" s="521"/>
      <c r="AJ38" s="284">
        <v>2010</v>
      </c>
      <c r="AK38" s="339">
        <v>2015</v>
      </c>
      <c r="AL38" s="386">
        <v>2019</v>
      </c>
      <c r="AM38" s="447">
        <v>2020</v>
      </c>
      <c r="AN38" s="288">
        <v>2021</v>
      </c>
      <c r="AP38" s="51">
        <v>2010</v>
      </c>
      <c r="AQ38" s="70">
        <v>2011</v>
      </c>
      <c r="AR38" s="70">
        <v>2012</v>
      </c>
      <c r="AS38" s="70">
        <v>2013</v>
      </c>
      <c r="AT38" s="70">
        <v>2014</v>
      </c>
      <c r="AU38" s="70">
        <v>2015</v>
      </c>
      <c r="AV38" s="70">
        <v>2016</v>
      </c>
      <c r="AW38" s="70">
        <v>2017</v>
      </c>
      <c r="AX38" s="70">
        <v>2018</v>
      </c>
      <c r="AY38" s="70">
        <v>2019</v>
      </c>
      <c r="AZ38" s="70">
        <v>2020</v>
      </c>
      <c r="BA38" s="29">
        <v>2021</v>
      </c>
      <c r="BB38" s="521"/>
    </row>
    <row r="39" spans="1:55" ht="20.100000000000001" customHeight="1">
      <c r="A39" s="88" t="s">
        <v>123</v>
      </c>
      <c r="B39" s="89">
        <v>17.29</v>
      </c>
      <c r="C39" s="60">
        <v>20.060000000000002</v>
      </c>
      <c r="D39" s="60">
        <v>149.65</v>
      </c>
      <c r="E39" s="60">
        <v>73.279999999999973</v>
      </c>
      <c r="F39" s="60">
        <v>259.06</v>
      </c>
      <c r="G39" s="60">
        <v>330.25</v>
      </c>
      <c r="H39" s="60">
        <v>104.8</v>
      </c>
      <c r="I39" s="60">
        <v>142.88</v>
      </c>
      <c r="J39" s="60">
        <v>576.61</v>
      </c>
      <c r="K39" s="60">
        <v>466.16999999999996</v>
      </c>
      <c r="L39" s="60">
        <v>327.35999999999996</v>
      </c>
      <c r="M39" s="80">
        <v>940.84</v>
      </c>
      <c r="N39" s="42">
        <f>(M39-L39)/L39</f>
        <v>1.8740224828934509</v>
      </c>
      <c r="P39" s="340">
        <f t="shared" ref="P39:P64" si="43">B39/$B$65</f>
        <v>2.4683955428971165E-3</v>
      </c>
      <c r="Q39" s="341">
        <f t="shared" ref="Q39:Q64" si="44">G39/$G$65</f>
        <v>6.7790034608326527E-2</v>
      </c>
      <c r="R39" s="341">
        <f>K39/$K$65</f>
        <v>5.1569873821571341E-2</v>
      </c>
      <c r="S39" s="450">
        <f>L39/$L$65</f>
        <v>3.3576383297554496E-2</v>
      </c>
      <c r="T39" s="342">
        <f t="shared" ref="T39:T64" si="45">M39/$M$65</f>
        <v>0.12759280530854639</v>
      </c>
      <c r="V39" s="97">
        <v>9.1969999999999992</v>
      </c>
      <c r="W39" s="60">
        <v>7.0019999999999998</v>
      </c>
      <c r="X39" s="60">
        <v>199.29300000000001</v>
      </c>
      <c r="Y39" s="60">
        <v>98.557999999999993</v>
      </c>
      <c r="Z39" s="60">
        <v>186.85699999999997</v>
      </c>
      <c r="AA39" s="60">
        <v>171.33699999999999</v>
      </c>
      <c r="AB39" s="60">
        <v>65.352999999999994</v>
      </c>
      <c r="AC39" s="60">
        <v>43.388000000000005</v>
      </c>
      <c r="AD39" s="60">
        <v>1085.614</v>
      </c>
      <c r="AE39" s="60">
        <v>399.34699999999998</v>
      </c>
      <c r="AF39" s="60">
        <v>204.25900000000001</v>
      </c>
      <c r="AG39" s="80">
        <v>1429.789</v>
      </c>
      <c r="AH39" s="42">
        <f t="shared" ref="AH39:AH65" si="46">(AG39-AF39)/AF39</f>
        <v>5.9998825021174094</v>
      </c>
      <c r="AJ39" s="340">
        <f t="shared" ref="AJ39:AJ64" si="47">V39/$V$65</f>
        <v>3.5937123904732429E-3</v>
      </c>
      <c r="AK39" s="341">
        <f t="shared" ref="AK39:AK64" si="48">AA39/$AA$65</f>
        <v>3.0896638529688089E-2</v>
      </c>
      <c r="AL39" s="341">
        <f>AE39/$AE$65</f>
        <v>8.2238527500226505E-2</v>
      </c>
      <c r="AM39" s="341">
        <f>AF39/$AF$65</f>
        <v>4.5173983497460088E-2</v>
      </c>
      <c r="AN39" s="342">
        <f t="shared" ref="AN39:AN64" si="49">AG39/$AG$65</f>
        <v>0.29174616052324542</v>
      </c>
      <c r="AP39" s="100">
        <f t="shared" ref="AP39:AP65" si="50">(V39/B39)*10</f>
        <v>5.3192596876807396</v>
      </c>
      <c r="AQ39" s="73">
        <f t="shared" ref="AQ39:AQ65" si="51">(W39/C39)*10</f>
        <v>3.4905284147557323</v>
      </c>
      <c r="AR39" s="73">
        <f t="shared" ref="AR39:AR65" si="52">(X39/D39)*10</f>
        <v>13.31727363848981</v>
      </c>
      <c r="AS39" s="73">
        <f t="shared" ref="AS39:AS65" si="53">(Y39/E39)*10</f>
        <v>13.449508733624459</v>
      </c>
      <c r="AT39" s="73">
        <f t="shared" ref="AT39:AT65" si="54">(Z39/F39)*10</f>
        <v>7.2128850459353036</v>
      </c>
      <c r="AU39" s="73">
        <f t="shared" ref="AU39:AU65" si="55">(AA39/G39)*10</f>
        <v>5.188099924299773</v>
      </c>
      <c r="AV39" s="73">
        <f t="shared" ref="AV39:AV65" si="56">(AB39/H39)*10</f>
        <v>6.235973282442747</v>
      </c>
      <c r="AW39" s="73">
        <f t="shared" ref="AW39:AW65" si="57">(AC39/I39)*10</f>
        <v>3.0366741321388586</v>
      </c>
      <c r="AX39" s="73">
        <f t="shared" ref="AX39:AY65" si="58">(AD39/J39)*10</f>
        <v>18.827526404328751</v>
      </c>
      <c r="AY39" s="73">
        <f t="shared" ref="AY39" si="59">(AE39/K39)*10</f>
        <v>8.5665529742368669</v>
      </c>
      <c r="AZ39" s="73">
        <f t="shared" ref="AZ39" si="60">(AF39/L39)*10</f>
        <v>6.2395833333333348</v>
      </c>
      <c r="BA39" s="73">
        <f t="shared" ref="BA39" si="61">(AG39/M39)*10</f>
        <v>15.196941031418731</v>
      </c>
      <c r="BB39" s="42">
        <f>(BA39-AZ39)/AZ39</f>
        <v>1.435569848107175</v>
      </c>
    </row>
    <row r="40" spans="1:55" ht="20.100000000000001" customHeight="1">
      <c r="A40" s="88" t="s">
        <v>130</v>
      </c>
      <c r="B40" s="90">
        <v>1428.6200000000001</v>
      </c>
      <c r="C40" s="61">
        <v>25367.61</v>
      </c>
      <c r="D40" s="61">
        <v>5263.8600000000006</v>
      </c>
      <c r="E40" s="61">
        <v>5198.3499999999985</v>
      </c>
      <c r="F40" s="61">
        <v>796.42999999999984</v>
      </c>
      <c r="G40" s="61">
        <v>1381.54</v>
      </c>
      <c r="H40" s="61">
        <v>4012.4599999999996</v>
      </c>
      <c r="I40" s="61">
        <v>652.28</v>
      </c>
      <c r="J40" s="61">
        <v>3229.1000000000004</v>
      </c>
      <c r="K40" s="61">
        <v>2508.3800000000006</v>
      </c>
      <c r="L40" s="61">
        <v>2577.16</v>
      </c>
      <c r="M40" s="82">
        <v>1897.88</v>
      </c>
      <c r="N40" s="42">
        <f t="shared" ref="N40:N65" si="62">(M40-L40)/L40</f>
        <v>-0.26357696068540554</v>
      </c>
      <c r="P40" s="340">
        <f t="shared" si="43"/>
        <v>0.20395600002855285</v>
      </c>
      <c r="Q40" s="341">
        <f t="shared" si="44"/>
        <v>0.28358711404326248</v>
      </c>
      <c r="R40" s="341">
        <f t="shared" ref="R40:R64" si="63">K40/$K$65</f>
        <v>0.27748855588423355</v>
      </c>
      <c r="S40" s="450">
        <f t="shared" ref="S40:S64" si="64">L40/$L$65</f>
        <v>0.26433196474561815</v>
      </c>
      <c r="T40" s="342">
        <f t="shared" si="45"/>
        <v>0.25738258719759366</v>
      </c>
      <c r="V40" s="97">
        <v>565.19299999999998</v>
      </c>
      <c r="W40" s="61">
        <v>2515.886</v>
      </c>
      <c r="X40" s="61">
        <v>1233.6509999999998</v>
      </c>
      <c r="Y40" s="61">
        <v>859.76299999999992</v>
      </c>
      <c r="Z40" s="61">
        <v>1006.9690000000001</v>
      </c>
      <c r="AA40" s="61">
        <v>3720.7810000000004</v>
      </c>
      <c r="AB40" s="61">
        <v>996.22500000000002</v>
      </c>
      <c r="AC40" s="61">
        <v>1116.364</v>
      </c>
      <c r="AD40" s="61">
        <v>2202.777</v>
      </c>
      <c r="AE40" s="61">
        <v>1998.616</v>
      </c>
      <c r="AF40" s="61">
        <v>1867.171</v>
      </c>
      <c r="AG40" s="82">
        <v>1350.2349999999999</v>
      </c>
      <c r="AH40" s="42">
        <f t="shared" si="46"/>
        <v>-0.27685519965766398</v>
      </c>
      <c r="AJ40" s="340">
        <f t="shared" si="47"/>
        <v>0.2208482208447041</v>
      </c>
      <c r="AK40" s="341">
        <f t="shared" si="48"/>
        <v>0.67095621847663611</v>
      </c>
      <c r="AL40" s="341">
        <f t="shared" ref="AL40:AL64" si="65">AE40/$AE$65</f>
        <v>0.41157999654033384</v>
      </c>
      <c r="AM40" s="341">
        <f t="shared" ref="AM40:AM64" si="66">AF40/$AF$65</f>
        <v>0.41294411478043097</v>
      </c>
      <c r="AN40" s="342">
        <f t="shared" si="49"/>
        <v>0.27551329395743307</v>
      </c>
      <c r="AP40" s="102">
        <f t="shared" ref="AP40:AP64" si="67">(V40/B40)*10</f>
        <v>3.9562164886393858</v>
      </c>
      <c r="AQ40" s="74">
        <f t="shared" ref="AQ40:AQ64" si="68">(W40/C40)*10</f>
        <v>0.9917710024712616</v>
      </c>
      <c r="AR40" s="74">
        <f t="shared" ref="AR40:AR64" si="69">(X40/D40)*10</f>
        <v>2.3436242605236455</v>
      </c>
      <c r="AS40" s="74">
        <f t="shared" ref="AS40:AS64" si="70">(Y40/E40)*10</f>
        <v>1.6539151846258913</v>
      </c>
      <c r="AT40" s="74">
        <f t="shared" ref="AT40:AT64" si="71">(Z40/F40)*10</f>
        <v>12.643534271687409</v>
      </c>
      <c r="AU40" s="74">
        <f t="shared" ref="AU40:AU64" si="72">(AA40/G40)*10</f>
        <v>26.932126467565183</v>
      </c>
      <c r="AV40" s="74">
        <f t="shared" ref="AV40:AV64" si="73">(AB40/H40)*10</f>
        <v>2.4828284892559678</v>
      </c>
      <c r="AW40" s="74">
        <f t="shared" ref="AW40:AW64" si="74">(AC40/I40)*10</f>
        <v>17.114797326301591</v>
      </c>
      <c r="AX40" s="74">
        <f t="shared" ref="AX40:AX64" si="75">(AD40/J40)*10</f>
        <v>6.8216438016784853</v>
      </c>
      <c r="AY40" s="74">
        <f t="shared" ref="AY40:AY64" si="76">(AE40/K40)*10</f>
        <v>7.9677560816144268</v>
      </c>
      <c r="AZ40" s="74">
        <f t="shared" ref="AZ40:AZ64" si="77">(AF40/L40)*10</f>
        <v>7.2450720948641143</v>
      </c>
      <c r="BA40" s="103">
        <f t="shared" ref="BA40:BA64" si="78">(AG40/M40)*10</f>
        <v>7.1144382152717753</v>
      </c>
      <c r="BB40" s="42">
        <f t="shared" ref="BB40:BB65" si="79">(BA40-AZ40)/AZ40</f>
        <v>-1.8030721831594015E-2</v>
      </c>
    </row>
    <row r="41" spans="1:55" ht="20.100000000000001" customHeight="1">
      <c r="A41" s="88" t="s">
        <v>117</v>
      </c>
      <c r="B41" s="90">
        <v>187.76</v>
      </c>
      <c r="C41" s="61">
        <v>232.29999999999998</v>
      </c>
      <c r="D41" s="61">
        <v>376.61</v>
      </c>
      <c r="E41" s="61">
        <v>4831.0199999999995</v>
      </c>
      <c r="F41" s="61">
        <v>361.31000000000006</v>
      </c>
      <c r="G41" s="61">
        <v>599.05999999999995</v>
      </c>
      <c r="H41" s="61">
        <v>989.2700000000001</v>
      </c>
      <c r="I41" s="61">
        <v>380.28000000000009</v>
      </c>
      <c r="J41" s="61">
        <v>1918.3999999999999</v>
      </c>
      <c r="K41" s="61">
        <v>2342.2299999999996</v>
      </c>
      <c r="L41" s="61">
        <v>3284.8599999999997</v>
      </c>
      <c r="M41" s="82">
        <v>1446.73</v>
      </c>
      <c r="N41" s="42">
        <f t="shared" si="62"/>
        <v>-0.55957635941866624</v>
      </c>
      <c r="P41" s="340">
        <f t="shared" si="43"/>
        <v>2.6805433611009982E-2</v>
      </c>
      <c r="Q41" s="341">
        <f t="shared" si="44"/>
        <v>0.1229683516501562</v>
      </c>
      <c r="R41" s="341">
        <f t="shared" si="63"/>
        <v>0.25910827715446949</v>
      </c>
      <c r="S41" s="450">
        <f t="shared" si="64"/>
        <v>0.33691873912147136</v>
      </c>
      <c r="T41" s="342">
        <f t="shared" si="45"/>
        <v>0.1961995017474101</v>
      </c>
      <c r="V41" s="97">
        <v>59.790999999999997</v>
      </c>
      <c r="W41" s="61">
        <v>310.78699999999998</v>
      </c>
      <c r="X41" s="61">
        <v>675.57400000000007</v>
      </c>
      <c r="Y41" s="61">
        <v>853.57700000000011</v>
      </c>
      <c r="Z41" s="61">
        <v>271.23099999999999</v>
      </c>
      <c r="AA41" s="61">
        <v>582.17399999999998</v>
      </c>
      <c r="AB41" s="61">
        <v>231.23900000000003</v>
      </c>
      <c r="AC41" s="61">
        <v>259.78399999999999</v>
      </c>
      <c r="AD41" s="61">
        <v>807.98799999999994</v>
      </c>
      <c r="AE41" s="61">
        <v>1088.24</v>
      </c>
      <c r="AF41" s="61">
        <v>1061.7350000000001</v>
      </c>
      <c r="AG41" s="82">
        <v>744.79500000000007</v>
      </c>
      <c r="AH41" s="42">
        <f t="shared" si="46"/>
        <v>-0.29851139879536798</v>
      </c>
      <c r="AJ41" s="340">
        <f t="shared" si="47"/>
        <v>2.3363233395540466E-2</v>
      </c>
      <c r="AK41" s="341">
        <f t="shared" si="48"/>
        <v>0.10498152552795155</v>
      </c>
      <c r="AL41" s="341">
        <f t="shared" si="65"/>
        <v>0.22410398767699893</v>
      </c>
      <c r="AM41" s="341">
        <f t="shared" si="66"/>
        <v>0.23481364037166436</v>
      </c>
      <c r="AN41" s="342">
        <f t="shared" si="49"/>
        <v>0.15197422950303197</v>
      </c>
      <c r="AP41" s="102">
        <f t="shared" si="67"/>
        <v>3.1844375798892206</v>
      </c>
      <c r="AQ41" s="74">
        <f t="shared" si="68"/>
        <v>13.378691347395609</v>
      </c>
      <c r="AR41" s="74">
        <f t="shared" si="69"/>
        <v>17.938291601391359</v>
      </c>
      <c r="AS41" s="74">
        <f t="shared" si="70"/>
        <v>1.7668670384308081</v>
      </c>
      <c r="AT41" s="74">
        <f t="shared" si="71"/>
        <v>7.5068777504082354</v>
      </c>
      <c r="AU41" s="74">
        <f t="shared" si="72"/>
        <v>9.7181250625980713</v>
      </c>
      <c r="AV41" s="74">
        <f t="shared" si="73"/>
        <v>2.3374710645223247</v>
      </c>
      <c r="AW41" s="74">
        <f t="shared" si="74"/>
        <v>6.8313873987588085</v>
      </c>
      <c r="AX41" s="74">
        <f t="shared" si="75"/>
        <v>4.2117806505421189</v>
      </c>
      <c r="AY41" s="74">
        <f t="shared" si="76"/>
        <v>4.646170529794257</v>
      </c>
      <c r="AZ41" s="74">
        <f t="shared" si="77"/>
        <v>3.2322077653233325</v>
      </c>
      <c r="BA41" s="103">
        <f t="shared" si="78"/>
        <v>5.1481271557235972</v>
      </c>
      <c r="BB41" s="42">
        <f t="shared" si="79"/>
        <v>0.59275873629014886</v>
      </c>
    </row>
    <row r="42" spans="1:55" ht="20.100000000000001" customHeight="1">
      <c r="A42" s="88" t="s">
        <v>122</v>
      </c>
      <c r="B42" s="90">
        <v>54.39</v>
      </c>
      <c r="C42" s="61">
        <v>73.099999999999994</v>
      </c>
      <c r="D42" s="61">
        <v>4223.8899999999994</v>
      </c>
      <c r="E42" s="61">
        <v>144.19000000000003</v>
      </c>
      <c r="F42" s="61">
        <v>228.07999999999998</v>
      </c>
      <c r="G42" s="61">
        <v>282.31</v>
      </c>
      <c r="H42" s="61">
        <v>343.92</v>
      </c>
      <c r="I42" s="61">
        <v>321.64999999999998</v>
      </c>
      <c r="J42" s="61">
        <v>562.65000000000009</v>
      </c>
      <c r="K42" s="61">
        <v>718.43</v>
      </c>
      <c r="L42" s="61">
        <v>572.64</v>
      </c>
      <c r="M42" s="82">
        <v>300.48</v>
      </c>
      <c r="N42" s="42">
        <f t="shared" si="62"/>
        <v>-0.47527242246437545</v>
      </c>
      <c r="P42" s="340">
        <f t="shared" si="43"/>
        <v>7.7649527806925491E-3</v>
      </c>
      <c r="Q42" s="341">
        <f t="shared" si="44"/>
        <v>5.7949446389936904E-2</v>
      </c>
      <c r="R42" s="341">
        <f t="shared" si="63"/>
        <v>7.9476037603516958E-2</v>
      </c>
      <c r="S42" s="450">
        <f t="shared" si="64"/>
        <v>5.8734054653933311E-2</v>
      </c>
      <c r="T42" s="342">
        <f t="shared" si="45"/>
        <v>4.0749847093142319E-2</v>
      </c>
      <c r="V42" s="97">
        <v>23.949000000000002</v>
      </c>
      <c r="W42" s="61">
        <v>28.192999999999998</v>
      </c>
      <c r="X42" s="61">
        <v>571.40600000000006</v>
      </c>
      <c r="Y42" s="61">
        <v>58.589000000000006</v>
      </c>
      <c r="Z42" s="61">
        <v>117.98999999999998</v>
      </c>
      <c r="AA42" s="61">
        <v>129.93699999999998</v>
      </c>
      <c r="AB42" s="61">
        <v>167.44100000000003</v>
      </c>
      <c r="AC42" s="61">
        <v>138.74199999999999</v>
      </c>
      <c r="AD42" s="61">
        <v>381.67700000000002</v>
      </c>
      <c r="AE42" s="61">
        <v>275.67700000000002</v>
      </c>
      <c r="AF42" s="61">
        <v>247.08100000000002</v>
      </c>
      <c r="AG42" s="82">
        <v>260.37900000000002</v>
      </c>
      <c r="AH42" s="42">
        <f t="shared" si="46"/>
        <v>5.3820407072984168E-2</v>
      </c>
      <c r="AJ42" s="340">
        <f t="shared" si="47"/>
        <v>9.3580317537722852E-3</v>
      </c>
      <c r="AK42" s="341">
        <f t="shared" si="48"/>
        <v>2.343111248960867E-2</v>
      </c>
      <c r="AL42" s="341">
        <f t="shared" si="65"/>
        <v>5.6770854784635782E-2</v>
      </c>
      <c r="AM42" s="341">
        <f t="shared" si="66"/>
        <v>5.4644510237178957E-2</v>
      </c>
      <c r="AN42" s="342">
        <f t="shared" si="49"/>
        <v>5.312991884178863E-2</v>
      </c>
      <c r="AP42" s="102">
        <f t="shared" si="67"/>
        <v>4.4031991174848324</v>
      </c>
      <c r="AQ42" s="74">
        <f t="shared" si="68"/>
        <v>3.8567715458276335</v>
      </c>
      <c r="AR42" s="74">
        <f t="shared" si="69"/>
        <v>1.3527956457199408</v>
      </c>
      <c r="AS42" s="74">
        <f t="shared" si="70"/>
        <v>4.0633192315694568</v>
      </c>
      <c r="AT42" s="74">
        <f t="shared" si="71"/>
        <v>5.1731848474219566</v>
      </c>
      <c r="AU42" s="74">
        <f t="shared" si="72"/>
        <v>4.6026354008005379</v>
      </c>
      <c r="AV42" s="74">
        <f t="shared" si="73"/>
        <v>4.8686031635264024</v>
      </c>
      <c r="AW42" s="74">
        <f t="shared" si="74"/>
        <v>4.3134462925540182</v>
      </c>
      <c r="AX42" s="74">
        <f t="shared" si="75"/>
        <v>6.7835599395716697</v>
      </c>
      <c r="AY42" s="74">
        <f t="shared" si="76"/>
        <v>3.8372144815778859</v>
      </c>
      <c r="AZ42" s="74">
        <f t="shared" si="77"/>
        <v>4.3147701872031297</v>
      </c>
      <c r="BA42" s="103">
        <f t="shared" si="78"/>
        <v>8.6654353035143767</v>
      </c>
      <c r="BB42" s="42">
        <f t="shared" si="79"/>
        <v>1.0083190824889297</v>
      </c>
    </row>
    <row r="43" spans="1:55" ht="20.100000000000001" customHeight="1">
      <c r="A43" s="88" t="s">
        <v>129</v>
      </c>
      <c r="B43" s="90">
        <v>266.33</v>
      </c>
      <c r="C43" s="61">
        <v>510.32</v>
      </c>
      <c r="D43" s="61">
        <v>554.93999999999994</v>
      </c>
      <c r="E43" s="61">
        <v>398.11</v>
      </c>
      <c r="F43" s="61">
        <v>451.24999999999994</v>
      </c>
      <c r="G43" s="61">
        <v>468.3</v>
      </c>
      <c r="H43" s="61">
        <v>500.02</v>
      </c>
      <c r="I43" s="61">
        <v>448.89000000000004</v>
      </c>
      <c r="J43" s="61">
        <v>238.45</v>
      </c>
      <c r="K43" s="61">
        <v>259.06</v>
      </c>
      <c r="L43" s="61">
        <v>450.16</v>
      </c>
      <c r="M43" s="82">
        <v>250.54999999999998</v>
      </c>
      <c r="N43" s="42">
        <f t="shared" si="62"/>
        <v>-0.44342011729162972</v>
      </c>
      <c r="P43" s="340">
        <f t="shared" si="43"/>
        <v>3.8022428278761657E-2</v>
      </c>
      <c r="Q43" s="341">
        <f t="shared" si="44"/>
        <v>9.6127398053230326E-2</v>
      </c>
      <c r="R43" s="341">
        <f t="shared" si="63"/>
        <v>2.8658411120870655E-2</v>
      </c>
      <c r="S43" s="450">
        <f t="shared" si="64"/>
        <v>4.6171629720268621E-2</v>
      </c>
      <c r="T43" s="342">
        <f t="shared" si="45"/>
        <v>3.3978548286697309E-2</v>
      </c>
      <c r="V43" s="97">
        <v>57.387</v>
      </c>
      <c r="W43" s="61">
        <v>124.105</v>
      </c>
      <c r="X43" s="61">
        <v>131.501</v>
      </c>
      <c r="Y43" s="61">
        <v>94.333000000000027</v>
      </c>
      <c r="Z43" s="61">
        <v>113.06700000000001</v>
      </c>
      <c r="AA43" s="61">
        <v>115.43</v>
      </c>
      <c r="AB43" s="61">
        <v>135.90199999999999</v>
      </c>
      <c r="AC43" s="61">
        <v>291.44299999999998</v>
      </c>
      <c r="AD43" s="61">
        <v>265.80599999999998</v>
      </c>
      <c r="AE43" s="61">
        <v>157.65300000000002</v>
      </c>
      <c r="AF43" s="61">
        <v>226.29599999999999</v>
      </c>
      <c r="AG43" s="82">
        <v>250.19400000000002</v>
      </c>
      <c r="AH43" s="42">
        <f t="shared" si="46"/>
        <v>0.10560504825538244</v>
      </c>
      <c r="AJ43" s="340">
        <f t="shared" si="47"/>
        <v>2.242387441036077E-2</v>
      </c>
      <c r="AK43" s="341">
        <f t="shared" si="48"/>
        <v>2.0815112821409833E-2</v>
      </c>
      <c r="AL43" s="341">
        <f t="shared" si="65"/>
        <v>3.2465876984159668E-2</v>
      </c>
      <c r="AM43" s="341">
        <f t="shared" si="66"/>
        <v>5.0047693220574015E-2</v>
      </c>
      <c r="AN43" s="342">
        <f t="shared" si="49"/>
        <v>5.1051685868301451E-2</v>
      </c>
      <c r="AP43" s="102">
        <f t="shared" si="67"/>
        <v>2.1547328502234073</v>
      </c>
      <c r="AQ43" s="74">
        <f t="shared" si="68"/>
        <v>2.4319054710769712</v>
      </c>
      <c r="AR43" s="74">
        <f t="shared" si="69"/>
        <v>2.3696435650700982</v>
      </c>
      <c r="AS43" s="74">
        <f t="shared" si="70"/>
        <v>2.3695209866619784</v>
      </c>
      <c r="AT43" s="74">
        <f t="shared" si="71"/>
        <v>2.5056398891966762</v>
      </c>
      <c r="AU43" s="74">
        <f t="shared" si="72"/>
        <v>2.4648729446935729</v>
      </c>
      <c r="AV43" s="74">
        <f t="shared" si="73"/>
        <v>2.7179312827486903</v>
      </c>
      <c r="AW43" s="74">
        <f t="shared" si="74"/>
        <v>6.492526008598988</v>
      </c>
      <c r="AX43" s="74">
        <f t="shared" si="75"/>
        <v>11.147242608513315</v>
      </c>
      <c r="AY43" s="74">
        <f t="shared" si="76"/>
        <v>6.0855786304331048</v>
      </c>
      <c r="AZ43" s="74">
        <f t="shared" si="77"/>
        <v>5.0270126177359149</v>
      </c>
      <c r="BA43" s="103">
        <f t="shared" si="78"/>
        <v>9.9857912592296962</v>
      </c>
      <c r="BB43" s="42">
        <f t="shared" si="79"/>
        <v>0.986426535712006</v>
      </c>
    </row>
    <row r="44" spans="1:55" ht="20.100000000000001" customHeight="1">
      <c r="A44" s="88" t="s">
        <v>126</v>
      </c>
      <c r="B44" s="90">
        <v>16.490000000000002</v>
      </c>
      <c r="C44" s="61">
        <v>17.68</v>
      </c>
      <c r="D44" s="61">
        <v>23.21</v>
      </c>
      <c r="E44" s="61">
        <v>6.38</v>
      </c>
      <c r="F44" s="61">
        <v>38.53</v>
      </c>
      <c r="G44" s="61"/>
      <c r="H44" s="61">
        <v>7.2</v>
      </c>
      <c r="I44" s="61">
        <v>0.72</v>
      </c>
      <c r="J44" s="61">
        <v>1511.3799999999999</v>
      </c>
      <c r="K44" s="61">
        <v>545.62</v>
      </c>
      <c r="L44" s="61">
        <v>286.84999999999997</v>
      </c>
      <c r="M44" s="82">
        <v>766.26</v>
      </c>
      <c r="N44" s="42">
        <f t="shared" si="62"/>
        <v>1.6712916158270876</v>
      </c>
      <c r="P44" s="340">
        <f t="shared" si="43"/>
        <v>2.3541840660713394E-3</v>
      </c>
      <c r="Q44" s="341">
        <f t="shared" si="44"/>
        <v>0</v>
      </c>
      <c r="R44" s="341">
        <f t="shared" si="63"/>
        <v>6.0358998980041094E-2</v>
      </c>
      <c r="S44" s="450">
        <f t="shared" si="64"/>
        <v>2.9421387918204752E-2</v>
      </c>
      <c r="T44" s="342">
        <f t="shared" si="45"/>
        <v>0.1039169922576918</v>
      </c>
      <c r="V44" s="97">
        <v>7.1530000000000005</v>
      </c>
      <c r="W44" s="61">
        <v>7.09</v>
      </c>
      <c r="X44" s="61">
        <v>9.8290000000000006</v>
      </c>
      <c r="Y44" s="61">
        <v>4.7969999999999988</v>
      </c>
      <c r="Z44" s="61">
        <v>16.356000000000002</v>
      </c>
      <c r="AA44" s="61"/>
      <c r="AB44" s="61">
        <v>2.3519999999999999</v>
      </c>
      <c r="AC44" s="61">
        <v>0.22900000000000001</v>
      </c>
      <c r="AD44" s="61">
        <v>526.80600000000004</v>
      </c>
      <c r="AE44" s="61">
        <v>208.38499999999999</v>
      </c>
      <c r="AF44" s="61">
        <v>123.06700000000001</v>
      </c>
      <c r="AG44" s="82">
        <v>169.64500000000004</v>
      </c>
      <c r="AH44" s="42">
        <f t="shared" si="46"/>
        <v>0.37847676468915331</v>
      </c>
      <c r="AJ44" s="340">
        <f t="shared" si="47"/>
        <v>2.7950228040725354E-3</v>
      </c>
      <c r="AK44" s="341">
        <f t="shared" si="48"/>
        <v>0</v>
      </c>
      <c r="AL44" s="341">
        <f t="shared" si="65"/>
        <v>4.2913244754899126E-2</v>
      </c>
      <c r="AM44" s="341">
        <f t="shared" si="66"/>
        <v>2.7217535712413751E-2</v>
      </c>
      <c r="AN44" s="342">
        <f t="shared" si="49"/>
        <v>3.461579114258536E-2</v>
      </c>
      <c r="AP44" s="102">
        <f t="shared" si="67"/>
        <v>4.3377804730139475</v>
      </c>
      <c r="AQ44" s="74">
        <f t="shared" si="68"/>
        <v>4.0101809954751131</v>
      </c>
      <c r="AR44" s="74">
        <f t="shared" si="69"/>
        <v>4.234812580784145</v>
      </c>
      <c r="AS44" s="74">
        <f t="shared" si="70"/>
        <v>7.5188087774294656</v>
      </c>
      <c r="AT44" s="74">
        <f t="shared" si="71"/>
        <v>4.2450038930703347</v>
      </c>
      <c r="AU44" s="74"/>
      <c r="AV44" s="74">
        <f t="shared" si="73"/>
        <v>3.2666666666666666</v>
      </c>
      <c r="AW44" s="74">
        <f t="shared" si="74"/>
        <v>3.1805555555555558</v>
      </c>
      <c r="AX44" s="74">
        <f t="shared" si="75"/>
        <v>3.4855959454273582</v>
      </c>
      <c r="AY44" s="74">
        <f t="shared" si="76"/>
        <v>3.8192331659396652</v>
      </c>
      <c r="AZ44" s="74">
        <f t="shared" si="77"/>
        <v>4.2902910929057008</v>
      </c>
      <c r="BA44" s="103">
        <f t="shared" si="78"/>
        <v>2.2139352178111875</v>
      </c>
      <c r="BB44" s="42">
        <f t="shared" si="79"/>
        <v>-0.48396619952616138</v>
      </c>
    </row>
    <row r="45" spans="1:55" ht="20.100000000000001" customHeight="1">
      <c r="A45" s="88" t="s">
        <v>124</v>
      </c>
      <c r="B45" s="90">
        <v>51.73</v>
      </c>
      <c r="C45" s="61">
        <v>206.22000000000003</v>
      </c>
      <c r="D45" s="61">
        <v>335.26</v>
      </c>
      <c r="E45" s="61">
        <v>81.819999999999993</v>
      </c>
      <c r="F45" s="61">
        <v>56.410000000000004</v>
      </c>
      <c r="G45" s="61">
        <v>115.00999999999999</v>
      </c>
      <c r="H45" s="61">
        <v>176.87</v>
      </c>
      <c r="I45" s="61">
        <v>59.93</v>
      </c>
      <c r="J45" s="61">
        <v>188.99</v>
      </c>
      <c r="K45" s="61">
        <v>266.14</v>
      </c>
      <c r="L45" s="61">
        <v>766.85</v>
      </c>
      <c r="M45" s="82">
        <v>298.41000000000003</v>
      </c>
      <c r="N45" s="42">
        <f t="shared" si="62"/>
        <v>-0.61086261980830669</v>
      </c>
      <c r="P45" s="340">
        <f t="shared" si="43"/>
        <v>7.3851996202468377E-3</v>
      </c>
      <c r="Q45" s="341">
        <f t="shared" si="44"/>
        <v>2.3607969357467475E-2</v>
      </c>
      <c r="R45" s="341">
        <f t="shared" si="63"/>
        <v>2.9441633350222016E-2</v>
      </c>
      <c r="S45" s="450">
        <f t="shared" si="64"/>
        <v>7.8653621492331585E-2</v>
      </c>
      <c r="T45" s="342">
        <f t="shared" si="45"/>
        <v>4.0469122307856098E-2</v>
      </c>
      <c r="V45" s="97">
        <v>24.096000000000004</v>
      </c>
      <c r="W45" s="61">
        <v>81.647999999999996</v>
      </c>
      <c r="X45" s="61">
        <v>75.027999999999992</v>
      </c>
      <c r="Y45" s="61">
        <v>31.428000000000008</v>
      </c>
      <c r="Z45" s="61">
        <v>24.178999999999998</v>
      </c>
      <c r="AA45" s="61">
        <v>85.588999999999999</v>
      </c>
      <c r="AB45" s="61">
        <v>57.468000000000004</v>
      </c>
      <c r="AC45" s="61">
        <v>23.797000000000001</v>
      </c>
      <c r="AD45" s="61">
        <v>73.677999999999997</v>
      </c>
      <c r="AE45" s="61">
        <v>92.169000000000011</v>
      </c>
      <c r="AF45" s="61">
        <v>283.19099999999997</v>
      </c>
      <c r="AG45" s="82">
        <v>155.81199999999998</v>
      </c>
      <c r="AH45" s="42">
        <f t="shared" si="46"/>
        <v>-0.44979889897630926</v>
      </c>
      <c r="AJ45" s="340">
        <f t="shared" si="47"/>
        <v>9.4154717582737059E-3</v>
      </c>
      <c r="AK45" s="341">
        <f t="shared" si="48"/>
        <v>1.5433983290926502E-2</v>
      </c>
      <c r="AL45" s="341">
        <f t="shared" si="65"/>
        <v>1.8980592920864257E-2</v>
      </c>
      <c r="AM45" s="341">
        <f t="shared" si="66"/>
        <v>6.263060898481447E-2</v>
      </c>
      <c r="AN45" s="342">
        <f t="shared" si="49"/>
        <v>3.179318959891838E-2</v>
      </c>
      <c r="AP45" s="102">
        <f t="shared" si="67"/>
        <v>4.6580320896965022</v>
      </c>
      <c r="AQ45" s="74">
        <f t="shared" si="68"/>
        <v>3.9592668024439908</v>
      </c>
      <c r="AR45" s="74">
        <f t="shared" si="69"/>
        <v>2.2379049096223822</v>
      </c>
      <c r="AS45" s="74">
        <f t="shared" si="70"/>
        <v>3.8411146418968478</v>
      </c>
      <c r="AT45" s="74">
        <f t="shared" si="71"/>
        <v>4.2862967558943446</v>
      </c>
      <c r="AU45" s="74">
        <f t="shared" si="72"/>
        <v>7.4418746195982965</v>
      </c>
      <c r="AV45" s="74">
        <f t="shared" si="73"/>
        <v>3.2491660541640757</v>
      </c>
      <c r="AW45" s="74">
        <f t="shared" si="74"/>
        <v>3.9707992658101121</v>
      </c>
      <c r="AX45" s="74">
        <f t="shared" si="75"/>
        <v>3.898513148843854</v>
      </c>
      <c r="AY45" s="74">
        <f t="shared" si="76"/>
        <v>3.4631772751183592</v>
      </c>
      <c r="AZ45" s="74">
        <f t="shared" si="77"/>
        <v>3.6929125643867766</v>
      </c>
      <c r="BA45" s="103">
        <f t="shared" si="78"/>
        <v>5.2214067893167107</v>
      </c>
      <c r="BB45" s="42">
        <f t="shared" si="79"/>
        <v>0.41389938111999325</v>
      </c>
    </row>
    <row r="46" spans="1:55" ht="20.100000000000001" customHeight="1">
      <c r="A46" s="88" t="s">
        <v>134</v>
      </c>
      <c r="B46" s="90">
        <v>392.03999999999996</v>
      </c>
      <c r="C46" s="61">
        <v>187.2</v>
      </c>
      <c r="D46" s="61">
        <v>200.94</v>
      </c>
      <c r="E46" s="61">
        <v>153.36000000000001</v>
      </c>
      <c r="F46" s="61">
        <v>180.36</v>
      </c>
      <c r="G46" s="61">
        <v>138.38</v>
      </c>
      <c r="H46" s="61">
        <v>66.31</v>
      </c>
      <c r="I46" s="61">
        <v>4.5299999999999994</v>
      </c>
      <c r="J46" s="61">
        <v>0.5</v>
      </c>
      <c r="K46" s="61">
        <v>0.56000000000000005</v>
      </c>
      <c r="L46" s="61">
        <v>93.25</v>
      </c>
      <c r="M46" s="82">
        <v>325.47000000000003</v>
      </c>
      <c r="N46" s="42">
        <f t="shared" si="62"/>
        <v>2.4902949061662203</v>
      </c>
      <c r="P46" s="340">
        <f t="shared" si="43"/>
        <v>5.5969334218472264E-2</v>
      </c>
      <c r="Q46" s="341">
        <f t="shared" si="44"/>
        <v>2.8405102162301969E-2</v>
      </c>
      <c r="R46" s="341">
        <f t="shared" si="63"/>
        <v>6.1949780852650225E-5</v>
      </c>
      <c r="S46" s="450">
        <f t="shared" si="64"/>
        <v>9.5643870433069315E-3</v>
      </c>
      <c r="T46" s="342">
        <f t="shared" si="45"/>
        <v>4.4138886892322385E-2</v>
      </c>
      <c r="V46" s="97">
        <v>106.398</v>
      </c>
      <c r="W46" s="61">
        <v>49.408999999999999</v>
      </c>
      <c r="X46" s="61">
        <v>43.988999999999997</v>
      </c>
      <c r="Y46" s="61">
        <v>40.478000000000002</v>
      </c>
      <c r="Z46" s="61">
        <v>49.713999999999999</v>
      </c>
      <c r="AA46" s="61">
        <v>37.558</v>
      </c>
      <c r="AB46" s="61">
        <v>22.285</v>
      </c>
      <c r="AC46" s="61">
        <v>1.712</v>
      </c>
      <c r="AD46" s="61">
        <v>0.32600000000000001</v>
      </c>
      <c r="AE46" s="61">
        <v>0.39599999999999996</v>
      </c>
      <c r="AF46" s="61">
        <v>45.501000000000005</v>
      </c>
      <c r="AG46" s="82">
        <v>122.999</v>
      </c>
      <c r="AH46" s="42">
        <f t="shared" si="46"/>
        <v>1.7032153139491435</v>
      </c>
      <c r="AJ46" s="340">
        <f t="shared" si="47"/>
        <v>4.1574840809130383E-2</v>
      </c>
      <c r="AK46" s="341">
        <f t="shared" si="48"/>
        <v>6.7727107974227705E-3</v>
      </c>
      <c r="AL46" s="341">
        <f t="shared" si="65"/>
        <v>8.1549271410802376E-5</v>
      </c>
      <c r="AM46" s="341">
        <f t="shared" si="66"/>
        <v>1.0063015206761668E-2</v>
      </c>
      <c r="AN46" s="342">
        <f t="shared" si="49"/>
        <v>2.5097749386936576E-2</v>
      </c>
      <c r="AP46" s="102">
        <f t="shared" si="67"/>
        <v>2.7139577594123048</v>
      </c>
      <c r="AQ46" s="74">
        <f t="shared" si="68"/>
        <v>2.6393696581196577</v>
      </c>
      <c r="AR46" s="74">
        <f t="shared" si="69"/>
        <v>2.189160943565243</v>
      </c>
      <c r="AS46" s="74">
        <f t="shared" si="70"/>
        <v>2.6394105372978611</v>
      </c>
      <c r="AT46" s="74">
        <f t="shared" si="71"/>
        <v>2.7563761366156574</v>
      </c>
      <c r="AU46" s="74">
        <f t="shared" si="72"/>
        <v>2.7141205376499493</v>
      </c>
      <c r="AV46" s="74">
        <f t="shared" si="73"/>
        <v>3.3607299049917057</v>
      </c>
      <c r="AW46" s="74">
        <f t="shared" si="74"/>
        <v>3.7792494481236205</v>
      </c>
      <c r="AX46" s="74">
        <f t="shared" si="75"/>
        <v>6.5200000000000005</v>
      </c>
      <c r="AY46" s="74">
        <f t="shared" si="76"/>
        <v>7.0714285714285694</v>
      </c>
      <c r="AZ46" s="74">
        <f t="shared" si="77"/>
        <v>4.8794638069705094</v>
      </c>
      <c r="BA46" s="103">
        <f t="shared" si="78"/>
        <v>3.779119427289765</v>
      </c>
      <c r="BB46" s="42">
        <f t="shared" si="79"/>
        <v>-0.22550518319428015</v>
      </c>
    </row>
    <row r="47" spans="1:55" ht="20.100000000000001" customHeight="1">
      <c r="A47" s="88" t="s">
        <v>133</v>
      </c>
      <c r="B47" s="90">
        <v>240.55</v>
      </c>
      <c r="C47" s="61">
        <v>209.75</v>
      </c>
      <c r="D47" s="61">
        <v>301.02</v>
      </c>
      <c r="E47" s="61">
        <v>190.92000000000004</v>
      </c>
      <c r="F47" s="61">
        <v>203.23000000000002</v>
      </c>
      <c r="G47" s="61">
        <v>219.51999999999998</v>
      </c>
      <c r="H47" s="61">
        <v>284.93</v>
      </c>
      <c r="I47" s="61">
        <v>177.49</v>
      </c>
      <c r="J47" s="61">
        <v>185.61</v>
      </c>
      <c r="K47" s="61">
        <v>265.77</v>
      </c>
      <c r="L47" s="61">
        <v>166.68</v>
      </c>
      <c r="M47" s="82">
        <v>228.51000000000002</v>
      </c>
      <c r="N47" s="42">
        <f t="shared" si="62"/>
        <v>0.37095032397408212</v>
      </c>
      <c r="P47" s="340">
        <f t="shared" si="43"/>
        <v>3.4341963438050981E-2</v>
      </c>
      <c r="Q47" s="341">
        <f t="shared" si="44"/>
        <v>4.5060615888629335E-2</v>
      </c>
      <c r="R47" s="341">
        <f t="shared" si="63"/>
        <v>2.94007022450158E-2</v>
      </c>
      <c r="S47" s="450">
        <f t="shared" si="64"/>
        <v>1.7095893108615545E-2</v>
      </c>
      <c r="T47" s="342">
        <f t="shared" si="45"/>
        <v>3.0989575210509688E-2</v>
      </c>
      <c r="V47" s="97">
        <v>70.896999999999991</v>
      </c>
      <c r="W47" s="61">
        <v>68.58</v>
      </c>
      <c r="X47" s="61">
        <v>117.66200000000001</v>
      </c>
      <c r="Y47" s="61">
        <v>83.938999999999993</v>
      </c>
      <c r="Z47" s="61">
        <v>95.259</v>
      </c>
      <c r="AA47" s="61">
        <v>90.748999999999995</v>
      </c>
      <c r="AB47" s="61">
        <v>110.05</v>
      </c>
      <c r="AC47" s="61">
        <v>74.220999999999989</v>
      </c>
      <c r="AD47" s="61">
        <v>68.45</v>
      </c>
      <c r="AE47" s="61">
        <v>88.460000000000008</v>
      </c>
      <c r="AF47" s="61">
        <v>50.887999999999998</v>
      </c>
      <c r="AG47" s="82">
        <v>77.102000000000004</v>
      </c>
      <c r="AH47" s="42">
        <f t="shared" si="46"/>
        <v>0.51513126866844849</v>
      </c>
      <c r="AJ47" s="340">
        <f t="shared" si="47"/>
        <v>2.7702884347872294E-2</v>
      </c>
      <c r="AK47" s="341">
        <f t="shared" si="48"/>
        <v>1.6364469145197267E-2</v>
      </c>
      <c r="AL47" s="341">
        <f t="shared" si="65"/>
        <v>1.8216789265150451E-2</v>
      </c>
      <c r="AM47" s="341">
        <f t="shared" si="66"/>
        <v>1.1254405789799953E-2</v>
      </c>
      <c r="AN47" s="342">
        <f t="shared" si="49"/>
        <v>1.5732539884320881E-2</v>
      </c>
      <c r="AP47" s="102">
        <f t="shared" si="67"/>
        <v>2.947287466223238</v>
      </c>
      <c r="AQ47" s="74">
        <f t="shared" si="68"/>
        <v>3.2696066746126338</v>
      </c>
      <c r="AR47" s="74">
        <f t="shared" si="69"/>
        <v>3.908776825460103</v>
      </c>
      <c r="AS47" s="74">
        <f t="shared" si="70"/>
        <v>4.3965535302744589</v>
      </c>
      <c r="AT47" s="74">
        <f t="shared" si="71"/>
        <v>4.6872508979973428</v>
      </c>
      <c r="AU47" s="74">
        <f t="shared" si="72"/>
        <v>4.133974125364432</v>
      </c>
      <c r="AV47" s="74">
        <f t="shared" si="73"/>
        <v>3.8623521566700592</v>
      </c>
      <c r="AW47" s="74">
        <f t="shared" si="74"/>
        <v>4.1817003774860542</v>
      </c>
      <c r="AX47" s="74">
        <f t="shared" si="75"/>
        <v>3.687840094822477</v>
      </c>
      <c r="AY47" s="74">
        <f t="shared" si="76"/>
        <v>3.3284418858411415</v>
      </c>
      <c r="AZ47" s="74">
        <f t="shared" si="77"/>
        <v>3.0530357571394284</v>
      </c>
      <c r="BA47" s="103">
        <f t="shared" si="78"/>
        <v>3.3741192945604133</v>
      </c>
      <c r="BB47" s="42">
        <f t="shared" si="79"/>
        <v>0.10516861345961673</v>
      </c>
    </row>
    <row r="48" spans="1:55" ht="20.100000000000001" customHeight="1">
      <c r="A48" s="88" t="s">
        <v>128</v>
      </c>
      <c r="B48" s="90">
        <v>9.66</v>
      </c>
      <c r="C48" s="61">
        <v>20.740000000000002</v>
      </c>
      <c r="D48" s="61">
        <v>680.97</v>
      </c>
      <c r="E48" s="61">
        <v>251.94</v>
      </c>
      <c r="F48" s="61">
        <v>11.21</v>
      </c>
      <c r="G48" s="61">
        <v>61.769999999999996</v>
      </c>
      <c r="H48" s="61">
        <v>200.85</v>
      </c>
      <c r="I48" s="61">
        <v>165.82</v>
      </c>
      <c r="J48" s="61">
        <v>138.9</v>
      </c>
      <c r="K48" s="61">
        <v>299.27</v>
      </c>
      <c r="L48" s="61">
        <v>443.42999999999995</v>
      </c>
      <c r="M48" s="82">
        <v>234.44</v>
      </c>
      <c r="N48" s="42">
        <f t="shared" si="62"/>
        <v>-0.4713032496673657</v>
      </c>
      <c r="P48" s="340">
        <f t="shared" si="43"/>
        <v>1.3791035826712635E-3</v>
      </c>
      <c r="Q48" s="341">
        <f t="shared" si="44"/>
        <v>1.2679456283895017E-2</v>
      </c>
      <c r="R48" s="341">
        <f t="shared" si="63"/>
        <v>3.3106626635308271E-2</v>
      </c>
      <c r="S48" s="450">
        <f t="shared" si="64"/>
        <v>4.5481352778698039E-2</v>
      </c>
      <c r="T48" s="342">
        <f t="shared" si="45"/>
        <v>3.179377713164365E-2</v>
      </c>
      <c r="V48" s="97">
        <v>3.3860000000000001</v>
      </c>
      <c r="W48" s="61">
        <v>8.0890000000000004</v>
      </c>
      <c r="X48" s="61">
        <v>88.244</v>
      </c>
      <c r="Y48" s="61">
        <v>76.703000000000017</v>
      </c>
      <c r="Z48" s="61">
        <v>4.9369999999999994</v>
      </c>
      <c r="AA48" s="61">
        <v>37.777999999999999</v>
      </c>
      <c r="AB48" s="61">
        <v>33.754999999999995</v>
      </c>
      <c r="AC48" s="61">
        <v>44.210999999999999</v>
      </c>
      <c r="AD48" s="61">
        <v>36.339000000000006</v>
      </c>
      <c r="AE48" s="61">
        <v>80.753000000000014</v>
      </c>
      <c r="AF48" s="61">
        <v>114.306</v>
      </c>
      <c r="AG48" s="82">
        <v>75.259999999999991</v>
      </c>
      <c r="AH48" s="42">
        <f t="shared" si="46"/>
        <v>-0.34159186744352882</v>
      </c>
      <c r="AJ48" s="340">
        <f t="shared" si="47"/>
        <v>1.3230738451823858E-3</v>
      </c>
      <c r="AK48" s="341">
        <f t="shared" si="48"/>
        <v>6.8123826749304393E-3</v>
      </c>
      <c r="AL48" s="341">
        <f t="shared" si="65"/>
        <v>1.6629667460193245E-2</v>
      </c>
      <c r="AM48" s="341">
        <f t="shared" si="66"/>
        <v>2.5279950247776951E-2</v>
      </c>
      <c r="AN48" s="342">
        <f t="shared" si="49"/>
        <v>1.5356682727996541E-2</v>
      </c>
      <c r="AP48" s="102">
        <f t="shared" si="67"/>
        <v>3.5051759834368528</v>
      </c>
      <c r="AQ48" s="74">
        <f t="shared" si="68"/>
        <v>3.9001928640308581</v>
      </c>
      <c r="AR48" s="74">
        <f t="shared" si="69"/>
        <v>1.2958573799139461</v>
      </c>
      <c r="AS48" s="74">
        <f t="shared" si="70"/>
        <v>3.0444947209653099</v>
      </c>
      <c r="AT48" s="74">
        <f t="shared" si="71"/>
        <v>4.4041034790365732</v>
      </c>
      <c r="AU48" s="74">
        <f t="shared" si="72"/>
        <v>6.1159138740488919</v>
      </c>
      <c r="AV48" s="74">
        <f t="shared" si="73"/>
        <v>1.6806074184714959</v>
      </c>
      <c r="AW48" s="74">
        <f t="shared" si="74"/>
        <v>2.6662043179351103</v>
      </c>
      <c r="AX48" s="74">
        <f t="shared" si="75"/>
        <v>2.6161987041036721</v>
      </c>
      <c r="AY48" s="74">
        <f t="shared" si="76"/>
        <v>2.6983326093494178</v>
      </c>
      <c r="AZ48" s="74">
        <f t="shared" si="77"/>
        <v>2.5777687571882826</v>
      </c>
      <c r="BA48" s="103">
        <f t="shared" si="78"/>
        <v>3.2102030370243986</v>
      </c>
      <c r="BB48" s="42">
        <f t="shared" si="79"/>
        <v>0.24534174295988739</v>
      </c>
    </row>
    <row r="49" spans="1:54" ht="20.100000000000001" customHeight="1">
      <c r="A49" s="88" t="s">
        <v>234</v>
      </c>
      <c r="B49" s="90"/>
      <c r="C49" s="61"/>
      <c r="D49" s="61"/>
      <c r="E49" s="61"/>
      <c r="F49" s="61"/>
      <c r="G49" s="61"/>
      <c r="H49" s="61"/>
      <c r="I49" s="61"/>
      <c r="J49" s="61"/>
      <c r="K49" s="61"/>
      <c r="L49" s="61"/>
      <c r="M49" s="82">
        <v>106.9</v>
      </c>
      <c r="N49" s="42"/>
      <c r="P49" s="340">
        <f t="shared" si="43"/>
        <v>0</v>
      </c>
      <c r="Q49" s="341">
        <f t="shared" si="44"/>
        <v>0</v>
      </c>
      <c r="R49" s="341">
        <f t="shared" si="63"/>
        <v>0</v>
      </c>
      <c r="S49" s="450">
        <f t="shared" si="64"/>
        <v>0</v>
      </c>
      <c r="T49" s="342">
        <f t="shared" si="45"/>
        <v>1.4497333114539783E-2</v>
      </c>
      <c r="V49" s="97"/>
      <c r="W49" s="61"/>
      <c r="X49" s="61"/>
      <c r="Y49" s="61"/>
      <c r="Z49" s="61"/>
      <c r="AA49" s="61"/>
      <c r="AB49" s="61"/>
      <c r="AC49" s="61"/>
      <c r="AD49" s="61"/>
      <c r="AE49" s="61"/>
      <c r="AF49" s="61"/>
      <c r="AG49" s="82">
        <v>44.75</v>
      </c>
      <c r="AH49" s="42"/>
      <c r="AJ49" s="340">
        <f t="shared" si="47"/>
        <v>0</v>
      </c>
      <c r="AK49" s="341">
        <f t="shared" si="48"/>
        <v>0</v>
      </c>
      <c r="AL49" s="341">
        <f t="shared" si="65"/>
        <v>0</v>
      </c>
      <c r="AM49" s="341">
        <f t="shared" si="66"/>
        <v>0</v>
      </c>
      <c r="AN49" s="342">
        <f t="shared" si="49"/>
        <v>9.1311659856211178E-3</v>
      </c>
      <c r="AP49" s="102"/>
      <c r="AQ49" s="74"/>
      <c r="AR49" s="74"/>
      <c r="AS49" s="74"/>
      <c r="AT49" s="74"/>
      <c r="AU49" s="74"/>
      <c r="AV49" s="74"/>
      <c r="AW49" s="74"/>
      <c r="AX49" s="74"/>
      <c r="AY49" s="74"/>
      <c r="AZ49" s="74"/>
      <c r="BA49" s="103">
        <f t="shared" si="78"/>
        <v>4.1861552853133768</v>
      </c>
      <c r="BB49" s="42"/>
    </row>
    <row r="50" spans="1:54" ht="20.100000000000001" customHeight="1">
      <c r="A50" s="88" t="s">
        <v>148</v>
      </c>
      <c r="B50" s="90">
        <v>72</v>
      </c>
      <c r="C50" s="61">
        <v>112.95</v>
      </c>
      <c r="D50" s="61">
        <v>72.45</v>
      </c>
      <c r="E50" s="61">
        <v>72.569999999999993</v>
      </c>
      <c r="F50" s="61">
        <v>63.46</v>
      </c>
      <c r="G50" s="61">
        <v>85.649999999999991</v>
      </c>
      <c r="H50" s="61">
        <v>67.86</v>
      </c>
      <c r="I50" s="61">
        <v>39.15</v>
      </c>
      <c r="J50" s="61">
        <v>44.55</v>
      </c>
      <c r="K50" s="61">
        <v>277.74</v>
      </c>
      <c r="L50" s="61">
        <v>39.130000000000003</v>
      </c>
      <c r="M50" s="82">
        <v>113.97</v>
      </c>
      <c r="N50" s="42">
        <f t="shared" si="62"/>
        <v>1.9125990288780985</v>
      </c>
      <c r="P50" s="340">
        <f t="shared" si="43"/>
        <v>1.0279032914319976E-2</v>
      </c>
      <c r="Q50" s="341">
        <f t="shared" si="44"/>
        <v>1.7581276197435779E-2</v>
      </c>
      <c r="R50" s="341">
        <f t="shared" si="63"/>
        <v>3.07248788107412E-2</v>
      </c>
      <c r="S50" s="450">
        <f t="shared" si="64"/>
        <v>4.0134527078241316E-3</v>
      </c>
      <c r="T50" s="342">
        <f t="shared" si="45"/>
        <v>1.5456137091338624E-2</v>
      </c>
      <c r="V50" s="97">
        <v>24.977</v>
      </c>
      <c r="W50" s="61">
        <v>39.689</v>
      </c>
      <c r="X50" s="61">
        <v>25.297000000000001</v>
      </c>
      <c r="Y50" s="61">
        <v>25.322000000000003</v>
      </c>
      <c r="Z50" s="61">
        <v>28.198</v>
      </c>
      <c r="AA50" s="61">
        <v>34.094000000000001</v>
      </c>
      <c r="AB50" s="61">
        <v>24.332000000000001</v>
      </c>
      <c r="AC50" s="61">
        <v>14.031000000000001</v>
      </c>
      <c r="AD50" s="61">
        <v>15.904</v>
      </c>
      <c r="AE50" s="61">
        <v>69.358000000000004</v>
      </c>
      <c r="AF50" s="61">
        <v>14.68</v>
      </c>
      <c r="AG50" s="82">
        <v>41.176000000000002</v>
      </c>
      <c r="AH50" s="42">
        <f t="shared" si="46"/>
        <v>1.8049046321525888</v>
      </c>
      <c r="AJ50" s="340">
        <f t="shared" si="47"/>
        <v>9.7597210369522874E-3</v>
      </c>
      <c r="AK50" s="341">
        <f t="shared" si="48"/>
        <v>6.1480590533929376E-3</v>
      </c>
      <c r="AL50" s="341">
        <f t="shared" si="65"/>
        <v>1.428306658209705E-2</v>
      </c>
      <c r="AM50" s="341">
        <f t="shared" si="66"/>
        <v>3.2466333319105352E-3</v>
      </c>
      <c r="AN50" s="342">
        <f t="shared" si="49"/>
        <v>8.4018969971829081E-3</v>
      </c>
      <c r="AP50" s="102">
        <f t="shared" si="67"/>
        <v>3.4690277777777778</v>
      </c>
      <c r="AQ50" s="74">
        <f t="shared" si="68"/>
        <v>3.5138556883576806</v>
      </c>
      <c r="AR50" s="74">
        <f t="shared" si="69"/>
        <v>3.4916494133885441</v>
      </c>
      <c r="AS50" s="74">
        <f t="shared" si="70"/>
        <v>3.4893206559184242</v>
      </c>
      <c r="AT50" s="74">
        <f t="shared" si="71"/>
        <v>4.4434289316104634</v>
      </c>
      <c r="AU50" s="74">
        <f t="shared" si="72"/>
        <v>3.9806187974314073</v>
      </c>
      <c r="AV50" s="74">
        <f t="shared" si="73"/>
        <v>3.5856174476864133</v>
      </c>
      <c r="AW50" s="74">
        <f t="shared" si="74"/>
        <v>3.5839080459770116</v>
      </c>
      <c r="AX50" s="74">
        <f t="shared" si="75"/>
        <v>3.5699214365881033</v>
      </c>
      <c r="AY50" s="74">
        <f t="shared" si="76"/>
        <v>2.4972276229567223</v>
      </c>
      <c r="AZ50" s="74">
        <f t="shared" si="77"/>
        <v>3.7515972399693327</v>
      </c>
      <c r="BA50" s="103">
        <f t="shared" si="78"/>
        <v>3.612880582609459</v>
      </c>
      <c r="BB50" s="42">
        <f t="shared" si="79"/>
        <v>-3.6975359689999036E-2</v>
      </c>
    </row>
    <row r="51" spans="1:54" ht="20.100000000000001" customHeight="1">
      <c r="A51" s="88" t="s">
        <v>146</v>
      </c>
      <c r="B51" s="90"/>
      <c r="C51" s="61">
        <v>0.37</v>
      </c>
      <c r="D51" s="61">
        <v>11.65</v>
      </c>
      <c r="E51" s="61">
        <v>9.51</v>
      </c>
      <c r="F51" s="61">
        <v>6.4899999999999993</v>
      </c>
      <c r="G51" s="61">
        <v>13.469999999999999</v>
      </c>
      <c r="H51" s="61">
        <v>13.77</v>
      </c>
      <c r="I51" s="61">
        <v>39.64</v>
      </c>
      <c r="J51" s="61">
        <v>83.06</v>
      </c>
      <c r="K51" s="61">
        <v>73.56</v>
      </c>
      <c r="L51" s="61">
        <v>36.78</v>
      </c>
      <c r="M51" s="82">
        <v>144.12</v>
      </c>
      <c r="N51" s="42">
        <f t="shared" si="62"/>
        <v>2.9184339314845023</v>
      </c>
      <c r="P51" s="340">
        <f t="shared" si="43"/>
        <v>0</v>
      </c>
      <c r="Q51" s="341">
        <f t="shared" si="44"/>
        <v>2.7649712828891997E-3</v>
      </c>
      <c r="R51" s="341">
        <f t="shared" si="63"/>
        <v>8.137546213430269E-3</v>
      </c>
      <c r="S51" s="450">
        <f t="shared" si="64"/>
        <v>3.7724198976174686E-3</v>
      </c>
      <c r="T51" s="342">
        <f t="shared" si="45"/>
        <v>1.9544954616159713E-2</v>
      </c>
      <c r="V51" s="97"/>
      <c r="W51" s="61">
        <v>0.153</v>
      </c>
      <c r="X51" s="61">
        <v>4.1769999999999996</v>
      </c>
      <c r="Y51" s="61">
        <v>4.226</v>
      </c>
      <c r="Z51" s="61">
        <v>2.4489999999999998</v>
      </c>
      <c r="AA51" s="61">
        <v>5.5920000000000005</v>
      </c>
      <c r="AB51" s="61">
        <v>6.2229999999999999</v>
      </c>
      <c r="AC51" s="61">
        <v>16.452999999999999</v>
      </c>
      <c r="AD51" s="61">
        <v>26.949999999999996</v>
      </c>
      <c r="AE51" s="61">
        <v>30.692</v>
      </c>
      <c r="AF51" s="61">
        <v>17.597999999999999</v>
      </c>
      <c r="AG51" s="82">
        <v>38.707999999999998</v>
      </c>
      <c r="AH51" s="42">
        <f t="shared" si="46"/>
        <v>1.1995681327423571</v>
      </c>
      <c r="AJ51" s="340">
        <f t="shared" si="47"/>
        <v>0</v>
      </c>
      <c r="AK51" s="341">
        <f t="shared" si="48"/>
        <v>1.0083869955585531E-3</v>
      </c>
      <c r="AL51" s="341">
        <f t="shared" si="65"/>
        <v>6.3204803993443101E-3</v>
      </c>
      <c r="AM51" s="341">
        <f t="shared" si="66"/>
        <v>3.8919791127358036E-3</v>
      </c>
      <c r="AN51" s="342">
        <f t="shared" si="49"/>
        <v>7.8983055412608309E-3</v>
      </c>
      <c r="AP51" s="102"/>
      <c r="AQ51" s="74">
        <f t="shared" si="68"/>
        <v>4.1351351351351351</v>
      </c>
      <c r="AR51" s="74">
        <f t="shared" si="69"/>
        <v>3.5854077253218879</v>
      </c>
      <c r="AS51" s="74">
        <f t="shared" si="70"/>
        <v>4.4437434279705572</v>
      </c>
      <c r="AT51" s="74">
        <f t="shared" si="71"/>
        <v>3.773497688751926</v>
      </c>
      <c r="AU51" s="74">
        <f t="shared" si="72"/>
        <v>4.151447661469934</v>
      </c>
      <c r="AV51" s="74">
        <f t="shared" si="73"/>
        <v>4.519244734931009</v>
      </c>
      <c r="AW51" s="74">
        <f t="shared" si="74"/>
        <v>4.1506054490413726</v>
      </c>
      <c r="AX51" s="74">
        <f t="shared" si="75"/>
        <v>3.2446424271610881</v>
      </c>
      <c r="AY51" s="74">
        <f t="shared" si="76"/>
        <v>4.1723762914627516</v>
      </c>
      <c r="AZ51" s="74">
        <f t="shared" si="77"/>
        <v>4.7846655791190864</v>
      </c>
      <c r="BA51" s="103">
        <f t="shared" si="78"/>
        <v>2.6858173744102136</v>
      </c>
      <c r="BB51" s="42">
        <f t="shared" si="79"/>
        <v>-0.43866142157740845</v>
      </c>
    </row>
    <row r="52" spans="1:54" ht="20.100000000000001" customHeight="1">
      <c r="A52" s="88" t="s">
        <v>140</v>
      </c>
      <c r="B52" s="90">
        <v>9.89</v>
      </c>
      <c r="C52" s="61">
        <v>158.65</v>
      </c>
      <c r="D52" s="61">
        <v>47.46</v>
      </c>
      <c r="E52" s="61">
        <v>34.169999999999995</v>
      </c>
      <c r="F52" s="61">
        <v>6.32</v>
      </c>
      <c r="G52" s="61">
        <v>8.65</v>
      </c>
      <c r="H52" s="61">
        <v>11.95</v>
      </c>
      <c r="I52" s="61">
        <v>14.52</v>
      </c>
      <c r="J52" s="61">
        <v>4.05</v>
      </c>
      <c r="K52" s="61">
        <v>37.17</v>
      </c>
      <c r="L52" s="61">
        <v>164.58</v>
      </c>
      <c r="M52" s="82">
        <v>103.03</v>
      </c>
      <c r="N52" s="42">
        <f t="shared" si="62"/>
        <v>-0.37398225786851386</v>
      </c>
      <c r="P52" s="340">
        <f t="shared" si="43"/>
        <v>1.4119393822586747E-3</v>
      </c>
      <c r="Q52" s="341">
        <f t="shared" si="44"/>
        <v>1.7755754711946236E-3</v>
      </c>
      <c r="R52" s="341">
        <f t="shared" si="63"/>
        <v>4.1119167040946586E-3</v>
      </c>
      <c r="S52" s="450">
        <f t="shared" si="64"/>
        <v>1.6880502086728741E-2</v>
      </c>
      <c r="T52" s="342">
        <f t="shared" si="45"/>
        <v>1.3972499820309014E-2</v>
      </c>
      <c r="V52" s="97">
        <v>4.0909999999999993</v>
      </c>
      <c r="W52" s="61">
        <v>365.77699999999999</v>
      </c>
      <c r="X52" s="61">
        <v>18.173000000000002</v>
      </c>
      <c r="Y52" s="61">
        <v>14.714999999999998</v>
      </c>
      <c r="Z52" s="61">
        <v>2.7050000000000001</v>
      </c>
      <c r="AA52" s="61">
        <v>3.9460000000000002</v>
      </c>
      <c r="AB52" s="61">
        <v>7.6130000000000004</v>
      </c>
      <c r="AC52" s="61">
        <v>7.673</v>
      </c>
      <c r="AD52" s="61">
        <v>3.492</v>
      </c>
      <c r="AE52" s="61">
        <v>10.352</v>
      </c>
      <c r="AF52" s="61">
        <v>50.639000000000003</v>
      </c>
      <c r="AG52" s="82">
        <v>34.265000000000001</v>
      </c>
      <c r="AH52" s="42">
        <f t="shared" si="46"/>
        <v>-0.32334761744900181</v>
      </c>
      <c r="AJ52" s="340">
        <f t="shared" si="47"/>
        <v>1.5985514177912401E-3</v>
      </c>
      <c r="AK52" s="341">
        <f t="shared" si="48"/>
        <v>7.1156922111481591E-4</v>
      </c>
      <c r="AL52" s="341">
        <f t="shared" si="65"/>
        <v>2.1318132768803695E-3</v>
      </c>
      <c r="AM52" s="341">
        <f t="shared" si="66"/>
        <v>1.1199336872930355E-2</v>
      </c>
      <c r="AN52" s="342">
        <f t="shared" si="49"/>
        <v>6.9917184915599465E-3</v>
      </c>
      <c r="AP52" s="102">
        <f t="shared" si="67"/>
        <v>4.1365015166835182</v>
      </c>
      <c r="AQ52" s="74">
        <f t="shared" si="68"/>
        <v>23.055594075007878</v>
      </c>
      <c r="AR52" s="74">
        <f t="shared" si="69"/>
        <v>3.8291192583227982</v>
      </c>
      <c r="AS52" s="74">
        <f t="shared" si="70"/>
        <v>4.3064091308165056</v>
      </c>
      <c r="AT52" s="74">
        <f t="shared" si="71"/>
        <v>4.2800632911392409</v>
      </c>
      <c r="AU52" s="74">
        <f t="shared" si="72"/>
        <v>4.561849710982659</v>
      </c>
      <c r="AV52" s="74">
        <f t="shared" si="73"/>
        <v>6.3707112970711304</v>
      </c>
      <c r="AW52" s="74">
        <f t="shared" si="74"/>
        <v>5.2844352617079888</v>
      </c>
      <c r="AX52" s="74">
        <f t="shared" si="75"/>
        <v>8.6222222222222218</v>
      </c>
      <c r="AY52" s="74">
        <f t="shared" si="76"/>
        <v>2.7850417002959378</v>
      </c>
      <c r="AZ52" s="74">
        <f t="shared" si="77"/>
        <v>3.0768623161988091</v>
      </c>
      <c r="BA52" s="103">
        <f t="shared" si="78"/>
        <v>3.3257303697952052</v>
      </c>
      <c r="BB52" s="42">
        <f t="shared" si="79"/>
        <v>8.0883714648580865E-2</v>
      </c>
    </row>
    <row r="53" spans="1:54" ht="20.100000000000001" customHeight="1">
      <c r="A53" s="88" t="s">
        <v>136</v>
      </c>
      <c r="B53" s="90">
        <v>2.8</v>
      </c>
      <c r="C53" s="61">
        <v>22.41</v>
      </c>
      <c r="D53" s="61">
        <v>4.8099999999999996</v>
      </c>
      <c r="E53" s="61">
        <v>23.950000000000003</v>
      </c>
      <c r="F53" s="61">
        <v>2.8</v>
      </c>
      <c r="G53" s="61">
        <v>7.02</v>
      </c>
      <c r="H53" s="61">
        <v>2.3199999999999998</v>
      </c>
      <c r="I53" s="61">
        <v>2.4299999999999997</v>
      </c>
      <c r="J53" s="61">
        <v>4.53</v>
      </c>
      <c r="K53" s="61">
        <v>8.6000000000000014</v>
      </c>
      <c r="L53" s="61">
        <v>77.460000000000008</v>
      </c>
      <c r="M53" s="82">
        <v>48.65</v>
      </c>
      <c r="N53" s="42">
        <f t="shared" si="62"/>
        <v>-0.37193390136844834</v>
      </c>
      <c r="P53" s="340">
        <f t="shared" si="43"/>
        <v>3.9974016889022124E-4</v>
      </c>
      <c r="Q53" s="341">
        <f t="shared" si="44"/>
        <v>1.4409872610157523E-3</v>
      </c>
      <c r="R53" s="341">
        <f t="shared" si="63"/>
        <v>9.5137163452284281E-4</v>
      </c>
      <c r="S53" s="450">
        <f t="shared" si="64"/>
        <v>7.9448516930247185E-3</v>
      </c>
      <c r="T53" s="342">
        <f t="shared" si="45"/>
        <v>6.5977105334177766E-3</v>
      </c>
      <c r="V53" s="97">
        <v>1.032</v>
      </c>
      <c r="W53" s="61">
        <v>6.4240000000000013</v>
      </c>
      <c r="X53" s="61">
        <v>2.044</v>
      </c>
      <c r="Y53" s="61">
        <v>15.852</v>
      </c>
      <c r="Z53" s="61">
        <v>2.464</v>
      </c>
      <c r="AA53" s="61">
        <v>6.6909999999999998</v>
      </c>
      <c r="AB53" s="61">
        <v>4.5419999999999998</v>
      </c>
      <c r="AC53" s="61">
        <v>1.0169999999999999</v>
      </c>
      <c r="AD53" s="61">
        <v>4.6859999999999999</v>
      </c>
      <c r="AE53" s="61">
        <v>3.5829999999999997</v>
      </c>
      <c r="AF53" s="61">
        <v>35.055999999999997</v>
      </c>
      <c r="AG53" s="82">
        <v>25.687999999999999</v>
      </c>
      <c r="AH53" s="42">
        <f t="shared" si="46"/>
        <v>-0.26722957553628479</v>
      </c>
      <c r="AJ53" s="340">
        <f t="shared" si="47"/>
        <v>4.0325227649977023E-4</v>
      </c>
      <c r="AK53" s="341">
        <f t="shared" si="48"/>
        <v>1.206566056380951E-3</v>
      </c>
      <c r="AL53" s="341">
        <f t="shared" si="65"/>
        <v>7.3785616026491143E-4</v>
      </c>
      <c r="AM53" s="341">
        <f t="shared" si="66"/>
        <v>7.7529957822517516E-3</v>
      </c>
      <c r="AN53" s="342">
        <f t="shared" si="49"/>
        <v>5.2415953483493909E-3</v>
      </c>
      <c r="AP53" s="102">
        <f t="shared" si="67"/>
        <v>3.6857142857142859</v>
      </c>
      <c r="AQ53" s="74">
        <f t="shared" si="68"/>
        <v>2.8665774207942891</v>
      </c>
      <c r="AR53" s="74">
        <f t="shared" si="69"/>
        <v>4.2494802494802499</v>
      </c>
      <c r="AS53" s="74">
        <f t="shared" si="70"/>
        <v>6.618789144050103</v>
      </c>
      <c r="AT53" s="74">
        <f t="shared" si="71"/>
        <v>8.8000000000000007</v>
      </c>
      <c r="AU53" s="74">
        <f t="shared" si="72"/>
        <v>9.5313390313390318</v>
      </c>
      <c r="AV53" s="74">
        <f t="shared" si="73"/>
        <v>19.577586206896555</v>
      </c>
      <c r="AW53" s="74">
        <f t="shared" si="74"/>
        <v>4.1851851851851851</v>
      </c>
      <c r="AX53" s="74">
        <f t="shared" si="75"/>
        <v>10.344370860927153</v>
      </c>
      <c r="AY53" s="74">
        <f t="shared" si="76"/>
        <v>4.166279069767441</v>
      </c>
      <c r="AZ53" s="74">
        <f t="shared" si="77"/>
        <v>4.5256906790601592</v>
      </c>
      <c r="BA53" s="103">
        <f t="shared" si="78"/>
        <v>5.2801644398766703</v>
      </c>
      <c r="BB53" s="42">
        <f t="shared" si="79"/>
        <v>0.16670908692619513</v>
      </c>
    </row>
    <row r="54" spans="1:54" ht="20.100000000000001" customHeight="1">
      <c r="A54" s="88" t="s">
        <v>144</v>
      </c>
      <c r="B54" s="90">
        <v>6.43</v>
      </c>
      <c r="C54" s="61">
        <v>8.9700000000000006</v>
      </c>
      <c r="D54" s="61">
        <v>23.34</v>
      </c>
      <c r="E54" s="61">
        <v>48.27</v>
      </c>
      <c r="F54" s="61">
        <v>24.990000000000002</v>
      </c>
      <c r="G54" s="61">
        <v>14.719999999999999</v>
      </c>
      <c r="H54" s="61">
        <v>24.75</v>
      </c>
      <c r="I54" s="61">
        <v>28.689999999999998</v>
      </c>
      <c r="J54" s="61">
        <v>140.30000000000001</v>
      </c>
      <c r="K54" s="61">
        <v>84.18</v>
      </c>
      <c r="L54" s="61">
        <v>56.39</v>
      </c>
      <c r="M54" s="82">
        <v>45.989999999999995</v>
      </c>
      <c r="N54" s="42">
        <f t="shared" si="62"/>
        <v>-0.18442986345096657</v>
      </c>
      <c r="P54" s="340">
        <f t="shared" si="43"/>
        <v>9.1797474498718674E-4</v>
      </c>
      <c r="Q54" s="341">
        <f t="shared" si="44"/>
        <v>3.0215573336398681E-3</v>
      </c>
      <c r="R54" s="341">
        <f t="shared" si="63"/>
        <v>9.3123795574573138E-3</v>
      </c>
      <c r="S54" s="450">
        <f t="shared" si="64"/>
        <v>5.7837617734271089E-3</v>
      </c>
      <c r="T54" s="342">
        <f t="shared" si="45"/>
        <v>6.2369724035330632E-3</v>
      </c>
      <c r="V54" s="97">
        <v>3.5489999999999995</v>
      </c>
      <c r="W54" s="61">
        <v>4.38</v>
      </c>
      <c r="X54" s="61">
        <v>6.9050000000000002</v>
      </c>
      <c r="Y54" s="61">
        <v>12.846</v>
      </c>
      <c r="Z54" s="61">
        <v>9.0809999999999995</v>
      </c>
      <c r="AA54" s="61">
        <v>6.532</v>
      </c>
      <c r="AB54" s="61">
        <v>6.109</v>
      </c>
      <c r="AC54" s="61">
        <v>11.641999999999999</v>
      </c>
      <c r="AD54" s="61">
        <v>57.610999999999997</v>
      </c>
      <c r="AE54" s="61">
        <v>33.317</v>
      </c>
      <c r="AF54" s="61">
        <v>22.375999999999998</v>
      </c>
      <c r="AG54" s="82">
        <v>21.57</v>
      </c>
      <c r="AH54" s="42">
        <f t="shared" si="46"/>
        <v>-3.6020736503396385E-2</v>
      </c>
      <c r="AJ54" s="340">
        <f t="shared" si="47"/>
        <v>1.3867658229628724E-3</v>
      </c>
      <c r="AK54" s="341">
        <f t="shared" si="48"/>
        <v>1.1778941085458633E-3</v>
      </c>
      <c r="AL54" s="341">
        <f t="shared" si="65"/>
        <v>6.8610532211962191E-3</v>
      </c>
      <c r="AM54" s="341">
        <f t="shared" si="66"/>
        <v>4.94868306776772E-3</v>
      </c>
      <c r="AN54" s="342">
        <f t="shared" si="49"/>
        <v>4.4013240292703351E-3</v>
      </c>
      <c r="AP54" s="102">
        <f t="shared" si="67"/>
        <v>5.5194401244167954</v>
      </c>
      <c r="AQ54" s="74">
        <f t="shared" si="68"/>
        <v>4.8829431438127084</v>
      </c>
      <c r="AR54" s="74">
        <f t="shared" si="69"/>
        <v>2.9584404455869748</v>
      </c>
      <c r="AS54" s="74">
        <f t="shared" si="70"/>
        <v>2.6612802983219392</v>
      </c>
      <c r="AT54" s="74">
        <f t="shared" si="71"/>
        <v>3.633853541416566</v>
      </c>
      <c r="AU54" s="74">
        <f t="shared" si="72"/>
        <v>4.4375</v>
      </c>
      <c r="AV54" s="74">
        <f t="shared" si="73"/>
        <v>2.4682828282828284</v>
      </c>
      <c r="AW54" s="74">
        <f t="shared" si="74"/>
        <v>4.057859881491809</v>
      </c>
      <c r="AX54" s="74">
        <f t="shared" si="75"/>
        <v>4.106272273699215</v>
      </c>
      <c r="AY54" s="74">
        <f t="shared" si="76"/>
        <v>3.9578284628177713</v>
      </c>
      <c r="AZ54" s="74">
        <f t="shared" si="77"/>
        <v>3.968079446710409</v>
      </c>
      <c r="BA54" s="103">
        <f t="shared" si="78"/>
        <v>4.6901500326157866</v>
      </c>
      <c r="BB54" s="42">
        <f t="shared" si="79"/>
        <v>0.1819697905756357</v>
      </c>
    </row>
    <row r="55" spans="1:54" ht="20.100000000000001" customHeight="1">
      <c r="A55" s="88" t="s">
        <v>142</v>
      </c>
      <c r="B55" s="90">
        <v>12.93</v>
      </c>
      <c r="C55" s="61">
        <v>48.82</v>
      </c>
      <c r="D55" s="61">
        <v>21.32</v>
      </c>
      <c r="E55" s="61">
        <v>92.410000000000011</v>
      </c>
      <c r="F55" s="61">
        <v>543.5200000000001</v>
      </c>
      <c r="G55" s="61">
        <v>184.36999999999998</v>
      </c>
      <c r="H55" s="61">
        <v>279.37</v>
      </c>
      <c r="I55" s="61">
        <v>546.83000000000004</v>
      </c>
      <c r="J55" s="61">
        <v>338.04999999999995</v>
      </c>
      <c r="K55" s="61">
        <v>238.23</v>
      </c>
      <c r="L55" s="61">
        <v>50.63</v>
      </c>
      <c r="M55" s="82">
        <v>49.81</v>
      </c>
      <c r="N55" s="42">
        <f t="shared" si="62"/>
        <v>-1.6195931266047802E-2</v>
      </c>
      <c r="P55" s="340">
        <f t="shared" si="43"/>
        <v>1.845942994196629E-3</v>
      </c>
      <c r="Q55" s="341">
        <f t="shared" si="44"/>
        <v>3.7845416141520545E-2</v>
      </c>
      <c r="R55" s="341">
        <f t="shared" si="63"/>
        <v>2.6354100522369396E-2</v>
      </c>
      <c r="S55" s="450">
        <f t="shared" si="64"/>
        <v>5.1929749705375873E-3</v>
      </c>
      <c r="T55" s="342">
        <f t="shared" si="45"/>
        <v>6.7550249058487052E-3</v>
      </c>
      <c r="V55" s="97">
        <v>4.327</v>
      </c>
      <c r="W55" s="61">
        <v>13.324999999999999</v>
      </c>
      <c r="X55" s="61">
        <v>7.2649999999999997</v>
      </c>
      <c r="Y55" s="61">
        <v>27.276999999999997</v>
      </c>
      <c r="Z55" s="61">
        <v>209.238</v>
      </c>
      <c r="AA55" s="61">
        <v>52.428999999999995</v>
      </c>
      <c r="AB55" s="61">
        <v>82.227999999999994</v>
      </c>
      <c r="AC55" s="61">
        <v>162.07400000000001</v>
      </c>
      <c r="AD55" s="61">
        <v>105.17999999999999</v>
      </c>
      <c r="AE55" s="61">
        <v>74.970999999999989</v>
      </c>
      <c r="AF55" s="61">
        <v>16.977999999999998</v>
      </c>
      <c r="AG55" s="82">
        <v>18.606000000000002</v>
      </c>
      <c r="AH55" s="42">
        <f t="shared" si="46"/>
        <v>9.5888797267051712E-2</v>
      </c>
      <c r="AJ55" s="340">
        <f t="shared" si="47"/>
        <v>1.6907680236574669E-3</v>
      </c>
      <c r="AK55" s="341">
        <f t="shared" si="48"/>
        <v>9.4543493902252088E-3</v>
      </c>
      <c r="AL55" s="341">
        <f t="shared" si="65"/>
        <v>1.5438965724594102E-2</v>
      </c>
      <c r="AM55" s="341">
        <f t="shared" si="66"/>
        <v>3.7548597213335872E-3</v>
      </c>
      <c r="AN55" s="342">
        <f t="shared" si="49"/>
        <v>3.7965245659992521E-3</v>
      </c>
      <c r="AP55" s="102">
        <f t="shared" si="67"/>
        <v>3.3464810518174786</v>
      </c>
      <c r="AQ55" s="74">
        <f t="shared" si="68"/>
        <v>2.7294141745186398</v>
      </c>
      <c r="AR55" s="74">
        <f t="shared" si="69"/>
        <v>3.4075984990619137</v>
      </c>
      <c r="AS55" s="74">
        <f t="shared" si="70"/>
        <v>2.9517368250189371</v>
      </c>
      <c r="AT55" s="74">
        <f t="shared" si="71"/>
        <v>3.8496835443037969</v>
      </c>
      <c r="AU55" s="74">
        <f t="shared" si="72"/>
        <v>2.8436838965124478</v>
      </c>
      <c r="AV55" s="74">
        <f t="shared" si="73"/>
        <v>2.9433367934996597</v>
      </c>
      <c r="AW55" s="74">
        <f t="shared" si="74"/>
        <v>2.9638827423513709</v>
      </c>
      <c r="AX55" s="74">
        <f t="shared" si="75"/>
        <v>3.1113740570921462</v>
      </c>
      <c r="AY55" s="74">
        <f t="shared" si="76"/>
        <v>3.147000797548587</v>
      </c>
      <c r="AZ55" s="74">
        <f t="shared" si="77"/>
        <v>3.3533478174995057</v>
      </c>
      <c r="BA55" s="103">
        <f t="shared" si="78"/>
        <v>3.7353944990965671</v>
      </c>
      <c r="BB55" s="42">
        <f t="shared" si="79"/>
        <v>0.11392992984603144</v>
      </c>
    </row>
    <row r="56" spans="1:54" ht="20.100000000000001" customHeight="1">
      <c r="A56" s="88" t="s">
        <v>240</v>
      </c>
      <c r="B56" s="90"/>
      <c r="C56" s="61"/>
      <c r="D56" s="61"/>
      <c r="E56" s="61">
        <v>18.05</v>
      </c>
      <c r="F56" s="61">
        <v>1.85</v>
      </c>
      <c r="G56" s="61">
        <v>1.35</v>
      </c>
      <c r="H56" s="61">
        <v>0.68</v>
      </c>
      <c r="I56" s="61"/>
      <c r="J56" s="61">
        <v>0.05</v>
      </c>
      <c r="K56" s="61">
        <v>0.23</v>
      </c>
      <c r="L56" s="61">
        <v>91.24</v>
      </c>
      <c r="M56" s="82">
        <v>30.04</v>
      </c>
      <c r="N56" s="42">
        <f t="shared" si="62"/>
        <v>-0.67075843928101708</v>
      </c>
      <c r="P56" s="340">
        <f t="shared" si="43"/>
        <v>0</v>
      </c>
      <c r="Q56" s="341">
        <f t="shared" si="44"/>
        <v>2.7711293481072166E-4</v>
      </c>
      <c r="R56" s="341">
        <f t="shared" si="63"/>
        <v>2.544365999305277E-5</v>
      </c>
      <c r="S56" s="450">
        <f t="shared" si="64"/>
        <v>9.3582270652152744E-3</v>
      </c>
      <c r="T56" s="342">
        <f t="shared" si="45"/>
        <v>4.0738997826078116E-3</v>
      </c>
      <c r="V56" s="97"/>
      <c r="W56" s="61"/>
      <c r="X56" s="61"/>
      <c r="Y56" s="61">
        <v>5.609</v>
      </c>
      <c r="Z56" s="61">
        <v>0.51700000000000002</v>
      </c>
      <c r="AA56" s="61">
        <v>0.441</v>
      </c>
      <c r="AB56" s="61">
        <v>0.221</v>
      </c>
      <c r="AC56" s="61"/>
      <c r="AD56" s="61">
        <v>4.2000000000000003E-2</v>
      </c>
      <c r="AE56" s="61">
        <v>7.5999999999999998E-2</v>
      </c>
      <c r="AF56" s="61">
        <v>40.809000000000005</v>
      </c>
      <c r="AG56" s="82">
        <v>12.889999999999999</v>
      </c>
      <c r="AH56" s="42">
        <f t="shared" si="46"/>
        <v>-0.68413830282535715</v>
      </c>
      <c r="AJ56" s="340">
        <f t="shared" si="47"/>
        <v>0</v>
      </c>
      <c r="AK56" s="341">
        <f t="shared" si="48"/>
        <v>7.9524081731280739E-5</v>
      </c>
      <c r="AL56" s="341">
        <f t="shared" si="65"/>
        <v>1.5650870270760052E-5</v>
      </c>
      <c r="AM56" s="341">
        <f t="shared" si="66"/>
        <v>9.025331038279091E-3</v>
      </c>
      <c r="AN56" s="342">
        <f t="shared" si="49"/>
        <v>2.6301839006627084E-3</v>
      </c>
      <c r="AP56" s="102"/>
      <c r="AQ56" s="74"/>
      <c r="AR56" s="74"/>
      <c r="AS56" s="74">
        <f t="shared" si="70"/>
        <v>3.1074792243767311</v>
      </c>
      <c r="AT56" s="74">
        <f t="shared" si="71"/>
        <v>2.7945945945945945</v>
      </c>
      <c r="AU56" s="74">
        <f t="shared" si="72"/>
        <v>3.2666666666666666</v>
      </c>
      <c r="AV56" s="74">
        <f t="shared" si="73"/>
        <v>3.2499999999999996</v>
      </c>
      <c r="AW56" s="74"/>
      <c r="AX56" s="74">
        <f t="shared" si="75"/>
        <v>8.4</v>
      </c>
      <c r="AY56" s="74">
        <f t="shared" si="76"/>
        <v>3.3043478260869561</v>
      </c>
      <c r="AZ56" s="74">
        <f t="shared" si="77"/>
        <v>4.4727093380096452</v>
      </c>
      <c r="BA56" s="103">
        <f t="shared" si="78"/>
        <v>4.2909454061251662</v>
      </c>
      <c r="BB56" s="42">
        <f t="shared" si="79"/>
        <v>-4.0638440405645487E-2</v>
      </c>
    </row>
    <row r="57" spans="1:54" ht="20.100000000000001" customHeight="1">
      <c r="A57" s="88" t="s">
        <v>147</v>
      </c>
      <c r="B57" s="90">
        <v>0.68</v>
      </c>
      <c r="C57" s="61">
        <v>46.13</v>
      </c>
      <c r="D57" s="61">
        <v>0.68</v>
      </c>
      <c r="E57" s="61">
        <v>19.729999999999997</v>
      </c>
      <c r="F57" s="61">
        <v>1.33</v>
      </c>
      <c r="G57" s="61">
        <v>11.48</v>
      </c>
      <c r="H57" s="61">
        <v>14.45</v>
      </c>
      <c r="I57" s="61">
        <v>28.44</v>
      </c>
      <c r="J57" s="61">
        <v>15.12</v>
      </c>
      <c r="K57" s="61">
        <v>54.83</v>
      </c>
      <c r="L57" s="61">
        <v>5.08</v>
      </c>
      <c r="M57" s="82">
        <v>14.370000000000001</v>
      </c>
      <c r="N57" s="42">
        <f t="shared" si="62"/>
        <v>1.828740157480315</v>
      </c>
      <c r="P57" s="340">
        <f t="shared" si="43"/>
        <v>9.7079755301910896E-5</v>
      </c>
      <c r="Q57" s="341">
        <f t="shared" si="44"/>
        <v>2.3564862900941363E-3</v>
      </c>
      <c r="R57" s="341">
        <f t="shared" si="63"/>
        <v>6.0655472931264495E-3</v>
      </c>
      <c r="S57" s="450">
        <f t="shared" si="64"/>
        <v>5.2104113865950898E-4</v>
      </c>
      <c r="T57" s="342">
        <f t="shared" si="45"/>
        <v>1.9487995964072656E-3</v>
      </c>
      <c r="V57" s="97">
        <v>0.51</v>
      </c>
      <c r="W57" s="61">
        <v>16.448999999999998</v>
      </c>
      <c r="X57" s="61">
        <v>0.51</v>
      </c>
      <c r="Y57" s="61">
        <v>8.8369999999999997</v>
      </c>
      <c r="Z57" s="61">
        <v>0.63400000000000001</v>
      </c>
      <c r="AA57" s="61">
        <v>4.2729999999999997</v>
      </c>
      <c r="AB57" s="61">
        <v>5.4029999999999996</v>
      </c>
      <c r="AC57" s="61">
        <v>9.9600000000000009</v>
      </c>
      <c r="AD57" s="61">
        <v>5.6520000000000001</v>
      </c>
      <c r="AE57" s="61">
        <v>23.126999999999999</v>
      </c>
      <c r="AF57" s="61">
        <v>2.4790000000000001</v>
      </c>
      <c r="AG57" s="82">
        <v>8.0310000000000006</v>
      </c>
      <c r="AH57" s="42">
        <f t="shared" si="46"/>
        <v>2.2396127470754337</v>
      </c>
      <c r="AJ57" s="340">
        <f t="shared" si="47"/>
        <v>1.9928164827023531E-4</v>
      </c>
      <c r="AK57" s="341">
        <f t="shared" si="48"/>
        <v>7.7053605722848654E-4</v>
      </c>
      <c r="AL57" s="341">
        <f t="shared" si="65"/>
        <v>4.7626010098929961E-3</v>
      </c>
      <c r="AM57" s="341">
        <f t="shared" si="66"/>
        <v>5.4825640530015108E-4</v>
      </c>
      <c r="AN57" s="342">
        <f t="shared" si="49"/>
        <v>1.6387127157658815E-3</v>
      </c>
      <c r="AP57" s="102">
        <f t="shared" si="67"/>
        <v>7.5</v>
      </c>
      <c r="AQ57" s="74">
        <f t="shared" si="68"/>
        <v>3.5657923260351176</v>
      </c>
      <c r="AR57" s="74">
        <f t="shared" si="69"/>
        <v>7.5</v>
      </c>
      <c r="AS57" s="74">
        <f t="shared" si="70"/>
        <v>4.4789660415610753</v>
      </c>
      <c r="AT57" s="74">
        <f t="shared" si="71"/>
        <v>4.7669172932330826</v>
      </c>
      <c r="AU57" s="74">
        <f t="shared" si="72"/>
        <v>3.722125435540069</v>
      </c>
      <c r="AV57" s="74">
        <f t="shared" si="73"/>
        <v>3.739100346020761</v>
      </c>
      <c r="AW57" s="74">
        <f t="shared" si="74"/>
        <v>3.5021097046413501</v>
      </c>
      <c r="AX57" s="74">
        <f t="shared" si="75"/>
        <v>3.7380952380952381</v>
      </c>
      <c r="AY57" s="74">
        <f t="shared" si="76"/>
        <v>4.2179463797191321</v>
      </c>
      <c r="AZ57" s="74">
        <f t="shared" si="77"/>
        <v>4.8799212598425195</v>
      </c>
      <c r="BA57" s="103">
        <f t="shared" si="78"/>
        <v>5.5887265135699371</v>
      </c>
      <c r="BB57" s="42">
        <f t="shared" si="79"/>
        <v>0.14524932186104406</v>
      </c>
    </row>
    <row r="58" spans="1:54" ht="20.100000000000001" customHeight="1">
      <c r="A58" s="88" t="s">
        <v>145</v>
      </c>
      <c r="B58" s="90"/>
      <c r="C58" s="61"/>
      <c r="D58" s="61"/>
      <c r="E58" s="61">
        <v>31.47</v>
      </c>
      <c r="F58" s="61">
        <v>10.120000000000001</v>
      </c>
      <c r="G58" s="61">
        <v>32.020000000000003</v>
      </c>
      <c r="H58" s="61">
        <v>89.42</v>
      </c>
      <c r="I58" s="61">
        <v>5.09</v>
      </c>
      <c r="J58" s="61">
        <v>6.62</v>
      </c>
      <c r="K58" s="61">
        <v>27.060000000000002</v>
      </c>
      <c r="L58" s="61">
        <v>29.07</v>
      </c>
      <c r="M58" s="82">
        <v>11.64</v>
      </c>
      <c r="N58" s="42">
        <f t="shared" si="62"/>
        <v>-0.59958720330237358</v>
      </c>
      <c r="P58" s="340">
        <f t="shared" si="43"/>
        <v>0</v>
      </c>
      <c r="Q58" s="341">
        <f t="shared" si="44"/>
        <v>6.5727082760291163E-3</v>
      </c>
      <c r="R58" s="341">
        <f t="shared" si="63"/>
        <v>2.9935019104869913E-3</v>
      </c>
      <c r="S58" s="450">
        <f t="shared" si="64"/>
        <v>2.9816271458330563E-3</v>
      </c>
      <c r="T58" s="342">
        <f t="shared" si="45"/>
        <v>1.5785683578413757E-3</v>
      </c>
      <c r="V58" s="97"/>
      <c r="W58" s="61"/>
      <c r="X58" s="61"/>
      <c r="Y58" s="61">
        <v>10.164</v>
      </c>
      <c r="Z58" s="61">
        <v>2.8940000000000001</v>
      </c>
      <c r="AA58" s="61">
        <v>10.461</v>
      </c>
      <c r="AB58" s="61">
        <v>19.673000000000002</v>
      </c>
      <c r="AC58" s="61">
        <v>1.1859999999999999</v>
      </c>
      <c r="AD58" s="61">
        <v>1.6850000000000001</v>
      </c>
      <c r="AE58" s="61">
        <v>12.303000000000001</v>
      </c>
      <c r="AF58" s="61">
        <v>10.984</v>
      </c>
      <c r="AG58" s="82">
        <v>6.2270000000000003</v>
      </c>
      <c r="AH58" s="42">
        <f t="shared" si="46"/>
        <v>-0.43308448652585574</v>
      </c>
      <c r="AJ58" s="340">
        <f t="shared" si="47"/>
        <v>0</v>
      </c>
      <c r="AK58" s="341">
        <f t="shared" si="48"/>
        <v>1.8863977754896323E-3</v>
      </c>
      <c r="AL58" s="341">
        <f t="shared" si="65"/>
        <v>2.5335875913310652E-3</v>
      </c>
      <c r="AM58" s="341">
        <f t="shared" si="66"/>
        <v>2.429224830906357E-3</v>
      </c>
      <c r="AN58" s="342">
        <f t="shared" si="49"/>
        <v>1.2706093987142504E-3</v>
      </c>
      <c r="AP58" s="102"/>
      <c r="AQ58" s="74"/>
      <c r="AR58" s="74"/>
      <c r="AS58" s="74">
        <f t="shared" si="70"/>
        <v>3.2297426120114396</v>
      </c>
      <c r="AT58" s="74">
        <f t="shared" si="71"/>
        <v>2.8596837944664029</v>
      </c>
      <c r="AU58" s="74">
        <f t="shared" si="72"/>
        <v>3.2670206121174261</v>
      </c>
      <c r="AV58" s="74">
        <f t="shared" si="73"/>
        <v>2.2000670990829794</v>
      </c>
      <c r="AW58" s="74">
        <f t="shared" si="74"/>
        <v>2.3300589390962672</v>
      </c>
      <c r="AX58" s="74">
        <f t="shared" si="75"/>
        <v>2.545317220543807</v>
      </c>
      <c r="AY58" s="74">
        <f t="shared" si="76"/>
        <v>4.5465631929046566</v>
      </c>
      <c r="AZ58" s="74">
        <f t="shared" si="77"/>
        <v>3.778465772273822</v>
      </c>
      <c r="BA58" s="103">
        <f t="shared" si="78"/>
        <v>5.3496563573883158</v>
      </c>
      <c r="BB58" s="42">
        <f t="shared" si="79"/>
        <v>0.41582766122795278</v>
      </c>
    </row>
    <row r="59" spans="1:54" ht="20.100000000000001" customHeight="1">
      <c r="A59" s="88" t="s">
        <v>143</v>
      </c>
      <c r="B59" s="90">
        <v>12.850000000000001</v>
      </c>
      <c r="C59" s="61">
        <v>2.27</v>
      </c>
      <c r="D59" s="61">
        <v>101.2</v>
      </c>
      <c r="E59" s="61">
        <v>16.399999999999999</v>
      </c>
      <c r="F59" s="61">
        <v>3.23</v>
      </c>
      <c r="G59" s="61">
        <v>57.6</v>
      </c>
      <c r="H59" s="61">
        <v>14.850000000000001</v>
      </c>
      <c r="I59" s="61">
        <v>51.22</v>
      </c>
      <c r="J59" s="61">
        <v>182.87</v>
      </c>
      <c r="K59" s="61">
        <v>5.23</v>
      </c>
      <c r="L59" s="61">
        <v>125.32000000000001</v>
      </c>
      <c r="M59" s="82">
        <v>9.6999999999999993</v>
      </c>
      <c r="N59" s="42">
        <f t="shared" si="62"/>
        <v>-0.92259814873922752</v>
      </c>
      <c r="P59" s="340">
        <f t="shared" si="43"/>
        <v>1.8345218465140515E-3</v>
      </c>
      <c r="Q59" s="341">
        <f t="shared" si="44"/>
        <v>1.1823485218590789E-2</v>
      </c>
      <c r="R59" s="341">
        <f t="shared" si="63"/>
        <v>5.7856670332028697E-4</v>
      </c>
      <c r="S59" s="450">
        <f t="shared" si="64"/>
        <v>1.2853715648978281E-2</v>
      </c>
      <c r="T59" s="342">
        <f t="shared" si="45"/>
        <v>1.3154736315344796E-3</v>
      </c>
      <c r="V59" s="97">
        <v>4.4480000000000004</v>
      </c>
      <c r="W59" s="61">
        <v>1.1759999999999999</v>
      </c>
      <c r="X59" s="61">
        <v>12.447999999999999</v>
      </c>
      <c r="Y59" s="61">
        <v>6.33</v>
      </c>
      <c r="Z59" s="61">
        <v>1.2570000000000001</v>
      </c>
      <c r="AA59" s="61">
        <v>12.806000000000001</v>
      </c>
      <c r="AB59" s="61">
        <v>4.1790000000000003</v>
      </c>
      <c r="AC59" s="61">
        <v>12.641999999999999</v>
      </c>
      <c r="AD59" s="61">
        <v>27.895</v>
      </c>
      <c r="AE59" s="61">
        <v>1.8260000000000001</v>
      </c>
      <c r="AF59" s="61">
        <v>44.734000000000002</v>
      </c>
      <c r="AG59" s="82">
        <v>5.5419999999999998</v>
      </c>
      <c r="AH59" s="42">
        <f t="shared" si="46"/>
        <v>-0.87611212947646078</v>
      </c>
      <c r="AJ59" s="340">
        <f t="shared" si="47"/>
        <v>1.7380485715804053E-3</v>
      </c>
      <c r="AK59" s="341">
        <f t="shared" si="48"/>
        <v>2.3092639243781888E-3</v>
      </c>
      <c r="AL59" s="341">
        <f t="shared" si="65"/>
        <v>3.7603275150536656E-4</v>
      </c>
      <c r="AM59" s="341">
        <f t="shared" si="66"/>
        <v>9.8933852499786031E-3</v>
      </c>
      <c r="AN59" s="342">
        <f t="shared" si="49"/>
        <v>1.1308362434036252E-3</v>
      </c>
      <c r="AP59" s="102">
        <f t="shared" si="67"/>
        <v>3.46147859922179</v>
      </c>
      <c r="AQ59" s="74">
        <f t="shared" si="68"/>
        <v>5.1806167400881051</v>
      </c>
      <c r="AR59" s="74">
        <f t="shared" si="69"/>
        <v>1.2300395256916994</v>
      </c>
      <c r="AS59" s="74">
        <f t="shared" si="70"/>
        <v>3.8597560975609762</v>
      </c>
      <c r="AT59" s="74">
        <f t="shared" si="71"/>
        <v>3.8916408668730655</v>
      </c>
      <c r="AU59" s="74">
        <f t="shared" si="72"/>
        <v>2.2232638888888889</v>
      </c>
      <c r="AV59" s="74">
        <f t="shared" si="73"/>
        <v>2.8141414141414138</v>
      </c>
      <c r="AW59" s="74">
        <f t="shared" si="74"/>
        <v>2.4681764935572041</v>
      </c>
      <c r="AX59" s="74">
        <f t="shared" si="75"/>
        <v>1.5254005577732817</v>
      </c>
      <c r="AY59" s="74">
        <f t="shared" si="76"/>
        <v>3.4913957934990436</v>
      </c>
      <c r="AZ59" s="74">
        <f t="shared" si="77"/>
        <v>3.5695818704117461</v>
      </c>
      <c r="BA59" s="103">
        <f t="shared" si="78"/>
        <v>5.7134020618556702</v>
      </c>
      <c r="BB59" s="42">
        <f t="shared" si="79"/>
        <v>0.60058019938246643</v>
      </c>
    </row>
    <row r="60" spans="1:54" ht="20.100000000000001" customHeight="1">
      <c r="A60" s="88" t="s">
        <v>150</v>
      </c>
      <c r="B60" s="90">
        <v>3.6</v>
      </c>
      <c r="C60" s="61">
        <v>3.15</v>
      </c>
      <c r="D60" s="61">
        <v>4.95</v>
      </c>
      <c r="E60" s="61">
        <v>2.7</v>
      </c>
      <c r="F60" s="61">
        <v>3.15</v>
      </c>
      <c r="G60" s="61">
        <v>1.8</v>
      </c>
      <c r="H60" s="61">
        <v>1.4</v>
      </c>
      <c r="I60" s="61"/>
      <c r="J60" s="61">
        <v>4.05</v>
      </c>
      <c r="K60" s="61">
        <v>31.56</v>
      </c>
      <c r="L60" s="61">
        <v>1.89</v>
      </c>
      <c r="M60" s="82">
        <v>3.11</v>
      </c>
      <c r="N60" s="42">
        <f t="shared" si="62"/>
        <v>0.64550264550264547</v>
      </c>
      <c r="P60" s="340">
        <f t="shared" si="43"/>
        <v>5.139516457159988E-4</v>
      </c>
      <c r="Q60" s="341">
        <f t="shared" si="44"/>
        <v>3.6948391308096217E-4</v>
      </c>
      <c r="R60" s="341">
        <f t="shared" si="63"/>
        <v>3.4913126494815015E-3</v>
      </c>
      <c r="S60" s="450">
        <f t="shared" si="64"/>
        <v>1.9385191969812439E-4</v>
      </c>
      <c r="T60" s="342">
        <f t="shared" si="45"/>
        <v>4.2176525712084864E-4</v>
      </c>
      <c r="V60" s="97">
        <v>1.2529999999999999</v>
      </c>
      <c r="W60" s="61">
        <v>1.107</v>
      </c>
      <c r="X60" s="61">
        <v>1.74</v>
      </c>
      <c r="Y60" s="61">
        <v>0.94899999999999995</v>
      </c>
      <c r="Z60" s="61">
        <v>1.1299999999999999</v>
      </c>
      <c r="AA60" s="61">
        <v>0.93700000000000006</v>
      </c>
      <c r="AB60" s="61">
        <v>0.52300000000000002</v>
      </c>
      <c r="AC60" s="61"/>
      <c r="AD60" s="61">
        <v>1.17</v>
      </c>
      <c r="AE60" s="61">
        <v>12.809000000000001</v>
      </c>
      <c r="AF60" s="61">
        <v>1.9159999999999999</v>
      </c>
      <c r="AG60" s="82">
        <v>3.4529999999999998</v>
      </c>
      <c r="AH60" s="42">
        <f t="shared" si="46"/>
        <v>0.80219206680584554</v>
      </c>
      <c r="AJ60" s="340">
        <f t="shared" si="47"/>
        <v>4.8960765741687211E-4</v>
      </c>
      <c r="AK60" s="341">
        <f t="shared" si="48"/>
        <v>1.6896613283947859E-4</v>
      </c>
      <c r="AL60" s="341">
        <f t="shared" si="65"/>
        <v>2.6377894381337569E-3</v>
      </c>
      <c r="AM60" s="341">
        <f t="shared" si="66"/>
        <v>4.2374315149459028E-4</v>
      </c>
      <c r="AN60" s="342">
        <f t="shared" si="49"/>
        <v>7.045791318066976E-4</v>
      </c>
      <c r="AP60" s="102">
        <f t="shared" si="67"/>
        <v>3.4805555555555552</v>
      </c>
      <c r="AQ60" s="74">
        <f t="shared" si="68"/>
        <v>3.5142857142857142</v>
      </c>
      <c r="AR60" s="74">
        <f t="shared" si="69"/>
        <v>3.5151515151515151</v>
      </c>
      <c r="AS60" s="74">
        <f t="shared" si="70"/>
        <v>3.5148148148148146</v>
      </c>
      <c r="AT60" s="74">
        <f t="shared" si="71"/>
        <v>3.5873015873015874</v>
      </c>
      <c r="AU60" s="74">
        <f t="shared" si="72"/>
        <v>5.2055555555555557</v>
      </c>
      <c r="AV60" s="74">
        <f t="shared" si="73"/>
        <v>3.7357142857142862</v>
      </c>
      <c r="AW60" s="74"/>
      <c r="AX60" s="74">
        <f t="shared" si="75"/>
        <v>2.8888888888888884</v>
      </c>
      <c r="AY60" s="74">
        <f t="shared" si="76"/>
        <v>4.0586185044359961</v>
      </c>
      <c r="AZ60" s="74">
        <f t="shared" si="77"/>
        <v>10.137566137566139</v>
      </c>
      <c r="BA60" s="103">
        <f t="shared" si="78"/>
        <v>11.10289389067524</v>
      </c>
      <c r="BB60" s="42">
        <f t="shared" si="79"/>
        <v>9.522283159583507E-2</v>
      </c>
    </row>
    <row r="61" spans="1:54" ht="20.100000000000001" customHeight="1">
      <c r="A61" s="88" t="s">
        <v>238</v>
      </c>
      <c r="B61" s="90">
        <v>0.76</v>
      </c>
      <c r="C61" s="61">
        <v>0.11</v>
      </c>
      <c r="D61" s="61">
        <v>0.09</v>
      </c>
      <c r="E61" s="61">
        <v>0.14000000000000001</v>
      </c>
      <c r="F61" s="61">
        <v>0.47</v>
      </c>
      <c r="G61" s="61">
        <v>0.18</v>
      </c>
      <c r="H61" s="61">
        <v>0.46</v>
      </c>
      <c r="I61" s="61">
        <v>0.02</v>
      </c>
      <c r="J61" s="61">
        <v>0.08</v>
      </c>
      <c r="K61" s="61">
        <v>6.6099999999999994</v>
      </c>
      <c r="L61" s="61">
        <v>0.26</v>
      </c>
      <c r="M61" s="82">
        <v>0.44</v>
      </c>
      <c r="N61" s="42">
        <f t="shared" si="62"/>
        <v>0.69230769230769229</v>
      </c>
      <c r="P61" s="340">
        <f t="shared" si="43"/>
        <v>1.0850090298448864E-4</v>
      </c>
      <c r="Q61" s="341">
        <f t="shared" si="44"/>
        <v>3.6948391308096216E-5</v>
      </c>
      <c r="R61" s="341">
        <f t="shared" si="63"/>
        <v>7.3122866327860348E-4</v>
      </c>
      <c r="S61" s="450">
        <f t="shared" si="64"/>
        <v>2.6667459852652035E-5</v>
      </c>
      <c r="T61" s="342">
        <f t="shared" si="45"/>
        <v>5.967096885311042E-5</v>
      </c>
      <c r="V61" s="97">
        <v>1.5000000000000002</v>
      </c>
      <c r="W61" s="61">
        <v>0.15</v>
      </c>
      <c r="X61" s="61">
        <v>9.4E-2</v>
      </c>
      <c r="Y61" s="61">
        <v>7.8E-2</v>
      </c>
      <c r="Z61" s="61">
        <v>0.28100000000000003</v>
      </c>
      <c r="AA61" s="61">
        <v>0.23499999999999999</v>
      </c>
      <c r="AB61" s="61">
        <v>1.1599999999999999</v>
      </c>
      <c r="AC61" s="61">
        <v>7.0999999999999994E-2</v>
      </c>
      <c r="AD61" s="61">
        <v>4.9000000000000002E-2</v>
      </c>
      <c r="AE61" s="61">
        <v>7.49</v>
      </c>
      <c r="AF61" s="61">
        <v>0.245</v>
      </c>
      <c r="AG61" s="82">
        <v>1.5569999999999999</v>
      </c>
      <c r="AH61" s="42">
        <f t="shared" si="46"/>
        <v>5.3551020408163259</v>
      </c>
      <c r="AJ61" s="340">
        <f t="shared" si="47"/>
        <v>5.8612249491245684E-4</v>
      </c>
      <c r="AK61" s="341">
        <f t="shared" si="48"/>
        <v>4.23767782468276E-5</v>
      </c>
      <c r="AL61" s="341">
        <f t="shared" si="65"/>
        <v>1.5424344516841158E-3</v>
      </c>
      <c r="AM61" s="341">
        <f t="shared" si="66"/>
        <v>5.4184275634746671E-5</v>
      </c>
      <c r="AN61" s="342">
        <f t="shared" si="49"/>
        <v>3.1770336177904088E-4</v>
      </c>
      <c r="AP61" s="102">
        <f t="shared" si="67"/>
        <v>19.736842105263161</v>
      </c>
      <c r="AQ61" s="74">
        <f t="shared" si="68"/>
        <v>13.636363636363635</v>
      </c>
      <c r="AR61" s="74">
        <f t="shared" si="69"/>
        <v>10.444444444444445</v>
      </c>
      <c r="AS61" s="74">
        <f t="shared" si="70"/>
        <v>5.5714285714285703</v>
      </c>
      <c r="AT61" s="74">
        <f t="shared" si="71"/>
        <v>5.9787234042553203</v>
      </c>
      <c r="AU61" s="74">
        <f t="shared" si="72"/>
        <v>13.055555555555555</v>
      </c>
      <c r="AV61" s="74">
        <f t="shared" si="73"/>
        <v>25.217391304347821</v>
      </c>
      <c r="AW61" s="74">
        <f t="shared" si="74"/>
        <v>35.5</v>
      </c>
      <c r="AX61" s="74">
        <f t="shared" si="75"/>
        <v>6.125</v>
      </c>
      <c r="AY61" s="74">
        <f t="shared" si="76"/>
        <v>11.331316187594556</v>
      </c>
      <c r="AZ61" s="74">
        <f t="shared" si="77"/>
        <v>9.4230769230769234</v>
      </c>
      <c r="BA61" s="103">
        <f t="shared" si="78"/>
        <v>35.386363636363633</v>
      </c>
      <c r="BB61" s="42">
        <f t="shared" si="79"/>
        <v>2.7552875695732832</v>
      </c>
    </row>
    <row r="62" spans="1:54" ht="20.100000000000001" customHeight="1">
      <c r="A62" s="88" t="s">
        <v>241</v>
      </c>
      <c r="B62" s="90">
        <v>3.87</v>
      </c>
      <c r="C62" s="61"/>
      <c r="D62" s="61"/>
      <c r="E62" s="61">
        <v>0.32</v>
      </c>
      <c r="F62" s="61">
        <v>0.37</v>
      </c>
      <c r="G62" s="61">
        <v>0.27</v>
      </c>
      <c r="H62" s="61">
        <v>1.66</v>
      </c>
      <c r="I62" s="61"/>
      <c r="J62" s="61">
        <v>0.18</v>
      </c>
      <c r="K62" s="61">
        <v>22.33</v>
      </c>
      <c r="L62" s="61"/>
      <c r="M62" s="82">
        <v>0.82000000000000006</v>
      </c>
      <c r="N62" s="42" t="e">
        <f t="shared" si="62"/>
        <v>#DIV/0!</v>
      </c>
      <c r="P62" s="340">
        <f t="shared" si="43"/>
        <v>5.5249801914469875E-4</v>
      </c>
      <c r="Q62" s="341">
        <f t="shared" si="44"/>
        <v>5.5422586962144327E-5</v>
      </c>
      <c r="R62" s="341">
        <f t="shared" si="63"/>
        <v>2.4702475114994275E-3</v>
      </c>
      <c r="S62" s="450">
        <f t="shared" si="64"/>
        <v>0</v>
      </c>
      <c r="T62" s="342">
        <f t="shared" si="45"/>
        <v>1.1120498740806943E-4</v>
      </c>
      <c r="V62" s="97">
        <v>1.554</v>
      </c>
      <c r="W62" s="61"/>
      <c r="X62" s="61"/>
      <c r="Y62" s="61">
        <v>0.14899999999999999</v>
      </c>
      <c r="Z62" s="61">
        <v>0.14699999999999999</v>
      </c>
      <c r="AA62" s="61">
        <v>0.27900000000000003</v>
      </c>
      <c r="AB62" s="61">
        <v>0.76</v>
      </c>
      <c r="AC62" s="61"/>
      <c r="AD62" s="61">
        <v>0.22800000000000001</v>
      </c>
      <c r="AE62" s="61">
        <v>3.7349999999999999</v>
      </c>
      <c r="AF62" s="61"/>
      <c r="AG62" s="82">
        <v>0.83599999999999997</v>
      </c>
      <c r="AH62" s="42"/>
      <c r="AJ62" s="340">
        <f t="shared" si="47"/>
        <v>6.0722290472930518E-4</v>
      </c>
      <c r="AK62" s="341">
        <f t="shared" si="48"/>
        <v>5.0311153748361285E-5</v>
      </c>
      <c r="AL62" s="341">
        <f t="shared" si="65"/>
        <v>7.6915790080643153E-4</v>
      </c>
      <c r="AM62" s="341">
        <f t="shared" si="66"/>
        <v>0</v>
      </c>
      <c r="AN62" s="342">
        <f t="shared" si="49"/>
        <v>1.705844639995364E-4</v>
      </c>
      <c r="AP62" s="102">
        <f t="shared" si="67"/>
        <v>4.0155038759689923</v>
      </c>
      <c r="AQ62" s="74"/>
      <c r="AR62" s="74"/>
      <c r="AS62" s="74">
        <f t="shared" si="70"/>
        <v>4.65625</v>
      </c>
      <c r="AT62" s="74">
        <f t="shared" si="71"/>
        <v>3.9729729729729728</v>
      </c>
      <c r="AU62" s="74">
        <f t="shared" si="72"/>
        <v>10.333333333333334</v>
      </c>
      <c r="AV62" s="74">
        <f t="shared" si="73"/>
        <v>4.5783132530120483</v>
      </c>
      <c r="AW62" s="74"/>
      <c r="AX62" s="74">
        <f t="shared" si="75"/>
        <v>12.666666666666668</v>
      </c>
      <c r="AY62" s="74">
        <f t="shared" si="76"/>
        <v>1.6726377071204659</v>
      </c>
      <c r="AZ62" s="74"/>
      <c r="BA62" s="103">
        <f t="shared" si="78"/>
        <v>10.195121951219511</v>
      </c>
      <c r="BB62" s="42"/>
    </row>
    <row r="63" spans="1:54" ht="20.100000000000001" customHeight="1">
      <c r="A63" s="88" t="s">
        <v>239</v>
      </c>
      <c r="B63" s="90"/>
      <c r="C63" s="61">
        <v>4.5</v>
      </c>
      <c r="D63" s="61"/>
      <c r="E63" s="61"/>
      <c r="F63" s="61"/>
      <c r="G63" s="61"/>
      <c r="H63" s="61"/>
      <c r="I63" s="61"/>
      <c r="J63" s="61"/>
      <c r="K63" s="61"/>
      <c r="L63" s="61">
        <v>1.31</v>
      </c>
      <c r="M63" s="82">
        <v>1.19</v>
      </c>
      <c r="N63" s="42">
        <f t="shared" si="62"/>
        <v>-9.1603053435114587E-2</v>
      </c>
      <c r="P63" s="340">
        <f t="shared" si="43"/>
        <v>0</v>
      </c>
      <c r="Q63" s="341">
        <f t="shared" si="44"/>
        <v>0</v>
      </c>
      <c r="R63" s="341">
        <f t="shared" si="63"/>
        <v>0</v>
      </c>
      <c r="S63" s="450">
        <f t="shared" si="64"/>
        <v>1.3436297079605448E-4</v>
      </c>
      <c r="T63" s="342">
        <f t="shared" si="45"/>
        <v>1.6138284758000318E-4</v>
      </c>
      <c r="V63" s="97"/>
      <c r="W63" s="61">
        <v>1.8080000000000001</v>
      </c>
      <c r="X63" s="61"/>
      <c r="Y63" s="61"/>
      <c r="Z63" s="61"/>
      <c r="AA63" s="61"/>
      <c r="AB63" s="61"/>
      <c r="AC63" s="61"/>
      <c r="AD63" s="61"/>
      <c r="AE63" s="61"/>
      <c r="AF63" s="61">
        <v>0.57499999999999996</v>
      </c>
      <c r="AG63" s="82">
        <v>0.82899999999999996</v>
      </c>
      <c r="AH63" s="42">
        <f t="shared" si="46"/>
        <v>0.44173913043478263</v>
      </c>
      <c r="AJ63" s="340">
        <f t="shared" si="47"/>
        <v>0</v>
      </c>
      <c r="AK63" s="341">
        <f t="shared" si="48"/>
        <v>0</v>
      </c>
      <c r="AL63" s="341">
        <f t="shared" si="65"/>
        <v>0</v>
      </c>
      <c r="AM63" s="341">
        <f t="shared" si="66"/>
        <v>1.2716717751011975E-4</v>
      </c>
      <c r="AN63" s="342">
        <f t="shared" si="49"/>
        <v>1.6915612518614317E-4</v>
      </c>
      <c r="AP63" s="102"/>
      <c r="AQ63" s="74">
        <f t="shared" si="68"/>
        <v>4.0177777777777779</v>
      </c>
      <c r="AR63" s="74"/>
      <c r="AS63" s="74"/>
      <c r="AT63" s="74"/>
      <c r="AU63" s="74"/>
      <c r="AV63" s="74"/>
      <c r="AW63" s="74"/>
      <c r="AX63" s="74"/>
      <c r="AY63" s="74"/>
      <c r="AZ63" s="74">
        <f t="shared" si="77"/>
        <v>4.3893129770992365</v>
      </c>
      <c r="BA63" s="103">
        <f t="shared" si="78"/>
        <v>6.9663865546218489</v>
      </c>
      <c r="BB63" s="42">
        <f t="shared" si="79"/>
        <v>0.58712458896602127</v>
      </c>
    </row>
    <row r="64" spans="1:54" ht="20.100000000000001" customHeight="1" thickBot="1">
      <c r="A64" s="47" t="s">
        <v>33</v>
      </c>
      <c r="B64" s="91">
        <f t="shared" ref="B64:M64" si="80">B65-SUM(B39:B63)</f>
        <v>4213.880000000001</v>
      </c>
      <c r="C64" s="92">
        <f t="shared" si="80"/>
        <v>4324.5700000000033</v>
      </c>
      <c r="D64" s="92">
        <f t="shared" si="80"/>
        <v>1834.8099999999977</v>
      </c>
      <c r="E64" s="92">
        <f t="shared" si="80"/>
        <v>359.44000000000051</v>
      </c>
      <c r="F64" s="92">
        <f t="shared" si="80"/>
        <v>771.94000000000051</v>
      </c>
      <c r="G64" s="92">
        <f t="shared" si="80"/>
        <v>856.94</v>
      </c>
      <c r="H64" s="92">
        <f t="shared" si="80"/>
        <v>1196.2700000000023</v>
      </c>
      <c r="I64" s="92">
        <f t="shared" si="80"/>
        <v>997.25000000000045</v>
      </c>
      <c r="J64" s="92">
        <f t="shared" si="80"/>
        <v>783.5</v>
      </c>
      <c r="K64" s="92">
        <f t="shared" si="80"/>
        <v>500.61999999999898</v>
      </c>
      <c r="L64" s="92">
        <f t="shared" si="80"/>
        <v>101.33000000000175</v>
      </c>
      <c r="M64" s="93">
        <f t="shared" si="80"/>
        <v>0.42000000000098225</v>
      </c>
      <c r="N64" s="42">
        <f t="shared" si="62"/>
        <v>-0.9958551268133724</v>
      </c>
      <c r="P64" s="340">
        <f t="shared" si="43"/>
        <v>0.60159182245825937</v>
      </c>
      <c r="Q64" s="349">
        <f t="shared" si="44"/>
        <v>0.17590308026422208</v>
      </c>
      <c r="R64" s="341">
        <f t="shared" si="63"/>
        <v>5.5380891590095876E-2</v>
      </c>
      <c r="S64" s="450">
        <f t="shared" si="64"/>
        <v>1.0393129641804912E-2</v>
      </c>
      <c r="T64" s="342">
        <f t="shared" si="45"/>
        <v>5.6958652087193154E-5</v>
      </c>
      <c r="V64" s="98">
        <f t="shared" ref="V64:AG64" si="81">V65-SUM(V39:V63)</f>
        <v>1584.5039999999999</v>
      </c>
      <c r="W64" s="92">
        <f t="shared" si="81"/>
        <v>1596.1219999999994</v>
      </c>
      <c r="X64" s="92">
        <f t="shared" si="81"/>
        <v>991.59299999999939</v>
      </c>
      <c r="Y64" s="92">
        <f t="shared" si="81"/>
        <v>212.80499999999984</v>
      </c>
      <c r="Z64" s="92">
        <f t="shared" si="81"/>
        <v>1127.9660000000008</v>
      </c>
      <c r="AA64" s="92">
        <f t="shared" si="81"/>
        <v>435.4409999999998</v>
      </c>
      <c r="AB64" s="92">
        <f t="shared" si="81"/>
        <v>302.6419999999996</v>
      </c>
      <c r="AC64" s="92">
        <f t="shared" si="81"/>
        <v>407.92399999999907</v>
      </c>
      <c r="AD64" s="92">
        <f t="shared" si="81"/>
        <v>482.72499999999854</v>
      </c>
      <c r="AE64" s="92">
        <f t="shared" si="81"/>
        <v>182.62500000000273</v>
      </c>
      <c r="AF64" s="92">
        <f t="shared" si="81"/>
        <v>39.042999999998756</v>
      </c>
      <c r="AG64" s="93">
        <f t="shared" si="81"/>
        <v>0.45999999999912689</v>
      </c>
      <c r="AH64" s="42">
        <f t="shared" si="46"/>
        <v>-0.98821811848476959</v>
      </c>
      <c r="AJ64" s="340">
        <f t="shared" si="47"/>
        <v>0.6191422917858449</v>
      </c>
      <c r="AK64" s="349">
        <f t="shared" si="48"/>
        <v>7.8521645517348304E-2</v>
      </c>
      <c r="AL64" s="341">
        <f t="shared" si="65"/>
        <v>3.7608423463126282E-2</v>
      </c>
      <c r="AM64" s="341">
        <f t="shared" si="66"/>
        <v>8.6347619330912114E-3</v>
      </c>
      <c r="AN64" s="342">
        <f t="shared" si="49"/>
        <v>9.3862264879949534E-5</v>
      </c>
      <c r="AP64" s="102">
        <f t="shared" si="67"/>
        <v>3.7602019991077098</v>
      </c>
      <c r="AQ64" s="74">
        <f t="shared" si="68"/>
        <v>3.6908224401501148</v>
      </c>
      <c r="AR64" s="74">
        <f t="shared" si="69"/>
        <v>5.4043361437969084</v>
      </c>
      <c r="AS64" s="74">
        <f t="shared" si="70"/>
        <v>5.9204596038281645</v>
      </c>
      <c r="AT64" s="74">
        <f t="shared" si="71"/>
        <v>14.612094204212765</v>
      </c>
      <c r="AU64" s="74">
        <f t="shared" si="72"/>
        <v>5.081347585595255</v>
      </c>
      <c r="AV64" s="74">
        <f t="shared" si="73"/>
        <v>2.5298803781754877</v>
      </c>
      <c r="AW64" s="74">
        <f t="shared" si="74"/>
        <v>4.0904888443218743</v>
      </c>
      <c r="AX64" s="74">
        <f t="shared" si="75"/>
        <v>6.1611359285258267</v>
      </c>
      <c r="AY64" s="74">
        <f t="shared" si="76"/>
        <v>3.6479765091287426</v>
      </c>
      <c r="AZ64" s="74">
        <f t="shared" si="77"/>
        <v>3.853054376788521</v>
      </c>
      <c r="BA64" s="74">
        <f t="shared" si="78"/>
        <v>10.952380952334551</v>
      </c>
      <c r="BB64" s="42">
        <f t="shared" si="79"/>
        <v>1.8425191760369708</v>
      </c>
    </row>
    <row r="65" spans="1:54" s="6" customFormat="1" ht="26.25" customHeight="1" thickBot="1">
      <c r="A65" s="56" t="s">
        <v>34</v>
      </c>
      <c r="B65" s="84">
        <v>7004.5500000000011</v>
      </c>
      <c r="C65" s="69">
        <v>31577.880000000012</v>
      </c>
      <c r="D65" s="69">
        <v>14233.109999999997</v>
      </c>
      <c r="E65" s="69">
        <v>12058.499999999998</v>
      </c>
      <c r="F65" s="69">
        <v>4025.91</v>
      </c>
      <c r="G65" s="69">
        <v>4871.66</v>
      </c>
      <c r="H65" s="69">
        <v>8405.840000000002</v>
      </c>
      <c r="I65" s="69">
        <v>4107.7500000000009</v>
      </c>
      <c r="J65" s="69">
        <v>10157.599999999999</v>
      </c>
      <c r="K65" s="69">
        <v>9039.5800000000017</v>
      </c>
      <c r="L65" s="69">
        <v>9749.7099999999973</v>
      </c>
      <c r="M65" s="108">
        <v>7373.7699999999995</v>
      </c>
      <c r="N65" s="157">
        <f t="shared" si="62"/>
        <v>-0.24369340216273083</v>
      </c>
      <c r="O65"/>
      <c r="P65" s="334">
        <f>SUM(P39:P64)</f>
        <v>1</v>
      </c>
      <c r="Q65" s="338">
        <f>SUM(Q39:Q64)</f>
        <v>0.99999999999999989</v>
      </c>
      <c r="R65" s="338">
        <f>SUM(R39:R64)</f>
        <v>0.99999999999999933</v>
      </c>
      <c r="S65" s="338">
        <f>SUM(S39:S64)</f>
        <v>1.0000000000000004</v>
      </c>
      <c r="T65" s="335">
        <f>SUM(T39:T64)</f>
        <v>1.0000000000000002</v>
      </c>
      <c r="V65" s="99">
        <v>2559.192</v>
      </c>
      <c r="W65" s="95">
        <v>5247.3489999999993</v>
      </c>
      <c r="X65" s="95">
        <v>4216.4229999999998</v>
      </c>
      <c r="Y65" s="95">
        <v>2547.3240000000005</v>
      </c>
      <c r="Z65" s="95">
        <v>3275.5200000000004</v>
      </c>
      <c r="AA65" s="95">
        <v>5545.49</v>
      </c>
      <c r="AB65" s="95">
        <v>2287.6779999999999</v>
      </c>
      <c r="AC65" s="95">
        <v>2638.5639999999989</v>
      </c>
      <c r="AD65" s="95">
        <v>6182.73</v>
      </c>
      <c r="AE65" s="95">
        <v>4855.9600000000009</v>
      </c>
      <c r="AF65" s="95">
        <v>4521.607</v>
      </c>
      <c r="AG65" s="96">
        <v>4900.7979999999998</v>
      </c>
      <c r="AH65" s="139">
        <f t="shared" si="46"/>
        <v>8.3861998621286599E-2</v>
      </c>
      <c r="AI65"/>
      <c r="AJ65" s="334">
        <f>SUM(AJ39:AJ64)</f>
        <v>0.99999999999999989</v>
      </c>
      <c r="AK65" s="338">
        <f>SUM(AK39:AK64)</f>
        <v>0.99999999999999989</v>
      </c>
      <c r="AL65" s="338">
        <f>SUM(AL39:AL64)</f>
        <v>1.0000000000000004</v>
      </c>
      <c r="AM65" s="338">
        <f>SUM(AM39:AM64)</f>
        <v>0.99999999999999989</v>
      </c>
      <c r="AN65" s="335">
        <f>SUM(AN39:AN64)</f>
        <v>0.99999999999999978</v>
      </c>
      <c r="AP65" s="72">
        <f t="shared" si="50"/>
        <v>3.6536137225089398</v>
      </c>
      <c r="AQ65" s="77">
        <f t="shared" si="51"/>
        <v>1.6617166826905407</v>
      </c>
      <c r="AR65" s="77">
        <f t="shared" si="52"/>
        <v>2.962404562319831</v>
      </c>
      <c r="AS65" s="77">
        <f t="shared" si="53"/>
        <v>2.1124717004602571</v>
      </c>
      <c r="AT65" s="77">
        <f t="shared" si="54"/>
        <v>8.1360984224684625</v>
      </c>
      <c r="AU65" s="77">
        <f t="shared" si="55"/>
        <v>11.383163028618581</v>
      </c>
      <c r="AV65" s="77">
        <f t="shared" si="56"/>
        <v>2.7215340763088514</v>
      </c>
      <c r="AW65" s="77">
        <f t="shared" si="57"/>
        <v>6.4233801959710268</v>
      </c>
      <c r="AX65" s="77">
        <f t="shared" si="58"/>
        <v>6.0868020004725532</v>
      </c>
      <c r="AY65" s="77">
        <f t="shared" si="58"/>
        <v>5.3718867469506328</v>
      </c>
      <c r="AZ65" s="77">
        <f t="shared" ref="AZ65" si="82">(AF65/L65)*10</f>
        <v>4.6376835823834774</v>
      </c>
      <c r="BA65" s="87">
        <f t="shared" ref="BA65" si="83">(AG65/M65)*10</f>
        <v>6.6462582912133144</v>
      </c>
      <c r="BB65" s="86">
        <f t="shared" si="79"/>
        <v>0.43309869531839773</v>
      </c>
    </row>
    <row r="67" spans="1:54" ht="15.75" thickBot="1"/>
    <row r="68" spans="1:54" ht="15" customHeight="1">
      <c r="A68" s="507" t="s">
        <v>31</v>
      </c>
      <c r="B68" s="533" t="s">
        <v>19</v>
      </c>
      <c r="C68" s="530"/>
      <c r="D68" s="530"/>
      <c r="E68" s="530"/>
      <c r="F68" s="530"/>
      <c r="G68" s="530"/>
      <c r="H68" s="530"/>
      <c r="I68" s="530"/>
      <c r="J68" s="530"/>
      <c r="K68" s="530"/>
      <c r="L68" s="530"/>
      <c r="M68" s="531"/>
      <c r="N68" s="519" t="s">
        <v>196</v>
      </c>
      <c r="P68" s="489" t="s">
        <v>112</v>
      </c>
      <c r="Q68" s="495"/>
      <c r="R68" s="495"/>
      <c r="S68" s="495"/>
      <c r="T68" s="522"/>
      <c r="V68" s="529" t="s">
        <v>35</v>
      </c>
      <c r="W68" s="530"/>
      <c r="X68" s="530"/>
      <c r="Y68" s="530"/>
      <c r="Z68" s="530"/>
      <c r="AA68" s="530"/>
      <c r="AB68" s="530"/>
      <c r="AC68" s="530"/>
      <c r="AD68" s="530"/>
      <c r="AE68" s="530"/>
      <c r="AF68" s="530"/>
      <c r="AG68" s="530"/>
      <c r="AH68" s="519" t="s">
        <v>196</v>
      </c>
      <c r="AJ68" s="489" t="s">
        <v>112</v>
      </c>
      <c r="AK68" s="495"/>
      <c r="AL68" s="495"/>
      <c r="AM68" s="495"/>
      <c r="AN68" s="522"/>
      <c r="AP68" s="529" t="s">
        <v>41</v>
      </c>
      <c r="AQ68" s="530"/>
      <c r="AR68" s="530"/>
      <c r="AS68" s="530"/>
      <c r="AT68" s="530"/>
      <c r="AU68" s="530"/>
      <c r="AV68" s="530"/>
      <c r="AW68" s="530"/>
      <c r="AX68" s="530"/>
      <c r="AY68" s="530"/>
      <c r="AZ68" s="530"/>
      <c r="BA68" s="530"/>
      <c r="BB68" s="519" t="s">
        <v>196</v>
      </c>
    </row>
    <row r="69" spans="1:54" ht="15" customHeight="1" thickBot="1">
      <c r="A69" s="517"/>
      <c r="B69" s="526" t="s">
        <v>69</v>
      </c>
      <c r="C69" s="527"/>
      <c r="D69" s="527"/>
      <c r="E69" s="527"/>
      <c r="F69" s="527"/>
      <c r="G69" s="527"/>
      <c r="H69" s="527"/>
      <c r="I69" s="527"/>
      <c r="J69" s="527"/>
      <c r="K69" s="527"/>
      <c r="L69" s="527"/>
      <c r="M69" s="528"/>
      <c r="N69" s="520"/>
      <c r="P69" s="523"/>
      <c r="Q69" s="524"/>
      <c r="R69" s="524"/>
      <c r="S69" s="524"/>
      <c r="T69" s="525"/>
      <c r="V69" s="532" t="str">
        <f>B69</f>
        <v>jan-dez</v>
      </c>
      <c r="W69" s="527"/>
      <c r="X69" s="527"/>
      <c r="Y69" s="527"/>
      <c r="Z69" s="527"/>
      <c r="AA69" s="527"/>
      <c r="AB69" s="527"/>
      <c r="AC69" s="527"/>
      <c r="AD69" s="527"/>
      <c r="AE69" s="527"/>
      <c r="AF69" s="527"/>
      <c r="AG69" s="527"/>
      <c r="AH69" s="520"/>
      <c r="AJ69" s="523"/>
      <c r="AK69" s="524"/>
      <c r="AL69" s="524"/>
      <c r="AM69" s="524"/>
      <c r="AN69" s="525"/>
      <c r="AP69" s="532" t="str">
        <f>B69</f>
        <v>jan-dez</v>
      </c>
      <c r="AQ69" s="527"/>
      <c r="AR69" s="527"/>
      <c r="AS69" s="527"/>
      <c r="AT69" s="527"/>
      <c r="AU69" s="527"/>
      <c r="AV69" s="527"/>
      <c r="AW69" s="527"/>
      <c r="AX69" s="527"/>
      <c r="AY69" s="527"/>
      <c r="AZ69" s="527"/>
      <c r="BA69" s="528"/>
      <c r="BB69" s="520"/>
    </row>
    <row r="70" spans="1:54" ht="24.75" customHeight="1" thickBot="1">
      <c r="A70" s="508"/>
      <c r="B70" s="31">
        <v>2010</v>
      </c>
      <c r="C70" s="78">
        <v>2011</v>
      </c>
      <c r="D70" s="78">
        <v>2012</v>
      </c>
      <c r="E70" s="78">
        <v>2013</v>
      </c>
      <c r="F70" s="78">
        <v>2014</v>
      </c>
      <c r="G70" s="78">
        <v>2015</v>
      </c>
      <c r="H70" s="78">
        <v>2016</v>
      </c>
      <c r="I70" s="78">
        <v>2017</v>
      </c>
      <c r="J70" s="78">
        <v>2018</v>
      </c>
      <c r="K70" s="78">
        <v>2019</v>
      </c>
      <c r="L70" s="78">
        <v>2020</v>
      </c>
      <c r="M70" s="30">
        <v>2021</v>
      </c>
      <c r="N70" s="521"/>
      <c r="P70" s="284">
        <v>2010</v>
      </c>
      <c r="Q70" s="339">
        <v>2015</v>
      </c>
      <c r="R70" s="386">
        <v>2019</v>
      </c>
      <c r="S70" s="447">
        <v>2020</v>
      </c>
      <c r="T70" s="288">
        <v>2021</v>
      </c>
      <c r="V70" s="51">
        <v>2010</v>
      </c>
      <c r="W70" s="78">
        <v>2011</v>
      </c>
      <c r="X70" s="78">
        <v>2012</v>
      </c>
      <c r="Y70" s="78">
        <v>2013</v>
      </c>
      <c r="Z70" s="78">
        <v>2014</v>
      </c>
      <c r="AA70" s="78">
        <v>2015</v>
      </c>
      <c r="AB70" s="78">
        <v>2016</v>
      </c>
      <c r="AC70" s="78">
        <v>2017</v>
      </c>
      <c r="AD70" s="78">
        <v>2018</v>
      </c>
      <c r="AE70" s="78">
        <v>2019</v>
      </c>
      <c r="AF70" s="78">
        <v>2020</v>
      </c>
      <c r="AG70" s="29">
        <v>2021</v>
      </c>
      <c r="AH70" s="521"/>
      <c r="AJ70" s="284">
        <v>2010</v>
      </c>
      <c r="AK70" s="339">
        <v>2015</v>
      </c>
      <c r="AL70" s="386">
        <v>2019</v>
      </c>
      <c r="AM70" s="447">
        <v>2020</v>
      </c>
      <c r="AN70" s="288">
        <v>2021</v>
      </c>
      <c r="AP70" s="51">
        <v>2010</v>
      </c>
      <c r="AQ70" s="70">
        <v>2011</v>
      </c>
      <c r="AR70" s="70">
        <v>2012</v>
      </c>
      <c r="AS70" s="70">
        <v>2013</v>
      </c>
      <c r="AT70" s="70">
        <v>2014</v>
      </c>
      <c r="AU70" s="70">
        <v>2015</v>
      </c>
      <c r="AV70" s="70">
        <v>2016</v>
      </c>
      <c r="AW70" s="70">
        <v>2017</v>
      </c>
      <c r="AX70" s="70">
        <v>2018</v>
      </c>
      <c r="AY70" s="70">
        <v>2019</v>
      </c>
      <c r="AZ70" s="70">
        <v>2021</v>
      </c>
      <c r="BA70" s="29">
        <v>2020</v>
      </c>
      <c r="BB70" s="521"/>
    </row>
    <row r="71" spans="1:54" ht="20.100000000000001" customHeight="1">
      <c r="A71" s="88" t="s">
        <v>120</v>
      </c>
      <c r="B71" s="89">
        <v>857.10000000000014</v>
      </c>
      <c r="C71" s="60">
        <v>612.95999999999992</v>
      </c>
      <c r="D71" s="60">
        <v>916.04000000000008</v>
      </c>
      <c r="E71" s="60">
        <v>718.3399999999998</v>
      </c>
      <c r="F71" s="60">
        <v>791.46000000000015</v>
      </c>
      <c r="G71" s="60">
        <v>583.97</v>
      </c>
      <c r="H71" s="60">
        <v>1087.1500000000001</v>
      </c>
      <c r="I71" s="60">
        <v>1590.81</v>
      </c>
      <c r="J71" s="60">
        <v>1935.1299999999997</v>
      </c>
      <c r="K71" s="60">
        <v>1222.75</v>
      </c>
      <c r="L71" s="60">
        <v>830.84</v>
      </c>
      <c r="M71" s="80">
        <v>1145.48</v>
      </c>
      <c r="N71" s="42">
        <f t="shared" ref="N71:N99" si="84">(M71-L71)/L71</f>
        <v>0.37870107361224781</v>
      </c>
      <c r="P71" s="340">
        <f>B71/$B$99</f>
        <v>0.10034090855877163</v>
      </c>
      <c r="Q71" s="341">
        <f>G71/$G$99</f>
        <v>7.0077941714717706E-2</v>
      </c>
      <c r="R71" s="341">
        <f>K71/$K$99</f>
        <v>0.14321554774456743</v>
      </c>
      <c r="S71" s="341">
        <f>L71/$L$99</f>
        <v>7.4083585230363222E-2</v>
      </c>
      <c r="T71" s="342">
        <f>M71/$M$99</f>
        <v>0.10582065326340706</v>
      </c>
      <c r="V71" s="97">
        <v>308.673</v>
      </c>
      <c r="W71" s="60">
        <v>285.327</v>
      </c>
      <c r="X71" s="60">
        <v>393.96899999999999</v>
      </c>
      <c r="Y71" s="60">
        <v>287.31600000000003</v>
      </c>
      <c r="Z71" s="60">
        <v>311.68200000000002</v>
      </c>
      <c r="AA71" s="60">
        <v>288.06799999999998</v>
      </c>
      <c r="AB71" s="60">
        <v>399.31100000000004</v>
      </c>
      <c r="AC71" s="60">
        <v>772.32999999999993</v>
      </c>
      <c r="AD71" s="60">
        <v>1282.6799999999998</v>
      </c>
      <c r="AE71" s="60">
        <v>1113.0060000000001</v>
      </c>
      <c r="AF71" s="60">
        <v>830.59800000000007</v>
      </c>
      <c r="AG71" s="38">
        <v>1220.8119999999999</v>
      </c>
      <c r="AH71" s="42">
        <f t="shared" ref="AH71:AH99" si="85">(AG71-AF71)/AF71</f>
        <v>0.46979886780367852</v>
      </c>
      <c r="AJ71" s="340">
        <f>V71/$V$99</f>
        <v>5.9509974335404156E-2</v>
      </c>
      <c r="AK71" s="341">
        <f>AA71/$AA$99</f>
        <v>5.21151117505766E-2</v>
      </c>
      <c r="AL71" s="341">
        <f>AE71/$AE$99</f>
        <v>0.22395699083109333</v>
      </c>
      <c r="AM71" s="341">
        <f>AF71/$AF$99</f>
        <v>0.15642824453789897</v>
      </c>
      <c r="AN71" s="342">
        <f>AG71/$AG$99</f>
        <v>0.21751994774441089</v>
      </c>
      <c r="AP71" s="109">
        <f t="shared" ref="AP71:AX71" si="86">(V71/B71)*10</f>
        <v>3.6013650682534122</v>
      </c>
      <c r="AQ71" s="73">
        <f t="shared" si="86"/>
        <v>4.6549040720438537</v>
      </c>
      <c r="AR71" s="73">
        <f t="shared" si="86"/>
        <v>4.3007838085673109</v>
      </c>
      <c r="AS71" s="73">
        <f t="shared" si="86"/>
        <v>3.9997215803101609</v>
      </c>
      <c r="AT71" s="73">
        <f t="shared" si="86"/>
        <v>3.9380638314001963</v>
      </c>
      <c r="AU71" s="73">
        <f t="shared" si="86"/>
        <v>4.932924636539548</v>
      </c>
      <c r="AV71" s="73">
        <f t="shared" si="86"/>
        <v>3.6730074046819667</v>
      </c>
      <c r="AW71" s="73">
        <f t="shared" si="86"/>
        <v>4.8549481081964529</v>
      </c>
      <c r="AX71" s="73">
        <f t="shared" si="86"/>
        <v>6.6283918909840693</v>
      </c>
      <c r="AY71" s="73">
        <f t="shared" ref="AY71" si="87">(AE71/K71)*10</f>
        <v>9.1024821099979558</v>
      </c>
      <c r="AZ71" s="73">
        <f t="shared" ref="AZ71" si="88">(AF71/L71)*10</f>
        <v>9.9970872851571908</v>
      </c>
      <c r="BA71" s="73">
        <f t="shared" ref="BA71" si="89">(AG71/M71)*10</f>
        <v>10.657645703111358</v>
      </c>
      <c r="BB71" s="42">
        <f>(BA71-AZ71)/AZ71</f>
        <v>6.6075087584251388E-2</v>
      </c>
    </row>
    <row r="72" spans="1:54" ht="20.100000000000001" customHeight="1">
      <c r="A72" s="88" t="s">
        <v>119</v>
      </c>
      <c r="B72" s="90">
        <v>361.20000000000005</v>
      </c>
      <c r="C72" s="61">
        <v>512.70000000000005</v>
      </c>
      <c r="D72" s="61">
        <v>513.48</v>
      </c>
      <c r="E72" s="61">
        <v>739.06000000000006</v>
      </c>
      <c r="F72" s="61">
        <v>404.15</v>
      </c>
      <c r="G72" s="61">
        <v>705.68</v>
      </c>
      <c r="H72" s="61">
        <v>1097.99</v>
      </c>
      <c r="I72" s="61">
        <v>1739.07</v>
      </c>
      <c r="J72" s="61">
        <v>1399.53</v>
      </c>
      <c r="K72" s="61">
        <v>1567.42</v>
      </c>
      <c r="L72" s="61">
        <v>1320.46</v>
      </c>
      <c r="M72" s="82">
        <v>1558.67</v>
      </c>
      <c r="N72" s="42">
        <f t="shared" si="84"/>
        <v>0.18039925480514368</v>
      </c>
      <c r="P72" s="340">
        <f t="shared" ref="P72:P98" si="90">B72/$B$99</f>
        <v>4.2285773155324127E-2</v>
      </c>
      <c r="Q72" s="341">
        <f t="shared" ref="Q72:Q98" si="91">G72/$G$99</f>
        <v>8.4683463036186762E-2</v>
      </c>
      <c r="R72" s="341">
        <f t="shared" ref="R72:R98" si="92">K72/$K$99</f>
        <v>0.18358529040751578</v>
      </c>
      <c r="S72" s="341">
        <f t="shared" ref="S72:S98" si="93">L72/$L$99</f>
        <v>0.11774157593915244</v>
      </c>
      <c r="T72" s="342">
        <f t="shared" ref="T72:T98" si="94">M72/$M$99</f>
        <v>0.14399158223807895</v>
      </c>
      <c r="V72" s="97">
        <v>147.46899999999999</v>
      </c>
      <c r="W72" s="61">
        <v>171.048</v>
      </c>
      <c r="X72" s="61">
        <v>197.88000000000002</v>
      </c>
      <c r="Y72" s="61">
        <v>245.999</v>
      </c>
      <c r="Z72" s="61">
        <v>169.26900000000001</v>
      </c>
      <c r="AA72" s="61">
        <v>271.77299999999997</v>
      </c>
      <c r="AB72" s="61">
        <v>384.53</v>
      </c>
      <c r="AC72" s="61">
        <v>711.08699999999999</v>
      </c>
      <c r="AD72" s="61">
        <v>633.15</v>
      </c>
      <c r="AE72" s="61">
        <v>800.66099999999994</v>
      </c>
      <c r="AF72" s="61">
        <v>703.2890000000001</v>
      </c>
      <c r="AG72" s="38">
        <v>861.14</v>
      </c>
      <c r="AH72" s="42">
        <f t="shared" si="85"/>
        <v>0.22444684901939296</v>
      </c>
      <c r="AJ72" s="340">
        <f t="shared" ref="AJ72:AJ98" si="95">V72/$V$99</f>
        <v>2.8430981670789848E-2</v>
      </c>
      <c r="AK72" s="341">
        <f t="shared" ref="AK72:AK98" si="96">AA72/$AA$99</f>
        <v>4.916714201434888E-2</v>
      </c>
      <c r="AL72" s="341">
        <f t="shared" ref="AL72:AL98" si="97">AE72/$AE$99</f>
        <v>0.161107512660142</v>
      </c>
      <c r="AM72" s="341">
        <f t="shared" ref="AM72:AM98" si="98">AF72/$AF$99</f>
        <v>0.13245187644662573</v>
      </c>
      <c r="AN72" s="342">
        <f t="shared" ref="AN72:AN98" si="99">AG72/$AG$99</f>
        <v>0.15343486777703857</v>
      </c>
      <c r="AP72" s="52">
        <f t="shared" ref="AP72:AP98" si="100">(V72/B72)*10</f>
        <v>4.0827519379844954</v>
      </c>
      <c r="AQ72" s="74">
        <f t="shared" ref="AQ72:AQ98" si="101">(W72/C72)*10</f>
        <v>3.3362200117027498</v>
      </c>
      <c r="AR72" s="74">
        <f t="shared" ref="AR72:AR98" si="102">(X72/D72)*10</f>
        <v>3.8537041364804865</v>
      </c>
      <c r="AS72" s="74">
        <f t="shared" ref="AS72:AS98" si="103">(Y72/E72)*10</f>
        <v>3.3285389548886419</v>
      </c>
      <c r="AT72" s="74">
        <f t="shared" ref="AT72:AT98" si="104">(Z72/F72)*10</f>
        <v>4.1882716813064462</v>
      </c>
      <c r="AU72" s="74">
        <f t="shared" ref="AU72:AU98" si="105">(AA72/G72)*10</f>
        <v>3.8512215168348258</v>
      </c>
      <c r="AV72" s="74">
        <f t="shared" ref="AV72:AV98" si="106">(AB72/H72)*10</f>
        <v>3.5021266131749829</v>
      </c>
      <c r="AW72" s="74">
        <f t="shared" ref="AW72:AW98" si="107">(AC72/I72)*10</f>
        <v>4.0888923390087806</v>
      </c>
      <c r="AX72" s="74">
        <f t="shared" ref="AX72:AX98" si="108">(AD72/J72)*10</f>
        <v>4.5240187777325245</v>
      </c>
      <c r="AY72" s="74">
        <f t="shared" ref="AY72:AY98" si="109">(AE72/K72)*10</f>
        <v>5.10814587028365</v>
      </c>
      <c r="AZ72" s="74">
        <f t="shared" ref="AZ72:AZ98" si="110">(AF72/L72)*10</f>
        <v>5.3260909077139793</v>
      </c>
      <c r="BA72" s="103">
        <f t="shared" ref="BA72:BA98" si="111">(AG72/M72)*10</f>
        <v>5.5248384840922062</v>
      </c>
      <c r="BB72" s="42">
        <f t="shared" ref="BB72:BB99" si="112">(BA72-AZ72)/AZ72</f>
        <v>3.7315843800257577E-2</v>
      </c>
    </row>
    <row r="73" spans="1:54" ht="20.100000000000001" customHeight="1">
      <c r="A73" s="88" t="s">
        <v>127</v>
      </c>
      <c r="B73" s="90">
        <v>3218.8100000000004</v>
      </c>
      <c r="C73" s="61">
        <v>5438.42</v>
      </c>
      <c r="D73" s="61">
        <v>5052.5400000000009</v>
      </c>
      <c r="E73" s="61">
        <v>5203.76</v>
      </c>
      <c r="F73" s="61">
        <v>5790.18</v>
      </c>
      <c r="G73" s="61">
        <v>3072.01</v>
      </c>
      <c r="H73" s="61">
        <v>2325.5100000000002</v>
      </c>
      <c r="I73" s="61">
        <v>2363.2400000000002</v>
      </c>
      <c r="J73" s="61">
        <v>3569.5</v>
      </c>
      <c r="K73" s="61">
        <v>1165.1100000000001</v>
      </c>
      <c r="L73" s="61">
        <v>1953.7900000000002</v>
      </c>
      <c r="M73" s="82">
        <v>1236.97</v>
      </c>
      <c r="N73" s="42">
        <f t="shared" si="84"/>
        <v>-0.36688692234068149</v>
      </c>
      <c r="P73" s="340">
        <f t="shared" si="90"/>
        <v>0.37682688120179642</v>
      </c>
      <c r="Q73" s="341">
        <f t="shared" si="91"/>
        <v>0.36864931028482617</v>
      </c>
      <c r="R73" s="341">
        <f t="shared" si="92"/>
        <v>0.13646441777360294</v>
      </c>
      <c r="S73" s="341">
        <f t="shared" si="93"/>
        <v>0.17421376918207038</v>
      </c>
      <c r="T73" s="342">
        <f t="shared" si="94"/>
        <v>0.11427259617560903</v>
      </c>
      <c r="V73" s="97">
        <v>3725.4500000000007</v>
      </c>
      <c r="W73" s="61">
        <v>5128.2540000000008</v>
      </c>
      <c r="X73" s="61">
        <v>6648.8859999999995</v>
      </c>
      <c r="Y73" s="61">
        <v>5825.5629999999974</v>
      </c>
      <c r="Z73" s="61">
        <v>6864.4690000000001</v>
      </c>
      <c r="AA73" s="61">
        <v>3202.1930000000002</v>
      </c>
      <c r="AB73" s="61">
        <v>2843.125</v>
      </c>
      <c r="AC73" s="61">
        <v>2266.6819999999998</v>
      </c>
      <c r="AD73" s="61">
        <v>2021.7420000000002</v>
      </c>
      <c r="AE73" s="61">
        <v>947.18700000000001</v>
      </c>
      <c r="AF73" s="61">
        <v>1066.4769999999999</v>
      </c>
      <c r="AG73" s="38">
        <v>644.45000000000005</v>
      </c>
      <c r="AH73" s="42">
        <f t="shared" si="85"/>
        <v>-0.39572067658280474</v>
      </c>
      <c r="AJ73" s="340">
        <f t="shared" si="95"/>
        <v>0.71824044826671407</v>
      </c>
      <c r="AK73" s="341">
        <f t="shared" si="96"/>
        <v>0.57931684894508984</v>
      </c>
      <c r="AL73" s="341">
        <f t="shared" si="97"/>
        <v>0.19059120101269067</v>
      </c>
      <c r="AM73" s="341">
        <f t="shared" si="98"/>
        <v>0.20085182597362966</v>
      </c>
      <c r="AN73" s="342">
        <f t="shared" si="99"/>
        <v>0.11482581292114234</v>
      </c>
      <c r="AP73" s="52">
        <f t="shared" si="100"/>
        <v>11.573997843923687</v>
      </c>
      <c r="AQ73" s="74">
        <f t="shared" si="101"/>
        <v>9.4296762662685136</v>
      </c>
      <c r="AR73" s="74">
        <f t="shared" si="102"/>
        <v>13.159492057460206</v>
      </c>
      <c r="AS73" s="74">
        <f t="shared" si="103"/>
        <v>11.194910987439846</v>
      </c>
      <c r="AT73" s="74">
        <f t="shared" si="104"/>
        <v>11.855363736533233</v>
      </c>
      <c r="AU73" s="74">
        <f t="shared" si="105"/>
        <v>10.423771406994117</v>
      </c>
      <c r="AV73" s="74">
        <f t="shared" si="106"/>
        <v>12.225812832453954</v>
      </c>
      <c r="AW73" s="74">
        <f t="shared" si="107"/>
        <v>9.5914168683671548</v>
      </c>
      <c r="AX73" s="74">
        <f t="shared" si="108"/>
        <v>5.6639361255077745</v>
      </c>
      <c r="AY73" s="74">
        <f t="shared" si="109"/>
        <v>8.1295929139737861</v>
      </c>
      <c r="AZ73" s="74">
        <f t="shared" si="110"/>
        <v>5.4585037286504683</v>
      </c>
      <c r="BA73" s="103">
        <f t="shared" si="111"/>
        <v>5.2099080818451533</v>
      </c>
      <c r="BB73" s="42">
        <f t="shared" si="112"/>
        <v>-4.5542818904838682E-2</v>
      </c>
    </row>
    <row r="74" spans="1:54" ht="20.100000000000001" customHeight="1">
      <c r="A74" s="88" t="s">
        <v>125</v>
      </c>
      <c r="B74" s="90">
        <v>356.6</v>
      </c>
      <c r="C74" s="61">
        <v>421.2</v>
      </c>
      <c r="D74" s="61">
        <v>506.52</v>
      </c>
      <c r="E74" s="61">
        <v>414.5800000000001</v>
      </c>
      <c r="F74" s="61">
        <v>360.65000000000003</v>
      </c>
      <c r="G74" s="61">
        <v>656.18</v>
      </c>
      <c r="H74" s="61">
        <v>455.43</v>
      </c>
      <c r="I74" s="61">
        <v>475.39999999999992</v>
      </c>
      <c r="J74" s="61">
        <v>726.7700000000001</v>
      </c>
      <c r="K74" s="61">
        <v>391.78000000000003</v>
      </c>
      <c r="L74" s="61">
        <v>501.15</v>
      </c>
      <c r="M74" s="82">
        <v>655.08999999999992</v>
      </c>
      <c r="N74" s="42">
        <f t="shared" si="84"/>
        <v>0.30717350094781992</v>
      </c>
      <c r="P74" s="340">
        <f t="shared" si="90"/>
        <v>4.1747250019901948E-2</v>
      </c>
      <c r="Q74" s="341">
        <f t="shared" si="91"/>
        <v>7.874333235331174E-2</v>
      </c>
      <c r="R74" s="341">
        <f t="shared" si="92"/>
        <v>4.5887538168363641E-2</v>
      </c>
      <c r="S74" s="341">
        <f t="shared" si="93"/>
        <v>4.46860872589145E-2</v>
      </c>
      <c r="T74" s="342">
        <f t="shared" si="94"/>
        <v>6.0517906682199009E-2</v>
      </c>
      <c r="V74" s="97">
        <v>162.297</v>
      </c>
      <c r="W74" s="61">
        <v>190.32499999999999</v>
      </c>
      <c r="X74" s="61">
        <v>295.88499999999999</v>
      </c>
      <c r="Y74" s="61">
        <v>198.13100000000003</v>
      </c>
      <c r="Z74" s="61">
        <v>181.34200000000001</v>
      </c>
      <c r="AA74" s="61">
        <v>263.63600000000002</v>
      </c>
      <c r="AB74" s="61">
        <v>247.48699999999999</v>
      </c>
      <c r="AC74" s="61">
        <v>227.922</v>
      </c>
      <c r="AD74" s="61">
        <v>306.61099999999993</v>
      </c>
      <c r="AE74" s="61">
        <v>292.85199999999998</v>
      </c>
      <c r="AF74" s="61">
        <v>284.19499999999999</v>
      </c>
      <c r="AG74" s="38">
        <v>394.21699999999998</v>
      </c>
      <c r="AH74" s="42">
        <f t="shared" si="85"/>
        <v>0.38713559351853477</v>
      </c>
      <c r="AJ74" s="340">
        <f t="shared" si="95"/>
        <v>3.1289715345083915E-2</v>
      </c>
      <c r="AK74" s="341">
        <f t="shared" si="96"/>
        <v>4.7695056727838615E-2</v>
      </c>
      <c r="AL74" s="341">
        <f t="shared" si="97"/>
        <v>5.8927133078228992E-2</v>
      </c>
      <c r="AM74" s="341">
        <f t="shared" si="98"/>
        <v>5.3523033954389725E-2</v>
      </c>
      <c r="AN74" s="342">
        <f t="shared" si="99"/>
        <v>7.0240185417540485E-2</v>
      </c>
      <c r="AP74" s="52">
        <f t="shared" si="100"/>
        <v>4.5512338754907455</v>
      </c>
      <c r="AQ74" s="74">
        <f t="shared" si="101"/>
        <v>4.5186372269705597</v>
      </c>
      <c r="AR74" s="74">
        <f t="shared" si="102"/>
        <v>5.8415264945115695</v>
      </c>
      <c r="AS74" s="74">
        <f t="shared" si="103"/>
        <v>4.7790776207245882</v>
      </c>
      <c r="AT74" s="74">
        <f t="shared" si="104"/>
        <v>5.0281990849854434</v>
      </c>
      <c r="AU74" s="74">
        <f t="shared" si="105"/>
        <v>4.0177390350208793</v>
      </c>
      <c r="AV74" s="74">
        <f t="shared" si="106"/>
        <v>5.4341391651845505</v>
      </c>
      <c r="AW74" s="74">
        <f t="shared" si="107"/>
        <v>4.7943205721497693</v>
      </c>
      <c r="AX74" s="74">
        <f t="shared" si="108"/>
        <v>4.2188175076021288</v>
      </c>
      <c r="AY74" s="74">
        <f t="shared" si="109"/>
        <v>7.4749093879217918</v>
      </c>
      <c r="AZ74" s="74">
        <f t="shared" si="110"/>
        <v>5.6708570288336819</v>
      </c>
      <c r="BA74" s="103">
        <f t="shared" si="111"/>
        <v>6.0177532858080571</v>
      </c>
      <c r="BB74" s="42">
        <f t="shared" si="112"/>
        <v>6.1171751502562731E-2</v>
      </c>
    </row>
    <row r="75" spans="1:54" ht="20.100000000000001" customHeight="1">
      <c r="A75" s="88" t="s">
        <v>121</v>
      </c>
      <c r="B75" s="90">
        <v>28</v>
      </c>
      <c r="C75" s="61">
        <v>60.42</v>
      </c>
      <c r="D75" s="61">
        <v>103.19</v>
      </c>
      <c r="E75" s="61">
        <v>118.42000000000002</v>
      </c>
      <c r="F75" s="61">
        <v>150.12</v>
      </c>
      <c r="G75" s="61">
        <v>224.42</v>
      </c>
      <c r="H75" s="61">
        <v>300.87</v>
      </c>
      <c r="I75" s="61">
        <v>356.29000000000008</v>
      </c>
      <c r="J75" s="61">
        <v>399.30000000000007</v>
      </c>
      <c r="K75" s="61">
        <v>478.49</v>
      </c>
      <c r="L75" s="61">
        <v>520.45000000000005</v>
      </c>
      <c r="M75" s="82">
        <v>591.18000000000006</v>
      </c>
      <c r="N75" s="42">
        <f t="shared" si="84"/>
        <v>0.13590162359496591</v>
      </c>
      <c r="P75" s="340">
        <f t="shared" si="90"/>
        <v>3.2779669112654362E-3</v>
      </c>
      <c r="Q75" s="341">
        <f t="shared" si="91"/>
        <v>2.6930992481834587E-2</v>
      </c>
      <c r="R75" s="341">
        <f t="shared" si="92"/>
        <v>5.6043514569861445E-2</v>
      </c>
      <c r="S75" s="341">
        <f t="shared" si="93"/>
        <v>4.6407012099974172E-2</v>
      </c>
      <c r="T75" s="342">
        <f t="shared" si="94"/>
        <v>5.4613833324249211E-2</v>
      </c>
      <c r="V75" s="97">
        <v>13.041</v>
      </c>
      <c r="W75" s="61">
        <v>29.518999999999998</v>
      </c>
      <c r="X75" s="61">
        <v>54.728999999999999</v>
      </c>
      <c r="Y75" s="61">
        <v>58.025999999999989</v>
      </c>
      <c r="Z75" s="61">
        <v>71.170999999999992</v>
      </c>
      <c r="AA75" s="61">
        <v>121.92100000000001</v>
      </c>
      <c r="AB75" s="61">
        <v>152.12099999999998</v>
      </c>
      <c r="AC75" s="61">
        <v>183.92400000000001</v>
      </c>
      <c r="AD75" s="61">
        <v>191.726</v>
      </c>
      <c r="AE75" s="61">
        <v>213.94900000000001</v>
      </c>
      <c r="AF75" s="61">
        <v>207.23500000000001</v>
      </c>
      <c r="AG75" s="38">
        <v>261.09100000000001</v>
      </c>
      <c r="AH75" s="42">
        <f t="shared" si="85"/>
        <v>0.25987888146307325</v>
      </c>
      <c r="AJ75" s="340">
        <f t="shared" si="95"/>
        <v>2.5142126953378026E-3</v>
      </c>
      <c r="AK75" s="341">
        <f t="shared" si="96"/>
        <v>2.2057037018141726E-2</v>
      </c>
      <c r="AL75" s="341">
        <f t="shared" si="97"/>
        <v>4.3050418624267603E-2</v>
      </c>
      <c r="AM75" s="341">
        <f t="shared" si="98"/>
        <v>3.9028997489533437E-2</v>
      </c>
      <c r="AN75" s="342">
        <f t="shared" si="99"/>
        <v>4.6520267392961397E-2</v>
      </c>
      <c r="AP75" s="52">
        <f t="shared" si="100"/>
        <v>4.6574999999999998</v>
      </c>
      <c r="AQ75" s="74">
        <f t="shared" si="101"/>
        <v>4.8856338960609067</v>
      </c>
      <c r="AR75" s="74">
        <f t="shared" si="102"/>
        <v>5.3037115999612361</v>
      </c>
      <c r="AS75" s="74">
        <f t="shared" si="103"/>
        <v>4.9000168890390121</v>
      </c>
      <c r="AT75" s="74">
        <f t="shared" si="104"/>
        <v>4.7409405808686378</v>
      </c>
      <c r="AU75" s="74">
        <f t="shared" si="105"/>
        <v>5.4327154442563055</v>
      </c>
      <c r="AV75" s="74">
        <f t="shared" si="106"/>
        <v>5.0560374912753012</v>
      </c>
      <c r="AW75" s="74">
        <f t="shared" si="107"/>
        <v>5.1621993320048265</v>
      </c>
      <c r="AX75" s="74">
        <f t="shared" si="108"/>
        <v>4.8015527172551957</v>
      </c>
      <c r="AY75" s="74">
        <f t="shared" si="109"/>
        <v>4.4713369140420909</v>
      </c>
      <c r="AZ75" s="74">
        <f t="shared" si="110"/>
        <v>3.9818426361802284</v>
      </c>
      <c r="BA75" s="103">
        <f t="shared" si="111"/>
        <v>4.4164383098210358</v>
      </c>
      <c r="BB75" s="42">
        <f t="shared" si="112"/>
        <v>0.10914436188209435</v>
      </c>
    </row>
    <row r="76" spans="1:54" ht="20.100000000000001" customHeight="1">
      <c r="A76" s="88" t="s">
        <v>118</v>
      </c>
      <c r="B76" s="90"/>
      <c r="C76" s="61"/>
      <c r="D76" s="61"/>
      <c r="E76" s="61"/>
      <c r="F76" s="61"/>
      <c r="G76" s="61"/>
      <c r="H76" s="61"/>
      <c r="I76" s="61"/>
      <c r="J76" s="61"/>
      <c r="K76" s="61"/>
      <c r="L76" s="61">
        <v>1284.3699999999999</v>
      </c>
      <c r="M76" s="82">
        <v>541.79999999999995</v>
      </c>
      <c r="N76" s="42">
        <f t="shared" si="84"/>
        <v>-0.57815894173797266</v>
      </c>
      <c r="P76" s="340">
        <f t="shared" si="90"/>
        <v>0</v>
      </c>
      <c r="Q76" s="341">
        <f t="shared" si="91"/>
        <v>0</v>
      </c>
      <c r="R76" s="341">
        <f t="shared" si="92"/>
        <v>0</v>
      </c>
      <c r="S76" s="341">
        <f t="shared" si="93"/>
        <v>0.11452353565346107</v>
      </c>
      <c r="T76" s="342">
        <f t="shared" si="94"/>
        <v>5.0052056725664297E-2</v>
      </c>
      <c r="V76" s="97"/>
      <c r="W76" s="61"/>
      <c r="X76" s="61"/>
      <c r="Y76" s="61"/>
      <c r="Z76" s="61"/>
      <c r="AA76" s="61"/>
      <c r="AB76" s="61"/>
      <c r="AC76" s="61"/>
      <c r="AD76" s="61"/>
      <c r="AE76" s="61"/>
      <c r="AF76" s="61">
        <v>496.60299999999995</v>
      </c>
      <c r="AG76" s="38">
        <v>254.12300000000002</v>
      </c>
      <c r="AH76" s="42">
        <f t="shared" si="85"/>
        <v>-0.48827735635910369</v>
      </c>
      <c r="AJ76" s="340">
        <f t="shared" si="95"/>
        <v>0</v>
      </c>
      <c r="AK76" s="341">
        <f t="shared" si="96"/>
        <v>0</v>
      </c>
      <c r="AL76" s="341">
        <f t="shared" si="97"/>
        <v>0</v>
      </c>
      <c r="AM76" s="341">
        <f t="shared" si="98"/>
        <v>9.3526273266073642E-2</v>
      </c>
      <c r="AN76" s="342">
        <f t="shared" si="99"/>
        <v>4.5278733892403528E-2</v>
      </c>
      <c r="AP76" s="52"/>
      <c r="AQ76" s="74"/>
      <c r="AR76" s="74"/>
      <c r="AS76" s="74"/>
      <c r="AT76" s="74"/>
      <c r="AU76" s="74"/>
      <c r="AV76" s="74"/>
      <c r="AW76" s="74"/>
      <c r="AX76" s="74"/>
      <c r="AY76" s="74"/>
      <c r="AZ76" s="74">
        <f t="shared" si="110"/>
        <v>3.8665104292376808</v>
      </c>
      <c r="BA76" s="103">
        <f t="shared" si="111"/>
        <v>4.6903469915097826</v>
      </c>
      <c r="BB76" s="42">
        <f t="shared" si="112"/>
        <v>0.21306978924521586</v>
      </c>
    </row>
    <row r="77" spans="1:54" ht="20.100000000000001" customHeight="1">
      <c r="A77" s="88" t="s">
        <v>135</v>
      </c>
      <c r="B77" s="90"/>
      <c r="C77" s="61">
        <v>45.63</v>
      </c>
      <c r="D77" s="61">
        <v>0.61</v>
      </c>
      <c r="E77" s="61">
        <v>11.85</v>
      </c>
      <c r="F77" s="61">
        <v>3.2</v>
      </c>
      <c r="G77" s="61">
        <v>17.27</v>
      </c>
      <c r="H77" s="61">
        <v>31.52</v>
      </c>
      <c r="I77" s="61">
        <v>73.510000000000005</v>
      </c>
      <c r="J77" s="61">
        <v>20.25</v>
      </c>
      <c r="K77" s="61">
        <v>56.36</v>
      </c>
      <c r="L77" s="61">
        <v>1227.6099999999999</v>
      </c>
      <c r="M77" s="82">
        <v>855.9</v>
      </c>
      <c r="N77" s="42">
        <f t="shared" si="84"/>
        <v>-0.30279160319645487</v>
      </c>
      <c r="P77" s="340">
        <f t="shared" si="90"/>
        <v>0</v>
      </c>
      <c r="Q77" s="341">
        <f t="shared" si="91"/>
        <v>2.0724455938030627E-3</v>
      </c>
      <c r="R77" s="341">
        <f t="shared" si="92"/>
        <v>6.6012089723032682E-3</v>
      </c>
      <c r="S77" s="341">
        <f t="shared" si="93"/>
        <v>0.10946241161312188</v>
      </c>
      <c r="T77" s="342">
        <f t="shared" si="94"/>
        <v>7.9068946754330141E-2</v>
      </c>
      <c r="V77" s="97"/>
      <c r="W77" s="61">
        <v>96.13</v>
      </c>
      <c r="X77" s="61">
        <v>10.943000000000001</v>
      </c>
      <c r="Y77" s="61">
        <v>18.822000000000003</v>
      </c>
      <c r="Z77" s="61">
        <v>10.143000000000001</v>
      </c>
      <c r="AA77" s="61">
        <v>5.4610000000000003</v>
      </c>
      <c r="AB77" s="61">
        <v>11.034000000000001</v>
      </c>
      <c r="AC77" s="61">
        <v>26.175000000000001</v>
      </c>
      <c r="AD77" s="61">
        <v>5.1210000000000004</v>
      </c>
      <c r="AE77" s="61">
        <v>23.893000000000001</v>
      </c>
      <c r="AF77" s="61">
        <v>355.267</v>
      </c>
      <c r="AG77" s="38">
        <v>249.87</v>
      </c>
      <c r="AH77" s="42">
        <f t="shared" si="85"/>
        <v>-0.29666982860777946</v>
      </c>
      <c r="AJ77" s="340">
        <f t="shared" si="95"/>
        <v>0</v>
      </c>
      <c r="AK77" s="341">
        <f t="shared" si="96"/>
        <v>9.8796334639702729E-4</v>
      </c>
      <c r="AL77" s="341">
        <f t="shared" si="97"/>
        <v>4.8077048838257056E-3</v>
      </c>
      <c r="AM77" s="341">
        <f t="shared" si="98"/>
        <v>6.6908171163722704E-2</v>
      </c>
      <c r="AN77" s="342">
        <f t="shared" si="99"/>
        <v>4.4520949452410329E-2</v>
      </c>
      <c r="AP77" s="52"/>
      <c r="AQ77" s="74">
        <f t="shared" si="101"/>
        <v>21.067280298049525</v>
      </c>
      <c r="AR77" s="74">
        <f t="shared" si="102"/>
        <v>179.39344262295083</v>
      </c>
      <c r="AS77" s="74">
        <f t="shared" si="103"/>
        <v>15.883544303797471</v>
      </c>
      <c r="AT77" s="74">
        <f t="shared" si="104"/>
        <v>31.696875000000002</v>
      </c>
      <c r="AU77" s="74">
        <f t="shared" si="105"/>
        <v>3.162130862767806</v>
      </c>
      <c r="AV77" s="74">
        <f t="shared" si="106"/>
        <v>3.5006345177664979</v>
      </c>
      <c r="AW77" s="74">
        <f t="shared" si="107"/>
        <v>3.5607400353693377</v>
      </c>
      <c r="AX77" s="74">
        <f t="shared" si="108"/>
        <v>2.528888888888889</v>
      </c>
      <c r="AY77" s="74">
        <f t="shared" si="109"/>
        <v>4.2393541518807663</v>
      </c>
      <c r="AZ77" s="74">
        <f t="shared" si="110"/>
        <v>2.893972841537622</v>
      </c>
      <c r="BA77" s="103">
        <f t="shared" si="111"/>
        <v>2.9193831055029795</v>
      </c>
      <c r="BB77" s="42">
        <f t="shared" si="112"/>
        <v>8.7804085790440783E-3</v>
      </c>
    </row>
    <row r="78" spans="1:54" ht="20.100000000000001" customHeight="1">
      <c r="A78" s="88" t="s">
        <v>154</v>
      </c>
      <c r="B78" s="90">
        <v>19.479999999999997</v>
      </c>
      <c r="C78" s="61">
        <v>23.669999999999998</v>
      </c>
      <c r="D78" s="61">
        <v>32.56</v>
      </c>
      <c r="E78" s="61">
        <v>36.040000000000006</v>
      </c>
      <c r="F78" s="61">
        <v>54.48</v>
      </c>
      <c r="G78" s="61">
        <v>26.91</v>
      </c>
      <c r="H78" s="61">
        <v>32.590000000000003</v>
      </c>
      <c r="I78" s="61">
        <v>58.35</v>
      </c>
      <c r="J78" s="61">
        <v>43.7</v>
      </c>
      <c r="K78" s="61">
        <v>54.260000000000005</v>
      </c>
      <c r="L78" s="61">
        <v>30.29</v>
      </c>
      <c r="M78" s="82">
        <v>44.84</v>
      </c>
      <c r="N78" s="42">
        <f t="shared" si="84"/>
        <v>0.48035655331792687</v>
      </c>
      <c r="P78" s="340">
        <f t="shared" si="90"/>
        <v>2.2805284082660958E-3</v>
      </c>
      <c r="Q78" s="341">
        <f t="shared" si="91"/>
        <v>3.2292710439629658E-3</v>
      </c>
      <c r="R78" s="341">
        <f t="shared" si="92"/>
        <v>6.355244833874652E-3</v>
      </c>
      <c r="S78" s="341">
        <f t="shared" si="93"/>
        <v>2.7008711624713563E-3</v>
      </c>
      <c r="T78" s="342">
        <f t="shared" si="94"/>
        <v>4.1423665994440523E-3</v>
      </c>
      <c r="V78" s="97">
        <v>82.248999999999995</v>
      </c>
      <c r="W78" s="61">
        <v>108.17700000000002</v>
      </c>
      <c r="X78" s="61">
        <v>150.13399999999999</v>
      </c>
      <c r="Y78" s="61">
        <v>182.74700000000004</v>
      </c>
      <c r="Z78" s="61">
        <v>196.66800000000001</v>
      </c>
      <c r="AA78" s="61">
        <v>152.708</v>
      </c>
      <c r="AB78" s="61">
        <v>151.09699999999998</v>
      </c>
      <c r="AC78" s="61">
        <v>230.33500000000001</v>
      </c>
      <c r="AD78" s="61">
        <v>204.44800000000001</v>
      </c>
      <c r="AE78" s="61">
        <v>229.74200000000002</v>
      </c>
      <c r="AF78" s="61">
        <v>138.001</v>
      </c>
      <c r="AG78" s="38">
        <v>199.47699999999998</v>
      </c>
      <c r="AH78" s="42">
        <f t="shared" si="85"/>
        <v>0.44547503278961725</v>
      </c>
      <c r="AJ78" s="340">
        <f t="shared" si="95"/>
        <v>1.5857026300041325E-2</v>
      </c>
      <c r="AK78" s="341">
        <f t="shared" si="96"/>
        <v>2.7626791192381837E-2</v>
      </c>
      <c r="AL78" s="341">
        <f t="shared" si="97"/>
        <v>4.6228256619925717E-2</v>
      </c>
      <c r="AM78" s="341">
        <f t="shared" si="98"/>
        <v>2.5990014633402194E-2</v>
      </c>
      <c r="AN78" s="342">
        <f t="shared" si="99"/>
        <v>3.5542103629561186E-2</v>
      </c>
      <c r="AP78" s="52">
        <f t="shared" si="100"/>
        <v>42.222279260780297</v>
      </c>
      <c r="AQ78" s="74">
        <f t="shared" si="101"/>
        <v>45.702154626109007</v>
      </c>
      <c r="AR78" s="74">
        <f t="shared" si="102"/>
        <v>46.109950859950857</v>
      </c>
      <c r="AS78" s="74">
        <f t="shared" si="103"/>
        <v>50.706714761376254</v>
      </c>
      <c r="AT78" s="74">
        <f t="shared" si="104"/>
        <v>36.09911894273128</v>
      </c>
      <c r="AU78" s="74">
        <f t="shared" si="105"/>
        <v>56.747677443329614</v>
      </c>
      <c r="AV78" s="74">
        <f t="shared" si="106"/>
        <v>46.362994783675965</v>
      </c>
      <c r="AW78" s="74">
        <f t="shared" si="107"/>
        <v>39.474721508140533</v>
      </c>
      <c r="AX78" s="74">
        <f t="shared" si="108"/>
        <v>46.784439359267729</v>
      </c>
      <c r="AY78" s="74">
        <f t="shared" si="109"/>
        <v>42.340950976778473</v>
      </c>
      <c r="AZ78" s="74">
        <f t="shared" si="110"/>
        <v>45.559920765929355</v>
      </c>
      <c r="BA78" s="103">
        <f t="shared" si="111"/>
        <v>44.48639607493309</v>
      </c>
      <c r="BB78" s="42">
        <f t="shared" si="112"/>
        <v>-2.3562918305140453E-2</v>
      </c>
    </row>
    <row r="79" spans="1:54" ht="20.100000000000001" customHeight="1">
      <c r="A79" s="88" t="s">
        <v>137</v>
      </c>
      <c r="B79" s="90">
        <v>483.47</v>
      </c>
      <c r="C79" s="61">
        <v>448.62</v>
      </c>
      <c r="D79" s="61">
        <v>837.70999999999992</v>
      </c>
      <c r="E79" s="61">
        <v>709.73</v>
      </c>
      <c r="F79" s="61">
        <v>756.24</v>
      </c>
      <c r="G79" s="61">
        <v>645.6099999999999</v>
      </c>
      <c r="H79" s="61">
        <v>540.62</v>
      </c>
      <c r="I79" s="61">
        <v>597.33000000000004</v>
      </c>
      <c r="J79" s="61">
        <v>445.98</v>
      </c>
      <c r="K79" s="61">
        <v>433.25</v>
      </c>
      <c r="L79" s="61">
        <v>499.19000000000005</v>
      </c>
      <c r="M79" s="82">
        <v>328.88</v>
      </c>
      <c r="N79" s="42">
        <f t="shared" si="84"/>
        <v>-0.34117269977363335</v>
      </c>
      <c r="P79" s="340">
        <f t="shared" si="90"/>
        <v>5.6599952235339299E-2</v>
      </c>
      <c r="Q79" s="341">
        <f t="shared" si="91"/>
        <v>7.7474904447897813E-2</v>
      </c>
      <c r="R79" s="341">
        <f t="shared" si="92"/>
        <v>5.0744744273427803E-2</v>
      </c>
      <c r="S79" s="341">
        <f t="shared" si="93"/>
        <v>4.4511319762102229E-2</v>
      </c>
      <c r="T79" s="342">
        <f t="shared" si="94"/>
        <v>3.0382282052300619E-2</v>
      </c>
      <c r="V79" s="97">
        <v>141.49200000000002</v>
      </c>
      <c r="W79" s="61">
        <v>152.45599999999999</v>
      </c>
      <c r="X79" s="61">
        <v>275.64899999999994</v>
      </c>
      <c r="Y79" s="61">
        <v>218.21599999999995</v>
      </c>
      <c r="Z79" s="61">
        <v>217.43300000000002</v>
      </c>
      <c r="AA79" s="61">
        <v>190.35000000000002</v>
      </c>
      <c r="AB79" s="61">
        <v>174.01100000000002</v>
      </c>
      <c r="AC79" s="61">
        <v>215.03799999999998</v>
      </c>
      <c r="AD79" s="61">
        <v>311.28100000000001</v>
      </c>
      <c r="AE79" s="61">
        <v>168.93899999999999</v>
      </c>
      <c r="AF79" s="61">
        <v>188.239</v>
      </c>
      <c r="AG79" s="38">
        <v>199.44799999999998</v>
      </c>
      <c r="AH79" s="42">
        <f t="shared" si="85"/>
        <v>5.9546640175521408E-2</v>
      </c>
      <c r="AJ79" s="340">
        <f t="shared" si="95"/>
        <v>2.7278658284543855E-2</v>
      </c>
      <c r="AK79" s="341">
        <f t="shared" si="96"/>
        <v>3.4436700784961388E-2</v>
      </c>
      <c r="AL79" s="341">
        <f t="shared" si="97"/>
        <v>3.3993590397548686E-2</v>
      </c>
      <c r="AM79" s="341">
        <f t="shared" si="98"/>
        <v>3.5451441399533302E-2</v>
      </c>
      <c r="AN79" s="342">
        <f t="shared" si="99"/>
        <v>3.5536936512523848E-2</v>
      </c>
      <c r="AP79" s="52">
        <f t="shared" si="100"/>
        <v>2.9265931702070453</v>
      </c>
      <c r="AQ79" s="74">
        <f t="shared" si="101"/>
        <v>3.3983326646159329</v>
      </c>
      <c r="AR79" s="74">
        <f t="shared" si="102"/>
        <v>3.2905062611166151</v>
      </c>
      <c r="AS79" s="74">
        <f t="shared" si="103"/>
        <v>3.0746340157524688</v>
      </c>
      <c r="AT79" s="74">
        <f t="shared" si="104"/>
        <v>2.8751851264148947</v>
      </c>
      <c r="AU79" s="74">
        <f t="shared" si="105"/>
        <v>2.9483744056009051</v>
      </c>
      <c r="AV79" s="74">
        <f t="shared" si="106"/>
        <v>3.2187303466390444</v>
      </c>
      <c r="AW79" s="74">
        <f t="shared" si="107"/>
        <v>3.5999866070681192</v>
      </c>
      <c r="AX79" s="74">
        <f t="shared" si="108"/>
        <v>6.9797076102067361</v>
      </c>
      <c r="AY79" s="74">
        <f t="shared" si="109"/>
        <v>3.8993421811886897</v>
      </c>
      <c r="AZ79" s="74">
        <f t="shared" si="110"/>
        <v>3.7708888399206715</v>
      </c>
      <c r="BA79" s="103">
        <f t="shared" si="111"/>
        <v>6.0644612016540975</v>
      </c>
      <c r="BB79" s="42">
        <f t="shared" si="112"/>
        <v>0.60823123117616906</v>
      </c>
    </row>
    <row r="80" spans="1:54" ht="20.100000000000001" customHeight="1">
      <c r="A80" s="88" t="s">
        <v>139</v>
      </c>
      <c r="B80" s="90">
        <v>94.99</v>
      </c>
      <c r="C80" s="61">
        <v>63.65</v>
      </c>
      <c r="D80" s="61">
        <v>181.72</v>
      </c>
      <c r="E80" s="61">
        <v>29.3</v>
      </c>
      <c r="F80" s="61">
        <v>123.13</v>
      </c>
      <c r="G80" s="61">
        <v>224.19</v>
      </c>
      <c r="H80" s="61">
        <v>394.82</v>
      </c>
      <c r="I80" s="61">
        <v>87.87</v>
      </c>
      <c r="J80" s="61">
        <v>771.21</v>
      </c>
      <c r="K80" s="61">
        <v>378.11</v>
      </c>
      <c r="L80" s="61">
        <v>391.59</v>
      </c>
      <c r="M80" s="82">
        <v>658.81999999999994</v>
      </c>
      <c r="N80" s="42">
        <f t="shared" si="84"/>
        <v>0.6824229423631859</v>
      </c>
      <c r="P80" s="340">
        <f t="shared" si="90"/>
        <v>1.1120502746467991E-2</v>
      </c>
      <c r="Q80" s="341">
        <f t="shared" si="91"/>
        <v>2.6903391874621232E-2</v>
      </c>
      <c r="R80" s="341">
        <f t="shared" si="92"/>
        <v>4.428642875297354E-2</v>
      </c>
      <c r="S80" s="341">
        <f t="shared" si="93"/>
        <v>3.4916940855469078E-2</v>
      </c>
      <c r="T80" s="342">
        <f t="shared" si="94"/>
        <v>6.086248802510548E-2</v>
      </c>
      <c r="V80" s="97">
        <v>24.137999999999998</v>
      </c>
      <c r="W80" s="61">
        <v>33.259</v>
      </c>
      <c r="X80" s="61">
        <v>32.652999999999999</v>
      </c>
      <c r="Y80" s="61">
        <v>27.579000000000001</v>
      </c>
      <c r="Z80" s="61">
        <v>56.781000000000006</v>
      </c>
      <c r="AA80" s="61">
        <v>74.384</v>
      </c>
      <c r="AB80" s="61">
        <v>117.89999999999999</v>
      </c>
      <c r="AC80" s="61">
        <v>59.781000000000006</v>
      </c>
      <c r="AD80" s="61">
        <v>178.31700000000004</v>
      </c>
      <c r="AE80" s="61">
        <v>103.297</v>
      </c>
      <c r="AF80" s="61">
        <v>115.962</v>
      </c>
      <c r="AG80" s="38">
        <v>169.50700000000001</v>
      </c>
      <c r="AH80" s="42">
        <f t="shared" si="85"/>
        <v>0.46174608923612909</v>
      </c>
      <c r="AJ80" s="340">
        <f t="shared" si="95"/>
        <v>4.6536359205631376E-3</v>
      </c>
      <c r="AK80" s="341">
        <f t="shared" si="96"/>
        <v>1.3456997904851945E-2</v>
      </c>
      <c r="AL80" s="341">
        <f t="shared" si="97"/>
        <v>2.0785229623092281E-2</v>
      </c>
      <c r="AM80" s="341">
        <f t="shared" si="98"/>
        <v>2.1839364040250327E-2</v>
      </c>
      <c r="AN80" s="342">
        <f t="shared" si="99"/>
        <v>3.0202155436145666E-2</v>
      </c>
      <c r="AP80" s="52">
        <f t="shared" si="100"/>
        <v>2.5411095904832086</v>
      </c>
      <c r="AQ80" s="74">
        <f t="shared" si="101"/>
        <v>5.225294579732914</v>
      </c>
      <c r="AR80" s="74">
        <f t="shared" si="102"/>
        <v>1.7968853180717588</v>
      </c>
      <c r="AS80" s="74">
        <f t="shared" si="103"/>
        <v>9.4126279863481237</v>
      </c>
      <c r="AT80" s="74">
        <f t="shared" si="104"/>
        <v>4.6114675546170716</v>
      </c>
      <c r="AU80" s="74">
        <f t="shared" si="105"/>
        <v>3.3178999955394977</v>
      </c>
      <c r="AV80" s="74">
        <f t="shared" si="106"/>
        <v>2.9861709133275922</v>
      </c>
      <c r="AW80" s="74">
        <f t="shared" si="107"/>
        <v>6.8033458518265624</v>
      </c>
      <c r="AX80" s="74">
        <f t="shared" si="108"/>
        <v>2.3121717820049019</v>
      </c>
      <c r="AY80" s="74">
        <f t="shared" si="109"/>
        <v>2.731929861680463</v>
      </c>
      <c r="AZ80" s="74">
        <f t="shared" si="110"/>
        <v>2.9613115758829389</v>
      </c>
      <c r="BA80" s="103">
        <f t="shared" si="111"/>
        <v>2.5728878904708417</v>
      </c>
      <c r="BB80" s="42">
        <f t="shared" si="112"/>
        <v>-0.13116609835163515</v>
      </c>
    </row>
    <row r="81" spans="1:54" ht="20.100000000000001" customHeight="1">
      <c r="A81" s="88" t="s">
        <v>131</v>
      </c>
      <c r="B81" s="90">
        <v>25.32</v>
      </c>
      <c r="C81" s="61">
        <v>31.4</v>
      </c>
      <c r="D81" s="61">
        <v>140.47999999999999</v>
      </c>
      <c r="E81" s="61">
        <v>154.62</v>
      </c>
      <c r="F81" s="61">
        <v>94.6</v>
      </c>
      <c r="G81" s="61">
        <v>120.43</v>
      </c>
      <c r="H81" s="61">
        <v>79.350000000000009</v>
      </c>
      <c r="I81" s="61">
        <v>179.07</v>
      </c>
      <c r="J81" s="61">
        <v>70.929999999999993</v>
      </c>
      <c r="K81" s="61">
        <v>73.63</v>
      </c>
      <c r="L81" s="61">
        <v>249.8</v>
      </c>
      <c r="M81" s="82">
        <v>164.57</v>
      </c>
      <c r="N81" s="42">
        <f t="shared" si="84"/>
        <v>-0.34119295436349084</v>
      </c>
      <c r="P81" s="340">
        <f t="shared" si="90"/>
        <v>2.9642186497586013E-3</v>
      </c>
      <c r="Q81" s="341">
        <f t="shared" si="91"/>
        <v>1.4451917942194723E-2</v>
      </c>
      <c r="R81" s="341">
        <f t="shared" si="92"/>
        <v>8.6239711964281335E-3</v>
      </c>
      <c r="S81" s="341">
        <f t="shared" si="93"/>
        <v>2.2273939134544236E-2</v>
      </c>
      <c r="T81" s="342">
        <f t="shared" si="94"/>
        <v>1.5203150563570642E-2</v>
      </c>
      <c r="V81" s="97">
        <v>9.5150000000000006</v>
      </c>
      <c r="W81" s="61">
        <v>9.6870000000000012</v>
      </c>
      <c r="X81" s="61">
        <v>75.346000000000004</v>
      </c>
      <c r="Y81" s="61">
        <v>90.407000000000011</v>
      </c>
      <c r="Z81" s="61">
        <v>63.322000000000003</v>
      </c>
      <c r="AA81" s="61">
        <v>81.736000000000004</v>
      </c>
      <c r="AB81" s="61">
        <v>54.131000000000007</v>
      </c>
      <c r="AC81" s="61">
        <v>95.311000000000007</v>
      </c>
      <c r="AD81" s="61">
        <v>43.966000000000001</v>
      </c>
      <c r="AE81" s="61">
        <v>49.248000000000005</v>
      </c>
      <c r="AF81" s="61">
        <v>173.86</v>
      </c>
      <c r="AG81" s="38">
        <v>133.08100000000002</v>
      </c>
      <c r="AH81" s="42">
        <f t="shared" si="85"/>
        <v>-0.23455078799033702</v>
      </c>
      <c r="AJ81" s="340">
        <f t="shared" si="95"/>
        <v>1.8344247984157039E-3</v>
      </c>
      <c r="AK81" s="341">
        <f t="shared" si="96"/>
        <v>1.4787066852427654E-2</v>
      </c>
      <c r="AL81" s="341">
        <f t="shared" si="97"/>
        <v>9.9095906800589443E-3</v>
      </c>
      <c r="AM81" s="341">
        <f t="shared" si="98"/>
        <v>3.2743414498179767E-2</v>
      </c>
      <c r="AN81" s="342">
        <f t="shared" si="99"/>
        <v>2.3711900084348741E-2</v>
      </c>
      <c r="AP81" s="52">
        <f t="shared" si="100"/>
        <v>3.7578988941548186</v>
      </c>
      <c r="AQ81" s="74">
        <f t="shared" si="101"/>
        <v>3.0850318471337586</v>
      </c>
      <c r="AR81" s="74">
        <f t="shared" si="102"/>
        <v>5.3634681093394088</v>
      </c>
      <c r="AS81" s="74">
        <f t="shared" si="103"/>
        <v>5.8470443668348215</v>
      </c>
      <c r="AT81" s="74">
        <f t="shared" si="104"/>
        <v>6.6936575052854135</v>
      </c>
      <c r="AU81" s="74">
        <f t="shared" si="105"/>
        <v>6.7870132026903596</v>
      </c>
      <c r="AV81" s="74">
        <f t="shared" si="106"/>
        <v>6.8218021424070576</v>
      </c>
      <c r="AW81" s="74">
        <f t="shared" si="107"/>
        <v>5.3225554252526948</v>
      </c>
      <c r="AX81" s="74">
        <f t="shared" si="108"/>
        <v>6.1985055688707185</v>
      </c>
      <c r="AY81" s="74">
        <f t="shared" si="109"/>
        <v>6.6885780252614433</v>
      </c>
      <c r="AZ81" s="74">
        <f t="shared" si="110"/>
        <v>6.959967974379504</v>
      </c>
      <c r="BA81" s="103">
        <f t="shared" si="111"/>
        <v>8.0865892933098387</v>
      </c>
      <c r="BB81" s="42">
        <f t="shared" si="112"/>
        <v>0.16187162398987553</v>
      </c>
    </row>
    <row r="82" spans="1:54" ht="20.100000000000001" customHeight="1">
      <c r="A82" s="88" t="s">
        <v>151</v>
      </c>
      <c r="B82" s="90"/>
      <c r="C82" s="61"/>
      <c r="D82" s="61">
        <v>0.01</v>
      </c>
      <c r="E82" s="61">
        <v>0.03</v>
      </c>
      <c r="F82" s="61">
        <v>8.24</v>
      </c>
      <c r="G82" s="61">
        <v>7.62</v>
      </c>
      <c r="H82" s="61">
        <v>3.6</v>
      </c>
      <c r="I82" s="61">
        <v>30.009999999999998</v>
      </c>
      <c r="J82" s="61">
        <v>193.6</v>
      </c>
      <c r="K82" s="61">
        <v>19.630000000000003</v>
      </c>
      <c r="L82" s="61">
        <v>13.73</v>
      </c>
      <c r="M82" s="82">
        <v>295.78999999999996</v>
      </c>
      <c r="N82" s="42">
        <f t="shared" si="84"/>
        <v>20.543335761107059</v>
      </c>
      <c r="P82" s="340">
        <f t="shared" si="90"/>
        <v>0</v>
      </c>
      <c r="Q82" s="341">
        <f t="shared" si="91"/>
        <v>9.1442011724257902E-4</v>
      </c>
      <c r="R82" s="341">
        <f t="shared" si="92"/>
        <v>2.2991790654065501E-3</v>
      </c>
      <c r="S82" s="341">
        <f t="shared" si="93"/>
        <v>1.2242641485880397E-3</v>
      </c>
      <c r="T82" s="342">
        <f t="shared" si="94"/>
        <v>2.7325392873540497E-2</v>
      </c>
      <c r="V82" s="97"/>
      <c r="W82" s="61"/>
      <c r="X82" s="61">
        <v>2E-3</v>
      </c>
      <c r="Y82" s="61">
        <v>1.4E-2</v>
      </c>
      <c r="Z82" s="61">
        <v>3.7489999999999997</v>
      </c>
      <c r="AA82" s="61">
        <v>4.7310000000000008</v>
      </c>
      <c r="AB82" s="61">
        <v>1.53</v>
      </c>
      <c r="AC82" s="61">
        <v>12.466000000000001</v>
      </c>
      <c r="AD82" s="61">
        <v>40.859999999999992</v>
      </c>
      <c r="AE82" s="61">
        <v>10.885</v>
      </c>
      <c r="AF82" s="61">
        <v>10.376000000000001</v>
      </c>
      <c r="AG82" s="38">
        <v>115.163</v>
      </c>
      <c r="AH82" s="42">
        <f t="shared" si="85"/>
        <v>10.098978411719351</v>
      </c>
      <c r="AJ82" s="340">
        <f t="shared" si="95"/>
        <v>0</v>
      </c>
      <c r="AK82" s="341">
        <f t="shared" si="96"/>
        <v>8.5589719681456442E-4</v>
      </c>
      <c r="AL82" s="341">
        <f t="shared" si="97"/>
        <v>2.1902593923091617E-3</v>
      </c>
      <c r="AM82" s="341">
        <f t="shared" si="98"/>
        <v>1.9541336065403959E-3</v>
      </c>
      <c r="AN82" s="342">
        <f t="shared" si="99"/>
        <v>2.051933446107148E-2</v>
      </c>
      <c r="AP82" s="52"/>
      <c r="AQ82" s="74"/>
      <c r="AR82" s="74">
        <f t="shared" si="102"/>
        <v>2</v>
      </c>
      <c r="AS82" s="74">
        <f t="shared" si="103"/>
        <v>4.666666666666667</v>
      </c>
      <c r="AT82" s="74">
        <f t="shared" si="104"/>
        <v>4.549757281553398</v>
      </c>
      <c r="AU82" s="74">
        <f t="shared" si="105"/>
        <v>6.2086614173228361</v>
      </c>
      <c r="AV82" s="74">
        <f t="shared" si="106"/>
        <v>4.25</v>
      </c>
      <c r="AW82" s="74">
        <f t="shared" si="107"/>
        <v>4.1539486837720769</v>
      </c>
      <c r="AX82" s="74">
        <f t="shared" si="108"/>
        <v>2.1105371900826442</v>
      </c>
      <c r="AY82" s="74">
        <f t="shared" si="109"/>
        <v>5.5450840550178295</v>
      </c>
      <c r="AZ82" s="74">
        <f t="shared" si="110"/>
        <v>7.5571740713765481</v>
      </c>
      <c r="BA82" s="103">
        <f t="shared" si="111"/>
        <v>3.8934041042631602</v>
      </c>
      <c r="BB82" s="42">
        <f t="shared" si="112"/>
        <v>-0.48480687787651133</v>
      </c>
    </row>
    <row r="83" spans="1:54" ht="20.100000000000001" customHeight="1">
      <c r="A83" s="88" t="s">
        <v>152</v>
      </c>
      <c r="B83" s="90">
        <v>110.44999999999999</v>
      </c>
      <c r="C83" s="61">
        <v>120.94000000000001</v>
      </c>
      <c r="D83" s="61">
        <v>142.69999999999999</v>
      </c>
      <c r="E83" s="61">
        <v>213.38999999999996</v>
      </c>
      <c r="F83" s="61">
        <v>140.76</v>
      </c>
      <c r="G83" s="61">
        <v>170.09</v>
      </c>
      <c r="H83" s="61">
        <v>209.17999999999998</v>
      </c>
      <c r="I83" s="61">
        <v>173.67000000000002</v>
      </c>
      <c r="J83" s="61">
        <v>192.85000000000002</v>
      </c>
      <c r="K83" s="61">
        <v>187.58000000000004</v>
      </c>
      <c r="L83" s="61">
        <v>176.6</v>
      </c>
      <c r="M83" s="82">
        <v>309.97999999999996</v>
      </c>
      <c r="N83" s="42">
        <f t="shared" si="84"/>
        <v>0.75526613816534527</v>
      </c>
      <c r="P83" s="340">
        <f t="shared" si="90"/>
        <v>1.2930408762473835E-2</v>
      </c>
      <c r="Q83" s="341">
        <f t="shared" si="91"/>
        <v>2.0411249047479037E-2</v>
      </c>
      <c r="R83" s="341">
        <f t="shared" si="92"/>
        <v>2.1970453850685724E-2</v>
      </c>
      <c r="S83" s="341">
        <f t="shared" si="93"/>
        <v>1.5746908131146965E-2</v>
      </c>
      <c r="T83" s="342">
        <f t="shared" si="94"/>
        <v>2.8636280073498371E-2</v>
      </c>
      <c r="V83" s="97">
        <v>49.076000000000001</v>
      </c>
      <c r="W83" s="61">
        <v>66.815000000000012</v>
      </c>
      <c r="X83" s="61">
        <v>63.652999999999999</v>
      </c>
      <c r="Y83" s="61">
        <v>84.497000000000028</v>
      </c>
      <c r="Z83" s="61">
        <v>57.404000000000003</v>
      </c>
      <c r="AA83" s="61">
        <v>84.397000000000006</v>
      </c>
      <c r="AB83" s="61">
        <v>70.040999999999997</v>
      </c>
      <c r="AC83" s="61">
        <v>60.503</v>
      </c>
      <c r="AD83" s="61">
        <v>59.512</v>
      </c>
      <c r="AE83" s="61">
        <v>61.117999999999995</v>
      </c>
      <c r="AF83" s="61">
        <v>44.398000000000003</v>
      </c>
      <c r="AG83" s="38">
        <v>89.686999999999998</v>
      </c>
      <c r="AH83" s="42">
        <f t="shared" si="85"/>
        <v>1.0200684715527724</v>
      </c>
      <c r="AJ83" s="340">
        <f t="shared" si="95"/>
        <v>9.4615061909667977E-3</v>
      </c>
      <c r="AK83" s="341">
        <f t="shared" si="96"/>
        <v>1.5268475104535783E-2</v>
      </c>
      <c r="AL83" s="341">
        <f t="shared" si="97"/>
        <v>1.2298049934694657E-2</v>
      </c>
      <c r="AM83" s="341">
        <f t="shared" si="98"/>
        <v>8.3615674501908727E-3</v>
      </c>
      <c r="AN83" s="342">
        <f t="shared" si="99"/>
        <v>1.5980111231993936E-2</v>
      </c>
      <c r="AP83" s="52">
        <f t="shared" si="100"/>
        <v>4.4432775011317345</v>
      </c>
      <c r="AQ83" s="74">
        <f t="shared" si="101"/>
        <v>5.5246403175128167</v>
      </c>
      <c r="AR83" s="74">
        <f t="shared" si="102"/>
        <v>4.4606166783461809</v>
      </c>
      <c r="AS83" s="74">
        <f t="shared" si="103"/>
        <v>3.9597450677163897</v>
      </c>
      <c r="AT83" s="74">
        <f t="shared" si="104"/>
        <v>4.07814720090935</v>
      </c>
      <c r="AU83" s="74">
        <f t="shared" si="105"/>
        <v>4.9619025221941326</v>
      </c>
      <c r="AV83" s="74">
        <f t="shared" si="106"/>
        <v>3.3483602638875611</v>
      </c>
      <c r="AW83" s="74">
        <f t="shared" si="107"/>
        <v>3.4837910980595375</v>
      </c>
      <c r="AX83" s="74">
        <f t="shared" si="108"/>
        <v>3.0859217008037332</v>
      </c>
      <c r="AY83" s="74">
        <f t="shared" si="109"/>
        <v>3.2582364857660724</v>
      </c>
      <c r="AZ83" s="74">
        <f t="shared" si="110"/>
        <v>2.514043035107588</v>
      </c>
      <c r="BA83" s="103">
        <f t="shared" si="111"/>
        <v>2.8933156977869547</v>
      </c>
      <c r="BB83" s="42">
        <f t="shared" si="112"/>
        <v>0.15086164293251084</v>
      </c>
    </row>
    <row r="84" spans="1:54" ht="20.100000000000001" customHeight="1">
      <c r="A84" s="88" t="s">
        <v>177</v>
      </c>
      <c r="B84" s="90">
        <v>34.770000000000003</v>
      </c>
      <c r="C84" s="61">
        <v>76.94</v>
      </c>
      <c r="D84" s="61">
        <v>90.88</v>
      </c>
      <c r="E84" s="61">
        <v>187.44999999999996</v>
      </c>
      <c r="F84" s="61">
        <v>317.88</v>
      </c>
      <c r="G84" s="61">
        <v>174.60000000000002</v>
      </c>
      <c r="H84" s="61">
        <v>267.69</v>
      </c>
      <c r="I84" s="61">
        <v>225.35</v>
      </c>
      <c r="J84" s="61">
        <v>93.61</v>
      </c>
      <c r="K84" s="61">
        <v>90.21</v>
      </c>
      <c r="L84" s="61">
        <v>95.919999999999987</v>
      </c>
      <c r="M84" s="82">
        <v>182.15</v>
      </c>
      <c r="N84" s="42">
        <f t="shared" si="84"/>
        <v>0.89897831526271921</v>
      </c>
      <c r="P84" s="340">
        <f t="shared" si="90"/>
        <v>4.0705324823106862E-3</v>
      </c>
      <c r="Q84" s="341">
        <f t="shared" si="91"/>
        <v>2.0952460954140984E-2</v>
      </c>
      <c r="R84" s="341">
        <f t="shared" si="92"/>
        <v>1.0565916632212168E-2</v>
      </c>
      <c r="S84" s="341">
        <f t="shared" si="93"/>
        <v>8.5529072929763118E-3</v>
      </c>
      <c r="T84" s="342">
        <f t="shared" si="94"/>
        <v>1.6827209547027967E-2</v>
      </c>
      <c r="V84" s="97">
        <v>15.172999999999998</v>
      </c>
      <c r="W84" s="61">
        <v>25.029</v>
      </c>
      <c r="X84" s="61">
        <v>33.952000000000005</v>
      </c>
      <c r="Y84" s="61">
        <v>74.244</v>
      </c>
      <c r="Z84" s="61">
        <v>113.49499999999998</v>
      </c>
      <c r="AA84" s="61">
        <v>66.497000000000014</v>
      </c>
      <c r="AB84" s="61">
        <v>90.611999999999995</v>
      </c>
      <c r="AC84" s="61">
        <v>87.224999999999994</v>
      </c>
      <c r="AD84" s="61">
        <v>31.518000000000001</v>
      </c>
      <c r="AE84" s="61">
        <v>34.083000000000006</v>
      </c>
      <c r="AF84" s="61">
        <v>50.129999999999995</v>
      </c>
      <c r="AG84" s="38">
        <v>79.185000000000002</v>
      </c>
      <c r="AH84" s="42">
        <f t="shared" si="85"/>
        <v>0.57959305804907257</v>
      </c>
      <c r="AJ84" s="340">
        <f t="shared" si="95"/>
        <v>2.9252472376627924E-3</v>
      </c>
      <c r="AK84" s="341">
        <f t="shared" si="96"/>
        <v>1.2030140751760324E-2</v>
      </c>
      <c r="AL84" s="341">
        <f t="shared" si="97"/>
        <v>6.8581176727674021E-3</v>
      </c>
      <c r="AM84" s="341">
        <f t="shared" si="98"/>
        <v>9.4410869020692019E-3</v>
      </c>
      <c r="AN84" s="342">
        <f t="shared" si="99"/>
        <v>1.410890215867896E-2</v>
      </c>
      <c r="AP84" s="52">
        <f t="shared" si="100"/>
        <v>4.3638193845268898</v>
      </c>
      <c r="AQ84" s="74">
        <f t="shared" si="101"/>
        <v>3.2530543280478295</v>
      </c>
      <c r="AR84" s="74">
        <f t="shared" si="102"/>
        <v>3.7359154929577469</v>
      </c>
      <c r="AS84" s="74">
        <f t="shared" si="103"/>
        <v>3.9607361963190191</v>
      </c>
      <c r="AT84" s="74">
        <f t="shared" si="104"/>
        <v>3.570372467597835</v>
      </c>
      <c r="AU84" s="74">
        <f t="shared" si="105"/>
        <v>3.8085337915234825</v>
      </c>
      <c r="AV84" s="74">
        <f t="shared" si="106"/>
        <v>3.3849602151742686</v>
      </c>
      <c r="AW84" s="74">
        <f t="shared" si="107"/>
        <v>3.870645662303084</v>
      </c>
      <c r="AX84" s="74">
        <f t="shared" si="108"/>
        <v>3.3669479756436278</v>
      </c>
      <c r="AY84" s="74">
        <f t="shared" si="109"/>
        <v>3.7781842367808456</v>
      </c>
      <c r="AZ84" s="74">
        <f t="shared" si="110"/>
        <v>5.2262301918265219</v>
      </c>
      <c r="BA84" s="103">
        <f t="shared" si="111"/>
        <v>4.347241284655504</v>
      </c>
      <c r="BB84" s="42">
        <f t="shared" si="112"/>
        <v>-0.16818794329911041</v>
      </c>
    </row>
    <row r="85" spans="1:54" ht="20.100000000000001" customHeight="1">
      <c r="A85" s="88" t="s">
        <v>176</v>
      </c>
      <c r="B85" s="90">
        <v>32.4</v>
      </c>
      <c r="C85" s="61">
        <v>110.25</v>
      </c>
      <c r="D85" s="61">
        <v>1143</v>
      </c>
      <c r="E85" s="61">
        <v>36.14</v>
      </c>
      <c r="F85" s="61">
        <v>28.81</v>
      </c>
      <c r="G85" s="61">
        <v>54.07</v>
      </c>
      <c r="H85" s="61">
        <v>195.03</v>
      </c>
      <c r="I85" s="61">
        <v>612.46</v>
      </c>
      <c r="J85" s="61">
        <v>589.07000000000005</v>
      </c>
      <c r="K85" s="61">
        <v>935.99</v>
      </c>
      <c r="L85" s="61">
        <v>654.66</v>
      </c>
      <c r="M85" s="82">
        <v>330.94000000000005</v>
      </c>
      <c r="N85" s="42">
        <f t="shared" si="84"/>
        <v>-0.4944856872269574</v>
      </c>
      <c r="P85" s="340">
        <f t="shared" si="90"/>
        <v>3.7930759973214328E-3</v>
      </c>
      <c r="Q85" s="341">
        <f t="shared" si="91"/>
        <v>6.4885427479404525E-3</v>
      </c>
      <c r="R85" s="341">
        <f t="shared" si="92"/>
        <v>0.10962855901323876</v>
      </c>
      <c r="S85" s="341">
        <f t="shared" si="93"/>
        <v>5.8374127277104594E-2</v>
      </c>
      <c r="T85" s="342">
        <f t="shared" si="94"/>
        <v>3.0572587029884361E-2</v>
      </c>
      <c r="V85" s="97">
        <v>9.26</v>
      </c>
      <c r="W85" s="61">
        <v>26.777999999999999</v>
      </c>
      <c r="X85" s="61">
        <v>356.64</v>
      </c>
      <c r="Y85" s="61">
        <v>17.790000000000003</v>
      </c>
      <c r="Z85" s="61">
        <v>7.8780000000000001</v>
      </c>
      <c r="AA85" s="61">
        <v>30.006</v>
      </c>
      <c r="AB85" s="61">
        <v>34.072000000000003</v>
      </c>
      <c r="AC85" s="61">
        <v>109.53099999999999</v>
      </c>
      <c r="AD85" s="61">
        <v>163.702</v>
      </c>
      <c r="AE85" s="61">
        <v>265.44600000000003</v>
      </c>
      <c r="AF85" s="61">
        <v>175.221</v>
      </c>
      <c r="AG85" s="38">
        <v>72.887</v>
      </c>
      <c r="AH85" s="42">
        <f t="shared" si="85"/>
        <v>-0.58402817013942399</v>
      </c>
      <c r="AJ85" s="340">
        <f t="shared" si="95"/>
        <v>1.7852625994040374E-3</v>
      </c>
      <c r="AK85" s="341">
        <f t="shared" si="96"/>
        <v>5.4284614854402486E-3</v>
      </c>
      <c r="AL85" s="341">
        <f t="shared" si="97"/>
        <v>5.3412548888460983E-2</v>
      </c>
      <c r="AM85" s="341">
        <f t="shared" si="98"/>
        <v>3.2999734451774738E-2</v>
      </c>
      <c r="AN85" s="342">
        <f t="shared" si="99"/>
        <v>1.2986746879328577E-2</v>
      </c>
      <c r="AP85" s="52">
        <f t="shared" si="100"/>
        <v>2.8580246913580249</v>
      </c>
      <c r="AQ85" s="74">
        <f t="shared" si="101"/>
        <v>2.4288435374149659</v>
      </c>
      <c r="AR85" s="74">
        <f t="shared" si="102"/>
        <v>3.1202099737532807</v>
      </c>
      <c r="AS85" s="74">
        <f t="shared" si="103"/>
        <v>4.9225235196458224</v>
      </c>
      <c r="AT85" s="74">
        <f t="shared" si="104"/>
        <v>2.7344671988892748</v>
      </c>
      <c r="AU85" s="74">
        <f t="shared" si="105"/>
        <v>5.5494729054928795</v>
      </c>
      <c r="AV85" s="74">
        <f t="shared" si="106"/>
        <v>1.7470132800082039</v>
      </c>
      <c r="AW85" s="74">
        <f t="shared" si="107"/>
        <v>1.7883780165235277</v>
      </c>
      <c r="AX85" s="74">
        <f t="shared" si="108"/>
        <v>2.7789906123211159</v>
      </c>
      <c r="AY85" s="74">
        <f t="shared" si="109"/>
        <v>2.8359918375196318</v>
      </c>
      <c r="AZ85" s="74">
        <f t="shared" si="110"/>
        <v>2.6765191091558975</v>
      </c>
      <c r="BA85" s="103">
        <f t="shared" si="111"/>
        <v>2.2024234000120866</v>
      </c>
      <c r="BB85" s="42">
        <f t="shared" si="112"/>
        <v>-0.17713144939709696</v>
      </c>
    </row>
    <row r="86" spans="1:54" ht="20.100000000000001" customHeight="1">
      <c r="A86" s="88" t="s">
        <v>162</v>
      </c>
      <c r="B86" s="90"/>
      <c r="C86" s="61"/>
      <c r="D86" s="61"/>
      <c r="E86" s="61"/>
      <c r="F86" s="61"/>
      <c r="G86" s="61">
        <v>0.01</v>
      </c>
      <c r="H86" s="61">
        <v>10.8</v>
      </c>
      <c r="I86" s="61">
        <v>10.8</v>
      </c>
      <c r="J86" s="61">
        <v>43.2</v>
      </c>
      <c r="K86" s="61">
        <v>61.2</v>
      </c>
      <c r="L86" s="61">
        <v>83.25</v>
      </c>
      <c r="M86" s="82">
        <v>259.88</v>
      </c>
      <c r="N86" s="42">
        <f t="shared" si="84"/>
        <v>2.1216816816816815</v>
      </c>
      <c r="P86" s="340">
        <f t="shared" si="90"/>
        <v>0</v>
      </c>
      <c r="Q86" s="341">
        <f t="shared" si="91"/>
        <v>1.2000264005808124E-6</v>
      </c>
      <c r="R86" s="341">
        <f t="shared" si="92"/>
        <v>7.1680977484911293E-3</v>
      </c>
      <c r="S86" s="341">
        <f t="shared" si="93"/>
        <v>7.4231602600112389E-3</v>
      </c>
      <c r="T86" s="342">
        <f t="shared" si="94"/>
        <v>2.4007989113816238E-2</v>
      </c>
      <c r="V86" s="97"/>
      <c r="W86" s="61"/>
      <c r="X86" s="61"/>
      <c r="Y86" s="61"/>
      <c r="Z86" s="61"/>
      <c r="AA86" s="61">
        <v>0.05</v>
      </c>
      <c r="AB86" s="61">
        <v>3.665</v>
      </c>
      <c r="AC86" s="61">
        <v>3.9729999999999999</v>
      </c>
      <c r="AD86" s="61">
        <v>14.840999999999999</v>
      </c>
      <c r="AE86" s="61">
        <v>21.248000000000001</v>
      </c>
      <c r="AF86" s="61">
        <v>25.994</v>
      </c>
      <c r="AG86" s="38">
        <v>72.835999999999999</v>
      </c>
      <c r="AH86" s="42">
        <f t="shared" si="85"/>
        <v>1.8020312379779948</v>
      </c>
      <c r="AJ86" s="340">
        <f t="shared" si="95"/>
        <v>0</v>
      </c>
      <c r="AK86" s="341">
        <f t="shared" si="96"/>
        <v>9.0456266837303344E-6</v>
      </c>
      <c r="AL86" s="341">
        <f t="shared" si="97"/>
        <v>4.275482918491968E-3</v>
      </c>
      <c r="AM86" s="341">
        <f t="shared" si="98"/>
        <v>4.895503948381944E-3</v>
      </c>
      <c r="AN86" s="342">
        <f t="shared" si="99"/>
        <v>1.2977659880400842E-2</v>
      </c>
      <c r="AP86" s="52"/>
      <c r="AQ86" s="74"/>
      <c r="AR86" s="74"/>
      <c r="AS86" s="74"/>
      <c r="AT86" s="74"/>
      <c r="AU86" s="74">
        <f t="shared" si="105"/>
        <v>50</v>
      </c>
      <c r="AV86" s="74">
        <f t="shared" si="106"/>
        <v>3.3935185185185186</v>
      </c>
      <c r="AW86" s="74">
        <f t="shared" si="107"/>
        <v>3.6787037037037034</v>
      </c>
      <c r="AX86" s="74">
        <f t="shared" si="108"/>
        <v>3.4354166666666663</v>
      </c>
      <c r="AY86" s="74">
        <f t="shared" si="109"/>
        <v>3.4718954248366014</v>
      </c>
      <c r="AZ86" s="74">
        <f t="shared" si="110"/>
        <v>3.1224024024024022</v>
      </c>
      <c r="BA86" s="103">
        <f t="shared" si="111"/>
        <v>2.8026781591503767</v>
      </c>
      <c r="BB86" s="42">
        <f t="shared" si="112"/>
        <v>-0.10239687331973196</v>
      </c>
    </row>
    <row r="87" spans="1:54" ht="20.100000000000001" customHeight="1">
      <c r="A87" s="88" t="s">
        <v>138</v>
      </c>
      <c r="B87" s="90">
        <v>112.31</v>
      </c>
      <c r="C87" s="61">
        <v>127.78</v>
      </c>
      <c r="D87" s="61">
        <v>182.03</v>
      </c>
      <c r="E87" s="61">
        <v>84</v>
      </c>
      <c r="F87" s="61">
        <v>174.7</v>
      </c>
      <c r="G87" s="61">
        <v>175.71999999999997</v>
      </c>
      <c r="H87" s="61">
        <v>154.46</v>
      </c>
      <c r="I87" s="61">
        <v>105.89999999999998</v>
      </c>
      <c r="J87" s="61">
        <v>195.76000000000002</v>
      </c>
      <c r="K87" s="61">
        <v>131</v>
      </c>
      <c r="L87" s="61">
        <v>108.24</v>
      </c>
      <c r="M87" s="82">
        <v>140.42999999999998</v>
      </c>
      <c r="N87" s="42">
        <f t="shared" si="84"/>
        <v>0.29739467849223933</v>
      </c>
      <c r="P87" s="340">
        <f t="shared" si="90"/>
        <v>1.3148159421579327E-2</v>
      </c>
      <c r="Q87" s="341">
        <f t="shared" si="91"/>
        <v>2.1086863911006032E-2</v>
      </c>
      <c r="R87" s="341">
        <f t="shared" si="92"/>
        <v>1.5343477206737547E-2</v>
      </c>
      <c r="S87" s="341">
        <f t="shared" si="93"/>
        <v>9.6514458443677648E-3</v>
      </c>
      <c r="T87" s="342">
        <f t="shared" si="94"/>
        <v>1.2973071845671902E-2</v>
      </c>
      <c r="V87" s="97">
        <v>48.634</v>
      </c>
      <c r="W87" s="61">
        <v>60.05</v>
      </c>
      <c r="X87" s="61">
        <v>82.3</v>
      </c>
      <c r="Y87" s="61">
        <v>40.616000000000007</v>
      </c>
      <c r="Z87" s="61">
        <v>87.034999999999997</v>
      </c>
      <c r="AA87" s="61">
        <v>97.927999999999997</v>
      </c>
      <c r="AB87" s="61">
        <v>98.021999999999991</v>
      </c>
      <c r="AC87" s="61">
        <v>59.459000000000003</v>
      </c>
      <c r="AD87" s="61">
        <v>87.558000000000007</v>
      </c>
      <c r="AE87" s="61">
        <v>68.756999999999991</v>
      </c>
      <c r="AF87" s="61">
        <v>47.427</v>
      </c>
      <c r="AG87" s="38">
        <v>59.847999999999992</v>
      </c>
      <c r="AH87" s="42">
        <f t="shared" si="85"/>
        <v>0.26189723153477962</v>
      </c>
      <c r="AJ87" s="340">
        <f t="shared" si="95"/>
        <v>9.3762917126799083E-3</v>
      </c>
      <c r="AK87" s="341">
        <f t="shared" si="96"/>
        <v>1.7716402597686885E-2</v>
      </c>
      <c r="AL87" s="341">
        <f t="shared" si="97"/>
        <v>1.3835155262930731E-2</v>
      </c>
      <c r="AM87" s="341">
        <f t="shared" si="98"/>
        <v>8.9320253042975469E-3</v>
      </c>
      <c r="AN87" s="342">
        <f t="shared" si="99"/>
        <v>1.0663504153471217E-2</v>
      </c>
      <c r="AP87" s="52">
        <f t="shared" si="100"/>
        <v>4.3303356780340128</v>
      </c>
      <c r="AQ87" s="74">
        <f t="shared" si="101"/>
        <v>4.6994834872436995</v>
      </c>
      <c r="AR87" s="74">
        <f t="shared" si="102"/>
        <v>4.5212327638301373</v>
      </c>
      <c r="AS87" s="74">
        <f t="shared" si="103"/>
        <v>4.835238095238096</v>
      </c>
      <c r="AT87" s="74">
        <f t="shared" si="104"/>
        <v>4.981969089868346</v>
      </c>
      <c r="AU87" s="74">
        <f t="shared" si="105"/>
        <v>5.5729569770088787</v>
      </c>
      <c r="AV87" s="74">
        <f t="shared" si="106"/>
        <v>6.3461090249902874</v>
      </c>
      <c r="AW87" s="74">
        <f t="shared" si="107"/>
        <v>5.6146364494806438</v>
      </c>
      <c r="AX87" s="74">
        <f t="shared" si="108"/>
        <v>4.4727217000408661</v>
      </c>
      <c r="AY87" s="74">
        <f t="shared" si="109"/>
        <v>5.2486259541984728</v>
      </c>
      <c r="AZ87" s="74">
        <f t="shared" si="110"/>
        <v>4.3816518847006654</v>
      </c>
      <c r="BA87" s="103">
        <f t="shared" si="111"/>
        <v>4.2617674286121199</v>
      </c>
      <c r="BB87" s="42">
        <f t="shared" si="112"/>
        <v>-2.7360561551487892E-2</v>
      </c>
    </row>
    <row r="88" spans="1:54" ht="20.100000000000001" customHeight="1">
      <c r="A88" s="88" t="s">
        <v>163</v>
      </c>
      <c r="B88" s="90">
        <v>26.77</v>
      </c>
      <c r="C88" s="61">
        <v>24.490000000000002</v>
      </c>
      <c r="D88" s="61">
        <v>36.42</v>
      </c>
      <c r="E88" s="61">
        <v>13.969999999999999</v>
      </c>
      <c r="F88" s="61">
        <v>34.07</v>
      </c>
      <c r="G88" s="61">
        <v>33.450000000000003</v>
      </c>
      <c r="H88" s="61">
        <v>136.96</v>
      </c>
      <c r="I88" s="61">
        <v>69.42</v>
      </c>
      <c r="J88" s="61">
        <v>131.64999999999998</v>
      </c>
      <c r="K88" s="61">
        <v>76.11</v>
      </c>
      <c r="L88" s="61">
        <v>12.97</v>
      </c>
      <c r="M88" s="82">
        <v>46.690000000000005</v>
      </c>
      <c r="N88" s="42">
        <f t="shared" si="84"/>
        <v>2.5998457979953744</v>
      </c>
      <c r="P88" s="340">
        <f t="shared" si="90"/>
        <v>3.1339705076634185E-3</v>
      </c>
      <c r="Q88" s="341">
        <f t="shared" si="91"/>
        <v>4.0140883099428178E-3</v>
      </c>
      <c r="R88" s="341">
        <f t="shared" si="92"/>
        <v>8.9144431313343108E-3</v>
      </c>
      <c r="S88" s="341">
        <f t="shared" si="93"/>
        <v>1.1564971600281774E-3</v>
      </c>
      <c r="T88" s="342">
        <f t="shared" si="94"/>
        <v>4.3132715550410969E-3</v>
      </c>
      <c r="V88" s="97">
        <v>11.361000000000001</v>
      </c>
      <c r="W88" s="61">
        <v>10.063000000000001</v>
      </c>
      <c r="X88" s="61">
        <v>18.12</v>
      </c>
      <c r="Y88" s="61">
        <v>6.2040000000000006</v>
      </c>
      <c r="Z88" s="61">
        <v>22.712</v>
      </c>
      <c r="AA88" s="61">
        <v>117.11</v>
      </c>
      <c r="AB88" s="61">
        <v>263.52300000000002</v>
      </c>
      <c r="AC88" s="61">
        <v>161.714</v>
      </c>
      <c r="AD88" s="61">
        <v>144.411</v>
      </c>
      <c r="AE88" s="61">
        <v>80.50200000000001</v>
      </c>
      <c r="AF88" s="61">
        <v>13.871</v>
      </c>
      <c r="AG88" s="38">
        <v>56.311</v>
      </c>
      <c r="AH88" s="42">
        <f t="shared" si="85"/>
        <v>3.0596207915795541</v>
      </c>
      <c r="AJ88" s="340">
        <f t="shared" si="95"/>
        <v>2.1903205606727074E-3</v>
      </c>
      <c r="AK88" s="341">
        <f t="shared" si="96"/>
        <v>2.1186666818633189E-2</v>
      </c>
      <c r="AL88" s="341">
        <f t="shared" si="97"/>
        <v>1.6198462250773739E-2</v>
      </c>
      <c r="AM88" s="341">
        <f t="shared" si="98"/>
        <v>2.6123542074327133E-3</v>
      </c>
      <c r="AN88" s="342">
        <f t="shared" si="99"/>
        <v>1.0033294051365422E-2</v>
      </c>
      <c r="AP88" s="52">
        <f t="shared" si="100"/>
        <v>4.2439297721329847</v>
      </c>
      <c r="AQ88" s="74">
        <f t="shared" si="101"/>
        <v>4.109024091465904</v>
      </c>
      <c r="AR88" s="74">
        <f t="shared" si="102"/>
        <v>4.9752883031301485</v>
      </c>
      <c r="AS88" s="74">
        <f t="shared" si="103"/>
        <v>4.4409448818897648</v>
      </c>
      <c r="AT88" s="74">
        <f t="shared" si="104"/>
        <v>6.6662753155268559</v>
      </c>
      <c r="AU88" s="74">
        <f t="shared" si="105"/>
        <v>35.010463378176382</v>
      </c>
      <c r="AV88" s="74">
        <f t="shared" si="106"/>
        <v>19.240873247663551</v>
      </c>
      <c r="AW88" s="74">
        <f t="shared" si="107"/>
        <v>23.295015845577645</v>
      </c>
      <c r="AX88" s="74">
        <f t="shared" si="108"/>
        <v>10.969312571211546</v>
      </c>
      <c r="AY88" s="74">
        <f t="shared" si="109"/>
        <v>10.57705951911707</v>
      </c>
      <c r="AZ88" s="74">
        <f t="shared" si="110"/>
        <v>10.6946800308404</v>
      </c>
      <c r="BA88" s="103">
        <f t="shared" si="111"/>
        <v>12.060612550867422</v>
      </c>
      <c r="BB88" s="42">
        <f t="shared" si="112"/>
        <v>0.12772074677204576</v>
      </c>
    </row>
    <row r="89" spans="1:54" ht="20.100000000000001" customHeight="1">
      <c r="A89" s="88" t="s">
        <v>156</v>
      </c>
      <c r="B89" s="90">
        <v>374.09000000000003</v>
      </c>
      <c r="C89" s="61">
        <v>636.66999999999996</v>
      </c>
      <c r="D89" s="61">
        <v>473.53999999999996</v>
      </c>
      <c r="E89" s="61">
        <v>212.32</v>
      </c>
      <c r="F89" s="61">
        <v>189.85</v>
      </c>
      <c r="G89" s="61">
        <v>226.01</v>
      </c>
      <c r="H89" s="61">
        <v>167.84</v>
      </c>
      <c r="I89" s="61">
        <v>364.06</v>
      </c>
      <c r="J89" s="61">
        <v>277.23</v>
      </c>
      <c r="K89" s="61">
        <v>260.69</v>
      </c>
      <c r="L89" s="61">
        <v>196.05</v>
      </c>
      <c r="M89" s="82">
        <v>291.68</v>
      </c>
      <c r="N89" s="42">
        <f t="shared" si="84"/>
        <v>0.48778372864065284</v>
      </c>
      <c r="P89" s="340">
        <f t="shared" si="90"/>
        <v>4.379480863697454E-2</v>
      </c>
      <c r="Q89" s="341">
        <f t="shared" si="91"/>
        <v>2.7121796679526938E-2</v>
      </c>
      <c r="R89" s="341">
        <f t="shared" si="92"/>
        <v>3.0533519641407717E-2</v>
      </c>
      <c r="S89" s="341">
        <f t="shared" si="93"/>
        <v>1.7481208035738181E-2</v>
      </c>
      <c r="T89" s="342">
        <f t="shared" si="94"/>
        <v>2.6945706728943822E-2</v>
      </c>
      <c r="V89" s="97">
        <v>100.452</v>
      </c>
      <c r="W89" s="61">
        <v>132.99700000000001</v>
      </c>
      <c r="X89" s="61">
        <v>104.10599999999999</v>
      </c>
      <c r="Y89" s="61">
        <v>38.577999999999989</v>
      </c>
      <c r="Z89" s="61">
        <v>42.699999999999996</v>
      </c>
      <c r="AA89" s="61">
        <v>55.808</v>
      </c>
      <c r="AB89" s="61">
        <v>35.167000000000002</v>
      </c>
      <c r="AC89" s="61">
        <v>60.516000000000005</v>
      </c>
      <c r="AD89" s="61">
        <v>54.406999999999996</v>
      </c>
      <c r="AE89" s="61">
        <v>50.749999999999993</v>
      </c>
      <c r="AF89" s="61">
        <v>32.399000000000001</v>
      </c>
      <c r="AG89" s="38">
        <v>50.630999999999993</v>
      </c>
      <c r="AH89" s="42">
        <f t="shared" si="85"/>
        <v>0.56273341769807683</v>
      </c>
      <c r="AJ89" s="340">
        <f t="shared" si="95"/>
        <v>1.9366436137725093E-2</v>
      </c>
      <c r="AK89" s="341">
        <f t="shared" si="96"/>
        <v>1.0096366679312451E-2</v>
      </c>
      <c r="AL89" s="341">
        <f t="shared" si="97"/>
        <v>1.0211820317840141E-2</v>
      </c>
      <c r="AM89" s="341">
        <f t="shared" si="98"/>
        <v>6.1017708864979075E-3</v>
      </c>
      <c r="AN89" s="342">
        <f t="shared" si="99"/>
        <v>9.0212518178452265E-3</v>
      </c>
      <c r="AP89" s="52">
        <f t="shared" si="100"/>
        <v>2.6852361731134216</v>
      </c>
      <c r="AQ89" s="74">
        <f t="shared" si="101"/>
        <v>2.0889471782870253</v>
      </c>
      <c r="AR89" s="74">
        <f t="shared" si="102"/>
        <v>2.198462643071335</v>
      </c>
      <c r="AS89" s="74">
        <f t="shared" si="103"/>
        <v>1.8169743782969097</v>
      </c>
      <c r="AT89" s="74">
        <f t="shared" si="104"/>
        <v>2.2491440611008691</v>
      </c>
      <c r="AU89" s="74">
        <f t="shared" si="105"/>
        <v>2.469271271182691</v>
      </c>
      <c r="AV89" s="74">
        <f t="shared" si="106"/>
        <v>2.0952693040991424</v>
      </c>
      <c r="AW89" s="74">
        <f t="shared" si="107"/>
        <v>1.6622534747019724</v>
      </c>
      <c r="AX89" s="74">
        <f t="shared" si="108"/>
        <v>1.962522093568517</v>
      </c>
      <c r="AY89" s="74">
        <f t="shared" si="109"/>
        <v>1.9467566841842798</v>
      </c>
      <c r="AZ89" s="74">
        <f t="shared" si="110"/>
        <v>1.6525886253506759</v>
      </c>
      <c r="BA89" s="103">
        <f t="shared" si="111"/>
        <v>1.7358406472846952</v>
      </c>
      <c r="BB89" s="42">
        <f t="shared" si="112"/>
        <v>5.0376736628181415E-2</v>
      </c>
    </row>
    <row r="90" spans="1:54" ht="20.100000000000001" customHeight="1">
      <c r="A90" s="88" t="s">
        <v>254</v>
      </c>
      <c r="B90" s="90">
        <v>4.95</v>
      </c>
      <c r="C90" s="61">
        <v>4.0999999999999996</v>
      </c>
      <c r="D90" s="61">
        <v>12.56</v>
      </c>
      <c r="E90" s="61">
        <v>16.240000000000002</v>
      </c>
      <c r="F90" s="61">
        <v>21.69</v>
      </c>
      <c r="G90" s="61">
        <v>12.79</v>
      </c>
      <c r="H90" s="61">
        <v>5.86</v>
      </c>
      <c r="I90" s="61">
        <v>9.2799999999999994</v>
      </c>
      <c r="J90" s="61">
        <v>12.56</v>
      </c>
      <c r="K90" s="61">
        <v>4.68</v>
      </c>
      <c r="L90" s="61">
        <v>28.81</v>
      </c>
      <c r="M90" s="82">
        <v>104.83</v>
      </c>
      <c r="N90" s="42">
        <f t="shared" si="84"/>
        <v>2.6386671294689346</v>
      </c>
      <c r="P90" s="340">
        <f t="shared" si="90"/>
        <v>5.7949772181299674E-4</v>
      </c>
      <c r="Q90" s="341">
        <f t="shared" si="91"/>
        <v>1.5348337663428587E-3</v>
      </c>
      <c r="R90" s="341">
        <f t="shared" si="92"/>
        <v>5.4814865135520397E-4</v>
      </c>
      <c r="S90" s="341">
        <f t="shared" si="93"/>
        <v>2.5689038689600454E-3</v>
      </c>
      <c r="T90" s="342">
        <f t="shared" si="94"/>
        <v>9.6843062136422828E-3</v>
      </c>
      <c r="V90" s="97">
        <v>8.9320000000000004</v>
      </c>
      <c r="W90" s="61">
        <v>1.9470000000000001</v>
      </c>
      <c r="X90" s="61">
        <v>5.9919999999999991</v>
      </c>
      <c r="Y90" s="61">
        <v>29.879000000000001</v>
      </c>
      <c r="Z90" s="61">
        <v>7.03</v>
      </c>
      <c r="AA90" s="61">
        <v>4.6879999999999997</v>
      </c>
      <c r="AB90" s="61">
        <v>2.8660000000000001</v>
      </c>
      <c r="AC90" s="61">
        <v>3.5150000000000001</v>
      </c>
      <c r="AD90" s="61">
        <v>5.3209999999999997</v>
      </c>
      <c r="AE90" s="61">
        <v>2.0409999999999999</v>
      </c>
      <c r="AF90" s="61">
        <v>6.516</v>
      </c>
      <c r="AG90" s="38">
        <v>49.555000000000007</v>
      </c>
      <c r="AH90" s="42">
        <f t="shared" si="85"/>
        <v>6.605125844076122</v>
      </c>
      <c r="AJ90" s="340">
        <f t="shared" si="95"/>
        <v>1.7220265159694236E-3</v>
      </c>
      <c r="AK90" s="341">
        <f t="shared" si="96"/>
        <v>8.4811795786655616E-4</v>
      </c>
      <c r="AL90" s="341">
        <f t="shared" si="97"/>
        <v>4.1068621219136415E-4</v>
      </c>
      <c r="AM90" s="341">
        <f t="shared" si="98"/>
        <v>1.2271717984018136E-3</v>
      </c>
      <c r="AN90" s="342">
        <f t="shared" si="99"/>
        <v>8.8295339581149958E-3</v>
      </c>
      <c r="AP90" s="52">
        <f t="shared" si="100"/>
        <v>18.044444444444444</v>
      </c>
      <c r="AQ90" s="74">
        <f t="shared" si="101"/>
        <v>4.7487804878048783</v>
      </c>
      <c r="AR90" s="74">
        <f t="shared" si="102"/>
        <v>4.7707006369426743</v>
      </c>
      <c r="AS90" s="74">
        <f t="shared" si="103"/>
        <v>18.398399014778324</v>
      </c>
      <c r="AT90" s="74">
        <f t="shared" si="104"/>
        <v>3.2411249423697557</v>
      </c>
      <c r="AU90" s="74">
        <f t="shared" si="105"/>
        <v>3.6653635652853795</v>
      </c>
      <c r="AV90" s="74">
        <f t="shared" si="106"/>
        <v>4.8907849829351537</v>
      </c>
      <c r="AW90" s="74">
        <f t="shared" si="107"/>
        <v>3.7877155172413794</v>
      </c>
      <c r="AX90" s="74">
        <f t="shared" si="108"/>
        <v>4.2364649681528661</v>
      </c>
      <c r="AY90" s="74">
        <f t="shared" si="109"/>
        <v>4.3611111111111107</v>
      </c>
      <c r="AZ90" s="74">
        <f t="shared" si="110"/>
        <v>2.2617146824019438</v>
      </c>
      <c r="BA90" s="103">
        <f t="shared" si="111"/>
        <v>4.7271773347324251</v>
      </c>
      <c r="BB90" s="42">
        <f t="shared" si="112"/>
        <v>1.0900856202216263</v>
      </c>
    </row>
    <row r="91" spans="1:54" ht="20.100000000000001" customHeight="1">
      <c r="A91" s="88" t="s">
        <v>153</v>
      </c>
      <c r="B91" s="90">
        <v>75.89</v>
      </c>
      <c r="C91" s="61">
        <v>150.30000000000001</v>
      </c>
      <c r="D91" s="61">
        <v>135.43</v>
      </c>
      <c r="E91" s="61">
        <v>73.22</v>
      </c>
      <c r="F91" s="61">
        <v>118.39999999999999</v>
      </c>
      <c r="G91" s="61">
        <v>143.56</v>
      </c>
      <c r="H91" s="61">
        <v>65.22</v>
      </c>
      <c r="I91" s="61">
        <v>73.690000000000012</v>
      </c>
      <c r="J91" s="61">
        <v>98.47</v>
      </c>
      <c r="K91" s="61">
        <v>107.68</v>
      </c>
      <c r="L91" s="61">
        <v>161.22999999999999</v>
      </c>
      <c r="M91" s="82">
        <v>156.03000000000003</v>
      </c>
      <c r="N91" s="42">
        <f t="shared" si="84"/>
        <v>-3.2252062271289218E-2</v>
      </c>
      <c r="P91" s="340">
        <f t="shared" si="90"/>
        <v>8.8844610319976404E-3</v>
      </c>
      <c r="Q91" s="341">
        <f t="shared" si="91"/>
        <v>1.7227579006738141E-2</v>
      </c>
      <c r="R91" s="341">
        <f t="shared" si="92"/>
        <v>1.2612104012377856E-2</v>
      </c>
      <c r="S91" s="341">
        <f t="shared" si="93"/>
        <v>1.4376409954613957E-2</v>
      </c>
      <c r="T91" s="342">
        <f t="shared" si="94"/>
        <v>1.4414216336111854E-2</v>
      </c>
      <c r="V91" s="97">
        <v>33.578000000000003</v>
      </c>
      <c r="W91" s="61">
        <v>51.040000000000006</v>
      </c>
      <c r="X91" s="61">
        <v>39.510999999999996</v>
      </c>
      <c r="Y91" s="61">
        <v>27.035999999999998</v>
      </c>
      <c r="Z91" s="61">
        <v>43.28</v>
      </c>
      <c r="AA91" s="61">
        <v>60.974000000000004</v>
      </c>
      <c r="AB91" s="61">
        <v>23.786000000000001</v>
      </c>
      <c r="AC91" s="61">
        <v>27.391999999999999</v>
      </c>
      <c r="AD91" s="61">
        <v>45.998000000000005</v>
      </c>
      <c r="AE91" s="61">
        <v>45.72</v>
      </c>
      <c r="AF91" s="61">
        <v>42.611999999999995</v>
      </c>
      <c r="AG91" s="38">
        <v>45.142000000000003</v>
      </c>
      <c r="AH91" s="42">
        <f t="shared" si="85"/>
        <v>5.9372946587815841E-2</v>
      </c>
      <c r="AJ91" s="340">
        <f t="shared" si="95"/>
        <v>6.4736012486812933E-3</v>
      </c>
      <c r="AK91" s="341">
        <f t="shared" si="96"/>
        <v>1.103096082827547E-2</v>
      </c>
      <c r="AL91" s="341">
        <f t="shared" si="97"/>
        <v>9.1996931021015044E-3</v>
      </c>
      <c r="AM91" s="341">
        <f t="shared" si="98"/>
        <v>8.0252063648707916E-3</v>
      </c>
      <c r="AN91" s="342">
        <f t="shared" si="99"/>
        <v>8.0432412861916481E-3</v>
      </c>
      <c r="AP91" s="52">
        <f t="shared" si="100"/>
        <v>4.4245618658584798</v>
      </c>
      <c r="AQ91" s="74">
        <f t="shared" si="101"/>
        <v>3.3958749168330011</v>
      </c>
      <c r="AR91" s="74">
        <f t="shared" si="102"/>
        <v>2.9174481281843012</v>
      </c>
      <c r="AS91" s="74">
        <f t="shared" si="103"/>
        <v>3.692433761267413</v>
      </c>
      <c r="AT91" s="74">
        <f t="shared" si="104"/>
        <v>3.6554054054054057</v>
      </c>
      <c r="AU91" s="74">
        <f t="shared" si="105"/>
        <v>4.247283365840067</v>
      </c>
      <c r="AV91" s="74">
        <f t="shared" si="106"/>
        <v>3.6470407850352653</v>
      </c>
      <c r="AW91" s="74">
        <f t="shared" si="107"/>
        <v>3.7171936490704294</v>
      </c>
      <c r="AX91" s="74">
        <f t="shared" si="108"/>
        <v>4.6712704376967613</v>
      </c>
      <c r="AY91" s="74">
        <f t="shared" si="109"/>
        <v>4.2459138187221388</v>
      </c>
      <c r="AZ91" s="74">
        <f t="shared" si="110"/>
        <v>2.6429324567388202</v>
      </c>
      <c r="BA91" s="103">
        <f t="shared" si="111"/>
        <v>2.8931615714926613</v>
      </c>
      <c r="BB91" s="42">
        <f t="shared" si="112"/>
        <v>9.4678588594203056E-2</v>
      </c>
    </row>
    <row r="92" spans="1:54" ht="20.100000000000001" customHeight="1">
      <c r="A92" s="88" t="s">
        <v>155</v>
      </c>
      <c r="B92" s="90"/>
      <c r="C92" s="61"/>
      <c r="D92" s="61"/>
      <c r="E92" s="61">
        <v>45.809999999999995</v>
      </c>
      <c r="F92" s="61">
        <v>25.34</v>
      </c>
      <c r="G92" s="61">
        <v>5.18</v>
      </c>
      <c r="H92" s="61">
        <v>3.6</v>
      </c>
      <c r="I92" s="61">
        <v>7.8800000000000008</v>
      </c>
      <c r="J92" s="61">
        <v>9.43</v>
      </c>
      <c r="K92" s="61">
        <v>37.26</v>
      </c>
      <c r="L92" s="61">
        <v>7.9700000000000006</v>
      </c>
      <c r="M92" s="82">
        <v>132.63000000000002</v>
      </c>
      <c r="N92" s="42">
        <f t="shared" si="84"/>
        <v>15.64115432873275</v>
      </c>
      <c r="P92" s="340">
        <f t="shared" si="90"/>
        <v>0</v>
      </c>
      <c r="Q92" s="341">
        <f t="shared" si="91"/>
        <v>6.2161367550086079E-4</v>
      </c>
      <c r="R92" s="341">
        <f t="shared" si="92"/>
        <v>4.364106570404893E-3</v>
      </c>
      <c r="S92" s="341">
        <f t="shared" si="93"/>
        <v>7.1066170897645135E-4</v>
      </c>
      <c r="T92" s="342">
        <f t="shared" si="94"/>
        <v>1.2252499600451933E-2</v>
      </c>
      <c r="V92" s="97"/>
      <c r="W92" s="61"/>
      <c r="X92" s="61"/>
      <c r="Y92" s="61">
        <v>14.547000000000001</v>
      </c>
      <c r="Z92" s="61">
        <v>8.2750000000000004</v>
      </c>
      <c r="AA92" s="61">
        <v>1.7250000000000001</v>
      </c>
      <c r="AB92" s="61">
        <v>1.31</v>
      </c>
      <c r="AC92" s="61">
        <v>2.7359999999999998</v>
      </c>
      <c r="AD92" s="61">
        <v>3.121</v>
      </c>
      <c r="AE92" s="61">
        <v>12.605</v>
      </c>
      <c r="AF92" s="61">
        <v>3.1180000000000003</v>
      </c>
      <c r="AG92" s="38">
        <v>38.978999999999999</v>
      </c>
      <c r="AH92" s="42">
        <f t="shared" si="85"/>
        <v>11.501282873636944</v>
      </c>
      <c r="AJ92" s="340">
        <f t="shared" si="95"/>
        <v>0</v>
      </c>
      <c r="AK92" s="341">
        <f t="shared" si="96"/>
        <v>3.1207412058869655E-4</v>
      </c>
      <c r="AL92" s="341">
        <f t="shared" si="97"/>
        <v>2.5363545833768475E-3</v>
      </c>
      <c r="AM92" s="341">
        <f t="shared" si="98"/>
        <v>5.8721940875028475E-4</v>
      </c>
      <c r="AN92" s="342">
        <f t="shared" si="99"/>
        <v>6.9451398275323251E-3</v>
      </c>
      <c r="AP92" s="52"/>
      <c r="AQ92" s="74"/>
      <c r="AR92" s="74"/>
      <c r="AS92" s="74">
        <f t="shared" si="103"/>
        <v>3.1755075311067453</v>
      </c>
      <c r="AT92" s="74">
        <f t="shared" si="104"/>
        <v>3.2655880031570641</v>
      </c>
      <c r="AU92" s="74">
        <f t="shared" si="105"/>
        <v>3.3301158301158305</v>
      </c>
      <c r="AV92" s="74">
        <f t="shared" si="106"/>
        <v>3.6388888888888888</v>
      </c>
      <c r="AW92" s="74">
        <f t="shared" si="107"/>
        <v>3.472081218274111</v>
      </c>
      <c r="AX92" s="74">
        <f t="shared" si="108"/>
        <v>3.3096500530222697</v>
      </c>
      <c r="AY92" s="74">
        <f t="shared" si="109"/>
        <v>3.3829844337090713</v>
      </c>
      <c r="AZ92" s="74">
        <f t="shared" si="110"/>
        <v>3.9121706398996237</v>
      </c>
      <c r="BA92" s="103">
        <f t="shared" si="111"/>
        <v>2.9389278443790987</v>
      </c>
      <c r="BB92" s="42">
        <f t="shared" si="112"/>
        <v>-0.24877309430078845</v>
      </c>
    </row>
    <row r="93" spans="1:54" ht="20.100000000000001" customHeight="1">
      <c r="A93" s="88" t="s">
        <v>132</v>
      </c>
      <c r="B93" s="90">
        <v>52.459999999999994</v>
      </c>
      <c r="C93" s="61">
        <v>80.75</v>
      </c>
      <c r="D93" s="61">
        <v>104.07000000000001</v>
      </c>
      <c r="E93" s="61">
        <v>603.96999999999991</v>
      </c>
      <c r="F93" s="61">
        <v>289.14999999999998</v>
      </c>
      <c r="G93" s="61">
        <v>450.3</v>
      </c>
      <c r="H93" s="61">
        <v>762.31000000000006</v>
      </c>
      <c r="I93" s="61">
        <v>257.18</v>
      </c>
      <c r="J93" s="61">
        <v>507.84000000000003</v>
      </c>
      <c r="K93" s="61">
        <v>203.33000000000004</v>
      </c>
      <c r="L93" s="61">
        <v>94.889999999999986</v>
      </c>
      <c r="M93" s="82">
        <v>62</v>
      </c>
      <c r="N93" s="42">
        <f t="shared" si="84"/>
        <v>-0.34661186637158808</v>
      </c>
      <c r="P93" s="340">
        <f t="shared" si="90"/>
        <v>6.1415051487494557E-3</v>
      </c>
      <c r="Q93" s="341">
        <f t="shared" si="91"/>
        <v>5.4037188818153982E-2</v>
      </c>
      <c r="R93" s="341">
        <f t="shared" si="92"/>
        <v>2.3815184888900352E-2</v>
      </c>
      <c r="S93" s="341">
        <f t="shared" si="93"/>
        <v>8.4610651900596558E-3</v>
      </c>
      <c r="T93" s="342">
        <f t="shared" si="94"/>
        <v>5.7276255389279926E-3</v>
      </c>
      <c r="V93" s="97">
        <v>22.387999999999998</v>
      </c>
      <c r="W93" s="61">
        <v>32.117999999999995</v>
      </c>
      <c r="X93" s="61">
        <v>46.103999999999999</v>
      </c>
      <c r="Y93" s="61">
        <v>115.84400000000001</v>
      </c>
      <c r="Z93" s="61">
        <v>80.877999999999986</v>
      </c>
      <c r="AA93" s="61">
        <v>154.042</v>
      </c>
      <c r="AB93" s="61">
        <v>213.55700000000002</v>
      </c>
      <c r="AC93" s="61">
        <v>106.854</v>
      </c>
      <c r="AD93" s="61">
        <v>247.97499999999999</v>
      </c>
      <c r="AE93" s="61">
        <v>84.92</v>
      </c>
      <c r="AF93" s="61">
        <v>49.557000000000002</v>
      </c>
      <c r="AG93" s="38">
        <v>32.635999999999996</v>
      </c>
      <c r="AH93" s="42">
        <f t="shared" si="85"/>
        <v>-0.34144520451197624</v>
      </c>
      <c r="AJ93" s="340">
        <f t="shared" si="95"/>
        <v>4.3162482802869967E-3</v>
      </c>
      <c r="AK93" s="341">
        <f t="shared" si="96"/>
        <v>2.7868128512303764E-2</v>
      </c>
      <c r="AL93" s="341">
        <f t="shared" si="97"/>
        <v>1.7087443968295271E-2</v>
      </c>
      <c r="AM93" s="341">
        <f t="shared" si="98"/>
        <v>9.3331726232962989E-3</v>
      </c>
      <c r="AN93" s="342">
        <f t="shared" si="99"/>
        <v>5.8149666079515879E-3</v>
      </c>
      <c r="AP93" s="52">
        <f t="shared" si="100"/>
        <v>4.2676324818909643</v>
      </c>
      <c r="AQ93" s="74">
        <f t="shared" si="101"/>
        <v>3.9774613003095971</v>
      </c>
      <c r="AR93" s="74">
        <f t="shared" si="102"/>
        <v>4.4300951282790422</v>
      </c>
      <c r="AS93" s="74">
        <f t="shared" si="103"/>
        <v>1.9180422868685534</v>
      </c>
      <c r="AT93" s="74">
        <f t="shared" si="104"/>
        <v>2.7970949334255573</v>
      </c>
      <c r="AU93" s="74">
        <f t="shared" si="105"/>
        <v>3.4208749722407283</v>
      </c>
      <c r="AV93" s="74">
        <f t="shared" si="106"/>
        <v>2.8014456061182456</v>
      </c>
      <c r="AW93" s="74">
        <f t="shared" si="107"/>
        <v>4.1548331907613347</v>
      </c>
      <c r="AX93" s="74">
        <f t="shared" si="108"/>
        <v>4.8829355702583488</v>
      </c>
      <c r="AY93" s="74">
        <f t="shared" si="109"/>
        <v>4.1764619092116257</v>
      </c>
      <c r="AZ93" s="74">
        <f t="shared" si="110"/>
        <v>5.2225735061650349</v>
      </c>
      <c r="BA93" s="103">
        <f t="shared" si="111"/>
        <v>5.2638709677419353</v>
      </c>
      <c r="BB93" s="42">
        <f t="shared" si="112"/>
        <v>7.9074926428800724E-3</v>
      </c>
    </row>
    <row r="94" spans="1:54" ht="20.100000000000001" customHeight="1">
      <c r="A94" s="88" t="s">
        <v>256</v>
      </c>
      <c r="B94" s="90">
        <v>3.37</v>
      </c>
      <c r="C94" s="61"/>
      <c r="D94" s="61">
        <v>8.7800000000000011</v>
      </c>
      <c r="E94" s="61">
        <v>2.7</v>
      </c>
      <c r="F94" s="61">
        <v>4.5</v>
      </c>
      <c r="G94" s="61">
        <v>7.65</v>
      </c>
      <c r="H94" s="61"/>
      <c r="I94" s="61">
        <v>6.04</v>
      </c>
      <c r="J94" s="61">
        <v>10.31</v>
      </c>
      <c r="K94" s="61">
        <v>13.73</v>
      </c>
      <c r="L94" s="61">
        <v>5.64</v>
      </c>
      <c r="M94" s="82">
        <v>161.63999999999999</v>
      </c>
      <c r="N94" s="42">
        <f t="shared" si="84"/>
        <v>27.659574468085108</v>
      </c>
      <c r="P94" s="340">
        <f t="shared" si="90"/>
        <v>3.9452673182016141E-4</v>
      </c>
      <c r="Q94" s="341">
        <f t="shared" si="91"/>
        <v>9.180201964443215E-4</v>
      </c>
      <c r="R94" s="341">
        <f t="shared" si="92"/>
        <v>1.60813696220234E-3</v>
      </c>
      <c r="S94" s="341">
        <f t="shared" si="93"/>
        <v>5.0290238878634692E-4</v>
      </c>
      <c r="T94" s="342">
        <f t="shared" si="94"/>
        <v>1.4932474066327753E-2</v>
      </c>
      <c r="V94" s="97">
        <v>1.1479999999999999</v>
      </c>
      <c r="W94" s="61"/>
      <c r="X94" s="61">
        <v>2.8559999999999999</v>
      </c>
      <c r="Y94" s="61">
        <v>0.97499999999999998</v>
      </c>
      <c r="Z94" s="61">
        <v>1.55</v>
      </c>
      <c r="AA94" s="61">
        <v>2.27</v>
      </c>
      <c r="AB94" s="61"/>
      <c r="AC94" s="61">
        <v>2.0590000000000002</v>
      </c>
      <c r="AD94" s="61">
        <v>3.2919999999999998</v>
      </c>
      <c r="AE94" s="61">
        <v>6.173</v>
      </c>
      <c r="AF94" s="61">
        <v>2.327</v>
      </c>
      <c r="AG94" s="38">
        <v>30.582000000000001</v>
      </c>
      <c r="AH94" s="42">
        <f t="shared" si="85"/>
        <v>12.142243231628708</v>
      </c>
      <c r="AJ94" s="340">
        <f t="shared" si="95"/>
        <v>2.2132629202114846E-4</v>
      </c>
      <c r="AK94" s="341">
        <f t="shared" si="96"/>
        <v>4.1067145144135721E-4</v>
      </c>
      <c r="AL94" s="341">
        <f t="shared" si="97"/>
        <v>1.2421195432911764E-3</v>
      </c>
      <c r="AM94" s="341">
        <f t="shared" si="98"/>
        <v>4.3824873770426955E-4</v>
      </c>
      <c r="AN94" s="342">
        <f t="shared" si="99"/>
        <v>5.4489921805483356E-3</v>
      </c>
      <c r="AP94" s="52">
        <f t="shared" si="100"/>
        <v>3.4065281899109792</v>
      </c>
      <c r="AQ94" s="74"/>
      <c r="AR94" s="74">
        <f t="shared" si="102"/>
        <v>3.2528473804100222</v>
      </c>
      <c r="AS94" s="74">
        <f t="shared" si="103"/>
        <v>3.6111111111111112</v>
      </c>
      <c r="AT94" s="74">
        <f t="shared" si="104"/>
        <v>3.4444444444444446</v>
      </c>
      <c r="AU94" s="74">
        <f t="shared" si="105"/>
        <v>2.9673202614379086</v>
      </c>
      <c r="AV94" s="74"/>
      <c r="AW94" s="74">
        <f t="shared" si="107"/>
        <v>3.4089403973509933</v>
      </c>
      <c r="AX94" s="74">
        <f t="shared" si="108"/>
        <v>3.1930164888457808</v>
      </c>
      <c r="AY94" s="74">
        <f t="shared" si="109"/>
        <v>4.4959941733430444</v>
      </c>
      <c r="AZ94" s="74">
        <f t="shared" si="110"/>
        <v>4.125886524822695</v>
      </c>
      <c r="BA94" s="103">
        <f t="shared" si="111"/>
        <v>1.8919821826280625</v>
      </c>
      <c r="BB94" s="42">
        <f t="shared" si="112"/>
        <v>-0.54143620498400202</v>
      </c>
    </row>
    <row r="95" spans="1:54" ht="20.100000000000001" customHeight="1">
      <c r="A95" s="88" t="s">
        <v>257</v>
      </c>
      <c r="B95" s="90"/>
      <c r="C95" s="61"/>
      <c r="D95" s="61"/>
      <c r="E95" s="61"/>
      <c r="F95" s="61"/>
      <c r="G95" s="61"/>
      <c r="H95" s="61"/>
      <c r="I95" s="61">
        <v>0.23</v>
      </c>
      <c r="J95" s="61">
        <v>0.63</v>
      </c>
      <c r="K95" s="61">
        <v>0.01</v>
      </c>
      <c r="L95" s="61">
        <v>156.24</v>
      </c>
      <c r="M95" s="82">
        <v>157.29000000000002</v>
      </c>
      <c r="N95" s="42">
        <f t="shared" si="84"/>
        <v>6.7204301075269538E-3</v>
      </c>
      <c r="P95" s="340">
        <f t="shared" si="90"/>
        <v>0</v>
      </c>
      <c r="Q95" s="341">
        <f t="shared" si="91"/>
        <v>0</v>
      </c>
      <c r="R95" s="341">
        <f t="shared" si="92"/>
        <v>1.1712578020410342E-6</v>
      </c>
      <c r="S95" s="341">
        <f t="shared" si="93"/>
        <v>1.3931466174464337E-2</v>
      </c>
      <c r="T95" s="342">
        <f t="shared" si="94"/>
        <v>1.4530616468032002E-2</v>
      </c>
      <c r="V95" s="97"/>
      <c r="W95" s="61"/>
      <c r="X95" s="61"/>
      <c r="Y95" s="61"/>
      <c r="Z95" s="61"/>
      <c r="AA95" s="61"/>
      <c r="AB95" s="61"/>
      <c r="AC95" s="61">
        <v>0.36</v>
      </c>
      <c r="AD95" s="61">
        <v>2.2589999999999999</v>
      </c>
      <c r="AE95" s="61">
        <v>1.7999999999999999E-2</v>
      </c>
      <c r="AF95" s="61">
        <v>28.138000000000002</v>
      </c>
      <c r="AG95" s="38">
        <v>30</v>
      </c>
      <c r="AH95" s="42">
        <f t="shared" si="85"/>
        <v>6.6173857417016077E-2</v>
      </c>
      <c r="AJ95" s="340">
        <f t="shared" si="95"/>
        <v>0</v>
      </c>
      <c r="AK95" s="341">
        <f t="shared" si="96"/>
        <v>0</v>
      </c>
      <c r="AL95" s="341">
        <f t="shared" si="97"/>
        <v>3.6219264181501983E-6</v>
      </c>
      <c r="AM95" s="341">
        <f t="shared" si="98"/>
        <v>5.2992879164257579E-3</v>
      </c>
      <c r="AN95" s="342">
        <f t="shared" si="99"/>
        <v>5.3452934869024282E-3</v>
      </c>
      <c r="AP95" s="52"/>
      <c r="AQ95" s="74"/>
      <c r="AR95" s="74"/>
      <c r="AS95" s="74"/>
      <c r="AT95" s="74"/>
      <c r="AU95" s="74"/>
      <c r="AV95" s="74"/>
      <c r="AW95" s="74">
        <f t="shared" si="107"/>
        <v>15.652173913043477</v>
      </c>
      <c r="AX95" s="74">
        <f t="shared" si="108"/>
        <v>35.857142857142854</v>
      </c>
      <c r="AY95" s="74">
        <f t="shared" si="109"/>
        <v>18</v>
      </c>
      <c r="AZ95" s="74">
        <f t="shared" si="110"/>
        <v>1.8009472606246799</v>
      </c>
      <c r="BA95" s="103">
        <f t="shared" si="111"/>
        <v>1.9073049780659925</v>
      </c>
      <c r="BB95" s="42">
        <f t="shared" si="112"/>
        <v>5.9056541946942508E-2</v>
      </c>
    </row>
    <row r="96" spans="1:54" ht="20.100000000000001" customHeight="1">
      <c r="A96" s="88" t="s">
        <v>182</v>
      </c>
      <c r="B96" s="90">
        <v>30.99</v>
      </c>
      <c r="C96" s="61">
        <v>23.35</v>
      </c>
      <c r="D96" s="61">
        <v>23.599999999999998</v>
      </c>
      <c r="E96" s="61">
        <v>21.450000000000003</v>
      </c>
      <c r="F96" s="61">
        <v>27.38</v>
      </c>
      <c r="G96" s="61">
        <v>39.5</v>
      </c>
      <c r="H96" s="61">
        <v>47.14</v>
      </c>
      <c r="I96" s="61">
        <v>35.11</v>
      </c>
      <c r="J96" s="61">
        <v>38.269999999999996</v>
      </c>
      <c r="K96" s="61">
        <v>29.8</v>
      </c>
      <c r="L96" s="61">
        <v>2.58</v>
      </c>
      <c r="M96" s="82">
        <v>5.47</v>
      </c>
      <c r="N96" s="42">
        <f t="shared" si="84"/>
        <v>1.1201550387596897</v>
      </c>
      <c r="P96" s="340">
        <f t="shared" si="90"/>
        <v>3.628006949289852E-3</v>
      </c>
      <c r="Q96" s="341">
        <f t="shared" si="91"/>
        <v>4.740104282294209E-3</v>
      </c>
      <c r="R96" s="341">
        <f t="shared" si="92"/>
        <v>3.4903482500822816E-3</v>
      </c>
      <c r="S96" s="341">
        <f t="shared" si="93"/>
        <v>2.3005109274269067E-4</v>
      </c>
      <c r="T96" s="342">
        <f t="shared" si="94"/>
        <v>5.0532438222477616E-4</v>
      </c>
      <c r="V96" s="97">
        <v>38.337000000000003</v>
      </c>
      <c r="W96" s="61">
        <v>31.431000000000001</v>
      </c>
      <c r="X96" s="61">
        <v>23.026000000000003</v>
      </c>
      <c r="Y96" s="61">
        <v>24.638999999999999</v>
      </c>
      <c r="Z96" s="61">
        <v>34.819000000000003</v>
      </c>
      <c r="AA96" s="61">
        <v>36.898000000000003</v>
      </c>
      <c r="AB96" s="61">
        <v>66.036000000000001</v>
      </c>
      <c r="AC96" s="61">
        <v>53.156999999999996</v>
      </c>
      <c r="AD96" s="61">
        <v>62.358000000000004</v>
      </c>
      <c r="AE96" s="61">
        <v>48.125999999999998</v>
      </c>
      <c r="AF96" s="61">
        <v>1.1459999999999999</v>
      </c>
      <c r="AG96" s="38">
        <v>16.509999999999998</v>
      </c>
      <c r="AH96" s="42">
        <f t="shared" si="85"/>
        <v>13.406631762652705</v>
      </c>
      <c r="AJ96" s="340">
        <f t="shared" si="95"/>
        <v>7.3911028372950962E-3</v>
      </c>
      <c r="AK96" s="341">
        <f t="shared" si="96"/>
        <v>6.6753106675256383E-3</v>
      </c>
      <c r="AL96" s="341">
        <f t="shared" si="97"/>
        <v>9.6838239333275795E-3</v>
      </c>
      <c r="AM96" s="341">
        <f t="shared" si="98"/>
        <v>2.1582855754580699E-4</v>
      </c>
      <c r="AN96" s="342">
        <f t="shared" si="99"/>
        <v>2.9416931822919693E-3</v>
      </c>
      <c r="AP96" s="52">
        <f t="shared" si="100"/>
        <v>12.37076476282672</v>
      </c>
      <c r="AQ96" s="74">
        <f t="shared" si="101"/>
        <v>13.460813704496788</v>
      </c>
      <c r="AR96" s="74">
        <f t="shared" si="102"/>
        <v>9.7567796610169513</v>
      </c>
      <c r="AS96" s="74">
        <f t="shared" si="103"/>
        <v>11.486713286713286</v>
      </c>
      <c r="AT96" s="74">
        <f t="shared" si="104"/>
        <v>12.716946676406138</v>
      </c>
      <c r="AU96" s="74">
        <f t="shared" si="105"/>
        <v>9.3412658227848109</v>
      </c>
      <c r="AV96" s="74">
        <f t="shared" si="106"/>
        <v>14.008485362749257</v>
      </c>
      <c r="AW96" s="74">
        <f t="shared" si="107"/>
        <v>15.140131016804329</v>
      </c>
      <c r="AX96" s="74">
        <f t="shared" si="108"/>
        <v>16.294225241703689</v>
      </c>
      <c r="AY96" s="74">
        <f t="shared" si="109"/>
        <v>16.149664429530198</v>
      </c>
      <c r="AZ96" s="74">
        <f t="shared" si="110"/>
        <v>4.4418604651162781</v>
      </c>
      <c r="BA96" s="103">
        <f t="shared" si="111"/>
        <v>30.182815356489947</v>
      </c>
      <c r="BB96" s="42">
        <f t="shared" si="112"/>
        <v>5.795084085492503</v>
      </c>
    </row>
    <row r="97" spans="1:54" ht="20.100000000000001" customHeight="1">
      <c r="A97" s="88" t="s">
        <v>166</v>
      </c>
      <c r="B97" s="90">
        <v>0.14000000000000001</v>
      </c>
      <c r="C97" s="61">
        <v>0.30000000000000004</v>
      </c>
      <c r="D97" s="61">
        <v>0.19</v>
      </c>
      <c r="E97" s="61"/>
      <c r="F97" s="61">
        <v>15.17</v>
      </c>
      <c r="G97" s="61">
        <v>136.52000000000001</v>
      </c>
      <c r="H97" s="61">
        <v>0.96</v>
      </c>
      <c r="I97" s="61">
        <v>0.68</v>
      </c>
      <c r="J97" s="61">
        <v>0.47000000000000003</v>
      </c>
      <c r="K97" s="61">
        <v>2.73</v>
      </c>
      <c r="L97" s="61">
        <v>70.97999999999999</v>
      </c>
      <c r="M97" s="82">
        <v>26.37</v>
      </c>
      <c r="N97" s="42">
        <f t="shared" si="84"/>
        <v>-0.62848689771766686</v>
      </c>
      <c r="P97" s="340">
        <f t="shared" si="90"/>
        <v>1.6389834556327181E-5</v>
      </c>
      <c r="Q97" s="341">
        <f t="shared" si="91"/>
        <v>1.638276042072925E-2</v>
      </c>
      <c r="R97" s="341">
        <f t="shared" si="92"/>
        <v>3.197533799572023E-4</v>
      </c>
      <c r="S97" s="341">
        <f t="shared" si="93"/>
        <v>6.3290800631303022E-3</v>
      </c>
      <c r="T97" s="342">
        <f t="shared" si="94"/>
        <v>2.4360884751859868E-3</v>
      </c>
      <c r="V97" s="97">
        <v>9.5000000000000001E-2</v>
      </c>
      <c r="W97" s="61">
        <v>0.216</v>
      </c>
      <c r="X97" s="61">
        <v>0.124</v>
      </c>
      <c r="Y97" s="61"/>
      <c r="Z97" s="61">
        <v>5.3980000000000006</v>
      </c>
      <c r="AA97" s="61">
        <v>19.106999999999999</v>
      </c>
      <c r="AB97" s="61">
        <v>1.2930000000000001</v>
      </c>
      <c r="AC97" s="61">
        <v>0.56000000000000005</v>
      </c>
      <c r="AD97" s="61">
        <v>0.376</v>
      </c>
      <c r="AE97" s="61">
        <v>1.1479999999999999</v>
      </c>
      <c r="AF97" s="61">
        <v>28.195999999999998</v>
      </c>
      <c r="AG97" s="38">
        <v>14.595000000000001</v>
      </c>
      <c r="AH97" s="42">
        <f t="shared" si="85"/>
        <v>-0.48237338629592846</v>
      </c>
      <c r="AJ97" s="340">
        <f t="shared" si="95"/>
        <v>1.8315329043561939E-5</v>
      </c>
      <c r="AK97" s="341">
        <f t="shared" si="96"/>
        <v>3.4566957809207101E-3</v>
      </c>
      <c r="AL97" s="341">
        <f t="shared" si="97"/>
        <v>2.3099841822424598E-4</v>
      </c>
      <c r="AM97" s="341">
        <f t="shared" si="98"/>
        <v>5.3102111767553001E-3</v>
      </c>
      <c r="AN97" s="342">
        <f t="shared" si="99"/>
        <v>2.6004852813780316E-3</v>
      </c>
      <c r="AP97" s="52">
        <f t="shared" si="100"/>
        <v>6.7857142857142847</v>
      </c>
      <c r="AQ97" s="74">
        <f t="shared" si="101"/>
        <v>7.1999999999999984</v>
      </c>
      <c r="AR97" s="74">
        <f t="shared" si="102"/>
        <v>6.526315789473685</v>
      </c>
      <c r="AS97" s="74" t="e">
        <f t="shared" si="103"/>
        <v>#DIV/0!</v>
      </c>
      <c r="AT97" s="74">
        <f t="shared" si="104"/>
        <v>3.5583388266315099</v>
      </c>
      <c r="AU97" s="74">
        <f t="shared" si="105"/>
        <v>1.3995751538236154</v>
      </c>
      <c r="AV97" s="74">
        <f t="shared" si="106"/>
        <v>13.468750000000004</v>
      </c>
      <c r="AW97" s="74">
        <f t="shared" si="107"/>
        <v>8.2352941176470598</v>
      </c>
      <c r="AX97" s="74">
        <f t="shared" si="108"/>
        <v>7.9999999999999991</v>
      </c>
      <c r="AY97" s="74">
        <f t="shared" si="109"/>
        <v>4.2051282051282044</v>
      </c>
      <c r="AZ97" s="74">
        <f t="shared" si="110"/>
        <v>3.9723865877712035</v>
      </c>
      <c r="BA97" s="103">
        <f t="shared" si="111"/>
        <v>5.5346985210466437</v>
      </c>
      <c r="BB97" s="42">
        <f t="shared" si="112"/>
        <v>0.39329302391789878</v>
      </c>
    </row>
    <row r="98" spans="1:54" ht="20.100000000000001" customHeight="1" thickBot="1">
      <c r="A98" s="48" t="s">
        <v>33</v>
      </c>
      <c r="B98" s="91">
        <f t="shared" ref="B98:K98" si="113">B99-SUM(B71:B97)</f>
        <v>2238.3199999999979</v>
      </c>
      <c r="C98" s="67">
        <f t="shared" si="113"/>
        <v>1853.4200000000055</v>
      </c>
      <c r="D98" s="67">
        <f t="shared" si="113"/>
        <v>4016.1999999999953</v>
      </c>
      <c r="E98" s="67">
        <f t="shared" si="113"/>
        <v>5187.1200000000026</v>
      </c>
      <c r="F98" s="67">
        <f t="shared" si="113"/>
        <v>1529.9000000000033</v>
      </c>
      <c r="G98" s="67">
        <f t="shared" si="113"/>
        <v>419.41000000000167</v>
      </c>
      <c r="H98" s="67">
        <f t="shared" si="113"/>
        <v>774.30000000000473</v>
      </c>
      <c r="I98" s="67">
        <f t="shared" si="113"/>
        <v>337.50000000000364</v>
      </c>
      <c r="J98" s="67">
        <f t="shared" si="113"/>
        <v>425.65999999999804</v>
      </c>
      <c r="K98" s="67">
        <f t="shared" si="113"/>
        <v>555.03999999999905</v>
      </c>
      <c r="L98" s="67">
        <f t="shared" ref="L98:M98" si="114">L99-SUM(L71:L97)</f>
        <v>535.60000000000036</v>
      </c>
      <c r="M98" s="107">
        <f t="shared" si="114"/>
        <v>378.72999999999774</v>
      </c>
      <c r="N98" s="42">
        <f t="shared" si="84"/>
        <v>-0.29288648244959392</v>
      </c>
      <c r="P98" s="340">
        <f t="shared" si="90"/>
        <v>0.26204067488655869</v>
      </c>
      <c r="Q98" s="349">
        <f t="shared" si="91"/>
        <v>5.0330307266760049E-2</v>
      </c>
      <c r="R98" s="341">
        <f t="shared" si="92"/>
        <v>6.5009493044485445E-2</v>
      </c>
      <c r="S98" s="341">
        <f t="shared" si="93"/>
        <v>4.7757893516660925E-2</v>
      </c>
      <c r="T98" s="342">
        <f t="shared" si="94"/>
        <v>3.4987477747712672E-2</v>
      </c>
      <c r="V98" s="97">
        <f t="shared" ref="V98:AG98" si="115">V99-SUM(V71:V97)</f>
        <v>234.15400000000136</v>
      </c>
      <c r="W98" s="61">
        <f t="shared" si="115"/>
        <v>259.18900000000122</v>
      </c>
      <c r="X98" s="61">
        <f t="shared" si="115"/>
        <v>510.50500000000466</v>
      </c>
      <c r="Y98" s="61">
        <f t="shared" si="115"/>
        <v>643.37500000000364</v>
      </c>
      <c r="Z98" s="61">
        <f t="shared" si="115"/>
        <v>324.17300000000068</v>
      </c>
      <c r="AA98" s="61">
        <f t="shared" si="115"/>
        <v>139.07199999999921</v>
      </c>
      <c r="AB98" s="61">
        <f t="shared" si="115"/>
        <v>200.84899999999834</v>
      </c>
      <c r="AC98" s="61">
        <f t="shared" si="115"/>
        <v>157.4409999999998</v>
      </c>
      <c r="AD98" s="61">
        <f t="shared" si="115"/>
        <v>170.23999999999887</v>
      </c>
      <c r="AE98" s="61">
        <f t="shared" si="115"/>
        <v>233.41699999999855</v>
      </c>
      <c r="AF98" s="61">
        <f t="shared" si="115"/>
        <v>188.6180000000013</v>
      </c>
      <c r="AG98" s="38">
        <f t="shared" si="115"/>
        <v>170.65099999999802</v>
      </c>
      <c r="AH98" s="42">
        <f t="shared" si="85"/>
        <v>-9.5256020104142539E-2</v>
      </c>
      <c r="AJ98" s="340">
        <f t="shared" si="95"/>
        <v>4.5143237440697127E-2</v>
      </c>
      <c r="AK98" s="349">
        <f t="shared" si="96"/>
        <v>2.5159867883194759E-2</v>
      </c>
      <c r="AL98" s="341">
        <f t="shared" si="97"/>
        <v>4.6967733263631094E-2</v>
      </c>
      <c r="AM98" s="341">
        <f t="shared" si="98"/>
        <v>3.5522819255824879E-2</v>
      </c>
      <c r="AN98" s="342">
        <f t="shared" si="99"/>
        <v>3.0405989294445858E-2</v>
      </c>
      <c r="AP98" s="52">
        <f t="shared" si="100"/>
        <v>1.0461149433503771</v>
      </c>
      <c r="AQ98" s="74">
        <f t="shared" si="101"/>
        <v>1.3984364040530504</v>
      </c>
      <c r="AR98" s="74">
        <f t="shared" si="102"/>
        <v>1.2711144863303749</v>
      </c>
      <c r="AS98" s="74">
        <f t="shared" si="103"/>
        <v>1.2403318218973212</v>
      </c>
      <c r="AT98" s="74">
        <f t="shared" si="104"/>
        <v>2.1189162690371917</v>
      </c>
      <c r="AU98" s="74">
        <f t="shared" si="105"/>
        <v>3.3158961398154227</v>
      </c>
      <c r="AV98" s="74">
        <f t="shared" si="106"/>
        <v>2.5939429161823209</v>
      </c>
      <c r="AW98" s="74">
        <f t="shared" si="107"/>
        <v>4.6649185185184621</v>
      </c>
      <c r="AX98" s="74">
        <f t="shared" si="108"/>
        <v>3.9994361697129084</v>
      </c>
      <c r="AY98" s="74">
        <f t="shared" si="109"/>
        <v>4.2054086191985975</v>
      </c>
      <c r="AZ98" s="74">
        <f t="shared" si="110"/>
        <v>3.5216206123973333</v>
      </c>
      <c r="BA98" s="74">
        <f t="shared" si="111"/>
        <v>4.5058748976843415</v>
      </c>
      <c r="BB98" s="42">
        <f t="shared" si="112"/>
        <v>0.27948901759096073</v>
      </c>
    </row>
    <row r="99" spans="1:54" s="6" customFormat="1" ht="26.25" customHeight="1" thickBot="1">
      <c r="A99" s="58" t="s">
        <v>34</v>
      </c>
      <c r="B99" s="94">
        <v>8541.8799999999992</v>
      </c>
      <c r="C99" s="95">
        <v>10867.960000000003</v>
      </c>
      <c r="D99" s="95">
        <v>14654.26</v>
      </c>
      <c r="E99" s="95">
        <v>14833.510000000002</v>
      </c>
      <c r="F99" s="95">
        <v>11454.050000000001</v>
      </c>
      <c r="G99" s="95">
        <v>8333.1500000000033</v>
      </c>
      <c r="H99" s="95">
        <v>9150.8000000000047</v>
      </c>
      <c r="I99" s="95">
        <v>9840.2000000000044</v>
      </c>
      <c r="J99" s="95">
        <v>12202.909999999996</v>
      </c>
      <c r="K99" s="95">
        <v>8537.8299999999981</v>
      </c>
      <c r="L99" s="95">
        <v>11214.899999999994</v>
      </c>
      <c r="M99" s="96">
        <v>10824.729999999998</v>
      </c>
      <c r="N99" s="139">
        <f t="shared" si="84"/>
        <v>-3.4790323587370074E-2</v>
      </c>
      <c r="O99"/>
      <c r="P99" s="334">
        <f>SUM(P71:P98)</f>
        <v>1</v>
      </c>
      <c r="Q99" s="338">
        <f t="shared" ref="Q99:T99" si="116">SUM(Q71:Q98)</f>
        <v>0.99999999999999978</v>
      </c>
      <c r="R99" s="338">
        <f t="shared" si="116"/>
        <v>1</v>
      </c>
      <c r="S99" s="338">
        <f t="shared" si="116"/>
        <v>1.0000000000000002</v>
      </c>
      <c r="T99" s="335">
        <f t="shared" si="116"/>
        <v>1</v>
      </c>
      <c r="V99" s="99">
        <v>5186.912000000003</v>
      </c>
      <c r="W99" s="69">
        <v>6901.8550000000032</v>
      </c>
      <c r="X99" s="69">
        <v>9422.9650000000038</v>
      </c>
      <c r="Y99" s="69">
        <v>8271.0440000000017</v>
      </c>
      <c r="Z99" s="69">
        <v>8982.6560000000009</v>
      </c>
      <c r="AA99" s="69">
        <v>5527.5330000000013</v>
      </c>
      <c r="AB99" s="69">
        <v>5641.0759999999991</v>
      </c>
      <c r="AC99" s="69">
        <v>5698.0459999999994</v>
      </c>
      <c r="AD99" s="69">
        <v>6316.7910000000002</v>
      </c>
      <c r="AE99" s="69">
        <v>4969.7309999999989</v>
      </c>
      <c r="AF99" s="69">
        <v>5309.7700000000013</v>
      </c>
      <c r="AG99" s="85">
        <v>5612.4139999999989</v>
      </c>
      <c r="AH99" s="86">
        <f t="shared" si="85"/>
        <v>5.6997572399557314E-2</v>
      </c>
      <c r="AI99"/>
      <c r="AJ99" s="334">
        <f>SUM(AJ71:AJ98)</f>
        <v>0.99999999999999978</v>
      </c>
      <c r="AK99" s="338">
        <f t="shared" ref="AK99:AN99" si="117">SUM(AK71:AK98)</f>
        <v>1</v>
      </c>
      <c r="AL99" s="338">
        <f t="shared" si="117"/>
        <v>1.0000000000000002</v>
      </c>
      <c r="AM99" s="338">
        <f t="shared" si="117"/>
        <v>1</v>
      </c>
      <c r="AN99" s="335">
        <f t="shared" si="117"/>
        <v>0.99999999999999989</v>
      </c>
      <c r="AP99" s="72">
        <f t="shared" ref="AP99:AT99" si="118">(V99/B99)*10</f>
        <v>6.072330681302013</v>
      </c>
      <c r="AQ99" s="77">
        <f t="shared" si="118"/>
        <v>6.3506444631743229</v>
      </c>
      <c r="AR99" s="77">
        <f t="shared" si="118"/>
        <v>6.4301882183064887</v>
      </c>
      <c r="AS99" s="77">
        <f t="shared" si="118"/>
        <v>5.5759183092875535</v>
      </c>
      <c r="AT99" s="77">
        <f t="shared" si="118"/>
        <v>7.8423404821875229</v>
      </c>
      <c r="AU99" s="77">
        <f t="shared" ref="AU99" si="119">(AA99/G99)*10</f>
        <v>6.6331855300816613</v>
      </c>
      <c r="AV99" s="77">
        <f t="shared" ref="AV99" si="120">(AB99/H99)*10</f>
        <v>6.1645714035931238</v>
      </c>
      <c r="AW99" s="77">
        <f t="shared" ref="AW99" si="121">(AC99/I99)*10</f>
        <v>5.7905794597670743</v>
      </c>
      <c r="AX99" s="77">
        <f t="shared" ref="AX99:AY99" si="122">(AD99/J99)*10</f>
        <v>5.1764628273092246</v>
      </c>
      <c r="AY99" s="77">
        <f t="shared" si="122"/>
        <v>5.820836207795189</v>
      </c>
      <c r="AZ99" s="77">
        <f t="shared" ref="AZ99" si="123">(AF99/L99)*10</f>
        <v>4.7345674058618483</v>
      </c>
      <c r="BA99" s="87">
        <f t="shared" ref="BA99" si="124">(AG99/M99)*10</f>
        <v>5.1848073808769364</v>
      </c>
      <c r="BB99" s="86">
        <f t="shared" si="112"/>
        <v>9.5096328010379108E-2</v>
      </c>
    </row>
  </sheetData>
  <mergeCells count="36">
    <mergeCell ref="AJ68:AN69"/>
    <mergeCell ref="AP68:BA68"/>
    <mergeCell ref="BB68:BB70"/>
    <mergeCell ref="B69:M69"/>
    <mergeCell ref="V69:AG69"/>
    <mergeCell ref="AP69:BA69"/>
    <mergeCell ref="AH68:AH70"/>
    <mergeCell ref="A68:A70"/>
    <mergeCell ref="B68:M68"/>
    <mergeCell ref="N68:N70"/>
    <mergeCell ref="P68:T69"/>
    <mergeCell ref="V68:AG68"/>
    <mergeCell ref="AJ36:AN37"/>
    <mergeCell ref="AP36:BA36"/>
    <mergeCell ref="BB36:BB38"/>
    <mergeCell ref="B37:M37"/>
    <mergeCell ref="V37:AG37"/>
    <mergeCell ref="AP37:BA37"/>
    <mergeCell ref="AH36:AH38"/>
    <mergeCell ref="A36:A38"/>
    <mergeCell ref="B36:M36"/>
    <mergeCell ref="N36:N38"/>
    <mergeCell ref="P36:T37"/>
    <mergeCell ref="V36:AG36"/>
    <mergeCell ref="AJ4:AN5"/>
    <mergeCell ref="AP4:BA4"/>
    <mergeCell ref="BB4:BB6"/>
    <mergeCell ref="B5:M5"/>
    <mergeCell ref="V5:AG5"/>
    <mergeCell ref="AP5:BA5"/>
    <mergeCell ref="AH4:AH6"/>
    <mergeCell ref="A4:A6"/>
    <mergeCell ref="B4:M4"/>
    <mergeCell ref="N4:N6"/>
    <mergeCell ref="P4:T5"/>
    <mergeCell ref="V4:AG4"/>
  </mergeCells>
  <conditionalFormatting sqref="BC7:BC33">
    <cfRule type="cellIs" dxfId="5" priority="15" operator="greaterThan">
      <formula>0</formula>
    </cfRule>
    <cfRule type="cellIs" dxfId="4" priority="16" operator="lessThan">
      <formula>0</formula>
    </cfRule>
  </conditionalFormatting>
  <printOptions horizontalCentered="1"/>
  <pageMargins left="0.31496062992125984" right="0.31496062992125984" top="0.35433070866141736" bottom="0.35433070866141736" header="0.31496062992125984" footer="0.31496062992125984"/>
  <pageSetup paperSize="9" scale="42" orientation="portrait" r:id="rId1"/>
  <ignoredErrors>
    <ignoredError sqref="AF32:AG32 L32:M32 AF64:AG64 AF98 B32:J32 V98:AD98 V64:AD64 V32:AD32" formulaRange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4" id="{5AEE2FCE-90CE-4E38-8108-D6635F6D5817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BB7:BB33</xm:sqref>
        </x14:conditionalFormatting>
        <x14:conditionalFormatting xmlns:xm="http://schemas.microsoft.com/office/excel/2006/main">
          <x14:cfRule type="iconSet" priority="13" id="{1E0750B6-F0AC-4272-85A8-4F4C7D8217AD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N7:N33</xm:sqref>
        </x14:conditionalFormatting>
        <x14:conditionalFormatting xmlns:xm="http://schemas.microsoft.com/office/excel/2006/main">
          <x14:cfRule type="iconSet" priority="12" id="{E01FFE9A-CCDC-4A0B-9926-1F4E6A41EF5E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AH7:AH33</xm:sqref>
        </x14:conditionalFormatting>
        <x14:conditionalFormatting xmlns:xm="http://schemas.microsoft.com/office/excel/2006/main">
          <x14:cfRule type="iconSet" priority="11" id="{82798E04-4826-418A-A0A2-EA200BF434A9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BB65</xm:sqref>
        </x14:conditionalFormatting>
        <x14:conditionalFormatting xmlns:xm="http://schemas.microsoft.com/office/excel/2006/main">
          <x14:cfRule type="iconSet" priority="10" id="{58F10815-427E-4EEE-8A18-4AF94654E3B0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AH65</xm:sqref>
        </x14:conditionalFormatting>
        <x14:conditionalFormatting xmlns:xm="http://schemas.microsoft.com/office/excel/2006/main">
          <x14:cfRule type="iconSet" priority="9" id="{A03DE416-0BBA-42BE-8DD5-7825357259BB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BB99</xm:sqref>
        </x14:conditionalFormatting>
        <x14:conditionalFormatting xmlns:xm="http://schemas.microsoft.com/office/excel/2006/main">
          <x14:cfRule type="iconSet" priority="8" id="{13B4D04C-5B3A-402E-80D7-4F63162671AB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N99</xm:sqref>
        </x14:conditionalFormatting>
        <x14:conditionalFormatting xmlns:xm="http://schemas.microsoft.com/office/excel/2006/main">
          <x14:cfRule type="iconSet" priority="7" id="{3C592D8D-F2C1-4999-A843-7EA5F888B83E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AH99</xm:sqref>
        </x14:conditionalFormatting>
        <x14:conditionalFormatting xmlns:xm="http://schemas.microsoft.com/office/excel/2006/main">
          <x14:cfRule type="iconSet" priority="3" id="{484CAB43-88BD-44EC-AA10-D75F88EA2E91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N71:N98</xm:sqref>
        </x14:conditionalFormatting>
        <x14:conditionalFormatting xmlns:xm="http://schemas.microsoft.com/office/excel/2006/main">
          <x14:cfRule type="iconSet" priority="2" id="{9D3ADE94-2029-42D6-8B41-19E78551A8D5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AH71:AH98</xm:sqref>
        </x14:conditionalFormatting>
        <x14:conditionalFormatting xmlns:xm="http://schemas.microsoft.com/office/excel/2006/main">
          <x14:cfRule type="iconSet" priority="1" id="{52B11D8C-88B9-4878-9262-128FEA6884AC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BB71:BB98</xm:sqref>
        </x14:conditionalFormatting>
        <x14:conditionalFormatting xmlns:xm="http://schemas.microsoft.com/office/excel/2006/main">
          <x14:cfRule type="iconSet" priority="136" id="{156BCAE7-0075-443B-B7AA-C0454920AA03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N39:N65</xm:sqref>
        </x14:conditionalFormatting>
        <x14:conditionalFormatting xmlns:xm="http://schemas.microsoft.com/office/excel/2006/main">
          <x14:cfRule type="iconSet" priority="138" id="{91C003FA-1798-4C66-900C-40074D6D55C3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AH39:AH64</xm:sqref>
        </x14:conditionalFormatting>
        <x14:conditionalFormatting xmlns:xm="http://schemas.microsoft.com/office/excel/2006/main">
          <x14:cfRule type="iconSet" priority="140" id="{50CCD8CD-4F2A-4436-9FAF-748F57AB4948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BB39:BB64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pageSetUpPr fitToPage="1"/>
  </sheetPr>
  <dimension ref="A1:AH22"/>
  <sheetViews>
    <sheetView showGridLines="0" topLeftCell="D1" workbookViewId="0">
      <selection activeCell="Y12" sqref="Y12"/>
    </sheetView>
  </sheetViews>
  <sheetFormatPr defaultRowHeight="15"/>
  <cols>
    <col min="1" max="1" width="2.85546875" customWidth="1"/>
    <col min="2" max="2" width="2.28515625" customWidth="1"/>
    <col min="3" max="3" width="22" customWidth="1"/>
    <col min="4" max="13" width="9.140625" customWidth="1"/>
    <col min="16" max="16" width="10.42578125" customWidth="1"/>
    <col min="17" max="17" width="1.140625" customWidth="1"/>
    <col min="18" max="28" width="9.140625" customWidth="1"/>
    <col min="31" max="31" width="10.42578125" customWidth="1"/>
    <col min="32" max="32" width="1.140625" customWidth="1"/>
    <col min="33" max="33" width="10.42578125" customWidth="1"/>
    <col min="34" max="34" width="2" customWidth="1"/>
    <col min="35" max="42" width="9.140625" customWidth="1"/>
    <col min="45" max="45" width="10.42578125" customWidth="1"/>
  </cols>
  <sheetData>
    <row r="1" spans="1:34" ht="15.75">
      <c r="A1" s="18" t="s">
        <v>212</v>
      </c>
    </row>
    <row r="2" spans="1:34" ht="15.75" thickBot="1"/>
    <row r="3" spans="1:34" ht="15" customHeight="1">
      <c r="A3" s="507" t="s">
        <v>32</v>
      </c>
      <c r="B3" s="516"/>
      <c r="C3" s="499"/>
      <c r="D3" s="533" t="s">
        <v>19</v>
      </c>
      <c r="E3" s="530"/>
      <c r="F3" s="530"/>
      <c r="G3" s="530"/>
      <c r="H3" s="530"/>
      <c r="I3" s="530"/>
      <c r="J3" s="530"/>
      <c r="K3" s="530"/>
      <c r="L3" s="530"/>
      <c r="M3" s="530"/>
      <c r="N3" s="530"/>
      <c r="O3" s="531"/>
      <c r="P3" s="519" t="s">
        <v>196</v>
      </c>
      <c r="R3" s="489" t="s">
        <v>112</v>
      </c>
      <c r="S3" s="495"/>
      <c r="T3" s="495"/>
      <c r="U3" s="495"/>
      <c r="V3" s="522"/>
    </row>
    <row r="4" spans="1:34" ht="15.75" thickBot="1">
      <c r="A4" s="517"/>
      <c r="B4" s="518"/>
      <c r="C4" s="500"/>
      <c r="D4" s="526" t="s">
        <v>69</v>
      </c>
      <c r="E4" s="527"/>
      <c r="F4" s="527"/>
      <c r="G4" s="527"/>
      <c r="H4" s="527"/>
      <c r="I4" s="527"/>
      <c r="J4" s="527"/>
      <c r="K4" s="527"/>
      <c r="L4" s="527"/>
      <c r="M4" s="527"/>
      <c r="N4" s="527"/>
      <c r="O4" s="528"/>
      <c r="P4" s="520"/>
      <c r="R4" s="523"/>
      <c r="S4" s="524"/>
      <c r="T4" s="524"/>
      <c r="U4" s="524"/>
      <c r="V4" s="525"/>
    </row>
    <row r="5" spans="1:34" ht="23.25" customHeight="1" thickBot="1">
      <c r="A5" s="517"/>
      <c r="B5" s="518"/>
      <c r="C5" s="500"/>
      <c r="D5" s="31">
        <v>2010</v>
      </c>
      <c r="E5" s="78">
        <v>2011</v>
      </c>
      <c r="F5" s="78">
        <v>2012</v>
      </c>
      <c r="G5" s="78">
        <v>2013</v>
      </c>
      <c r="H5" s="78">
        <v>2014</v>
      </c>
      <c r="I5" s="78">
        <v>2015</v>
      </c>
      <c r="J5" s="78">
        <v>2016</v>
      </c>
      <c r="K5" s="78">
        <v>2017</v>
      </c>
      <c r="L5" s="78">
        <v>2018</v>
      </c>
      <c r="M5" s="78">
        <v>2019</v>
      </c>
      <c r="N5" s="78">
        <v>2020</v>
      </c>
      <c r="O5" s="30">
        <v>2021</v>
      </c>
      <c r="P5" s="521"/>
      <c r="R5" s="284">
        <v>2010</v>
      </c>
      <c r="S5" s="339">
        <v>2015</v>
      </c>
      <c r="T5" s="386">
        <v>2019</v>
      </c>
      <c r="U5" s="447">
        <v>2020</v>
      </c>
      <c r="V5" s="288">
        <v>2021</v>
      </c>
    </row>
    <row r="6" spans="1:34" ht="20.100000000000001" customHeight="1">
      <c r="A6" s="10" t="s">
        <v>36</v>
      </c>
      <c r="B6" s="11"/>
      <c r="C6" s="11"/>
      <c r="D6" s="144">
        <v>583389.58999999973</v>
      </c>
      <c r="E6" s="145">
        <v>641027.09000000008</v>
      </c>
      <c r="F6" s="145">
        <v>633780.20000000019</v>
      </c>
      <c r="G6" s="145">
        <v>611887.38999999978</v>
      </c>
      <c r="H6" s="145">
        <v>591323.95000000007</v>
      </c>
      <c r="I6" s="145">
        <v>593651.6</v>
      </c>
      <c r="J6" s="145">
        <v>571803.38</v>
      </c>
      <c r="K6" s="145">
        <v>558770.54</v>
      </c>
      <c r="L6" s="145">
        <v>527863.27</v>
      </c>
      <c r="M6" s="145">
        <v>534923.89</v>
      </c>
      <c r="N6" s="145">
        <v>442437.55999999988</v>
      </c>
      <c r="O6" s="146">
        <v>469495.78</v>
      </c>
      <c r="P6" s="42">
        <f>(O6-N6)/N6</f>
        <v>6.1157149496982477E-2</v>
      </c>
      <c r="R6" s="340">
        <f>D6/D8</f>
        <v>0.87979193167842829</v>
      </c>
      <c r="S6" s="469">
        <f>I6/I8</f>
        <v>0.88343537320464172</v>
      </c>
      <c r="T6" s="341">
        <f>M6/M8</f>
        <v>0.86690639687899107</v>
      </c>
      <c r="U6" s="341">
        <f>N6/N8</f>
        <v>0.72305254714167133</v>
      </c>
      <c r="V6" s="342">
        <f>O6/O8</f>
        <v>0.71995264800504</v>
      </c>
    </row>
    <row r="7" spans="1:34" ht="20.100000000000001" customHeight="1" thickBot="1">
      <c r="A7" s="10" t="s">
        <v>39</v>
      </c>
      <c r="B7" s="11"/>
      <c r="C7" s="11"/>
      <c r="D7" s="147">
        <v>79709.910000000062</v>
      </c>
      <c r="E7" s="148">
        <v>85634.580000000016</v>
      </c>
      <c r="F7" s="148">
        <v>86232.51</v>
      </c>
      <c r="G7" s="148">
        <v>84690.72000000003</v>
      </c>
      <c r="H7" s="148">
        <v>83054.510000000009</v>
      </c>
      <c r="I7" s="148">
        <v>78329.19</v>
      </c>
      <c r="J7" s="148">
        <v>79536.340000000011</v>
      </c>
      <c r="K7" s="148">
        <v>81256.039999999979</v>
      </c>
      <c r="L7" s="148">
        <v>79463.790000000008</v>
      </c>
      <c r="M7" s="148">
        <v>82125.300000000047</v>
      </c>
      <c r="N7" s="148">
        <v>169464.79999999996</v>
      </c>
      <c r="O7" s="149">
        <v>182624.58000000007</v>
      </c>
      <c r="P7" s="42">
        <f>(O7-N7)/N7</f>
        <v>7.7654946631985633E-2</v>
      </c>
      <c r="R7" s="340">
        <f>D7/D8</f>
        <v>0.12020806832157178</v>
      </c>
      <c r="S7" s="349">
        <f>I7/I8</f>
        <v>0.11656462679535824</v>
      </c>
      <c r="T7" s="349">
        <f>M7/M8</f>
        <v>0.13309360312100893</v>
      </c>
      <c r="U7" s="349">
        <f>N7/N8</f>
        <v>0.27694745285832856</v>
      </c>
      <c r="V7" s="342">
        <f>O7/O8</f>
        <v>0.28004735199496</v>
      </c>
    </row>
    <row r="8" spans="1:34" ht="24" customHeight="1" thickBot="1">
      <c r="A8" s="56" t="s">
        <v>30</v>
      </c>
      <c r="B8" s="150"/>
      <c r="C8" s="151"/>
      <c r="D8" s="94">
        <v>663099.49999999977</v>
      </c>
      <c r="E8" s="95">
        <v>726661.67000000016</v>
      </c>
      <c r="F8" s="95">
        <v>720012.7100000002</v>
      </c>
      <c r="G8" s="95">
        <v>696578.10999999987</v>
      </c>
      <c r="H8" s="95">
        <v>674378.46000000008</v>
      </c>
      <c r="I8" s="95">
        <v>671980.79</v>
      </c>
      <c r="J8" s="95">
        <v>651339.72</v>
      </c>
      <c r="K8" s="95">
        <v>640026.58000000007</v>
      </c>
      <c r="L8" s="95">
        <v>607327.06000000006</v>
      </c>
      <c r="M8" s="95">
        <v>617049.19000000006</v>
      </c>
      <c r="N8" s="95">
        <v>611902.35999999987</v>
      </c>
      <c r="O8" s="96">
        <v>652120.3600000001</v>
      </c>
      <c r="P8" s="139">
        <f>(O8-N8)/N8</f>
        <v>6.5726172391294982E-2</v>
      </c>
      <c r="R8" s="334">
        <f>SUM(R6:R7)</f>
        <v>1</v>
      </c>
      <c r="S8" s="338">
        <f t="shared" ref="S8:V8" si="0">SUM(S6:S7)</f>
        <v>1</v>
      </c>
      <c r="T8" s="338">
        <f t="shared" si="0"/>
        <v>1</v>
      </c>
      <c r="U8" s="338">
        <f t="shared" ref="U8" si="1">SUM(U6:U7)</f>
        <v>0.99999999999999989</v>
      </c>
      <c r="V8" s="335">
        <f t="shared" si="0"/>
        <v>1</v>
      </c>
      <c r="AH8" s="6"/>
    </row>
    <row r="9" spans="1:34" ht="15.75" thickBot="1"/>
    <row r="10" spans="1:34">
      <c r="A10" s="507" t="s">
        <v>32</v>
      </c>
      <c r="B10" s="516"/>
      <c r="C10" s="499"/>
      <c r="D10" s="552" t="s">
        <v>35</v>
      </c>
      <c r="E10" s="553"/>
      <c r="F10" s="553"/>
      <c r="G10" s="553"/>
      <c r="H10" s="553"/>
      <c r="I10" s="553"/>
      <c r="J10" s="553"/>
      <c r="K10" s="553"/>
      <c r="L10" s="553"/>
      <c r="M10" s="553"/>
      <c r="N10" s="553"/>
      <c r="O10" s="554"/>
      <c r="P10" s="519" t="s">
        <v>196</v>
      </c>
      <c r="R10" s="489" t="s">
        <v>112</v>
      </c>
      <c r="S10" s="495"/>
      <c r="T10" s="495"/>
      <c r="U10" s="495"/>
      <c r="V10" s="522"/>
    </row>
    <row r="11" spans="1:34" ht="15.75" thickBot="1">
      <c r="A11" s="517"/>
      <c r="B11" s="518"/>
      <c r="C11" s="500"/>
      <c r="D11" s="546" t="str">
        <f>D4</f>
        <v>jan-dez</v>
      </c>
      <c r="E11" s="547"/>
      <c r="F11" s="547"/>
      <c r="G11" s="547"/>
      <c r="H11" s="547"/>
      <c r="I11" s="547"/>
      <c r="J11" s="547"/>
      <c r="K11" s="547"/>
      <c r="L11" s="547"/>
      <c r="M11" s="547"/>
      <c r="N11" s="547"/>
      <c r="O11" s="548"/>
      <c r="P11" s="520"/>
      <c r="R11" s="523"/>
      <c r="S11" s="524"/>
      <c r="T11" s="524"/>
      <c r="U11" s="524"/>
      <c r="V11" s="525"/>
    </row>
    <row r="12" spans="1:34" ht="23.25" customHeight="1" thickBot="1">
      <c r="A12" s="517"/>
      <c r="B12" s="518"/>
      <c r="C12" s="500"/>
      <c r="D12" s="29">
        <v>2010</v>
      </c>
      <c r="E12" s="70">
        <v>2011</v>
      </c>
      <c r="F12" s="70">
        <v>2012</v>
      </c>
      <c r="G12" s="70">
        <v>2013</v>
      </c>
      <c r="H12" s="70">
        <v>2014</v>
      </c>
      <c r="I12" s="70">
        <v>2015</v>
      </c>
      <c r="J12" s="70">
        <v>2016</v>
      </c>
      <c r="K12" s="70">
        <v>2017</v>
      </c>
      <c r="L12" s="70">
        <v>2018</v>
      </c>
      <c r="M12" s="70">
        <v>2019</v>
      </c>
      <c r="N12" s="70">
        <v>2020</v>
      </c>
      <c r="O12" s="30">
        <v>2021</v>
      </c>
      <c r="P12" s="521"/>
      <c r="R12" s="284">
        <v>2010</v>
      </c>
      <c r="S12" s="339">
        <v>2015</v>
      </c>
      <c r="T12" s="386">
        <v>2019</v>
      </c>
      <c r="U12" s="447">
        <v>2020</v>
      </c>
      <c r="V12" s="288">
        <v>2021</v>
      </c>
    </row>
    <row r="13" spans="1:34" ht="20.100000000000001" customHeight="1">
      <c r="A13" s="10" t="s">
        <v>36</v>
      </c>
      <c r="B13" s="11"/>
      <c r="C13" s="11"/>
      <c r="D13" s="144">
        <v>224496.58100000001</v>
      </c>
      <c r="E13" s="145">
        <v>245154.70299999998</v>
      </c>
      <c r="F13" s="145">
        <v>244649.60500000004</v>
      </c>
      <c r="G13" s="145">
        <v>246516.17099999989</v>
      </c>
      <c r="H13" s="145">
        <v>246027.53499999997</v>
      </c>
      <c r="I13" s="145">
        <v>251621.19899999996</v>
      </c>
      <c r="J13" s="145">
        <v>243253.34199999998</v>
      </c>
      <c r="K13" s="145">
        <v>240460.77099999998</v>
      </c>
      <c r="L13" s="145">
        <v>233527.783</v>
      </c>
      <c r="M13" s="145">
        <v>238910.90500000003</v>
      </c>
      <c r="N13" s="145">
        <v>187260.30400000003</v>
      </c>
      <c r="O13" s="146">
        <v>206748.99800000002</v>
      </c>
      <c r="P13" s="130">
        <f>(O13-N13)/N13</f>
        <v>0.10407274571123191</v>
      </c>
      <c r="R13" s="340">
        <f>D13/D15</f>
        <v>0.79892213620086094</v>
      </c>
      <c r="S13" s="469">
        <f>I13/I15</f>
        <v>0.79792292601667691</v>
      </c>
      <c r="T13" s="341">
        <f>M13/M15</f>
        <v>0.7676057508261378</v>
      </c>
      <c r="U13" s="341">
        <f>N13/N15</f>
        <v>0.62576213132458169</v>
      </c>
      <c r="V13" s="341">
        <f>O13/O15</f>
        <v>0.61349909293682425</v>
      </c>
    </row>
    <row r="14" spans="1:34" ht="20.100000000000001" customHeight="1" thickBot="1">
      <c r="A14" s="10" t="s">
        <v>39</v>
      </c>
      <c r="B14" s="11"/>
      <c r="C14" s="11"/>
      <c r="D14" s="81">
        <v>56502.743999999999</v>
      </c>
      <c r="E14" s="61">
        <v>62426.003999999972</v>
      </c>
      <c r="F14" s="152">
        <v>64017.688000000002</v>
      </c>
      <c r="G14" s="152">
        <v>69792.221000000005</v>
      </c>
      <c r="H14" s="152">
        <v>64875.915000000015</v>
      </c>
      <c r="I14" s="152">
        <v>63724.044000000009</v>
      </c>
      <c r="J14" s="152">
        <v>68210.301999999981</v>
      </c>
      <c r="K14" s="152">
        <v>69828.113999999987</v>
      </c>
      <c r="L14" s="152">
        <v>69610.073000000004</v>
      </c>
      <c r="M14" s="152">
        <v>72330.777000000016</v>
      </c>
      <c r="N14" s="152">
        <v>111991.272</v>
      </c>
      <c r="O14" s="153">
        <v>130250.68199999997</v>
      </c>
      <c r="P14" s="130">
        <f>(O14-N14)/N14</f>
        <v>0.16304315214849935</v>
      </c>
      <c r="R14" s="340">
        <f>D14/D15</f>
        <v>0.201077863799139</v>
      </c>
      <c r="S14" s="349">
        <f>I14/I15</f>
        <v>0.20207707398332314</v>
      </c>
      <c r="T14" s="349">
        <f>M14/M15</f>
        <v>0.23239424917386228</v>
      </c>
      <c r="U14" s="349">
        <f>N14/N15</f>
        <v>0.37423786867541842</v>
      </c>
      <c r="V14" s="349">
        <f>O14/O15</f>
        <v>0.38650090706317575</v>
      </c>
    </row>
    <row r="15" spans="1:34" ht="24" customHeight="1" thickBot="1">
      <c r="A15" s="56" t="s">
        <v>30</v>
      </c>
      <c r="B15" s="150"/>
      <c r="C15" s="151"/>
      <c r="D15" s="420">
        <v>280999.32500000001</v>
      </c>
      <c r="E15" s="95">
        <v>307580.70699999994</v>
      </c>
      <c r="F15" s="95">
        <v>308667.29300000006</v>
      </c>
      <c r="G15" s="95">
        <v>316308.39199999988</v>
      </c>
      <c r="H15" s="95">
        <v>310903.45</v>
      </c>
      <c r="I15" s="95">
        <v>315345.24299999996</v>
      </c>
      <c r="J15" s="95">
        <v>311463.64399999997</v>
      </c>
      <c r="K15" s="95">
        <v>310288.88499999995</v>
      </c>
      <c r="L15" s="95">
        <v>303137.85600000003</v>
      </c>
      <c r="M15" s="95">
        <v>311241.68200000003</v>
      </c>
      <c r="N15" s="95">
        <v>299251.576</v>
      </c>
      <c r="O15" s="96">
        <v>336999.67999999999</v>
      </c>
      <c r="P15" s="184">
        <f>(O15-N15)/N15</f>
        <v>0.12614170493123816</v>
      </c>
      <c r="R15" s="334">
        <f>SUM(R13:R14)</f>
        <v>1</v>
      </c>
      <c r="S15" s="338">
        <f t="shared" ref="S15" si="2">SUM(S13:S14)</f>
        <v>1</v>
      </c>
      <c r="T15" s="338">
        <f t="shared" ref="T15:U15" si="3">SUM(T13:T14)</f>
        <v>1</v>
      </c>
      <c r="U15" s="338">
        <f t="shared" si="3"/>
        <v>1</v>
      </c>
      <c r="V15" s="335">
        <f t="shared" ref="V15" si="4">SUM(V13:V14)</f>
        <v>1</v>
      </c>
    </row>
    <row r="16" spans="1:34" ht="15.75" thickBot="1"/>
    <row r="17" spans="1:16">
      <c r="A17" s="507" t="s">
        <v>32</v>
      </c>
      <c r="B17" s="516"/>
      <c r="C17" s="499"/>
      <c r="D17" s="555" t="s">
        <v>41</v>
      </c>
      <c r="E17" s="556"/>
      <c r="F17" s="556"/>
      <c r="G17" s="556"/>
      <c r="H17" s="556"/>
      <c r="I17" s="556"/>
      <c r="J17" s="556"/>
      <c r="K17" s="556"/>
      <c r="L17" s="556"/>
      <c r="M17" s="556"/>
      <c r="N17" s="556"/>
      <c r="O17" s="557"/>
      <c r="P17" s="519" t="s">
        <v>196</v>
      </c>
    </row>
    <row r="18" spans="1:16" ht="15.75" thickBot="1">
      <c r="A18" s="517"/>
      <c r="B18" s="518"/>
      <c r="C18" s="500"/>
      <c r="D18" s="549" t="str">
        <f>D4</f>
        <v>jan-dez</v>
      </c>
      <c r="E18" s="550"/>
      <c r="F18" s="550"/>
      <c r="G18" s="550"/>
      <c r="H18" s="550"/>
      <c r="I18" s="550"/>
      <c r="J18" s="550"/>
      <c r="K18" s="550"/>
      <c r="L18" s="550"/>
      <c r="M18" s="550"/>
      <c r="N18" s="550"/>
      <c r="O18" s="551"/>
      <c r="P18" s="520"/>
    </row>
    <row r="19" spans="1:16" ht="23.25" customHeight="1" thickBot="1">
      <c r="A19" s="517"/>
      <c r="B19" s="518"/>
      <c r="C19" s="500"/>
      <c r="D19" s="421">
        <v>2010</v>
      </c>
      <c r="E19" s="131">
        <v>2011</v>
      </c>
      <c r="F19" s="131">
        <v>2012</v>
      </c>
      <c r="G19" s="131">
        <v>2013</v>
      </c>
      <c r="H19" s="131">
        <v>2014</v>
      </c>
      <c r="I19" s="131">
        <v>2015</v>
      </c>
      <c r="J19" s="131">
        <v>2016</v>
      </c>
      <c r="K19" s="131">
        <v>2017</v>
      </c>
      <c r="L19" s="131">
        <v>2018</v>
      </c>
      <c r="M19" s="131">
        <v>2019</v>
      </c>
      <c r="N19" s="131">
        <v>2020</v>
      </c>
      <c r="O19" s="137">
        <v>2021</v>
      </c>
      <c r="P19" s="521"/>
    </row>
    <row r="20" spans="1:16" ht="20.100000000000001" customHeight="1">
      <c r="A20" s="10" t="s">
        <v>36</v>
      </c>
      <c r="B20" s="11"/>
      <c r="C20" s="11"/>
      <c r="D20" s="109">
        <f>(D13/D6)*10</f>
        <v>3.8481417023570836</v>
      </c>
      <c r="E20" s="73">
        <f t="shared" ref="E20:O20" si="5">(E13/E6)*10</f>
        <v>3.824404722115565</v>
      </c>
      <c r="F20" s="73">
        <f t="shared" si="5"/>
        <v>3.8601648489492089</v>
      </c>
      <c r="G20" s="73">
        <f t="shared" si="5"/>
        <v>4.0287833191005937</v>
      </c>
      <c r="H20" s="73">
        <f t="shared" si="5"/>
        <v>4.1606218554144467</v>
      </c>
      <c r="I20" s="73">
        <f t="shared" si="5"/>
        <v>4.2385331564843751</v>
      </c>
      <c r="J20" s="73">
        <f t="shared" si="5"/>
        <v>4.2541431287097318</v>
      </c>
      <c r="K20" s="73">
        <f t="shared" si="5"/>
        <v>4.3033902789506397</v>
      </c>
      <c r="L20" s="73">
        <f t="shared" si="5"/>
        <v>4.4240203149576978</v>
      </c>
      <c r="M20" s="73">
        <f t="shared" ref="M20" si="6">(M13/M6)*10</f>
        <v>4.4662597701516011</v>
      </c>
      <c r="N20" s="73">
        <f t="shared" si="5"/>
        <v>4.2324685092287391</v>
      </c>
      <c r="O20" s="101">
        <f t="shared" si="5"/>
        <v>4.4036391125815868</v>
      </c>
      <c r="P20" s="130">
        <f>(O20-N20)/N20</f>
        <v>4.0442262707830343E-2</v>
      </c>
    </row>
    <row r="21" spans="1:16" ht="20.100000000000001" customHeight="1" thickBot="1">
      <c r="A21" s="10" t="s">
        <v>39</v>
      </c>
      <c r="B21" s="11"/>
      <c r="C21" s="11"/>
      <c r="D21" s="112">
        <f>(D14/D7)*10</f>
        <v>7.0885469573356632</v>
      </c>
      <c r="E21" s="76">
        <f t="shared" ref="E21:O21" si="7">(E14/E7)*10</f>
        <v>7.2898125967336984</v>
      </c>
      <c r="F21" s="76">
        <f t="shared" si="7"/>
        <v>7.4238460645526851</v>
      </c>
      <c r="G21" s="76">
        <f t="shared" si="7"/>
        <v>8.2408345329925154</v>
      </c>
      <c r="H21" s="76">
        <f t="shared" si="7"/>
        <v>7.8112452893888618</v>
      </c>
      <c r="I21" s="76">
        <f t="shared" si="7"/>
        <v>8.1354146519324413</v>
      </c>
      <c r="J21" s="76">
        <f t="shared" si="7"/>
        <v>8.5759920559583165</v>
      </c>
      <c r="K21" s="76">
        <f t="shared" si="7"/>
        <v>8.5935905810817275</v>
      </c>
      <c r="L21" s="76">
        <f t="shared" si="7"/>
        <v>8.7599739453655552</v>
      </c>
      <c r="M21" s="76">
        <f t="shared" ref="M21" si="8">(M14/M7)*10</f>
        <v>8.8073683749100429</v>
      </c>
      <c r="N21" s="76">
        <f t="shared" si="7"/>
        <v>6.6085270805500631</v>
      </c>
      <c r="O21" s="105">
        <f t="shared" si="7"/>
        <v>7.1321550472559556</v>
      </c>
      <c r="P21" s="130">
        <f>(O21-N21)/N21</f>
        <v>7.9235200268303677E-2</v>
      </c>
    </row>
    <row r="22" spans="1:16" ht="24" customHeight="1" thickBot="1">
      <c r="A22" s="56" t="s">
        <v>30</v>
      </c>
      <c r="B22" s="150"/>
      <c r="C22" s="151"/>
      <c r="D22" s="422">
        <f>(D15/D8)*10</f>
        <v>4.2376645586371291</v>
      </c>
      <c r="E22" s="422">
        <f t="shared" ref="E22:O22" si="9">(E15/E8)*10</f>
        <v>4.2327911282289028</v>
      </c>
      <c r="F22" s="422">
        <f t="shared" si="9"/>
        <v>4.286970059181316</v>
      </c>
      <c r="G22" s="422">
        <f t="shared" si="9"/>
        <v>4.5408890612425354</v>
      </c>
      <c r="H22" s="422">
        <f t="shared" si="9"/>
        <v>4.6102221295739483</v>
      </c>
      <c r="I22" s="422">
        <f t="shared" si="9"/>
        <v>4.6927716936670159</v>
      </c>
      <c r="J22" s="422">
        <f t="shared" si="9"/>
        <v>4.7818923740747756</v>
      </c>
      <c r="K22" s="422">
        <f t="shared" si="9"/>
        <v>4.8480624820300413</v>
      </c>
      <c r="L22" s="422">
        <f t="shared" si="9"/>
        <v>4.9913444660279094</v>
      </c>
      <c r="M22" s="422">
        <f t="shared" ref="M22" si="10">(M15/M8)*10</f>
        <v>5.0440335558985172</v>
      </c>
      <c r="N22" s="422">
        <f t="shared" si="9"/>
        <v>4.8905118783983781</v>
      </c>
      <c r="O22" s="422">
        <f t="shared" si="9"/>
        <v>5.1677527749631977</v>
      </c>
      <c r="P22" s="139">
        <f>(O22-N22)/N22</f>
        <v>5.6689545687314609E-2</v>
      </c>
    </row>
  </sheetData>
  <mergeCells count="14">
    <mergeCell ref="A17:C19"/>
    <mergeCell ref="R3:V4"/>
    <mergeCell ref="R10:V11"/>
    <mergeCell ref="D17:O17"/>
    <mergeCell ref="P17:P19"/>
    <mergeCell ref="D4:O4"/>
    <mergeCell ref="D11:O11"/>
    <mergeCell ref="D18:O18"/>
    <mergeCell ref="P10:P12"/>
    <mergeCell ref="A3:C5"/>
    <mergeCell ref="D3:O3"/>
    <mergeCell ref="P3:P5"/>
    <mergeCell ref="D10:O10"/>
    <mergeCell ref="A10:C12"/>
  </mergeCells>
  <printOptions horizontalCentered="1"/>
  <pageMargins left="0.31496062992125984" right="0.31496062992125984" top="0.35433070866141736" bottom="0.35433070866141736" header="0.31496062992125984" footer="0.31496062992125984"/>
  <pageSetup paperSize="9" scale="84" orientation="landscape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6" id="{5BADD89A-101C-44D4-A14C-02C483676CBE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P22</xm:sqref>
        </x14:conditionalFormatting>
        <x14:conditionalFormatting xmlns:xm="http://schemas.microsoft.com/office/excel/2006/main">
          <x14:cfRule type="iconSet" priority="5" id="{102D1273-3606-4457-8602-D5BC8451C206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P8</xm:sqref>
        </x14:conditionalFormatting>
        <x14:conditionalFormatting xmlns:xm="http://schemas.microsoft.com/office/excel/2006/main">
          <x14:cfRule type="iconSet" priority="4" id="{98078444-AA66-43A2-9145-C2C28F09E123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P15</xm:sqref>
        </x14:conditionalFormatting>
        <x14:conditionalFormatting xmlns:xm="http://schemas.microsoft.com/office/excel/2006/main">
          <x14:cfRule type="iconSet" priority="3" id="{15A7123F-33F4-4BF9-956E-A440BC2C528A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P6:P7</xm:sqref>
        </x14:conditionalFormatting>
        <x14:conditionalFormatting xmlns:xm="http://schemas.microsoft.com/office/excel/2006/main">
          <x14:cfRule type="iconSet" priority="2" id="{2D0041DF-23F6-44E9-8A41-A56D49D8A130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P13:P14</xm:sqref>
        </x14:conditionalFormatting>
        <x14:conditionalFormatting xmlns:xm="http://schemas.microsoft.com/office/excel/2006/main">
          <x14:cfRule type="iconSet" priority="1" id="{15EC5EEE-816B-444D-BA50-C57043583E40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P20:P21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85DE37-DE50-433E-A6A3-93C4715F3CCE}">
  <sheetPr>
    <pageSetUpPr fitToPage="1"/>
  </sheetPr>
  <dimension ref="A1:BC99"/>
  <sheetViews>
    <sheetView showGridLines="0" workbookViewId="0">
      <pane xSplit="1" topLeftCell="AL1" activePane="topRight" state="frozen"/>
      <selection pane="topRight" activeCell="AU86" sqref="AU86"/>
    </sheetView>
  </sheetViews>
  <sheetFormatPr defaultRowHeight="15"/>
  <cols>
    <col min="1" max="1" width="32.42578125" customWidth="1"/>
    <col min="2" max="2" width="9.140625" customWidth="1"/>
    <col min="14" max="14" width="10.42578125" customWidth="1"/>
    <col min="15" max="15" width="1.140625" customWidth="1"/>
    <col min="16" max="20" width="9.140625" customWidth="1"/>
    <col min="21" max="21" width="1.85546875" customWidth="1"/>
    <col min="22" max="22" width="9.140625" customWidth="1"/>
    <col min="34" max="34" width="10.42578125" customWidth="1"/>
    <col min="35" max="35" width="1.140625" customWidth="1"/>
    <col min="36" max="40" width="9.140625" customWidth="1"/>
    <col min="41" max="41" width="1.85546875" customWidth="1"/>
    <col min="42" max="42" width="9.140625" customWidth="1"/>
    <col min="54" max="54" width="10.7109375" customWidth="1"/>
  </cols>
  <sheetData>
    <row r="1" spans="1:55" ht="15.75">
      <c r="A1" s="18" t="s">
        <v>237</v>
      </c>
      <c r="B1" s="18"/>
    </row>
    <row r="3" spans="1:55" ht="8.25" customHeight="1" thickBot="1"/>
    <row r="4" spans="1:55" ht="15" customHeight="1">
      <c r="A4" s="507" t="s">
        <v>21</v>
      </c>
      <c r="B4" s="533" t="s">
        <v>19</v>
      </c>
      <c r="C4" s="530"/>
      <c r="D4" s="530"/>
      <c r="E4" s="530"/>
      <c r="F4" s="530"/>
      <c r="G4" s="530"/>
      <c r="H4" s="530"/>
      <c r="I4" s="530"/>
      <c r="J4" s="530"/>
      <c r="K4" s="530"/>
      <c r="L4" s="530"/>
      <c r="M4" s="531"/>
      <c r="N4" s="519" t="s">
        <v>196</v>
      </c>
      <c r="P4" s="489" t="s">
        <v>112</v>
      </c>
      <c r="Q4" s="495"/>
      <c r="R4" s="495"/>
      <c r="S4" s="495"/>
      <c r="T4" s="522"/>
      <c r="V4" s="529" t="s">
        <v>35</v>
      </c>
      <c r="W4" s="530"/>
      <c r="X4" s="530"/>
      <c r="Y4" s="530"/>
      <c r="Z4" s="530"/>
      <c r="AA4" s="530"/>
      <c r="AB4" s="530"/>
      <c r="AC4" s="530"/>
      <c r="AD4" s="530"/>
      <c r="AE4" s="530"/>
      <c r="AF4" s="530"/>
      <c r="AG4" s="531"/>
      <c r="AH4" s="519" t="s">
        <v>196</v>
      </c>
      <c r="AJ4" s="489" t="s">
        <v>112</v>
      </c>
      <c r="AK4" s="495"/>
      <c r="AL4" s="495"/>
      <c r="AM4" s="495"/>
      <c r="AN4" s="522"/>
      <c r="AP4" s="529" t="s">
        <v>41</v>
      </c>
      <c r="AQ4" s="530"/>
      <c r="AR4" s="530"/>
      <c r="AS4" s="530"/>
      <c r="AT4" s="530"/>
      <c r="AU4" s="530"/>
      <c r="AV4" s="530"/>
      <c r="AW4" s="530"/>
      <c r="AX4" s="530"/>
      <c r="AY4" s="530"/>
      <c r="AZ4" s="530"/>
      <c r="BA4" s="530"/>
      <c r="BB4" s="519" t="s">
        <v>196</v>
      </c>
    </row>
    <row r="5" spans="1:55" ht="15" customHeight="1" thickBot="1">
      <c r="A5" s="517"/>
      <c r="B5" s="526" t="s">
        <v>69</v>
      </c>
      <c r="C5" s="527"/>
      <c r="D5" s="527"/>
      <c r="E5" s="527"/>
      <c r="F5" s="527"/>
      <c r="G5" s="527"/>
      <c r="H5" s="527"/>
      <c r="I5" s="527"/>
      <c r="J5" s="527"/>
      <c r="K5" s="527"/>
      <c r="L5" s="527"/>
      <c r="M5" s="528"/>
      <c r="N5" s="520"/>
      <c r="P5" s="523"/>
      <c r="Q5" s="524"/>
      <c r="R5" s="524"/>
      <c r="S5" s="524"/>
      <c r="T5" s="525"/>
      <c r="V5" s="532" t="str">
        <f>B5</f>
        <v>jan-dez</v>
      </c>
      <c r="W5" s="527"/>
      <c r="X5" s="527"/>
      <c r="Y5" s="527"/>
      <c r="Z5" s="527"/>
      <c r="AA5" s="527"/>
      <c r="AB5" s="527"/>
      <c r="AC5" s="527"/>
      <c r="AD5" s="527"/>
      <c r="AE5" s="527"/>
      <c r="AF5" s="527"/>
      <c r="AG5" s="528"/>
      <c r="AH5" s="520"/>
      <c r="AJ5" s="523"/>
      <c r="AK5" s="524"/>
      <c r="AL5" s="524"/>
      <c r="AM5" s="524"/>
      <c r="AN5" s="525"/>
      <c r="AP5" s="532" t="str">
        <f>B5</f>
        <v>jan-dez</v>
      </c>
      <c r="AQ5" s="527"/>
      <c r="AR5" s="527"/>
      <c r="AS5" s="527"/>
      <c r="AT5" s="527"/>
      <c r="AU5" s="527"/>
      <c r="AV5" s="527"/>
      <c r="AW5" s="527"/>
      <c r="AX5" s="527"/>
      <c r="AY5" s="527"/>
      <c r="AZ5" s="527"/>
      <c r="BA5" s="528"/>
      <c r="BB5" s="520"/>
    </row>
    <row r="6" spans="1:55" s="190" customFormat="1" ht="24.75" customHeight="1" thickBot="1">
      <c r="A6" s="508"/>
      <c r="B6" s="28">
        <v>2010</v>
      </c>
      <c r="C6" s="196">
        <v>2011</v>
      </c>
      <c r="D6" s="196">
        <v>2012</v>
      </c>
      <c r="E6" s="196">
        <v>2013</v>
      </c>
      <c r="F6" s="196">
        <v>2014</v>
      </c>
      <c r="G6" s="196">
        <v>2015</v>
      </c>
      <c r="H6" s="196">
        <v>2016</v>
      </c>
      <c r="I6" s="196">
        <v>2017</v>
      </c>
      <c r="J6" s="196">
        <v>2018</v>
      </c>
      <c r="K6" s="196">
        <v>2019</v>
      </c>
      <c r="L6" s="196">
        <v>2020</v>
      </c>
      <c r="M6" s="287">
        <v>2021</v>
      </c>
      <c r="N6" s="521"/>
      <c r="O6"/>
      <c r="P6" s="284">
        <v>2010</v>
      </c>
      <c r="Q6" s="339">
        <v>2015</v>
      </c>
      <c r="R6" s="386">
        <v>2019</v>
      </c>
      <c r="S6" s="447">
        <v>2020</v>
      </c>
      <c r="T6" s="288">
        <v>2021</v>
      </c>
      <c r="V6" s="283">
        <v>2010</v>
      </c>
      <c r="W6" s="196">
        <v>2011</v>
      </c>
      <c r="X6" s="196">
        <v>2012</v>
      </c>
      <c r="Y6" s="196">
        <v>2013</v>
      </c>
      <c r="Z6" s="196">
        <v>2014</v>
      </c>
      <c r="AA6" s="196">
        <v>2015</v>
      </c>
      <c r="AB6" s="196">
        <v>2016</v>
      </c>
      <c r="AC6" s="196">
        <v>2017</v>
      </c>
      <c r="AD6" s="196">
        <v>2018</v>
      </c>
      <c r="AE6" s="196">
        <v>2019</v>
      </c>
      <c r="AF6" s="196">
        <v>2020</v>
      </c>
      <c r="AG6" s="287">
        <v>2021</v>
      </c>
      <c r="AH6" s="521"/>
      <c r="AI6"/>
      <c r="AJ6" s="284">
        <v>2010</v>
      </c>
      <c r="AK6" s="339">
        <v>2015</v>
      </c>
      <c r="AL6" s="386">
        <v>2019</v>
      </c>
      <c r="AM6" s="447">
        <v>2020</v>
      </c>
      <c r="AN6" s="288">
        <v>2021</v>
      </c>
      <c r="AP6" s="283">
        <v>2010</v>
      </c>
      <c r="AQ6" s="197">
        <v>2011</v>
      </c>
      <c r="AR6" s="197">
        <v>2012</v>
      </c>
      <c r="AS6" s="197">
        <v>2013</v>
      </c>
      <c r="AT6" s="197">
        <v>2014</v>
      </c>
      <c r="AU6" s="197">
        <v>2015</v>
      </c>
      <c r="AV6" s="197">
        <v>2016</v>
      </c>
      <c r="AW6" s="197">
        <v>2017</v>
      </c>
      <c r="AX6" s="197">
        <v>2018</v>
      </c>
      <c r="AY6" s="197">
        <v>2019</v>
      </c>
      <c r="AZ6" s="197">
        <v>2020</v>
      </c>
      <c r="BA6" s="286">
        <v>2021</v>
      </c>
      <c r="BB6" s="521"/>
    </row>
    <row r="7" spans="1:55" ht="20.100000000000001" customHeight="1">
      <c r="A7" s="47" t="s">
        <v>117</v>
      </c>
      <c r="B7" s="79">
        <v>230426.61</v>
      </c>
      <c r="C7" s="60">
        <v>236904.2</v>
      </c>
      <c r="D7" s="60">
        <v>232429.03</v>
      </c>
      <c r="E7" s="60">
        <v>223159.83000000002</v>
      </c>
      <c r="F7" s="60">
        <v>220239.52</v>
      </c>
      <c r="G7" s="60">
        <v>220034.14</v>
      </c>
      <c r="H7" s="60">
        <v>209965.45</v>
      </c>
      <c r="I7" s="60">
        <v>204240.28</v>
      </c>
      <c r="J7" s="60">
        <v>199668.21</v>
      </c>
      <c r="K7" s="60">
        <v>196406.71</v>
      </c>
      <c r="L7" s="60">
        <v>183555.1</v>
      </c>
      <c r="M7" s="80">
        <v>188500.44</v>
      </c>
      <c r="N7" s="42">
        <f t="shared" ref="N7:N33" si="0">(M7-L7)/L7</f>
        <v>2.6941991805185452E-2</v>
      </c>
      <c r="P7" s="340">
        <f>B7/$B$33</f>
        <v>0.34749929686268832</v>
      </c>
      <c r="Q7" s="341">
        <f>G7/$G$33</f>
        <v>0.32744111628548184</v>
      </c>
      <c r="R7" s="341">
        <f>K7/$K$33</f>
        <v>0.31829992354418279</v>
      </c>
      <c r="S7" s="341">
        <f>L7/$L$33</f>
        <v>0.29997449266252202</v>
      </c>
      <c r="T7" s="342">
        <f>M7/$M$33</f>
        <v>0.28905774388028616</v>
      </c>
      <c r="V7" s="79">
        <v>80383.233999999997</v>
      </c>
      <c r="W7" s="60">
        <v>83177.607999999993</v>
      </c>
      <c r="X7" s="60">
        <v>80925.919999999998</v>
      </c>
      <c r="Y7" s="60">
        <v>80108.507999999973</v>
      </c>
      <c r="Z7" s="60">
        <v>82197.794999999998</v>
      </c>
      <c r="AA7" s="60">
        <v>81523.106</v>
      </c>
      <c r="AB7" s="60">
        <v>78620.096000000005</v>
      </c>
      <c r="AC7" s="60">
        <v>76895.194000000003</v>
      </c>
      <c r="AD7" s="60">
        <v>77046.926000000007</v>
      </c>
      <c r="AE7" s="60">
        <v>75929.718999999997</v>
      </c>
      <c r="AF7" s="60">
        <v>71777.490000000005</v>
      </c>
      <c r="AG7" s="80">
        <v>75660.523000000001</v>
      </c>
      <c r="AH7" s="42">
        <f t="shared" ref="AH7:AH33" si="1">(AG7-AF7)/AF7</f>
        <v>5.409819986739569E-2</v>
      </c>
      <c r="AJ7" s="340">
        <f t="shared" ref="AJ7:AJ32" si="2">V7/$V$33</f>
        <v>0.28606201812050613</v>
      </c>
      <c r="AK7" s="341">
        <f t="shared" ref="AK7:AK32" si="3">AA7/$AA$33</f>
        <v>0.25852017054210014</v>
      </c>
      <c r="AL7" s="341">
        <f>AE7/$AE$33</f>
        <v>0.24395742405736023</v>
      </c>
      <c r="AM7" s="341">
        <f>AF7/$AF$33</f>
        <v>0.23985668165704174</v>
      </c>
      <c r="AN7" s="342">
        <f>AG7/$AG$33</f>
        <v>0.22451215087207194</v>
      </c>
      <c r="AP7" s="52">
        <f t="shared" ref="AP7:AP33" si="4">(V7/B7)*10</f>
        <v>3.4884527442381765</v>
      </c>
      <c r="AQ7" s="73">
        <f t="shared" ref="AQ7:AQ33" si="5">(W7/C7)*10</f>
        <v>3.5110229366976182</v>
      </c>
      <c r="AR7" s="73">
        <f t="shared" ref="AR7:AR33" si="6">(X7/D7)*10</f>
        <v>3.4817475252553436</v>
      </c>
      <c r="AS7" s="73">
        <f t="shared" ref="AS7:AS33" si="7">(Y7/E7)*10</f>
        <v>3.5897369163616935</v>
      </c>
      <c r="AT7" s="73">
        <f t="shared" ref="AT7:AT33" si="8">(Z7/F7)*10</f>
        <v>3.7322000610971182</v>
      </c>
      <c r="AU7" s="73">
        <f t="shared" ref="AU7:AU33" si="9">(AA7/G7)*10</f>
        <v>3.7050207754123972</v>
      </c>
      <c r="AV7" s="73">
        <f t="shared" ref="AV7:AV33" si="10">(AB7/H7)*10</f>
        <v>3.7444301431497422</v>
      </c>
      <c r="AW7" s="73">
        <f t="shared" ref="AW7:AW33" si="11">(AC7/I7)*10</f>
        <v>3.7649377488123301</v>
      </c>
      <c r="AX7" s="73">
        <f t="shared" ref="AX7:AX33" si="12">(AD7/J7)*10</f>
        <v>3.8587477696123988</v>
      </c>
      <c r="AY7" s="73">
        <f t="shared" ref="AY7:AY33" si="13">(AE7/K7)*10</f>
        <v>3.8659432256667809</v>
      </c>
      <c r="AZ7" s="73">
        <f t="shared" ref="AZ7:AZ33" si="14">(AF7/L7)*10</f>
        <v>3.9104056493118415</v>
      </c>
      <c r="BA7" s="17">
        <f t="shared" ref="BA7:BA33" si="15">(AG7/M7)*10</f>
        <v>4.0138114796973419</v>
      </c>
      <c r="BB7" s="42">
        <f>(BA7-AZ7)/AZ7</f>
        <v>2.6443760483953329E-2</v>
      </c>
      <c r="BC7" s="8"/>
    </row>
    <row r="8" spans="1:55" ht="20.100000000000001" customHeight="1">
      <c r="A8" s="47" t="s">
        <v>118</v>
      </c>
      <c r="B8" s="81">
        <v>56350.939999999995</v>
      </c>
      <c r="C8" s="61">
        <v>89609.55</v>
      </c>
      <c r="D8" s="61">
        <v>96654.57</v>
      </c>
      <c r="E8" s="61">
        <v>101962.47000000002</v>
      </c>
      <c r="F8" s="61">
        <v>88492.25</v>
      </c>
      <c r="G8" s="61">
        <v>93046.27</v>
      </c>
      <c r="H8" s="61">
        <v>87891.43</v>
      </c>
      <c r="I8" s="61">
        <v>91326.52</v>
      </c>
      <c r="J8" s="61">
        <v>72646.06</v>
      </c>
      <c r="K8" s="61">
        <v>79416.52</v>
      </c>
      <c r="L8" s="61">
        <v>89577.2</v>
      </c>
      <c r="M8" s="82">
        <v>87036.99</v>
      </c>
      <c r="N8" s="42">
        <f t="shared" si="0"/>
        <v>-2.8357774076439003E-2</v>
      </c>
      <c r="P8" s="340">
        <f t="shared" ref="P8:P32" si="16">B8/$B$33</f>
        <v>8.498112274251457E-2</v>
      </c>
      <c r="Q8" s="341">
        <f t="shared" ref="Q8:Q32" si="17">G8/$G$33</f>
        <v>0.13846566953201145</v>
      </c>
      <c r="R8" s="341">
        <f t="shared" ref="R8:R32" si="18">K8/$K$33</f>
        <v>0.12870370999109484</v>
      </c>
      <c r="S8" s="341">
        <f t="shared" ref="S8:S32" si="19">L8/$L$33</f>
        <v>0.14639132949250261</v>
      </c>
      <c r="T8" s="342">
        <f t="shared" ref="T8:T32" si="20">M8/$M$33</f>
        <v>0.13346767765386133</v>
      </c>
      <c r="V8" s="81">
        <v>28067.644</v>
      </c>
      <c r="W8" s="61">
        <v>41569.803</v>
      </c>
      <c r="X8" s="61">
        <v>47938.501000000004</v>
      </c>
      <c r="Y8" s="61">
        <v>51621.622000000003</v>
      </c>
      <c r="Z8" s="61">
        <v>46906.248</v>
      </c>
      <c r="AA8" s="61">
        <v>52940.008999999998</v>
      </c>
      <c r="AB8" s="61">
        <v>46969.383000000002</v>
      </c>
      <c r="AC8" s="61">
        <v>48338.472999999998</v>
      </c>
      <c r="AD8" s="61">
        <v>41218.366999999998</v>
      </c>
      <c r="AE8" s="61">
        <v>44252.34</v>
      </c>
      <c r="AF8" s="61">
        <v>46847.118999999999</v>
      </c>
      <c r="AG8" s="82">
        <v>50308.436000000002</v>
      </c>
      <c r="AH8" s="42">
        <f t="shared" si="1"/>
        <v>7.3885375960899599E-2</v>
      </c>
      <c r="AJ8" s="340">
        <f t="shared" si="2"/>
        <v>9.9885094030030139E-2</v>
      </c>
      <c r="AK8" s="341">
        <f t="shared" si="3"/>
        <v>0.16787952307877371</v>
      </c>
      <c r="AL8" s="341">
        <f t="shared" ref="AL8:AL32" si="21">AE8/$AE$33</f>
        <v>0.14217999246000745</v>
      </c>
      <c r="AM8" s="341">
        <f t="shared" ref="AM8:AM32" si="22">AF8/$AF$33</f>
        <v>0.15654760996145936</v>
      </c>
      <c r="AN8" s="342">
        <f t="shared" ref="AN8:AN32" si="23">AG8/$AG$33</f>
        <v>0.14928333463105953</v>
      </c>
      <c r="AP8" s="52">
        <f t="shared" si="4"/>
        <v>4.9808652703930054</v>
      </c>
      <c r="AQ8" s="74">
        <f t="shared" si="5"/>
        <v>4.638992495777515</v>
      </c>
      <c r="AR8" s="74">
        <f t="shared" si="6"/>
        <v>4.9597759319605892</v>
      </c>
      <c r="AS8" s="74">
        <f t="shared" si="7"/>
        <v>5.0628061481837383</v>
      </c>
      <c r="AT8" s="74">
        <f t="shared" si="8"/>
        <v>5.3006051942401733</v>
      </c>
      <c r="AU8" s="74">
        <f t="shared" si="9"/>
        <v>5.6896433355146847</v>
      </c>
      <c r="AV8" s="74">
        <f t="shared" si="10"/>
        <v>5.3440230748322115</v>
      </c>
      <c r="AW8" s="74">
        <f t="shared" si="11"/>
        <v>5.2929283848765944</v>
      </c>
      <c r="AX8" s="74">
        <f t="shared" si="12"/>
        <v>5.6738613215912883</v>
      </c>
      <c r="AY8" s="74">
        <f t="shared" si="13"/>
        <v>5.5721832183026896</v>
      </c>
      <c r="AZ8" s="74">
        <f t="shared" si="14"/>
        <v>5.2298039009926631</v>
      </c>
      <c r="BA8" s="17">
        <f t="shared" si="15"/>
        <v>5.7801213024485332</v>
      </c>
      <c r="BB8" s="42">
        <f t="shared" ref="BB8:BB33" si="24">(BA8-AZ8)/AZ8</f>
        <v>0.10522715801091795</v>
      </c>
      <c r="BC8" s="8"/>
    </row>
    <row r="9" spans="1:55" ht="20.100000000000001" customHeight="1">
      <c r="A9" s="47" t="s">
        <v>123</v>
      </c>
      <c r="B9" s="81">
        <v>113788.35</v>
      </c>
      <c r="C9" s="61">
        <v>122580.75</v>
      </c>
      <c r="D9" s="61">
        <v>125530.98</v>
      </c>
      <c r="E9" s="61">
        <v>114688.87</v>
      </c>
      <c r="F9" s="61">
        <v>103375.54</v>
      </c>
      <c r="G9" s="61">
        <v>105678.43000000001</v>
      </c>
      <c r="H9" s="61">
        <v>111275.25</v>
      </c>
      <c r="I9" s="61">
        <v>99408.06</v>
      </c>
      <c r="J9" s="61">
        <v>81546.84</v>
      </c>
      <c r="K9" s="61">
        <v>94038.2</v>
      </c>
      <c r="L9" s="61">
        <v>93348.7</v>
      </c>
      <c r="M9" s="82">
        <v>96771.43</v>
      </c>
      <c r="N9" s="42">
        <f t="shared" si="0"/>
        <v>3.6666070336276738E-2</v>
      </c>
      <c r="P9" s="340">
        <f t="shared" si="16"/>
        <v>0.17160071753937398</v>
      </c>
      <c r="Q9" s="341">
        <f t="shared" si="17"/>
        <v>0.15726406405159288</v>
      </c>
      <c r="R9" s="341">
        <f t="shared" si="18"/>
        <v>0.15239984351976862</v>
      </c>
      <c r="S9" s="341">
        <f t="shared" si="19"/>
        <v>0.15255489454232526</v>
      </c>
      <c r="T9" s="342">
        <f t="shared" si="20"/>
        <v>0.14839504474296739</v>
      </c>
      <c r="V9" s="81">
        <v>39825.192999999999</v>
      </c>
      <c r="W9" s="61">
        <v>42706.021999999997</v>
      </c>
      <c r="X9" s="61">
        <v>43295.368999999999</v>
      </c>
      <c r="Y9" s="61">
        <v>41969.975000000006</v>
      </c>
      <c r="Z9" s="61">
        <v>39303.713000000003</v>
      </c>
      <c r="AA9" s="61">
        <v>40005.073999999993</v>
      </c>
      <c r="AB9" s="61">
        <v>42643.074999999997</v>
      </c>
      <c r="AC9" s="61">
        <v>38352.667999999998</v>
      </c>
      <c r="AD9" s="61">
        <v>33266.487999999998</v>
      </c>
      <c r="AE9" s="61">
        <v>37206.360999999997</v>
      </c>
      <c r="AF9" s="61">
        <v>36982.379000000001</v>
      </c>
      <c r="AG9" s="82">
        <v>39338.233999999997</v>
      </c>
      <c r="AH9" s="42">
        <f t="shared" si="1"/>
        <v>6.3702094448818344E-2</v>
      </c>
      <c r="AJ9" s="340">
        <f t="shared" si="2"/>
        <v>0.14172700592786119</v>
      </c>
      <c r="AK9" s="341">
        <f t="shared" si="3"/>
        <v>0.12686119384398006</v>
      </c>
      <c r="AL9" s="341">
        <f t="shared" si="21"/>
        <v>0.11954170392897449</v>
      </c>
      <c r="AM9" s="341">
        <f t="shared" si="22"/>
        <v>0.12358290470623959</v>
      </c>
      <c r="AN9" s="342">
        <f t="shared" si="23"/>
        <v>0.11673077553070667</v>
      </c>
      <c r="AP9" s="52">
        <f t="shared" si="4"/>
        <v>3.4999358897461819</v>
      </c>
      <c r="AQ9" s="74">
        <f t="shared" si="5"/>
        <v>3.4839093413933266</v>
      </c>
      <c r="AR9" s="74">
        <f t="shared" si="6"/>
        <v>3.4489788098523566</v>
      </c>
      <c r="AS9" s="74">
        <f t="shared" si="7"/>
        <v>3.6594636428103273</v>
      </c>
      <c r="AT9" s="74">
        <f t="shared" si="8"/>
        <v>3.8020321828548616</v>
      </c>
      <c r="AU9" s="74">
        <f t="shared" si="9"/>
        <v>3.7855477224633249</v>
      </c>
      <c r="AV9" s="74">
        <f t="shared" si="10"/>
        <v>3.8322156094908792</v>
      </c>
      <c r="AW9" s="74">
        <f t="shared" si="11"/>
        <v>3.8581044635616064</v>
      </c>
      <c r="AX9" s="74">
        <f t="shared" si="12"/>
        <v>4.0794331208910117</v>
      </c>
      <c r="AY9" s="74">
        <f t="shared" si="13"/>
        <v>3.9565156500230758</v>
      </c>
      <c r="AZ9" s="74">
        <f t="shared" si="14"/>
        <v>3.9617454769054095</v>
      </c>
      <c r="BA9" s="17">
        <f t="shared" si="15"/>
        <v>4.0650669314280048</v>
      </c>
      <c r="BB9" s="42">
        <f t="shared" si="24"/>
        <v>2.6079781027049113E-2</v>
      </c>
      <c r="BC9" s="8"/>
    </row>
    <row r="10" spans="1:55" ht="20.100000000000001" customHeight="1">
      <c r="A10" s="47" t="s">
        <v>119</v>
      </c>
      <c r="B10" s="81">
        <v>29853.66</v>
      </c>
      <c r="C10" s="61">
        <v>33595</v>
      </c>
      <c r="D10" s="61">
        <v>34252.82</v>
      </c>
      <c r="E10" s="61">
        <v>34398.35</v>
      </c>
      <c r="F10" s="61">
        <v>33833.71</v>
      </c>
      <c r="G10" s="61">
        <v>34813.96</v>
      </c>
      <c r="H10" s="61">
        <v>34918.120000000003</v>
      </c>
      <c r="I10" s="61">
        <v>34454.269999999997</v>
      </c>
      <c r="J10" s="61">
        <v>33177.74</v>
      </c>
      <c r="K10" s="61">
        <v>34078.6</v>
      </c>
      <c r="L10" s="61">
        <v>34231.870000000003</v>
      </c>
      <c r="M10" s="82">
        <v>41578.76</v>
      </c>
      <c r="N10" s="42">
        <f t="shared" si="0"/>
        <v>0.21462134554729259</v>
      </c>
      <c r="P10" s="340">
        <f t="shared" si="16"/>
        <v>4.5021388192873053E-2</v>
      </c>
      <c r="Q10" s="341">
        <f t="shared" si="17"/>
        <v>5.18079690938784E-2</v>
      </c>
      <c r="R10" s="341">
        <f t="shared" si="18"/>
        <v>5.5228336009970271E-2</v>
      </c>
      <c r="S10" s="341">
        <f t="shared" si="19"/>
        <v>5.5943353446128212E-2</v>
      </c>
      <c r="T10" s="342">
        <f t="shared" si="20"/>
        <v>6.3759334243144936E-2</v>
      </c>
      <c r="V10" s="81">
        <v>21283.040000000001</v>
      </c>
      <c r="W10" s="61">
        <v>24423.363000000001</v>
      </c>
      <c r="X10" s="61">
        <v>25197.058999999997</v>
      </c>
      <c r="Y10" s="61">
        <v>28181.566000000003</v>
      </c>
      <c r="Z10" s="61">
        <v>27099.355</v>
      </c>
      <c r="AA10" s="61">
        <v>29792.826000000001</v>
      </c>
      <c r="AB10" s="61">
        <v>31961.773000000001</v>
      </c>
      <c r="AC10" s="61">
        <v>31361.758999999998</v>
      </c>
      <c r="AD10" s="61">
        <v>31240.347000000002</v>
      </c>
      <c r="AE10" s="61">
        <v>33399.315999999999</v>
      </c>
      <c r="AF10" s="61">
        <v>30759.175999999999</v>
      </c>
      <c r="AG10" s="82">
        <v>38697.182999999997</v>
      </c>
      <c r="AH10" s="42">
        <f t="shared" si="1"/>
        <v>0.25806955947064375</v>
      </c>
      <c r="AJ10" s="340">
        <f t="shared" si="2"/>
        <v>7.5740537810900441E-2</v>
      </c>
      <c r="AK10" s="341">
        <f t="shared" si="3"/>
        <v>9.4476852469913442E-2</v>
      </c>
      <c r="AL10" s="341">
        <f t="shared" si="21"/>
        <v>0.10730990716082825</v>
      </c>
      <c r="AM10" s="341">
        <f t="shared" si="22"/>
        <v>0.1027870142277881</v>
      </c>
      <c r="AN10" s="342">
        <f t="shared" si="23"/>
        <v>0.1148285452377877</v>
      </c>
      <c r="AP10" s="52">
        <f t="shared" si="4"/>
        <v>7.1291225263502032</v>
      </c>
      <c r="AQ10" s="74">
        <f t="shared" si="5"/>
        <v>7.2699398720047625</v>
      </c>
      <c r="AR10" s="74">
        <f t="shared" si="6"/>
        <v>7.3561998690910704</v>
      </c>
      <c r="AS10" s="74">
        <f t="shared" si="7"/>
        <v>8.1927086618980276</v>
      </c>
      <c r="AT10" s="74">
        <f t="shared" si="8"/>
        <v>8.0095724057456312</v>
      </c>
      <c r="AU10" s="74">
        <f t="shared" si="9"/>
        <v>8.5577239704991914</v>
      </c>
      <c r="AV10" s="74">
        <f t="shared" si="10"/>
        <v>9.1533487484435021</v>
      </c>
      <c r="AW10" s="74">
        <f t="shared" si="11"/>
        <v>9.1024302648118809</v>
      </c>
      <c r="AX10" s="74">
        <f t="shared" si="12"/>
        <v>9.41605636791415</v>
      </c>
      <c r="AY10" s="74">
        <f t="shared" si="13"/>
        <v>9.8006713890828845</v>
      </c>
      <c r="AZ10" s="74">
        <f t="shared" si="14"/>
        <v>8.9855377459659653</v>
      </c>
      <c r="BA10" s="17">
        <f t="shared" si="15"/>
        <v>9.3069593706017191</v>
      </c>
      <c r="BB10" s="42">
        <f t="shared" si="24"/>
        <v>3.5770994872294112E-2</v>
      </c>
      <c r="BC10" s="8"/>
    </row>
    <row r="11" spans="1:55" ht="20.100000000000001" customHeight="1">
      <c r="A11" s="47" t="s">
        <v>124</v>
      </c>
      <c r="B11" s="81">
        <v>101923.02</v>
      </c>
      <c r="C11" s="61">
        <v>105263.8</v>
      </c>
      <c r="D11" s="61">
        <v>95934.16</v>
      </c>
      <c r="E11" s="61">
        <v>88670.080000000002</v>
      </c>
      <c r="F11" s="61">
        <v>86082.08</v>
      </c>
      <c r="G11" s="61">
        <v>86433.17</v>
      </c>
      <c r="H11" s="61">
        <v>78446.05</v>
      </c>
      <c r="I11" s="61">
        <v>80424.3</v>
      </c>
      <c r="J11" s="61">
        <v>88667.93</v>
      </c>
      <c r="K11" s="61">
        <v>77277.52</v>
      </c>
      <c r="L11" s="61">
        <v>77139.73</v>
      </c>
      <c r="M11" s="82">
        <v>83702.25</v>
      </c>
      <c r="N11" s="42">
        <f t="shared" si="0"/>
        <v>8.5073152317230102E-2</v>
      </c>
      <c r="P11" s="340">
        <f t="shared" si="16"/>
        <v>0.15370697761044924</v>
      </c>
      <c r="Q11" s="341">
        <f t="shared" si="17"/>
        <v>0.12862446558926183</v>
      </c>
      <c r="R11" s="341">
        <f t="shared" si="18"/>
        <v>0.12523721163948046</v>
      </c>
      <c r="S11" s="341">
        <f t="shared" si="19"/>
        <v>0.12606542324824496</v>
      </c>
      <c r="T11" s="342">
        <f t="shared" si="20"/>
        <v>0.12835398974508325</v>
      </c>
      <c r="V11" s="81">
        <v>36623.758000000002</v>
      </c>
      <c r="W11" s="61">
        <v>37819.913</v>
      </c>
      <c r="X11" s="61">
        <v>35473.288</v>
      </c>
      <c r="Y11" s="61">
        <v>33688.330999999998</v>
      </c>
      <c r="Z11" s="61">
        <v>33172.499000000003</v>
      </c>
      <c r="AA11" s="61">
        <v>33156.03</v>
      </c>
      <c r="AB11" s="61">
        <v>30420.702000000001</v>
      </c>
      <c r="AC11" s="61">
        <v>31271.827000000001</v>
      </c>
      <c r="AD11" s="61">
        <v>34414.139000000003</v>
      </c>
      <c r="AE11" s="61">
        <v>30671.52</v>
      </c>
      <c r="AF11" s="61">
        <v>30818.422999999999</v>
      </c>
      <c r="AG11" s="82">
        <v>33926.92</v>
      </c>
      <c r="AH11" s="42">
        <f t="shared" si="1"/>
        <v>0.10086489500127893</v>
      </c>
      <c r="AJ11" s="340">
        <f t="shared" si="2"/>
        <v>0.13033397144281397</v>
      </c>
      <c r="AK11" s="341">
        <f t="shared" si="3"/>
        <v>0.10514200146028524</v>
      </c>
      <c r="AL11" s="341">
        <f t="shared" si="21"/>
        <v>9.8545669728131169E-2</v>
      </c>
      <c r="AM11" s="341">
        <f t="shared" si="22"/>
        <v>0.10298499814751189</v>
      </c>
      <c r="AN11" s="342">
        <f t="shared" si="23"/>
        <v>0.10067344871069309</v>
      </c>
      <c r="AP11" s="52">
        <f t="shared" si="4"/>
        <v>3.5932763766222782</v>
      </c>
      <c r="AQ11" s="74">
        <f t="shared" si="5"/>
        <v>3.592869818494107</v>
      </c>
      <c r="AR11" s="74">
        <f t="shared" si="6"/>
        <v>3.6976701521126571</v>
      </c>
      <c r="AS11" s="74">
        <f t="shared" si="7"/>
        <v>3.7992895687023176</v>
      </c>
      <c r="AT11" s="74">
        <f t="shared" si="8"/>
        <v>3.853589388174635</v>
      </c>
      <c r="AU11" s="74">
        <f t="shared" si="9"/>
        <v>3.8360307738337029</v>
      </c>
      <c r="AV11" s="74">
        <f t="shared" si="10"/>
        <v>3.8779138019058959</v>
      </c>
      <c r="AW11" s="74">
        <f t="shared" si="11"/>
        <v>3.888355509466666</v>
      </c>
      <c r="AX11" s="74">
        <f t="shared" si="12"/>
        <v>3.8812385718263642</v>
      </c>
      <c r="AY11" s="74">
        <f t="shared" si="13"/>
        <v>3.9690093574431478</v>
      </c>
      <c r="AZ11" s="74">
        <f t="shared" si="14"/>
        <v>3.9951427105072836</v>
      </c>
      <c r="BA11" s="17">
        <f t="shared" si="15"/>
        <v>4.0532865006615708</v>
      </c>
      <c r="BB11" s="42">
        <f t="shared" si="24"/>
        <v>1.4553620325343611E-2</v>
      </c>
      <c r="BC11" s="8"/>
    </row>
    <row r="12" spans="1:55" ht="20.100000000000001" customHeight="1">
      <c r="A12" s="47" t="s">
        <v>129</v>
      </c>
      <c r="B12" s="81">
        <v>14939.86</v>
      </c>
      <c r="C12" s="61">
        <v>15320.82</v>
      </c>
      <c r="D12" s="61">
        <v>10194.57</v>
      </c>
      <c r="E12" s="61">
        <v>12599.62</v>
      </c>
      <c r="F12" s="61">
        <v>13709.52</v>
      </c>
      <c r="G12" s="61">
        <v>16089.25</v>
      </c>
      <c r="H12" s="61">
        <v>15883.36</v>
      </c>
      <c r="I12" s="61">
        <v>15788.71</v>
      </c>
      <c r="J12" s="61">
        <v>17520.72</v>
      </c>
      <c r="K12" s="61">
        <v>18939.78</v>
      </c>
      <c r="L12" s="61">
        <v>20552.16</v>
      </c>
      <c r="M12" s="82">
        <v>21004.95</v>
      </c>
      <c r="N12" s="42">
        <f t="shared" si="0"/>
        <v>2.2031260947754438E-2</v>
      </c>
      <c r="P12" s="340">
        <f t="shared" si="16"/>
        <v>2.2530344239439198E-2</v>
      </c>
      <c r="Q12" s="341">
        <f t="shared" si="17"/>
        <v>2.3943020752125958E-2</v>
      </c>
      <c r="R12" s="341">
        <f t="shared" si="18"/>
        <v>3.0694116947143215E-2</v>
      </c>
      <c r="S12" s="341">
        <f t="shared" si="19"/>
        <v>3.3587319388668463E-2</v>
      </c>
      <c r="T12" s="342">
        <f t="shared" si="20"/>
        <v>3.2210234932704758E-2</v>
      </c>
      <c r="V12" s="81">
        <v>10981.922</v>
      </c>
      <c r="W12" s="61">
        <v>9238.2049999999999</v>
      </c>
      <c r="X12" s="61">
        <v>6039.326</v>
      </c>
      <c r="Y12" s="61">
        <v>7629.5900000000011</v>
      </c>
      <c r="Z12" s="61">
        <v>9531.4169999999995</v>
      </c>
      <c r="AA12" s="61">
        <v>11246.617</v>
      </c>
      <c r="AB12" s="61">
        <v>12523.802</v>
      </c>
      <c r="AC12" s="61">
        <v>12800.181</v>
      </c>
      <c r="AD12" s="61">
        <v>14595.960999999999</v>
      </c>
      <c r="AE12" s="61">
        <v>16573.937999999998</v>
      </c>
      <c r="AF12" s="61">
        <v>15265.718000000001</v>
      </c>
      <c r="AG12" s="82">
        <v>16966.661</v>
      </c>
      <c r="AH12" s="42">
        <f t="shared" si="1"/>
        <v>0.11142240410834257</v>
      </c>
      <c r="AJ12" s="340">
        <f t="shared" si="2"/>
        <v>3.9081666833185452E-2</v>
      </c>
      <c r="AK12" s="341">
        <f t="shared" si="3"/>
        <v>3.5664457446722926E-2</v>
      </c>
      <c r="AL12" s="341">
        <f t="shared" si="21"/>
        <v>5.3251023106860126E-2</v>
      </c>
      <c r="AM12" s="341">
        <f t="shared" si="22"/>
        <v>5.101299115631059E-2</v>
      </c>
      <c r="AN12" s="342">
        <f t="shared" si="23"/>
        <v>5.0346222880686388E-2</v>
      </c>
      <c r="AP12" s="52">
        <f t="shared" si="4"/>
        <v>7.3507529521695645</v>
      </c>
      <c r="AQ12" s="74">
        <f t="shared" si="5"/>
        <v>6.0298371758169598</v>
      </c>
      <c r="AR12" s="74">
        <f t="shared" si="6"/>
        <v>5.9240615347189731</v>
      </c>
      <c r="AS12" s="74">
        <f t="shared" si="7"/>
        <v>6.0554127822902606</v>
      </c>
      <c r="AT12" s="74">
        <f t="shared" si="8"/>
        <v>6.952407524114629</v>
      </c>
      <c r="AU12" s="74">
        <f t="shared" si="9"/>
        <v>6.9901437295088336</v>
      </c>
      <c r="AV12" s="74">
        <f t="shared" si="10"/>
        <v>7.8848568564837667</v>
      </c>
      <c r="AW12" s="74">
        <f t="shared" si="11"/>
        <v>8.107173416954268</v>
      </c>
      <c r="AX12" s="74">
        <f t="shared" si="12"/>
        <v>8.3306856110936067</v>
      </c>
      <c r="AY12" s="74">
        <f t="shared" si="13"/>
        <v>8.7508608864516901</v>
      </c>
      <c r="AZ12" s="74">
        <f t="shared" si="14"/>
        <v>7.4277925045348034</v>
      </c>
      <c r="BA12" s="17">
        <f t="shared" si="15"/>
        <v>8.0774584086132073</v>
      </c>
      <c r="BB12" s="42">
        <f t="shared" si="24"/>
        <v>8.7464196621239873E-2</v>
      </c>
      <c r="BC12" s="8"/>
    </row>
    <row r="13" spans="1:55" ht="20.100000000000001" customHeight="1">
      <c r="A13" s="47" t="s">
        <v>122</v>
      </c>
      <c r="B13" s="81">
        <v>27560.89</v>
      </c>
      <c r="C13" s="61">
        <v>30149.439999999999</v>
      </c>
      <c r="D13" s="61">
        <v>30689.07</v>
      </c>
      <c r="E13" s="61">
        <v>30463.72</v>
      </c>
      <c r="F13" s="61">
        <v>38231.46</v>
      </c>
      <c r="G13" s="61">
        <v>30294.87</v>
      </c>
      <c r="H13" s="61">
        <v>25164.29</v>
      </c>
      <c r="I13" s="61">
        <v>24535.27</v>
      </c>
      <c r="J13" s="61">
        <v>24786.49</v>
      </c>
      <c r="K13" s="61">
        <v>26147.87</v>
      </c>
      <c r="L13" s="61">
        <v>27837.7</v>
      </c>
      <c r="M13" s="82">
        <v>32488.29</v>
      </c>
      <c r="N13" s="42">
        <f t="shared" si="0"/>
        <v>0.16706085632074488</v>
      </c>
      <c r="P13" s="340">
        <f t="shared" si="16"/>
        <v>4.1563732139746783E-2</v>
      </c>
      <c r="Q13" s="341">
        <f t="shared" si="17"/>
        <v>4.5082940540606811E-2</v>
      </c>
      <c r="R13" s="341">
        <f t="shared" si="18"/>
        <v>4.2375665382528079E-2</v>
      </c>
      <c r="S13" s="341">
        <f t="shared" si="19"/>
        <v>4.5493696085761107E-2</v>
      </c>
      <c r="T13" s="342">
        <f t="shared" si="20"/>
        <v>4.9819468909082981E-2</v>
      </c>
      <c r="V13" s="81">
        <v>10638.130999999999</v>
      </c>
      <c r="W13" s="61">
        <v>11679.718999999999</v>
      </c>
      <c r="X13" s="61">
        <v>11835.79</v>
      </c>
      <c r="Y13" s="61">
        <v>12316.477000000001</v>
      </c>
      <c r="Z13" s="61">
        <v>15150.299000000001</v>
      </c>
      <c r="AA13" s="61">
        <v>12579.757</v>
      </c>
      <c r="AB13" s="61">
        <v>11219.677</v>
      </c>
      <c r="AC13" s="61">
        <v>11659.102000000001</v>
      </c>
      <c r="AD13" s="61">
        <v>11808.95</v>
      </c>
      <c r="AE13" s="61">
        <v>13173.977000000001</v>
      </c>
      <c r="AF13" s="61">
        <v>12805.281999999999</v>
      </c>
      <c r="AG13" s="82">
        <v>16546.560000000001</v>
      </c>
      <c r="AH13" s="42">
        <f t="shared" si="1"/>
        <v>0.29216677930247864</v>
      </c>
      <c r="AJ13" s="340">
        <f t="shared" si="2"/>
        <v>3.7858208378258554E-2</v>
      </c>
      <c r="AK13" s="341">
        <f t="shared" si="3"/>
        <v>3.9892014480142325E-2</v>
      </c>
      <c r="AL13" s="341">
        <f t="shared" si="21"/>
        <v>4.2327161694236094E-2</v>
      </c>
      <c r="AM13" s="341">
        <f t="shared" si="22"/>
        <v>4.2791026103067217E-2</v>
      </c>
      <c r="AN13" s="342">
        <f t="shared" si="23"/>
        <v>4.9099631192528116E-2</v>
      </c>
      <c r="AP13" s="52">
        <f t="shared" si="4"/>
        <v>3.859864830199605</v>
      </c>
      <c r="AQ13" s="74">
        <f t="shared" si="5"/>
        <v>3.8739422689111307</v>
      </c>
      <c r="AR13" s="74">
        <f t="shared" si="6"/>
        <v>3.8566792672440058</v>
      </c>
      <c r="AS13" s="74">
        <f t="shared" si="7"/>
        <v>4.0429983600164396</v>
      </c>
      <c r="AT13" s="74">
        <f t="shared" si="8"/>
        <v>3.9627832680206305</v>
      </c>
      <c r="AU13" s="74">
        <f t="shared" si="9"/>
        <v>4.1524380200344151</v>
      </c>
      <c r="AV13" s="74">
        <f t="shared" si="10"/>
        <v>4.4585708557642594</v>
      </c>
      <c r="AW13" s="74">
        <f t="shared" si="11"/>
        <v>4.7519762366584919</v>
      </c>
      <c r="AX13" s="74">
        <f t="shared" si="12"/>
        <v>4.7642687609258108</v>
      </c>
      <c r="AY13" s="74">
        <f t="shared" si="13"/>
        <v>5.0382600953729693</v>
      </c>
      <c r="AZ13" s="74">
        <f t="shared" si="14"/>
        <v>4.5999784464952205</v>
      </c>
      <c r="BA13" s="17">
        <f t="shared" si="15"/>
        <v>5.0930843082230561</v>
      </c>
      <c r="BB13" s="42">
        <f t="shared" si="24"/>
        <v>0.10719742874089748</v>
      </c>
      <c r="BC13" s="8"/>
    </row>
    <row r="14" spans="1:55" ht="20.100000000000001" customHeight="1">
      <c r="A14" s="47" t="s">
        <v>121</v>
      </c>
      <c r="B14" s="81">
        <v>17863.27</v>
      </c>
      <c r="C14" s="61">
        <v>15864.74</v>
      </c>
      <c r="D14" s="61">
        <v>15228.55</v>
      </c>
      <c r="E14" s="61">
        <v>15376.589999999998</v>
      </c>
      <c r="F14" s="61">
        <v>13387.03</v>
      </c>
      <c r="G14" s="61">
        <v>13588.15</v>
      </c>
      <c r="H14" s="61">
        <v>13555.86</v>
      </c>
      <c r="I14" s="61">
        <v>12799.42</v>
      </c>
      <c r="J14" s="61">
        <v>12591.08</v>
      </c>
      <c r="K14" s="61">
        <v>11848.6</v>
      </c>
      <c r="L14" s="61">
        <v>12484.16</v>
      </c>
      <c r="M14" s="82">
        <v>12468.14</v>
      </c>
      <c r="N14" s="42">
        <f t="shared" si="0"/>
        <v>-1.2832261041191748E-3</v>
      </c>
      <c r="P14" s="340">
        <f t="shared" si="16"/>
        <v>2.693904911706315E-2</v>
      </c>
      <c r="Q14" s="341">
        <f t="shared" si="17"/>
        <v>2.0221039354413682E-2</v>
      </c>
      <c r="R14" s="341">
        <f t="shared" si="18"/>
        <v>1.9202034768087121E-2</v>
      </c>
      <c r="S14" s="341">
        <f t="shared" si="19"/>
        <v>2.0402209267504693E-2</v>
      </c>
      <c r="T14" s="342">
        <f t="shared" si="20"/>
        <v>1.9119384648563956E-2</v>
      </c>
      <c r="V14" s="81">
        <v>15766.815000000001</v>
      </c>
      <c r="W14" s="61">
        <v>14499.214</v>
      </c>
      <c r="X14" s="61">
        <v>14472.303</v>
      </c>
      <c r="Y14" s="61">
        <v>14800.599</v>
      </c>
      <c r="Z14" s="61">
        <v>11941.995999999999</v>
      </c>
      <c r="AA14" s="61">
        <v>12002.472</v>
      </c>
      <c r="AB14" s="61">
        <v>12139.701999999999</v>
      </c>
      <c r="AC14" s="61">
        <v>12113.210999999999</v>
      </c>
      <c r="AD14" s="61">
        <v>11512.632</v>
      </c>
      <c r="AE14" s="61">
        <v>10546.761</v>
      </c>
      <c r="AF14" s="61">
        <v>11076.594999999999</v>
      </c>
      <c r="AG14" s="82">
        <v>11430.775</v>
      </c>
      <c r="AH14" s="42">
        <f t="shared" si="1"/>
        <v>3.1975530386368765E-2</v>
      </c>
      <c r="AJ14" s="340">
        <f t="shared" si="2"/>
        <v>5.6109796705027672E-2</v>
      </c>
      <c r="AK14" s="341">
        <f t="shared" si="3"/>
        <v>3.8061370090177647E-2</v>
      </c>
      <c r="AL14" s="341">
        <f t="shared" si="21"/>
        <v>3.3886081492131279E-2</v>
      </c>
      <c r="AM14" s="341">
        <f t="shared" si="22"/>
        <v>3.7014324696488826E-2</v>
      </c>
      <c r="AN14" s="342">
        <f t="shared" si="23"/>
        <v>3.3919245858037593E-2</v>
      </c>
      <c r="AP14" s="52">
        <f t="shared" si="4"/>
        <v>8.8263878897872559</v>
      </c>
      <c r="AQ14" s="74">
        <f t="shared" si="5"/>
        <v>9.1392698525157048</v>
      </c>
      <c r="AR14" s="74">
        <f t="shared" si="6"/>
        <v>9.503401834055115</v>
      </c>
      <c r="AS14" s="74">
        <f t="shared" si="7"/>
        <v>9.6254104453588223</v>
      </c>
      <c r="AT14" s="74">
        <f t="shared" si="8"/>
        <v>8.9205716279114924</v>
      </c>
      <c r="AU14" s="74">
        <f t="shared" si="9"/>
        <v>8.8330434974591832</v>
      </c>
      <c r="AV14" s="74">
        <f t="shared" si="10"/>
        <v>8.9553167412469588</v>
      </c>
      <c r="AW14" s="74">
        <f t="shared" si="11"/>
        <v>9.4638749255825658</v>
      </c>
      <c r="AX14" s="74">
        <f t="shared" si="12"/>
        <v>9.1434825289014121</v>
      </c>
      <c r="AY14" s="74">
        <f t="shared" si="13"/>
        <v>8.9012718802221364</v>
      </c>
      <c r="AZ14" s="74">
        <f t="shared" si="14"/>
        <v>8.8725192564017128</v>
      </c>
      <c r="BA14" s="17">
        <f t="shared" si="15"/>
        <v>9.1679873661989681</v>
      </c>
      <c r="BB14" s="42">
        <f t="shared" si="24"/>
        <v>3.3301489831545732E-2</v>
      </c>
      <c r="BC14" s="8"/>
    </row>
    <row r="15" spans="1:55" ht="20.100000000000001" customHeight="1">
      <c r="A15" s="47" t="s">
        <v>130</v>
      </c>
      <c r="B15" s="81">
        <v>9995.07</v>
      </c>
      <c r="C15" s="61">
        <v>12514.14</v>
      </c>
      <c r="D15" s="61">
        <v>13544.17</v>
      </c>
      <c r="E15" s="61">
        <v>12250.539999999999</v>
      </c>
      <c r="F15" s="61">
        <v>12814.04</v>
      </c>
      <c r="G15" s="61">
        <v>13692.42</v>
      </c>
      <c r="H15" s="61">
        <v>13480.23</v>
      </c>
      <c r="I15" s="61">
        <v>14275.35</v>
      </c>
      <c r="J15" s="61">
        <v>11539.24</v>
      </c>
      <c r="K15" s="61">
        <v>12923.8</v>
      </c>
      <c r="L15" s="61">
        <v>10932.3</v>
      </c>
      <c r="M15" s="82">
        <v>13220.37</v>
      </c>
      <c r="N15" s="42">
        <f t="shared" si="0"/>
        <v>0.20929447600230525</v>
      </c>
      <c r="P15" s="340">
        <f t="shared" si="16"/>
        <v>1.5073258236509013E-2</v>
      </c>
      <c r="Q15" s="341">
        <f t="shared" si="17"/>
        <v>2.0376207480573956E-2</v>
      </c>
      <c r="R15" s="341">
        <f t="shared" si="18"/>
        <v>2.0944521457033266E-2</v>
      </c>
      <c r="S15" s="341">
        <f t="shared" si="19"/>
        <v>1.7866085693802509E-2</v>
      </c>
      <c r="T15" s="342">
        <f t="shared" si="20"/>
        <v>2.0272898702319311E-2</v>
      </c>
      <c r="V15" s="81">
        <v>4196.723</v>
      </c>
      <c r="W15" s="61">
        <v>5042.9930000000004</v>
      </c>
      <c r="X15" s="61">
        <v>5318.5259999999998</v>
      </c>
      <c r="Y15" s="61">
        <v>5244.7839999999997</v>
      </c>
      <c r="Z15" s="61">
        <v>5406.6530000000002</v>
      </c>
      <c r="AA15" s="61">
        <v>5559.3249999999998</v>
      </c>
      <c r="AB15" s="61">
        <v>5639.9570000000003</v>
      </c>
      <c r="AC15" s="61">
        <v>6094.3</v>
      </c>
      <c r="AD15" s="61">
        <v>5016.5039999999999</v>
      </c>
      <c r="AE15" s="61">
        <v>5567.3710000000001</v>
      </c>
      <c r="AF15" s="61">
        <v>4505.96</v>
      </c>
      <c r="AG15" s="82">
        <v>5832.2060000000001</v>
      </c>
      <c r="AH15" s="42">
        <f t="shared" si="1"/>
        <v>0.29433150760326326</v>
      </c>
      <c r="AJ15" s="340">
        <f t="shared" si="2"/>
        <v>1.4934993171246941E-2</v>
      </c>
      <c r="AK15" s="341">
        <f t="shared" si="3"/>
        <v>1.7629328881298523E-2</v>
      </c>
      <c r="AL15" s="341">
        <f t="shared" si="21"/>
        <v>1.7887613780470459E-2</v>
      </c>
      <c r="AM15" s="341">
        <f t="shared" si="22"/>
        <v>1.5057431142818782E-2</v>
      </c>
      <c r="AN15" s="342">
        <f t="shared" si="23"/>
        <v>1.7306265691409549E-2</v>
      </c>
      <c r="AP15" s="52">
        <f t="shared" si="4"/>
        <v>4.1987930049514413</v>
      </c>
      <c r="AQ15" s="74">
        <f t="shared" si="5"/>
        <v>4.0298358496868349</v>
      </c>
      <c r="AR15" s="74">
        <f t="shared" si="6"/>
        <v>3.9268009778376967</v>
      </c>
      <c r="AS15" s="74">
        <f t="shared" si="7"/>
        <v>4.2812676012649238</v>
      </c>
      <c r="AT15" s="74">
        <f t="shared" si="8"/>
        <v>4.2193195900746367</v>
      </c>
      <c r="AU15" s="74">
        <f t="shared" si="9"/>
        <v>4.0601478774387578</v>
      </c>
      <c r="AV15" s="74">
        <f t="shared" si="10"/>
        <v>4.1838729754611013</v>
      </c>
      <c r="AW15" s="74">
        <f t="shared" si="11"/>
        <v>4.2691072373006618</v>
      </c>
      <c r="AX15" s="74">
        <f t="shared" si="12"/>
        <v>4.3473434992252526</v>
      </c>
      <c r="AY15" s="74">
        <f t="shared" si="13"/>
        <v>4.3078436682709427</v>
      </c>
      <c r="AZ15" s="74">
        <f t="shared" si="14"/>
        <v>4.1216944284368342</v>
      </c>
      <c r="BA15" s="17">
        <f t="shared" si="15"/>
        <v>4.4115300857691579</v>
      </c>
      <c r="BB15" s="42">
        <f t="shared" si="24"/>
        <v>7.0319540267871058E-2</v>
      </c>
      <c r="BC15" s="8"/>
    </row>
    <row r="16" spans="1:55" ht="20.100000000000001" customHeight="1">
      <c r="A16" s="47" t="s">
        <v>125</v>
      </c>
      <c r="B16" s="81">
        <v>5930.22</v>
      </c>
      <c r="C16" s="61">
        <v>5952.7400000000007</v>
      </c>
      <c r="D16" s="61">
        <v>6002.4400000000005</v>
      </c>
      <c r="E16" s="61">
        <v>6074.7900000000009</v>
      </c>
      <c r="F16" s="61">
        <v>6153.0999999999995</v>
      </c>
      <c r="G16" s="61">
        <v>6120.36</v>
      </c>
      <c r="H16" s="61">
        <v>6035.84</v>
      </c>
      <c r="I16" s="61">
        <v>6308.34</v>
      </c>
      <c r="J16" s="61">
        <v>6389.93</v>
      </c>
      <c r="K16" s="61">
        <v>6934.54</v>
      </c>
      <c r="L16" s="61">
        <v>6656.36</v>
      </c>
      <c r="M16" s="82">
        <v>7544.87</v>
      </c>
      <c r="N16" s="42">
        <f t="shared" si="0"/>
        <v>0.13348286450853022</v>
      </c>
      <c r="P16" s="340">
        <f t="shared" si="16"/>
        <v>8.9431827350194126E-3</v>
      </c>
      <c r="Q16" s="341">
        <f t="shared" si="17"/>
        <v>9.1079389337900534E-3</v>
      </c>
      <c r="R16" s="341">
        <f t="shared" si="18"/>
        <v>1.1238228835532542E-2</v>
      </c>
      <c r="S16" s="341">
        <f t="shared" si="19"/>
        <v>1.0878140754351718E-2</v>
      </c>
      <c r="T16" s="342">
        <f t="shared" si="20"/>
        <v>1.1569750712889872E-2</v>
      </c>
      <c r="V16" s="81">
        <v>3274.4280000000003</v>
      </c>
      <c r="W16" s="61">
        <v>3604.7420000000002</v>
      </c>
      <c r="X16" s="61">
        <v>3545.9570000000003</v>
      </c>
      <c r="Y16" s="61">
        <v>3664.442</v>
      </c>
      <c r="Z16" s="61">
        <v>3795.2260000000001</v>
      </c>
      <c r="AA16" s="61">
        <v>3931.0790000000002</v>
      </c>
      <c r="AB16" s="61">
        <v>4015.3039999999996</v>
      </c>
      <c r="AC16" s="61">
        <v>3995.7289999999998</v>
      </c>
      <c r="AD16" s="61">
        <v>3953.1750000000002</v>
      </c>
      <c r="AE16" s="61">
        <v>4474.5349999999999</v>
      </c>
      <c r="AF16" s="61">
        <v>4251.8720000000003</v>
      </c>
      <c r="AG16" s="82">
        <v>4986.8969999999999</v>
      </c>
      <c r="AH16" s="42">
        <f t="shared" si="1"/>
        <v>0.17287091427023193</v>
      </c>
      <c r="AJ16" s="340">
        <f t="shared" si="2"/>
        <v>1.1652796674867459E-2</v>
      </c>
      <c r="AK16" s="341">
        <f t="shared" si="3"/>
        <v>1.2465953069728091E-2</v>
      </c>
      <c r="AL16" s="341">
        <f t="shared" si="21"/>
        <v>1.4376400266337089E-2</v>
      </c>
      <c r="AM16" s="341">
        <f t="shared" si="22"/>
        <v>1.4208352907722037E-2</v>
      </c>
      <c r="AN16" s="342">
        <f t="shared" si="23"/>
        <v>1.4797927998032513E-2</v>
      </c>
      <c r="AP16" s="52">
        <f t="shared" si="4"/>
        <v>5.5215961633801118</v>
      </c>
      <c r="AQ16" s="74">
        <f t="shared" si="5"/>
        <v>6.05560128613042</v>
      </c>
      <c r="AR16" s="74">
        <f t="shared" si="6"/>
        <v>5.9075259394512898</v>
      </c>
      <c r="AS16" s="74">
        <f t="shared" si="7"/>
        <v>6.0322118130832507</v>
      </c>
      <c r="AT16" s="74">
        <f t="shared" si="8"/>
        <v>6.1679901188019057</v>
      </c>
      <c r="AU16" s="74">
        <f t="shared" si="9"/>
        <v>6.4229538785300218</v>
      </c>
      <c r="AV16" s="74">
        <f t="shared" si="10"/>
        <v>6.6524361149400901</v>
      </c>
      <c r="AW16" s="74">
        <f t="shared" si="11"/>
        <v>6.3340419191102573</v>
      </c>
      <c r="AX16" s="74">
        <f t="shared" si="12"/>
        <v>6.186570118921491</v>
      </c>
      <c r="AY16" s="74">
        <f t="shared" si="13"/>
        <v>6.4525332610382229</v>
      </c>
      <c r="AZ16" s="74">
        <f t="shared" si="14"/>
        <v>6.3876833584721995</v>
      </c>
      <c r="BA16" s="17">
        <f t="shared" si="15"/>
        <v>6.6096526514041987</v>
      </c>
      <c r="BB16" s="42">
        <f t="shared" si="24"/>
        <v>3.4749576720579586E-2</v>
      </c>
      <c r="BC16" s="8"/>
    </row>
    <row r="17" spans="1:55" ht="20.100000000000001" customHeight="1">
      <c r="A17" s="47" t="s">
        <v>151</v>
      </c>
      <c r="B17" s="81">
        <v>31.52</v>
      </c>
      <c r="C17" s="61">
        <v>39.130000000000003</v>
      </c>
      <c r="D17" s="61">
        <v>108.73</v>
      </c>
      <c r="E17" s="61">
        <v>121.59000000000002</v>
      </c>
      <c r="F17" s="61">
        <v>120.69</v>
      </c>
      <c r="G17" s="61">
        <v>190.56</v>
      </c>
      <c r="H17" s="61">
        <v>352.94</v>
      </c>
      <c r="I17" s="61">
        <v>368.21</v>
      </c>
      <c r="J17" s="61">
        <v>621.26</v>
      </c>
      <c r="K17" s="61">
        <v>1020.01</v>
      </c>
      <c r="L17" s="61">
        <v>2273.8200000000002</v>
      </c>
      <c r="M17" s="82">
        <v>4223.38</v>
      </c>
      <c r="N17" s="42">
        <f t="shared" si="0"/>
        <v>0.857394164885523</v>
      </c>
      <c r="P17" s="340">
        <f t="shared" si="16"/>
        <v>4.753434439326229E-5</v>
      </c>
      <c r="Q17" s="341">
        <f t="shared" si="17"/>
        <v>2.8357953506379248E-4</v>
      </c>
      <c r="R17" s="341">
        <f t="shared" si="18"/>
        <v>1.6530448731323993E-3</v>
      </c>
      <c r="S17" s="341">
        <f t="shared" si="19"/>
        <v>3.7159850143411752E-3</v>
      </c>
      <c r="T17" s="342">
        <f t="shared" si="20"/>
        <v>6.476381139211786E-3</v>
      </c>
      <c r="V17" s="81">
        <v>25.391999999999999</v>
      </c>
      <c r="W17" s="61">
        <v>27.707000000000001</v>
      </c>
      <c r="X17" s="61">
        <v>88.477000000000004</v>
      </c>
      <c r="Y17" s="61">
        <v>128.28700000000001</v>
      </c>
      <c r="Z17" s="61">
        <v>131.05000000000001</v>
      </c>
      <c r="AA17" s="61">
        <v>193.57300000000001</v>
      </c>
      <c r="AB17" s="61">
        <v>337.45800000000003</v>
      </c>
      <c r="AC17" s="61">
        <v>371.54300000000001</v>
      </c>
      <c r="AD17" s="61">
        <v>602.56799999999998</v>
      </c>
      <c r="AE17" s="61">
        <v>1020.4829999999999</v>
      </c>
      <c r="AF17" s="61">
        <v>2046.5519999999999</v>
      </c>
      <c r="AG17" s="82">
        <v>3816.6</v>
      </c>
      <c r="AH17" s="42">
        <f t="shared" si="1"/>
        <v>0.86489275620653672</v>
      </c>
      <c r="AJ17" s="340">
        <f t="shared" si="2"/>
        <v>9.0363206388485094E-5</v>
      </c>
      <c r="AK17" s="341">
        <f t="shared" si="3"/>
        <v>6.1384468070127204E-4</v>
      </c>
      <c r="AL17" s="341">
        <f t="shared" si="21"/>
        <v>3.2787478638545619E-3</v>
      </c>
      <c r="AM17" s="341">
        <f t="shared" si="22"/>
        <v>6.8389013262874204E-3</v>
      </c>
      <c r="AN17" s="342">
        <f t="shared" si="23"/>
        <v>1.1325233305859514E-2</v>
      </c>
      <c r="AP17" s="52">
        <f t="shared" si="4"/>
        <v>8.0558375634517763</v>
      </c>
      <c r="AQ17" s="74">
        <f t="shared" si="5"/>
        <v>7.0807564528494762</v>
      </c>
      <c r="AR17" s="74">
        <f t="shared" si="6"/>
        <v>8.1373126092154884</v>
      </c>
      <c r="AS17" s="74">
        <f t="shared" si="7"/>
        <v>10.550785426433094</v>
      </c>
      <c r="AT17" s="74">
        <f t="shared" si="8"/>
        <v>10.858397547435581</v>
      </c>
      <c r="AU17" s="74">
        <f t="shared" si="9"/>
        <v>10.158112930310663</v>
      </c>
      <c r="AV17" s="74">
        <f t="shared" si="10"/>
        <v>9.5613418711395717</v>
      </c>
      <c r="AW17" s="74">
        <f t="shared" si="11"/>
        <v>10.090518997311317</v>
      </c>
      <c r="AX17" s="74">
        <f t="shared" si="12"/>
        <v>9.6991275794353413</v>
      </c>
      <c r="AY17" s="74">
        <f t="shared" si="13"/>
        <v>10.004637209439123</v>
      </c>
      <c r="AZ17" s="74">
        <f t="shared" si="14"/>
        <v>9.0005013589466181</v>
      </c>
      <c r="BA17" s="17">
        <f t="shared" si="15"/>
        <v>9.0368377934261179</v>
      </c>
      <c r="BB17" s="42">
        <f t="shared" si="24"/>
        <v>4.0371567127625574E-3</v>
      </c>
      <c r="BC17" s="8"/>
    </row>
    <row r="18" spans="1:55" ht="20.100000000000001" customHeight="1">
      <c r="A18" s="47" t="s">
        <v>120</v>
      </c>
      <c r="B18" s="81">
        <v>10857.97</v>
      </c>
      <c r="C18" s="61">
        <v>11586.8</v>
      </c>
      <c r="D18" s="61">
        <v>9187.130000000001</v>
      </c>
      <c r="E18" s="61">
        <v>7921.5400000000009</v>
      </c>
      <c r="F18" s="61">
        <v>8079.03</v>
      </c>
      <c r="G18" s="61">
        <v>6057.28</v>
      </c>
      <c r="H18" s="61">
        <v>5757.83</v>
      </c>
      <c r="I18" s="61">
        <v>6607.72</v>
      </c>
      <c r="J18" s="61">
        <v>6676.97</v>
      </c>
      <c r="K18" s="61">
        <v>7301.76</v>
      </c>
      <c r="L18" s="61">
        <v>7121.22</v>
      </c>
      <c r="M18" s="82">
        <v>7431.51</v>
      </c>
      <c r="N18" s="42">
        <f t="shared" si="0"/>
        <v>4.3572590089900318E-2</v>
      </c>
      <c r="P18" s="340">
        <f t="shared" si="16"/>
        <v>1.637457123704664E-2</v>
      </c>
      <c r="Q18" s="341">
        <f t="shared" si="17"/>
        <v>9.0140672027246467E-3</v>
      </c>
      <c r="R18" s="341">
        <f t="shared" si="18"/>
        <v>1.1833351567968184E-2</v>
      </c>
      <c r="S18" s="341">
        <f t="shared" si="19"/>
        <v>1.1637837121595667E-2</v>
      </c>
      <c r="T18" s="342">
        <f t="shared" si="20"/>
        <v>1.1395917771989209E-2</v>
      </c>
      <c r="V18" s="81">
        <v>4785.085</v>
      </c>
      <c r="W18" s="61">
        <v>5238.8620000000001</v>
      </c>
      <c r="X18" s="61">
        <v>4117.9229999999998</v>
      </c>
      <c r="Y18" s="61">
        <v>3642.9509999999996</v>
      </c>
      <c r="Z18" s="61">
        <v>3730.7220000000002</v>
      </c>
      <c r="AA18" s="61">
        <v>2921.4720000000002</v>
      </c>
      <c r="AB18" s="61">
        <v>2444.6030000000001</v>
      </c>
      <c r="AC18" s="61">
        <v>3007.5279999999998</v>
      </c>
      <c r="AD18" s="61">
        <v>3151.2350000000001</v>
      </c>
      <c r="AE18" s="61">
        <v>3370.261</v>
      </c>
      <c r="AF18" s="61">
        <v>3119.3209999999999</v>
      </c>
      <c r="AG18" s="82">
        <v>3372.248</v>
      </c>
      <c r="AH18" s="42">
        <f t="shared" si="1"/>
        <v>8.1083992317558903E-2</v>
      </c>
      <c r="AJ18" s="340">
        <f t="shared" si="2"/>
        <v>1.7028813147504891E-2</v>
      </c>
      <c r="AK18" s="341">
        <f t="shared" si="3"/>
        <v>9.2643604584198552E-3</v>
      </c>
      <c r="AL18" s="341">
        <f t="shared" si="21"/>
        <v>1.0828437175712226E-2</v>
      </c>
      <c r="AM18" s="341">
        <f t="shared" si="22"/>
        <v>1.0423741260430325E-2</v>
      </c>
      <c r="AN18" s="342">
        <f t="shared" si="23"/>
        <v>1.0006680125037503E-2</v>
      </c>
      <c r="AP18" s="52">
        <f t="shared" si="4"/>
        <v>4.4069793893333653</v>
      </c>
      <c r="AQ18" s="74">
        <f t="shared" si="5"/>
        <v>4.5214053923430111</v>
      </c>
      <c r="AR18" s="74">
        <f t="shared" si="6"/>
        <v>4.4822735718336402</v>
      </c>
      <c r="AS18" s="74">
        <f t="shared" si="7"/>
        <v>4.5987913966223735</v>
      </c>
      <c r="AT18" s="74">
        <f t="shared" si="8"/>
        <v>4.617784560770291</v>
      </c>
      <c r="AU18" s="74">
        <f t="shared" si="9"/>
        <v>4.8230757039463263</v>
      </c>
      <c r="AV18" s="74">
        <f t="shared" si="10"/>
        <v>4.2457019397932907</v>
      </c>
      <c r="AW18" s="74">
        <f t="shared" si="11"/>
        <v>4.551536687389901</v>
      </c>
      <c r="AX18" s="74">
        <f t="shared" si="12"/>
        <v>4.7195584224580909</v>
      </c>
      <c r="AY18" s="74">
        <f t="shared" si="13"/>
        <v>4.6156830681917782</v>
      </c>
      <c r="AZ18" s="74">
        <f t="shared" si="14"/>
        <v>4.3803182600734143</v>
      </c>
      <c r="BA18" s="17">
        <f t="shared" si="15"/>
        <v>4.5377695784571372</v>
      </c>
      <c r="BB18" s="42">
        <f t="shared" si="24"/>
        <v>3.5945177732607053E-2</v>
      </c>
      <c r="BC18" s="8"/>
    </row>
    <row r="19" spans="1:55" ht="20.100000000000001" customHeight="1">
      <c r="A19" s="47" t="s">
        <v>136</v>
      </c>
      <c r="B19" s="81">
        <v>6280.01</v>
      </c>
      <c r="C19" s="61">
        <v>6096.22</v>
      </c>
      <c r="D19" s="61">
        <v>5451.88</v>
      </c>
      <c r="E19" s="61">
        <v>5422.43</v>
      </c>
      <c r="F19" s="61">
        <v>5694.34</v>
      </c>
      <c r="G19" s="61">
        <v>5118.5600000000004</v>
      </c>
      <c r="H19" s="61">
        <v>5171.3999999999996</v>
      </c>
      <c r="I19" s="61">
        <v>4715.53</v>
      </c>
      <c r="J19" s="61">
        <v>5232.49</v>
      </c>
      <c r="K19" s="61">
        <v>5352.02</v>
      </c>
      <c r="L19" s="61">
        <v>4905.2299999999996</v>
      </c>
      <c r="M19" s="82">
        <v>5973.24</v>
      </c>
      <c r="N19" s="42">
        <f t="shared" si="0"/>
        <v>0.2177288322871711</v>
      </c>
      <c r="P19" s="340">
        <f t="shared" si="16"/>
        <v>9.470690296101876E-3</v>
      </c>
      <c r="Q19" s="341">
        <f t="shared" si="17"/>
        <v>7.6171225073264357E-3</v>
      </c>
      <c r="R19" s="341">
        <f t="shared" si="18"/>
        <v>8.6735710648935434E-3</v>
      </c>
      <c r="S19" s="341">
        <f t="shared" si="19"/>
        <v>8.0163606494343259E-3</v>
      </c>
      <c r="T19" s="342">
        <f t="shared" si="20"/>
        <v>9.1597201473666602E-3</v>
      </c>
      <c r="V19" s="81">
        <v>2838.962</v>
      </c>
      <c r="W19" s="61">
        <v>2770.7109999999998</v>
      </c>
      <c r="X19" s="61">
        <v>2481.7930000000001</v>
      </c>
      <c r="Y19" s="61">
        <v>2516.3569999999995</v>
      </c>
      <c r="Z19" s="61">
        <v>2737.9850000000001</v>
      </c>
      <c r="AA19" s="61">
        <v>2562.415</v>
      </c>
      <c r="AB19" s="61">
        <v>2540.6799999999998</v>
      </c>
      <c r="AC19" s="61">
        <v>2437.7649999999999</v>
      </c>
      <c r="AD19" s="61">
        <v>2612.0709999999999</v>
      </c>
      <c r="AE19" s="61">
        <v>2733.7869999999998</v>
      </c>
      <c r="AF19" s="61">
        <v>2496.1060000000002</v>
      </c>
      <c r="AG19" s="82">
        <v>3092.518</v>
      </c>
      <c r="AH19" s="42">
        <f t="shared" si="1"/>
        <v>0.23893696822170202</v>
      </c>
      <c r="AJ19" s="340">
        <f t="shared" si="2"/>
        <v>1.0103091884651324E-2</v>
      </c>
      <c r="AK19" s="341">
        <f t="shared" si="3"/>
        <v>8.1257448998525092E-3</v>
      </c>
      <c r="AL19" s="341">
        <f t="shared" si="21"/>
        <v>8.7834861398802047E-3</v>
      </c>
      <c r="AM19" s="341">
        <f t="shared" si="22"/>
        <v>8.3411624204779503E-3</v>
      </c>
      <c r="AN19" s="342">
        <f t="shared" si="23"/>
        <v>9.1766199896688282E-3</v>
      </c>
      <c r="AP19" s="52">
        <f t="shared" si="4"/>
        <v>4.5206329289284568</v>
      </c>
      <c r="AQ19" s="74">
        <f t="shared" si="5"/>
        <v>4.5449655688278963</v>
      </c>
      <c r="AR19" s="74">
        <f t="shared" si="6"/>
        <v>4.5521783311444866</v>
      </c>
      <c r="AS19" s="74">
        <f t="shared" si="7"/>
        <v>4.6406445080895455</v>
      </c>
      <c r="AT19" s="74">
        <f t="shared" si="8"/>
        <v>4.8082569709571263</v>
      </c>
      <c r="AU19" s="74">
        <f t="shared" si="9"/>
        <v>5.0061247694664122</v>
      </c>
      <c r="AV19" s="74">
        <f t="shared" si="10"/>
        <v>4.9129442704103337</v>
      </c>
      <c r="AW19" s="74">
        <f t="shared" si="11"/>
        <v>5.169652191800286</v>
      </c>
      <c r="AX19" s="74">
        <f t="shared" si="12"/>
        <v>4.9920229183428919</v>
      </c>
      <c r="AY19" s="74">
        <f t="shared" si="13"/>
        <v>5.1079536324602675</v>
      </c>
      <c r="AZ19" s="74">
        <f t="shared" si="14"/>
        <v>5.0886625091993656</v>
      </c>
      <c r="BA19" s="17">
        <f t="shared" si="15"/>
        <v>5.1772873683294165</v>
      </c>
      <c r="BB19" s="42">
        <f t="shared" si="24"/>
        <v>1.7416140089823891E-2</v>
      </c>
      <c r="BC19" s="8"/>
    </row>
    <row r="20" spans="1:55" ht="20.100000000000001" customHeight="1">
      <c r="A20" s="47" t="s">
        <v>128</v>
      </c>
      <c r="B20" s="81">
        <v>4505.45</v>
      </c>
      <c r="C20" s="61">
        <v>5212.59</v>
      </c>
      <c r="D20" s="61">
        <v>7773.74</v>
      </c>
      <c r="E20" s="61">
        <v>8088.52</v>
      </c>
      <c r="F20" s="61">
        <v>7543.8099999999995</v>
      </c>
      <c r="G20" s="61">
        <v>7806.79</v>
      </c>
      <c r="H20" s="61">
        <v>6684.33</v>
      </c>
      <c r="I20" s="61">
        <v>6435.64</v>
      </c>
      <c r="J20" s="61">
        <v>6793.12</v>
      </c>
      <c r="K20" s="61">
        <v>6495.87</v>
      </c>
      <c r="L20" s="61">
        <v>5947.43</v>
      </c>
      <c r="M20" s="82">
        <v>6982.56</v>
      </c>
      <c r="N20" s="42">
        <f t="shared" si="0"/>
        <v>0.17404660500417829</v>
      </c>
      <c r="P20" s="340">
        <f t="shared" si="16"/>
        <v>6.7945308358700373E-3</v>
      </c>
      <c r="Q20" s="341">
        <f t="shared" si="17"/>
        <v>1.1617579127522377E-2</v>
      </c>
      <c r="R20" s="341">
        <f t="shared" si="18"/>
        <v>1.0527313065592061E-2</v>
      </c>
      <c r="S20" s="341">
        <f t="shared" si="19"/>
        <v>9.7195735607229841E-3</v>
      </c>
      <c r="T20" s="342">
        <f t="shared" si="20"/>
        <v>1.0707471240431752E-2</v>
      </c>
      <c r="V20" s="81">
        <v>1742.6410000000001</v>
      </c>
      <c r="W20" s="61">
        <v>1744.4090000000001</v>
      </c>
      <c r="X20" s="61">
        <v>2589.86</v>
      </c>
      <c r="Y20" s="61">
        <v>2689.7759999999994</v>
      </c>
      <c r="Z20" s="61">
        <v>2561.5479999999998</v>
      </c>
      <c r="AA20" s="61">
        <v>2706.6120000000001</v>
      </c>
      <c r="AB20" s="61">
        <v>2282.3870000000002</v>
      </c>
      <c r="AC20" s="61">
        <v>2351.248</v>
      </c>
      <c r="AD20" s="61">
        <v>2518.0239999999999</v>
      </c>
      <c r="AE20" s="61">
        <v>2424.1370000000002</v>
      </c>
      <c r="AF20" s="61">
        <v>2221.694</v>
      </c>
      <c r="AG20" s="82">
        <v>2613.3290000000002</v>
      </c>
      <c r="AH20" s="42">
        <f t="shared" si="1"/>
        <v>0.17627765119768979</v>
      </c>
      <c r="AJ20" s="340">
        <f t="shared" si="2"/>
        <v>6.2015842920619116E-3</v>
      </c>
      <c r="AK20" s="341">
        <f t="shared" si="3"/>
        <v>8.5830119847408026E-3</v>
      </c>
      <c r="AL20" s="341">
        <f t="shared" si="21"/>
        <v>7.7886001142996077E-3</v>
      </c>
      <c r="AM20" s="341">
        <f t="shared" si="22"/>
        <v>7.4241680852501204E-3</v>
      </c>
      <c r="AN20" s="342">
        <f t="shared" si="23"/>
        <v>7.7546928234471877E-3</v>
      </c>
      <c r="AP20" s="52">
        <f t="shared" si="4"/>
        <v>3.867851158041927</v>
      </c>
      <c r="AQ20" s="74">
        <f t="shared" si="5"/>
        <v>3.3465302277754438</v>
      </c>
      <c r="AR20" s="74">
        <f t="shared" si="6"/>
        <v>3.3315495501521792</v>
      </c>
      <c r="AS20" s="74">
        <f t="shared" si="7"/>
        <v>3.3254241814324494</v>
      </c>
      <c r="AT20" s="74">
        <f t="shared" si="8"/>
        <v>3.395562719633713</v>
      </c>
      <c r="AU20" s="74">
        <f t="shared" si="9"/>
        <v>3.466997319000511</v>
      </c>
      <c r="AV20" s="74">
        <f t="shared" si="10"/>
        <v>3.4145336929804486</v>
      </c>
      <c r="AW20" s="74">
        <f t="shared" si="11"/>
        <v>3.6534796850041329</v>
      </c>
      <c r="AX20" s="74">
        <f t="shared" si="12"/>
        <v>3.7067268059448382</v>
      </c>
      <c r="AY20" s="74">
        <f t="shared" si="13"/>
        <v>3.7318126748226184</v>
      </c>
      <c r="AZ20" s="74">
        <f t="shared" si="14"/>
        <v>3.7355530035662459</v>
      </c>
      <c r="BA20" s="17">
        <f t="shared" si="15"/>
        <v>3.7426516922160351</v>
      </c>
      <c r="BB20" s="42">
        <f t="shared" si="24"/>
        <v>1.9003046250480955E-3</v>
      </c>
      <c r="BC20" s="8"/>
    </row>
    <row r="21" spans="1:55" ht="20.100000000000001" customHeight="1">
      <c r="A21" s="47" t="s">
        <v>154</v>
      </c>
      <c r="B21" s="81">
        <v>615.94000000000005</v>
      </c>
      <c r="C21" s="61">
        <v>869.71</v>
      </c>
      <c r="D21" s="61">
        <v>957.11</v>
      </c>
      <c r="E21" s="61">
        <v>1110.46</v>
      </c>
      <c r="F21" s="61">
        <v>1115.6500000000001</v>
      </c>
      <c r="G21" s="61">
        <v>1030.21</v>
      </c>
      <c r="H21" s="61">
        <v>1118.06</v>
      </c>
      <c r="I21" s="61">
        <v>1482.46</v>
      </c>
      <c r="J21" s="61">
        <v>1468.45</v>
      </c>
      <c r="K21" s="61">
        <v>1507.88</v>
      </c>
      <c r="L21" s="61">
        <v>555.16999999999996</v>
      </c>
      <c r="M21" s="82">
        <v>804.81</v>
      </c>
      <c r="N21" s="42">
        <f t="shared" si="0"/>
        <v>0.44966406686240251</v>
      </c>
      <c r="P21" s="340">
        <f t="shared" si="16"/>
        <v>9.2888020576097649E-4</v>
      </c>
      <c r="Q21" s="341">
        <f t="shared" si="17"/>
        <v>1.5330944207497357E-3</v>
      </c>
      <c r="R21" s="341">
        <f t="shared" si="18"/>
        <v>2.4436949670090316E-3</v>
      </c>
      <c r="S21" s="341">
        <f t="shared" si="19"/>
        <v>9.0728527342172642E-4</v>
      </c>
      <c r="T21" s="342">
        <f t="shared" si="20"/>
        <v>1.234143341269087E-3</v>
      </c>
      <c r="V21" s="81">
        <v>1310.107</v>
      </c>
      <c r="W21" s="61">
        <v>1948.549</v>
      </c>
      <c r="X21" s="61">
        <v>2184.0659999999998</v>
      </c>
      <c r="Y21" s="61">
        <v>2577.6320000000005</v>
      </c>
      <c r="Z21" s="61">
        <v>2616.241</v>
      </c>
      <c r="AA21" s="61">
        <v>2378.13</v>
      </c>
      <c r="AB21" s="61">
        <v>2878.9589999999998</v>
      </c>
      <c r="AC21" s="61">
        <v>3554.623</v>
      </c>
      <c r="AD21" s="61">
        <v>3957.8969999999999</v>
      </c>
      <c r="AE21" s="61">
        <v>4180.924</v>
      </c>
      <c r="AF21" s="61">
        <v>1508.1559999999999</v>
      </c>
      <c r="AG21" s="82">
        <v>2278.913</v>
      </c>
      <c r="AH21" s="42">
        <f t="shared" si="1"/>
        <v>0.51105920077233391</v>
      </c>
      <c r="AJ21" s="340">
        <f t="shared" si="2"/>
        <v>4.662313690611178E-3</v>
      </c>
      <c r="AK21" s="341">
        <f t="shared" si="3"/>
        <v>7.5413536521938291E-3</v>
      </c>
      <c r="AL21" s="341">
        <f t="shared" si="21"/>
        <v>1.3433046541626142E-2</v>
      </c>
      <c r="AM21" s="341">
        <f t="shared" si="22"/>
        <v>5.0397595901048838E-3</v>
      </c>
      <c r="AN21" s="342">
        <f t="shared" si="23"/>
        <v>6.7623595369586077E-3</v>
      </c>
      <c r="AP21" s="52">
        <f t="shared" si="4"/>
        <v>21.270042536610706</v>
      </c>
      <c r="AQ21" s="74">
        <f t="shared" si="5"/>
        <v>22.404583136907704</v>
      </c>
      <c r="AR21" s="74">
        <f t="shared" si="6"/>
        <v>22.819383351965811</v>
      </c>
      <c r="AS21" s="74">
        <f t="shared" si="7"/>
        <v>23.212290402175675</v>
      </c>
      <c r="AT21" s="74">
        <f t="shared" si="8"/>
        <v>23.450374221305964</v>
      </c>
      <c r="AU21" s="74">
        <f t="shared" si="9"/>
        <v>23.083934343483371</v>
      </c>
      <c r="AV21" s="74">
        <f t="shared" si="10"/>
        <v>25.74959304509597</v>
      </c>
      <c r="AW21" s="74">
        <f t="shared" si="11"/>
        <v>23.977867868273005</v>
      </c>
      <c r="AX21" s="74">
        <f t="shared" si="12"/>
        <v>26.95288910075249</v>
      </c>
      <c r="AY21" s="74">
        <f t="shared" si="13"/>
        <v>27.727166618033262</v>
      </c>
      <c r="AZ21" s="74">
        <f t="shared" si="14"/>
        <v>27.165660968712288</v>
      </c>
      <c r="BA21" s="17">
        <f t="shared" si="15"/>
        <v>28.316161578509217</v>
      </c>
      <c r="BB21" s="42">
        <f t="shared" si="24"/>
        <v>4.2351283523784068E-2</v>
      </c>
      <c r="BC21" s="8"/>
    </row>
    <row r="22" spans="1:55" ht="20.100000000000001" customHeight="1">
      <c r="A22" s="47" t="s">
        <v>135</v>
      </c>
      <c r="B22" s="81">
        <v>832.56</v>
      </c>
      <c r="C22" s="61">
        <v>1560.38</v>
      </c>
      <c r="D22" s="61">
        <v>2196.9699999999998</v>
      </c>
      <c r="E22" s="61">
        <v>2426.73</v>
      </c>
      <c r="F22" s="61">
        <v>1973.02</v>
      </c>
      <c r="G22" s="61">
        <v>846.41</v>
      </c>
      <c r="H22" s="61">
        <v>1212.6199999999999</v>
      </c>
      <c r="I22" s="61">
        <v>1885.53</v>
      </c>
      <c r="J22" s="61">
        <v>2041.53</v>
      </c>
      <c r="K22" s="61">
        <v>1929.08</v>
      </c>
      <c r="L22" s="61">
        <v>2145.71</v>
      </c>
      <c r="M22" s="82">
        <v>3335.36</v>
      </c>
      <c r="N22" s="42">
        <f t="shared" si="0"/>
        <v>0.55443186637523245</v>
      </c>
      <c r="P22" s="340">
        <f t="shared" si="16"/>
        <v>1.2555581779205092E-3</v>
      </c>
      <c r="Q22" s="341">
        <f t="shared" si="17"/>
        <v>1.2595746970683489E-3</v>
      </c>
      <c r="R22" s="341">
        <f t="shared" si="18"/>
        <v>3.1262985694868175E-3</v>
      </c>
      <c r="S22" s="341">
        <f t="shared" si="19"/>
        <v>3.5066215466140692E-3</v>
      </c>
      <c r="T22" s="342">
        <f t="shared" si="20"/>
        <v>5.1146386535148207E-3</v>
      </c>
      <c r="V22" s="81">
        <v>577.03800000000001</v>
      </c>
      <c r="W22" s="61">
        <v>1067.192</v>
      </c>
      <c r="X22" s="61">
        <v>1394.4960000000001</v>
      </c>
      <c r="Y22" s="61">
        <v>1658.1329999999998</v>
      </c>
      <c r="Z22" s="61">
        <v>1148.893</v>
      </c>
      <c r="AA22" s="61">
        <v>521.14800000000002</v>
      </c>
      <c r="AB22" s="61">
        <v>765.26800000000003</v>
      </c>
      <c r="AC22" s="61">
        <v>1313.3620000000001</v>
      </c>
      <c r="AD22" s="61">
        <v>1365.41</v>
      </c>
      <c r="AE22" s="61">
        <v>1288.8050000000001</v>
      </c>
      <c r="AF22" s="61">
        <v>1351.451</v>
      </c>
      <c r="AG22" s="82">
        <v>2127.0909999999999</v>
      </c>
      <c r="AH22" s="42">
        <f t="shared" si="1"/>
        <v>0.57393127830753754</v>
      </c>
      <c r="AJ22" s="340">
        <f t="shared" si="2"/>
        <v>2.0535209470698905E-3</v>
      </c>
      <c r="AK22" s="341">
        <f t="shared" si="3"/>
        <v>1.6526268005254167E-3</v>
      </c>
      <c r="AL22" s="341">
        <f t="shared" si="21"/>
        <v>4.1408496179505972E-3</v>
      </c>
      <c r="AM22" s="341">
        <f t="shared" si="22"/>
        <v>4.5161032000713688E-3</v>
      </c>
      <c r="AN22" s="342">
        <f t="shared" si="23"/>
        <v>6.3118487234171822E-3</v>
      </c>
      <c r="AP22" s="52">
        <f t="shared" si="4"/>
        <v>6.9308878639377349</v>
      </c>
      <c r="AQ22" s="74">
        <f t="shared" si="5"/>
        <v>6.8393083736013018</v>
      </c>
      <c r="AR22" s="74">
        <f t="shared" si="6"/>
        <v>6.3473602279503138</v>
      </c>
      <c r="AS22" s="74">
        <f t="shared" si="7"/>
        <v>6.8327873310998744</v>
      </c>
      <c r="AT22" s="74">
        <f t="shared" si="8"/>
        <v>5.823017506158072</v>
      </c>
      <c r="AU22" s="74">
        <f t="shared" si="9"/>
        <v>6.157157878569488</v>
      </c>
      <c r="AV22" s="74">
        <f t="shared" si="10"/>
        <v>6.3108640794313153</v>
      </c>
      <c r="AW22" s="74">
        <f t="shared" si="11"/>
        <v>6.9654792021341478</v>
      </c>
      <c r="AX22" s="74">
        <f t="shared" si="12"/>
        <v>6.6881701468996297</v>
      </c>
      <c r="AY22" s="74">
        <f t="shared" si="13"/>
        <v>6.680930806394759</v>
      </c>
      <c r="AZ22" s="74">
        <f t="shared" si="14"/>
        <v>6.2983860819961688</v>
      </c>
      <c r="BA22" s="17">
        <f t="shared" si="15"/>
        <v>6.3773955435095449</v>
      </c>
      <c r="BB22" s="42">
        <f t="shared" si="24"/>
        <v>1.2544397959220584E-2</v>
      </c>
      <c r="BC22" s="8"/>
    </row>
    <row r="23" spans="1:55" ht="20.100000000000001" customHeight="1">
      <c r="A23" s="47" t="s">
        <v>126</v>
      </c>
      <c r="B23" s="81">
        <v>3781.2</v>
      </c>
      <c r="C23" s="61">
        <v>3091.28</v>
      </c>
      <c r="D23" s="61">
        <v>3423.22</v>
      </c>
      <c r="E23" s="61">
        <v>3146.2799999999993</v>
      </c>
      <c r="F23" s="61">
        <v>2844.35</v>
      </c>
      <c r="G23" s="61">
        <v>3113.18</v>
      </c>
      <c r="H23" s="61">
        <v>3272</v>
      </c>
      <c r="I23" s="61">
        <v>2886.69</v>
      </c>
      <c r="J23" s="61">
        <v>3236.08</v>
      </c>
      <c r="K23" s="61">
        <v>2780.41</v>
      </c>
      <c r="L23" s="61">
        <v>2813.43</v>
      </c>
      <c r="M23" s="82">
        <v>3234.76</v>
      </c>
      <c r="N23" s="42">
        <f t="shared" si="0"/>
        <v>0.14975670267253866</v>
      </c>
      <c r="P23" s="340">
        <f t="shared" si="16"/>
        <v>5.7023116440292941E-3</v>
      </c>
      <c r="Q23" s="341">
        <f t="shared" si="17"/>
        <v>4.6328407691535334E-3</v>
      </c>
      <c r="R23" s="341">
        <f t="shared" si="18"/>
        <v>4.5059778783600691E-3</v>
      </c>
      <c r="S23" s="341">
        <f t="shared" si="19"/>
        <v>4.5978413941727535E-3</v>
      </c>
      <c r="T23" s="342">
        <f t="shared" si="20"/>
        <v>4.9603726526802512E-3</v>
      </c>
      <c r="V23" s="81">
        <v>1924.915</v>
      </c>
      <c r="W23" s="61">
        <v>1744.6780000000001</v>
      </c>
      <c r="X23" s="61">
        <v>1883.5909999999999</v>
      </c>
      <c r="Y23" s="61">
        <v>1996.951</v>
      </c>
      <c r="Z23" s="61">
        <v>1679.114</v>
      </c>
      <c r="AA23" s="61">
        <v>1928.4449999999999</v>
      </c>
      <c r="AB23" s="61">
        <v>1893.2749999999999</v>
      </c>
      <c r="AC23" s="61">
        <v>1681.0250000000001</v>
      </c>
      <c r="AD23" s="61">
        <v>2022.876</v>
      </c>
      <c r="AE23" s="61">
        <v>1661.6479999999999</v>
      </c>
      <c r="AF23" s="61">
        <v>1655.7560000000001</v>
      </c>
      <c r="AG23" s="82">
        <v>2081.6219999999998</v>
      </c>
      <c r="AH23" s="42">
        <f t="shared" si="1"/>
        <v>0.25720335605004585</v>
      </c>
      <c r="AJ23" s="340">
        <f t="shared" si="2"/>
        <v>6.8502477719474941E-3</v>
      </c>
      <c r="AK23" s="341">
        <f t="shared" si="3"/>
        <v>6.1153451425300246E-3</v>
      </c>
      <c r="AL23" s="341">
        <f t="shared" si="21"/>
        <v>5.3387707884190181E-3</v>
      </c>
      <c r="AM23" s="341">
        <f t="shared" si="22"/>
        <v>5.5329900752135079E-3</v>
      </c>
      <c r="AN23" s="342">
        <f t="shared" si="23"/>
        <v>6.17692574663572E-3</v>
      </c>
      <c r="AP23" s="52">
        <f t="shared" si="4"/>
        <v>5.090751613244473</v>
      </c>
      <c r="AQ23" s="74">
        <f t="shared" si="5"/>
        <v>5.6438692062834814</v>
      </c>
      <c r="AR23" s="74">
        <f t="shared" si="6"/>
        <v>5.5023954054954105</v>
      </c>
      <c r="AS23" s="74">
        <f t="shared" si="7"/>
        <v>6.3470225154785984</v>
      </c>
      <c r="AT23" s="74">
        <f t="shared" si="8"/>
        <v>5.9033311652925979</v>
      </c>
      <c r="AU23" s="74">
        <f t="shared" si="9"/>
        <v>6.1944539024405909</v>
      </c>
      <c r="AV23" s="74">
        <f t="shared" si="10"/>
        <v>5.7862927872860634</v>
      </c>
      <c r="AW23" s="74">
        <f t="shared" si="11"/>
        <v>5.8233651691037132</v>
      </c>
      <c r="AX23" s="74">
        <f t="shared" si="12"/>
        <v>6.2510073916590443</v>
      </c>
      <c r="AY23" s="74">
        <f t="shared" si="13"/>
        <v>5.9762696868447467</v>
      </c>
      <c r="AZ23" s="74">
        <f t="shared" si="14"/>
        <v>5.8851864094717135</v>
      </c>
      <c r="BA23" s="17">
        <f t="shared" si="15"/>
        <v>6.4351667511654647</v>
      </c>
      <c r="BB23" s="42">
        <f t="shared" si="24"/>
        <v>9.3451643402255535E-2</v>
      </c>
      <c r="BC23" s="8"/>
    </row>
    <row r="24" spans="1:55" ht="20.100000000000001" customHeight="1">
      <c r="A24" s="47" t="s">
        <v>140</v>
      </c>
      <c r="B24" s="81">
        <v>2832.5</v>
      </c>
      <c r="C24" s="61">
        <v>3391.69</v>
      </c>
      <c r="D24" s="61">
        <v>3135.64</v>
      </c>
      <c r="E24" s="61">
        <v>2196.3000000000002</v>
      </c>
      <c r="F24" s="61">
        <v>2285.5500000000002</v>
      </c>
      <c r="G24" s="61">
        <v>2843.7000000000003</v>
      </c>
      <c r="H24" s="61">
        <v>2902.7</v>
      </c>
      <c r="I24" s="61">
        <v>2217.25</v>
      </c>
      <c r="J24" s="61">
        <v>2711.14</v>
      </c>
      <c r="K24" s="61">
        <v>3243.33</v>
      </c>
      <c r="L24" s="61">
        <v>2584.88</v>
      </c>
      <c r="M24" s="82">
        <v>3227.98</v>
      </c>
      <c r="N24" s="42">
        <f t="shared" si="0"/>
        <v>0.24879298071864067</v>
      </c>
      <c r="P24" s="340">
        <f t="shared" si="16"/>
        <v>4.2716062973957945E-3</v>
      </c>
      <c r="Q24" s="341">
        <f t="shared" si="17"/>
        <v>4.23181740061349E-3</v>
      </c>
      <c r="R24" s="341">
        <f t="shared" si="18"/>
        <v>5.2561935945495677E-3</v>
      </c>
      <c r="S24" s="341">
        <f t="shared" si="19"/>
        <v>4.2243340914717153E-3</v>
      </c>
      <c r="T24" s="342">
        <f t="shared" si="20"/>
        <v>4.9499757989460722E-3</v>
      </c>
      <c r="V24" s="81">
        <v>1836.115</v>
      </c>
      <c r="W24" s="61">
        <v>2145.0149999999999</v>
      </c>
      <c r="X24" s="61">
        <v>1828.482</v>
      </c>
      <c r="Y24" s="61">
        <v>1438.9449999999999</v>
      </c>
      <c r="Z24" s="61">
        <v>1542.058</v>
      </c>
      <c r="AA24" s="61">
        <v>1879.0529999999999</v>
      </c>
      <c r="AB24" s="61">
        <v>1976.979</v>
      </c>
      <c r="AC24" s="61">
        <v>1538.271</v>
      </c>
      <c r="AD24" s="61">
        <v>1612.502</v>
      </c>
      <c r="AE24" s="61">
        <v>1819.212</v>
      </c>
      <c r="AF24" s="61">
        <v>1422.1769999999999</v>
      </c>
      <c r="AG24" s="82">
        <v>2009.64</v>
      </c>
      <c r="AH24" s="42">
        <f t="shared" si="1"/>
        <v>0.41307305630733743</v>
      </c>
      <c r="AJ24" s="340">
        <f t="shared" si="2"/>
        <v>6.5342327779612987E-3</v>
      </c>
      <c r="AK24" s="341">
        <f t="shared" si="3"/>
        <v>5.9587168086756275E-3</v>
      </c>
      <c r="AL24" s="341">
        <f t="shared" si="21"/>
        <v>5.8450140363911843E-3</v>
      </c>
      <c r="AM24" s="341">
        <f t="shared" si="22"/>
        <v>4.752446149189204E-3</v>
      </c>
      <c r="AN24" s="342">
        <f t="shared" si="23"/>
        <v>5.9633291046448447E-3</v>
      </c>
      <c r="AP24" s="52">
        <f t="shared" si="4"/>
        <v>6.4823124448367162</v>
      </c>
      <c r="AQ24" s="74">
        <f t="shared" si="5"/>
        <v>6.3243250414984855</v>
      </c>
      <c r="AR24" s="74">
        <f t="shared" si="6"/>
        <v>5.8312880305137069</v>
      </c>
      <c r="AS24" s="74">
        <f t="shared" si="7"/>
        <v>6.5516778217911931</v>
      </c>
      <c r="AT24" s="74">
        <f t="shared" si="8"/>
        <v>6.7469886898120803</v>
      </c>
      <c r="AU24" s="74">
        <f t="shared" si="9"/>
        <v>6.6077750817596783</v>
      </c>
      <c r="AV24" s="74">
        <f t="shared" si="10"/>
        <v>6.8108278499328208</v>
      </c>
      <c r="AW24" s="74">
        <f t="shared" si="11"/>
        <v>6.9377426992896609</v>
      </c>
      <c r="AX24" s="74">
        <f t="shared" si="12"/>
        <v>5.9476899016649822</v>
      </c>
      <c r="AY24" s="74">
        <f t="shared" si="13"/>
        <v>5.6090869569239024</v>
      </c>
      <c r="AZ24" s="74">
        <f t="shared" si="14"/>
        <v>5.5019072452106084</v>
      </c>
      <c r="BA24" s="17">
        <f t="shared" si="15"/>
        <v>6.2256891306637581</v>
      </c>
      <c r="BB24" s="42">
        <f t="shared" si="24"/>
        <v>0.13155108823094017</v>
      </c>
      <c r="BC24" s="8"/>
    </row>
    <row r="25" spans="1:55" ht="20.100000000000001" customHeight="1">
      <c r="A25" s="47" t="s">
        <v>131</v>
      </c>
      <c r="B25" s="81">
        <v>1344.98</v>
      </c>
      <c r="C25" s="61">
        <v>1456.39</v>
      </c>
      <c r="D25" s="61">
        <v>1461.54</v>
      </c>
      <c r="E25" s="61">
        <v>1372.08</v>
      </c>
      <c r="F25" s="61">
        <v>1496.77</v>
      </c>
      <c r="G25" s="61">
        <v>1624.38</v>
      </c>
      <c r="H25" s="61">
        <v>1700.52</v>
      </c>
      <c r="I25" s="61">
        <v>1572.51</v>
      </c>
      <c r="J25" s="61">
        <v>1474.27</v>
      </c>
      <c r="K25" s="61">
        <v>1708.64</v>
      </c>
      <c r="L25" s="61">
        <v>2501.9499999999998</v>
      </c>
      <c r="M25" s="82">
        <v>2159.9899999999998</v>
      </c>
      <c r="N25" s="42">
        <f t="shared" si="0"/>
        <v>-0.13667739163452511</v>
      </c>
      <c r="P25" s="340">
        <f t="shared" si="16"/>
        <v>2.0283230495574214E-3</v>
      </c>
      <c r="Q25" s="341">
        <f t="shared" si="17"/>
        <v>2.4173012445787324E-3</v>
      </c>
      <c r="R25" s="341">
        <f t="shared" si="18"/>
        <v>2.7690499034606943E-3</v>
      </c>
      <c r="S25" s="341">
        <f t="shared" si="19"/>
        <v>4.0888059330249985E-3</v>
      </c>
      <c r="T25" s="342">
        <f t="shared" si="20"/>
        <v>3.31225665151752E-3</v>
      </c>
      <c r="V25" s="81">
        <v>1005.271</v>
      </c>
      <c r="W25" s="61">
        <v>1110.9469999999999</v>
      </c>
      <c r="X25" s="61">
        <v>1153.537</v>
      </c>
      <c r="Y25" s="61">
        <v>1250.4389999999999</v>
      </c>
      <c r="Z25" s="61">
        <v>1278.2439999999999</v>
      </c>
      <c r="AA25" s="61">
        <v>1353.413</v>
      </c>
      <c r="AB25" s="61">
        <v>1606.9</v>
      </c>
      <c r="AC25" s="61">
        <v>1339.6610000000001</v>
      </c>
      <c r="AD25" s="61">
        <v>1251.71</v>
      </c>
      <c r="AE25" s="61">
        <v>1712.44</v>
      </c>
      <c r="AF25" s="61">
        <v>2337.2199999999998</v>
      </c>
      <c r="AG25" s="82">
        <v>2005.153</v>
      </c>
      <c r="AH25" s="42">
        <f t="shared" si="1"/>
        <v>-0.1420777676042477</v>
      </c>
      <c r="AJ25" s="340">
        <f t="shared" si="2"/>
        <v>3.5774854619312693E-3</v>
      </c>
      <c r="AK25" s="341">
        <f t="shared" si="3"/>
        <v>4.291845303022377E-3</v>
      </c>
      <c r="AL25" s="341">
        <f t="shared" si="21"/>
        <v>5.5019622982245726E-3</v>
      </c>
      <c r="AM25" s="341">
        <f t="shared" si="22"/>
        <v>7.810217848276263E-3</v>
      </c>
      <c r="AN25" s="342">
        <f t="shared" si="23"/>
        <v>5.9500145519425984E-3</v>
      </c>
      <c r="AP25" s="52">
        <f t="shared" si="4"/>
        <v>7.4742449701854294</v>
      </c>
      <c r="AQ25" s="74">
        <f t="shared" si="5"/>
        <v>7.628087256847409</v>
      </c>
      <c r="AR25" s="74">
        <f t="shared" si="6"/>
        <v>7.8926132709333991</v>
      </c>
      <c r="AS25" s="74">
        <f t="shared" si="7"/>
        <v>9.1134554836452679</v>
      </c>
      <c r="AT25" s="74">
        <f t="shared" si="8"/>
        <v>8.5400161681487461</v>
      </c>
      <c r="AU25" s="74">
        <f t="shared" si="9"/>
        <v>8.3318743151233079</v>
      </c>
      <c r="AV25" s="74">
        <f t="shared" si="10"/>
        <v>9.4494625173476354</v>
      </c>
      <c r="AW25" s="74">
        <f t="shared" si="11"/>
        <v>8.5192526597605109</v>
      </c>
      <c r="AX25" s="74">
        <f t="shared" si="12"/>
        <v>8.4903715058978353</v>
      </c>
      <c r="AY25" s="74">
        <f t="shared" si="13"/>
        <v>10.022239910103943</v>
      </c>
      <c r="AZ25" s="74">
        <f t="shared" si="14"/>
        <v>9.3415935570255204</v>
      </c>
      <c r="BA25" s="17">
        <f t="shared" si="15"/>
        <v>9.2831587183274014</v>
      </c>
      <c r="BB25" s="42">
        <f t="shared" si="24"/>
        <v>-6.2553394494638485E-3</v>
      </c>
      <c r="BC25" s="8"/>
    </row>
    <row r="26" spans="1:55" ht="20.100000000000001" customHeight="1">
      <c r="A26" s="47" t="s">
        <v>133</v>
      </c>
      <c r="B26" s="81">
        <v>3531.91</v>
      </c>
      <c r="C26" s="61">
        <v>2609.2399999999998</v>
      </c>
      <c r="D26" s="61">
        <v>2623.86</v>
      </c>
      <c r="E26" s="61">
        <v>2413.9700000000003</v>
      </c>
      <c r="F26" s="61">
        <v>2627.01</v>
      </c>
      <c r="G26" s="61">
        <v>2208.19</v>
      </c>
      <c r="H26" s="61">
        <v>2893.77</v>
      </c>
      <c r="I26" s="61">
        <v>2428.2800000000002</v>
      </c>
      <c r="J26" s="61">
        <v>2431.44</v>
      </c>
      <c r="K26" s="61">
        <v>2227.33</v>
      </c>
      <c r="L26" s="61">
        <v>2811.49</v>
      </c>
      <c r="M26" s="82">
        <v>2399.71</v>
      </c>
      <c r="N26" s="42">
        <f t="shared" si="0"/>
        <v>-0.14646326325186992</v>
      </c>
      <c r="P26" s="340">
        <f t="shared" si="16"/>
        <v>5.3263650477794102E-3</v>
      </c>
      <c r="Q26" s="341">
        <f t="shared" si="17"/>
        <v>3.2860909610228583E-3</v>
      </c>
      <c r="R26" s="341">
        <f t="shared" si="18"/>
        <v>3.6096473929412326E-3</v>
      </c>
      <c r="S26" s="341">
        <f t="shared" si="19"/>
        <v>4.5946709537122857E-3</v>
      </c>
      <c r="T26" s="342">
        <f t="shared" si="20"/>
        <v>3.6798575036056228E-3</v>
      </c>
      <c r="V26" s="81">
        <v>1591.3979999999999</v>
      </c>
      <c r="W26" s="61">
        <v>1142.703</v>
      </c>
      <c r="X26" s="61">
        <v>1228.636</v>
      </c>
      <c r="Y26" s="61">
        <v>1209.2829999999999</v>
      </c>
      <c r="Z26" s="61">
        <v>1322.221</v>
      </c>
      <c r="AA26" s="61">
        <v>1142.5139999999999</v>
      </c>
      <c r="AB26" s="61">
        <v>1462.316</v>
      </c>
      <c r="AC26" s="61">
        <v>1278.4829999999999</v>
      </c>
      <c r="AD26" s="61">
        <v>1265.886</v>
      </c>
      <c r="AE26" s="61">
        <v>1263.588</v>
      </c>
      <c r="AF26" s="61">
        <v>1514.049</v>
      </c>
      <c r="AG26" s="82">
        <v>1451.19</v>
      </c>
      <c r="AH26" s="42">
        <f t="shared" si="1"/>
        <v>-4.151715036963792E-2</v>
      </c>
      <c r="AJ26" s="340">
        <f t="shared" si="2"/>
        <v>5.6633516824284181E-3</v>
      </c>
      <c r="AK26" s="341">
        <f t="shared" si="3"/>
        <v>3.6230576657216296E-3</v>
      </c>
      <c r="AL26" s="341">
        <f t="shared" si="21"/>
        <v>4.0598289788191062E-3</v>
      </c>
      <c r="AM26" s="341">
        <f t="shared" si="22"/>
        <v>5.0594520511397425E-3</v>
      </c>
      <c r="AN26" s="342">
        <f t="shared" si="23"/>
        <v>4.3062058693942957E-3</v>
      </c>
      <c r="AP26" s="52">
        <f t="shared" si="4"/>
        <v>4.5057716646233912</v>
      </c>
      <c r="AQ26" s="74">
        <f t="shared" si="5"/>
        <v>4.3794476552559374</v>
      </c>
      <c r="AR26" s="74">
        <f t="shared" si="6"/>
        <v>4.6825516605306685</v>
      </c>
      <c r="AS26" s="74">
        <f t="shared" si="7"/>
        <v>5.0095195880644736</v>
      </c>
      <c r="AT26" s="74">
        <f t="shared" si="8"/>
        <v>5.033178404345624</v>
      </c>
      <c r="AU26" s="74">
        <f t="shared" si="9"/>
        <v>5.173984122743061</v>
      </c>
      <c r="AV26" s="74">
        <f t="shared" si="10"/>
        <v>5.0533249014261674</v>
      </c>
      <c r="AW26" s="74">
        <f t="shared" si="11"/>
        <v>5.2649735615332656</v>
      </c>
      <c r="AX26" s="74">
        <f t="shared" si="12"/>
        <v>5.2063221794492156</v>
      </c>
      <c r="AY26" s="74">
        <f t="shared" si="13"/>
        <v>5.6731063650200024</v>
      </c>
      <c r="AZ26" s="74">
        <f t="shared" si="14"/>
        <v>5.385219225392941</v>
      </c>
      <c r="BA26" s="17">
        <f t="shared" si="15"/>
        <v>6.04735572214976</v>
      </c>
      <c r="BB26" s="42">
        <f t="shared" si="24"/>
        <v>0.12295441820356073</v>
      </c>
      <c r="BC26" s="8"/>
    </row>
    <row r="27" spans="1:55" ht="20.100000000000001" customHeight="1">
      <c r="A27" s="47" t="s">
        <v>132</v>
      </c>
      <c r="B27" s="81">
        <v>311.60999999999996</v>
      </c>
      <c r="C27" s="61">
        <v>496.15</v>
      </c>
      <c r="D27" s="61">
        <v>685.89</v>
      </c>
      <c r="E27" s="61">
        <v>664.84</v>
      </c>
      <c r="F27" s="61">
        <v>735.28</v>
      </c>
      <c r="G27" s="61">
        <v>915.18000000000006</v>
      </c>
      <c r="H27" s="61">
        <v>1728.4</v>
      </c>
      <c r="I27" s="61">
        <v>2502.5</v>
      </c>
      <c r="J27" s="61">
        <v>2454.2600000000002</v>
      </c>
      <c r="K27" s="61">
        <v>3309.35</v>
      </c>
      <c r="L27" s="61">
        <v>1866.19</v>
      </c>
      <c r="M27" s="82">
        <v>2117.37</v>
      </c>
      <c r="N27" s="42">
        <f t="shared" si="0"/>
        <v>0.13459508410183305</v>
      </c>
      <c r="P27" s="340">
        <f t="shared" si="16"/>
        <v>4.6992947513910087E-4</v>
      </c>
      <c r="Q27" s="341">
        <f t="shared" si="17"/>
        <v>1.3619139320932075E-3</v>
      </c>
      <c r="R27" s="341">
        <f t="shared" si="18"/>
        <v>5.363186685327306E-3</v>
      </c>
      <c r="S27" s="341">
        <f t="shared" si="19"/>
        <v>3.0498166406810376E-3</v>
      </c>
      <c r="T27" s="342">
        <f t="shared" si="20"/>
        <v>3.24690061816196E-3</v>
      </c>
      <c r="V27" s="81">
        <v>249.97499999999999</v>
      </c>
      <c r="W27" s="61">
        <v>382.27600000000001</v>
      </c>
      <c r="X27" s="61">
        <v>565.96400000000006</v>
      </c>
      <c r="Y27" s="61">
        <v>1894.2259999999999</v>
      </c>
      <c r="Z27" s="61">
        <v>709.97900000000004</v>
      </c>
      <c r="AA27" s="61">
        <v>638.52800000000002</v>
      </c>
      <c r="AB27" s="61">
        <v>1226.7170000000001</v>
      </c>
      <c r="AC27" s="61">
        <v>1782.578</v>
      </c>
      <c r="AD27" s="61">
        <v>1778.1110000000001</v>
      </c>
      <c r="AE27" s="61">
        <v>2302.8159999999998</v>
      </c>
      <c r="AF27" s="61">
        <v>1255.518</v>
      </c>
      <c r="AG27" s="82">
        <v>1350.3209999999999</v>
      </c>
      <c r="AH27" s="42">
        <f t="shared" si="1"/>
        <v>7.5509072749255585E-2</v>
      </c>
      <c r="AJ27" s="340">
        <f t="shared" si="2"/>
        <v>8.8959288425336956E-4</v>
      </c>
      <c r="AK27" s="341">
        <f t="shared" si="3"/>
        <v>2.0248537568711639E-3</v>
      </c>
      <c r="AL27" s="341">
        <f t="shared" si="21"/>
        <v>7.3988033517952837E-3</v>
      </c>
      <c r="AM27" s="341">
        <f t="shared" si="22"/>
        <v>4.1955267764404369E-3</v>
      </c>
      <c r="AN27" s="342">
        <f t="shared" si="23"/>
        <v>4.006891045119091E-3</v>
      </c>
      <c r="AP27" s="52">
        <f t="shared" si="4"/>
        <v>8.0220467892558016</v>
      </c>
      <c r="AQ27" s="74">
        <f t="shared" si="5"/>
        <v>7.7048473243978641</v>
      </c>
      <c r="AR27" s="74">
        <f t="shared" si="6"/>
        <v>8.2515272128183828</v>
      </c>
      <c r="AS27" s="74">
        <f t="shared" si="7"/>
        <v>28.491456591059499</v>
      </c>
      <c r="AT27" s="74">
        <f t="shared" si="8"/>
        <v>9.6558997932760313</v>
      </c>
      <c r="AU27" s="74">
        <f t="shared" si="9"/>
        <v>6.9770755479796325</v>
      </c>
      <c r="AV27" s="74">
        <f t="shared" si="10"/>
        <v>7.0974137931034491</v>
      </c>
      <c r="AW27" s="74">
        <f t="shared" si="11"/>
        <v>7.1231888111888111</v>
      </c>
      <c r="AX27" s="74">
        <f t="shared" si="12"/>
        <v>7.2449984924172659</v>
      </c>
      <c r="AY27" s="74">
        <f t="shared" si="13"/>
        <v>6.958514511913215</v>
      </c>
      <c r="AZ27" s="74">
        <f t="shared" si="14"/>
        <v>6.7277072538165994</v>
      </c>
      <c r="BA27" s="17">
        <f t="shared" si="15"/>
        <v>6.377350203318267</v>
      </c>
      <c r="BB27" s="42">
        <f t="shared" si="24"/>
        <v>-5.2076738371690648E-2</v>
      </c>
      <c r="BC27" s="8"/>
    </row>
    <row r="28" spans="1:55" ht="20.100000000000001" customHeight="1">
      <c r="A28" s="47" t="s">
        <v>144</v>
      </c>
      <c r="B28" s="81">
        <v>3136.95</v>
      </c>
      <c r="C28" s="61">
        <v>2883.22</v>
      </c>
      <c r="D28" s="61">
        <v>1503.57</v>
      </c>
      <c r="E28" s="61">
        <v>1345.3099999999997</v>
      </c>
      <c r="F28" s="61">
        <v>1301.44</v>
      </c>
      <c r="G28" s="61">
        <v>2214.21</v>
      </c>
      <c r="H28" s="61">
        <v>2789.32</v>
      </c>
      <c r="I28" s="61">
        <v>3727.1</v>
      </c>
      <c r="J28" s="61">
        <v>4154.8500000000004</v>
      </c>
      <c r="K28" s="61">
        <v>2856.21</v>
      </c>
      <c r="L28" s="61">
        <v>2524.0100000000002</v>
      </c>
      <c r="M28" s="82">
        <v>2111.54</v>
      </c>
      <c r="N28" s="42">
        <f t="shared" si="0"/>
        <v>-0.16341852845273996</v>
      </c>
      <c r="P28" s="340">
        <f t="shared" si="16"/>
        <v>4.7307379963338874E-3</v>
      </c>
      <c r="Q28" s="341">
        <f t="shared" si="17"/>
        <v>3.2950495504492018E-3</v>
      </c>
      <c r="R28" s="341">
        <f t="shared" si="18"/>
        <v>4.6288205969446279E-3</v>
      </c>
      <c r="S28" s="341">
        <f t="shared" si="19"/>
        <v>4.1248574364053745E-3</v>
      </c>
      <c r="T28" s="342">
        <f t="shared" si="20"/>
        <v>3.2379605507179689E-3</v>
      </c>
      <c r="V28" s="81">
        <v>1443.35</v>
      </c>
      <c r="W28" s="61">
        <v>1274.394</v>
      </c>
      <c r="X28" s="61">
        <v>830.29399999999998</v>
      </c>
      <c r="Y28" s="61">
        <v>715.70899999999983</v>
      </c>
      <c r="Z28" s="61">
        <v>830.17200000000003</v>
      </c>
      <c r="AA28" s="61">
        <v>1161.8789999999999</v>
      </c>
      <c r="AB28" s="61">
        <v>1395.7149999999999</v>
      </c>
      <c r="AC28" s="61">
        <v>1753.1289999999999</v>
      </c>
      <c r="AD28" s="61">
        <v>1892.914</v>
      </c>
      <c r="AE28" s="61">
        <v>1409.807</v>
      </c>
      <c r="AF28" s="61">
        <v>1212.681</v>
      </c>
      <c r="AG28" s="82">
        <v>1256.365</v>
      </c>
      <c r="AH28" s="42">
        <f t="shared" si="1"/>
        <v>3.6022663833275174E-2</v>
      </c>
      <c r="AJ28" s="340">
        <f t="shared" si="2"/>
        <v>5.1364892068690906E-3</v>
      </c>
      <c r="AK28" s="341">
        <f t="shared" si="3"/>
        <v>3.6844665514741888E-3</v>
      </c>
      <c r="AL28" s="341">
        <f t="shared" si="21"/>
        <v>4.5296214534658675E-3</v>
      </c>
      <c r="AM28" s="341">
        <f t="shared" si="22"/>
        <v>4.0523796606504771E-3</v>
      </c>
      <c r="AN28" s="342">
        <f t="shared" si="23"/>
        <v>3.7280895934381879E-3</v>
      </c>
      <c r="AP28" s="52">
        <f t="shared" si="4"/>
        <v>4.6011252968647893</v>
      </c>
      <c r="AQ28" s="74">
        <f t="shared" si="5"/>
        <v>4.4200373193859646</v>
      </c>
      <c r="AR28" s="74">
        <f t="shared" si="6"/>
        <v>5.5221506148699433</v>
      </c>
      <c r="AS28" s="74">
        <f t="shared" si="7"/>
        <v>5.3200303275824901</v>
      </c>
      <c r="AT28" s="74">
        <f t="shared" si="8"/>
        <v>6.3788726333907055</v>
      </c>
      <c r="AU28" s="74">
        <f t="shared" si="9"/>
        <v>5.2473749102388654</v>
      </c>
      <c r="AV28" s="74">
        <f t="shared" si="10"/>
        <v>5.0037822838541288</v>
      </c>
      <c r="AW28" s="74">
        <f t="shared" si="11"/>
        <v>4.7037348072227738</v>
      </c>
      <c r="AX28" s="74">
        <f t="shared" si="12"/>
        <v>4.5559141725934751</v>
      </c>
      <c r="AY28" s="74">
        <f t="shared" si="13"/>
        <v>4.9359360831311418</v>
      </c>
      <c r="AZ28" s="74">
        <f t="shared" si="14"/>
        <v>4.8045808059397546</v>
      </c>
      <c r="BA28" s="17">
        <f t="shared" si="15"/>
        <v>5.949993843356034</v>
      </c>
      <c r="BB28" s="42">
        <f t="shared" si="24"/>
        <v>0.23840020257339428</v>
      </c>
      <c r="BC28" s="8"/>
    </row>
    <row r="29" spans="1:55" ht="20.100000000000001" customHeight="1">
      <c r="A29" s="47" t="s">
        <v>143</v>
      </c>
      <c r="B29" s="81">
        <v>1079.48</v>
      </c>
      <c r="C29" s="61">
        <v>1656.01</v>
      </c>
      <c r="D29" s="61">
        <v>1482.65</v>
      </c>
      <c r="E29" s="61">
        <v>1611.69</v>
      </c>
      <c r="F29" s="61">
        <v>1804.3</v>
      </c>
      <c r="G29" s="61">
        <v>1747.33</v>
      </c>
      <c r="H29" s="61">
        <v>2029</v>
      </c>
      <c r="I29" s="61">
        <v>1682.42</v>
      </c>
      <c r="J29" s="61">
        <v>2476.4</v>
      </c>
      <c r="K29" s="61">
        <v>2066.4899999999998</v>
      </c>
      <c r="L29" s="61">
        <v>2059.84</v>
      </c>
      <c r="M29" s="82">
        <v>1838.54</v>
      </c>
      <c r="N29" s="42">
        <f t="shared" si="0"/>
        <v>-0.10743552897312421</v>
      </c>
      <c r="P29" s="340">
        <f t="shared" si="16"/>
        <v>1.627930649925088E-3</v>
      </c>
      <c r="Q29" s="341">
        <f t="shared" si="17"/>
        <v>2.6002677844406824E-3</v>
      </c>
      <c r="R29" s="341">
        <f t="shared" si="18"/>
        <v>3.3489874607889837E-3</v>
      </c>
      <c r="S29" s="341">
        <f t="shared" si="19"/>
        <v>3.3662887000468489E-3</v>
      </c>
      <c r="T29" s="342">
        <f t="shared" si="20"/>
        <v>2.8193261746957262E-3</v>
      </c>
      <c r="V29" s="81">
        <v>580.52200000000005</v>
      </c>
      <c r="W29" s="61">
        <v>898.10199999999998</v>
      </c>
      <c r="X29" s="61">
        <v>818.64099999999996</v>
      </c>
      <c r="Y29" s="61">
        <v>913.34699999999998</v>
      </c>
      <c r="Z29" s="61">
        <v>1041.5160000000001</v>
      </c>
      <c r="AA29" s="61">
        <v>1002.049</v>
      </c>
      <c r="AB29" s="61">
        <v>1113.9839999999999</v>
      </c>
      <c r="AC29" s="61">
        <v>1078.913</v>
      </c>
      <c r="AD29" s="61">
        <v>1373.91</v>
      </c>
      <c r="AE29" s="61">
        <v>1212.999</v>
      </c>
      <c r="AF29" s="61">
        <v>1217.634</v>
      </c>
      <c r="AG29" s="82">
        <v>1238.1420000000001</v>
      </c>
      <c r="AH29" s="42">
        <f t="shared" si="1"/>
        <v>1.6842499470284204E-2</v>
      </c>
      <c r="AJ29" s="340">
        <f t="shared" si="2"/>
        <v>2.0659195533654752E-3</v>
      </c>
      <c r="AK29" s="341">
        <f t="shared" si="3"/>
        <v>3.177625228993862E-3</v>
      </c>
      <c r="AL29" s="341">
        <f t="shared" si="21"/>
        <v>3.8972896952793137E-3</v>
      </c>
      <c r="AM29" s="341">
        <f t="shared" si="22"/>
        <v>4.0689309519292239E-3</v>
      </c>
      <c r="AN29" s="342">
        <f t="shared" si="23"/>
        <v>3.6740153581154718E-3</v>
      </c>
      <c r="AP29" s="52">
        <f t="shared" si="4"/>
        <v>5.377793011449957</v>
      </c>
      <c r="AQ29" s="74">
        <f t="shared" si="5"/>
        <v>5.4232885067119163</v>
      </c>
      <c r="AR29" s="74">
        <f t="shared" si="6"/>
        <v>5.5214716892051383</v>
      </c>
      <c r="AS29" s="74">
        <f t="shared" si="7"/>
        <v>5.6670141280271018</v>
      </c>
      <c r="AT29" s="74">
        <f t="shared" si="8"/>
        <v>5.7724103530455029</v>
      </c>
      <c r="AU29" s="74">
        <f t="shared" si="9"/>
        <v>5.7347438663560979</v>
      </c>
      <c r="AV29" s="74">
        <f t="shared" si="10"/>
        <v>5.4903104977821577</v>
      </c>
      <c r="AW29" s="74">
        <f t="shared" si="11"/>
        <v>6.4128636131287076</v>
      </c>
      <c r="AX29" s="74">
        <f t="shared" si="12"/>
        <v>5.548013245033113</v>
      </c>
      <c r="AY29" s="74">
        <f t="shared" si="13"/>
        <v>5.8698517776519612</v>
      </c>
      <c r="AZ29" s="74">
        <f t="shared" si="14"/>
        <v>5.9113037905856753</v>
      </c>
      <c r="BA29" s="17">
        <f t="shared" si="15"/>
        <v>6.734376189802779</v>
      </c>
      <c r="BB29" s="42">
        <f t="shared" si="24"/>
        <v>0.13923703270468457</v>
      </c>
      <c r="BC29" s="8"/>
    </row>
    <row r="30" spans="1:55" ht="20.100000000000001" customHeight="1">
      <c r="A30" s="47" t="s">
        <v>161</v>
      </c>
      <c r="B30" s="81">
        <v>1267.55</v>
      </c>
      <c r="C30" s="61">
        <v>778.83</v>
      </c>
      <c r="D30" s="61">
        <v>1201.56</v>
      </c>
      <c r="E30" s="61">
        <v>994.25999999999988</v>
      </c>
      <c r="F30" s="61">
        <v>1456</v>
      </c>
      <c r="G30" s="61">
        <v>881.96</v>
      </c>
      <c r="H30" s="61">
        <v>1080.1500000000001</v>
      </c>
      <c r="I30" s="61">
        <v>805.41</v>
      </c>
      <c r="J30" s="61">
        <v>1190.29</v>
      </c>
      <c r="K30" s="61">
        <v>832.96</v>
      </c>
      <c r="L30" s="61">
        <v>807.93</v>
      </c>
      <c r="M30" s="82">
        <v>1171.9000000000001</v>
      </c>
      <c r="N30" s="42">
        <f t="shared" si="0"/>
        <v>0.45049694899310605</v>
      </c>
      <c r="P30" s="340">
        <f t="shared" si="16"/>
        <v>1.9115532435177542E-3</v>
      </c>
      <c r="Q30" s="341">
        <f t="shared" si="17"/>
        <v>1.3124779950926869E-3</v>
      </c>
      <c r="R30" s="341">
        <f t="shared" si="18"/>
        <v>1.3499085867044081E-3</v>
      </c>
      <c r="S30" s="341">
        <f t="shared" si="19"/>
        <v>1.3203577119722165E-3</v>
      </c>
      <c r="T30" s="342">
        <f t="shared" si="20"/>
        <v>1.7970608983899844E-3</v>
      </c>
      <c r="V30" s="81">
        <v>856.8</v>
      </c>
      <c r="W30" s="61">
        <v>577.55899999999997</v>
      </c>
      <c r="X30" s="61">
        <v>832.70699999999999</v>
      </c>
      <c r="Y30" s="61">
        <v>686.53800000000001</v>
      </c>
      <c r="Z30" s="61">
        <v>994.32899999999995</v>
      </c>
      <c r="AA30" s="61">
        <v>695.85400000000004</v>
      </c>
      <c r="AB30" s="61">
        <v>856.529</v>
      </c>
      <c r="AC30" s="61">
        <v>733.86199999999997</v>
      </c>
      <c r="AD30" s="61">
        <v>1349.037</v>
      </c>
      <c r="AE30" s="61">
        <v>737.58199999999999</v>
      </c>
      <c r="AF30" s="61">
        <v>728.43700000000001</v>
      </c>
      <c r="AG30" s="82">
        <v>1120.413</v>
      </c>
      <c r="AH30" s="42">
        <f t="shared" si="1"/>
        <v>0.53810556026121681</v>
      </c>
      <c r="AJ30" s="340">
        <f t="shared" si="2"/>
        <v>3.049117644677616E-3</v>
      </c>
      <c r="AK30" s="341">
        <f t="shared" si="3"/>
        <v>2.2066418170132349E-3</v>
      </c>
      <c r="AL30" s="341">
        <f t="shared" si="21"/>
        <v>2.3698046973027239E-3</v>
      </c>
      <c r="AM30" s="341">
        <f t="shared" si="22"/>
        <v>2.4341960357796089E-3</v>
      </c>
      <c r="AN30" s="342">
        <f t="shared" si="23"/>
        <v>3.3246708127437968E-3</v>
      </c>
      <c r="AP30" s="52">
        <f t="shared" si="4"/>
        <v>6.759496666798154</v>
      </c>
      <c r="AQ30" s="74">
        <f t="shared" si="5"/>
        <v>7.415726153332562</v>
      </c>
      <c r="AR30" s="74">
        <f t="shared" si="6"/>
        <v>6.9302157195645666</v>
      </c>
      <c r="AS30" s="74">
        <f t="shared" si="7"/>
        <v>6.9050147848651271</v>
      </c>
      <c r="AT30" s="74">
        <f t="shared" si="8"/>
        <v>6.8291826923076915</v>
      </c>
      <c r="AU30" s="74">
        <f t="shared" si="9"/>
        <v>7.8898589505192982</v>
      </c>
      <c r="AV30" s="74">
        <f t="shared" si="10"/>
        <v>7.9297227236957823</v>
      </c>
      <c r="AW30" s="74">
        <f t="shared" si="11"/>
        <v>9.1116574167194351</v>
      </c>
      <c r="AX30" s="74">
        <f t="shared" si="12"/>
        <v>11.333683388081896</v>
      </c>
      <c r="AY30" s="74">
        <f t="shared" si="13"/>
        <v>8.854951018056088</v>
      </c>
      <c r="AZ30" s="74">
        <f t="shared" si="14"/>
        <v>9.0160905028901031</v>
      </c>
      <c r="BA30" s="17">
        <f t="shared" si="15"/>
        <v>9.5606536393890256</v>
      </c>
      <c r="BB30" s="42">
        <f t="shared" si="24"/>
        <v>6.0399031744896872E-2</v>
      </c>
      <c r="BC30" s="8"/>
    </row>
    <row r="31" spans="1:55" ht="20.100000000000001" customHeight="1">
      <c r="A31" s="47" t="s">
        <v>134</v>
      </c>
      <c r="B31" s="81">
        <v>1445.95</v>
      </c>
      <c r="C31" s="61">
        <v>1434.64</v>
      </c>
      <c r="D31" s="61">
        <v>1484.84</v>
      </c>
      <c r="E31" s="61">
        <v>1287.19</v>
      </c>
      <c r="F31" s="61">
        <v>1438.23</v>
      </c>
      <c r="G31" s="61">
        <v>1294.04</v>
      </c>
      <c r="H31" s="61">
        <v>1644.36</v>
      </c>
      <c r="I31" s="61">
        <v>1286.5999999999999</v>
      </c>
      <c r="J31" s="61">
        <v>1366.57</v>
      </c>
      <c r="K31" s="61">
        <v>1166.57</v>
      </c>
      <c r="L31" s="61">
        <v>881.11</v>
      </c>
      <c r="M31" s="82">
        <v>1488.24</v>
      </c>
      <c r="N31" s="42">
        <f t="shared" si="0"/>
        <v>0.68905131027907973</v>
      </c>
      <c r="P31" s="340">
        <f t="shared" si="16"/>
        <v>2.1805928069618531E-3</v>
      </c>
      <c r="Q31" s="341">
        <f t="shared" si="17"/>
        <v>1.9257098108414672E-3</v>
      </c>
      <c r="R31" s="341">
        <f t="shared" si="18"/>
        <v>1.8905624039470817E-3</v>
      </c>
      <c r="S31" s="341">
        <f t="shared" si="19"/>
        <v>1.4399519557335904E-3</v>
      </c>
      <c r="T31" s="342">
        <f t="shared" si="20"/>
        <v>2.2821553984298235E-3</v>
      </c>
      <c r="V31" s="81">
        <v>877.72400000000005</v>
      </c>
      <c r="W31" s="61">
        <v>952.779</v>
      </c>
      <c r="X31" s="61">
        <v>1079.798</v>
      </c>
      <c r="Y31" s="61">
        <v>978.67800000000011</v>
      </c>
      <c r="Z31" s="61">
        <v>1038.7809999999999</v>
      </c>
      <c r="AA31" s="61">
        <v>927.56700000000001</v>
      </c>
      <c r="AB31" s="61">
        <v>1203.154</v>
      </c>
      <c r="AC31" s="61">
        <v>960.75900000000001</v>
      </c>
      <c r="AD31" s="61">
        <v>969.85699999999997</v>
      </c>
      <c r="AE31" s="61">
        <v>904.74400000000003</v>
      </c>
      <c r="AF31" s="61">
        <v>676.02300000000002</v>
      </c>
      <c r="AG31" s="82">
        <v>1102.8</v>
      </c>
      <c r="AH31" s="42">
        <f t="shared" si="1"/>
        <v>0.63130544374969477</v>
      </c>
      <c r="AJ31" s="340">
        <f t="shared" si="2"/>
        <v>3.1235804569993185E-3</v>
      </c>
      <c r="AK31" s="341">
        <f t="shared" si="3"/>
        <v>2.9414333039423719E-3</v>
      </c>
      <c r="AL31" s="341">
        <f t="shared" si="21"/>
        <v>2.9068857171900284E-3</v>
      </c>
      <c r="AM31" s="341">
        <f t="shared" si="22"/>
        <v>2.2590457468467944E-3</v>
      </c>
      <c r="AN31" s="342">
        <f t="shared" si="23"/>
        <v>3.2724066681606326E-3</v>
      </c>
      <c r="AP31" s="52">
        <f t="shared" si="4"/>
        <v>6.0702237283446872</v>
      </c>
      <c r="AQ31" s="74">
        <f t="shared" si="5"/>
        <v>6.6412410081971789</v>
      </c>
      <c r="AR31" s="74">
        <f t="shared" si="6"/>
        <v>7.27215053473775</v>
      </c>
      <c r="AS31" s="74">
        <f t="shared" si="7"/>
        <v>7.6032132008483604</v>
      </c>
      <c r="AT31" s="74">
        <f t="shared" si="8"/>
        <v>7.2226347663447434</v>
      </c>
      <c r="AU31" s="74">
        <f t="shared" si="9"/>
        <v>7.1679932614138666</v>
      </c>
      <c r="AV31" s="74">
        <f t="shared" si="10"/>
        <v>7.316852757303753</v>
      </c>
      <c r="AW31" s="74">
        <f t="shared" si="11"/>
        <v>7.4674257733561333</v>
      </c>
      <c r="AX31" s="74">
        <f t="shared" si="12"/>
        <v>7.0970166182486079</v>
      </c>
      <c r="AY31" s="74">
        <f t="shared" si="13"/>
        <v>7.7555911775547131</v>
      </c>
      <c r="AZ31" s="74">
        <f t="shared" si="14"/>
        <v>7.6724018567488734</v>
      </c>
      <c r="BA31" s="17">
        <f t="shared" si="15"/>
        <v>7.4100951459442026</v>
      </c>
      <c r="BB31" s="42">
        <f t="shared" si="24"/>
        <v>-3.4188343585514626E-2</v>
      </c>
      <c r="BC31" s="8"/>
    </row>
    <row r="32" spans="1:55" ht="20.100000000000001" customHeight="1" thickBot="1">
      <c r="A32" s="47" t="s">
        <v>33</v>
      </c>
      <c r="B32" s="81">
        <f t="shared" ref="B32:K32" si="25">B33-SUM(B7:B31)</f>
        <v>12612.029999999679</v>
      </c>
      <c r="C32" s="61">
        <f t="shared" si="25"/>
        <v>15744.209999999846</v>
      </c>
      <c r="D32" s="61">
        <f t="shared" si="25"/>
        <v>16874.019999999902</v>
      </c>
      <c r="E32" s="61">
        <f t="shared" si="25"/>
        <v>16810.060000000172</v>
      </c>
      <c r="F32" s="61">
        <f t="shared" si="25"/>
        <v>17544.739999999874</v>
      </c>
      <c r="G32" s="61">
        <f t="shared" si="25"/>
        <v>14297.789999999921</v>
      </c>
      <c r="H32" s="61">
        <f t="shared" si="25"/>
        <v>14386.440000000061</v>
      </c>
      <c r="I32" s="61">
        <f t="shared" si="25"/>
        <v>15862.209999999846</v>
      </c>
      <c r="J32" s="61">
        <f t="shared" si="25"/>
        <v>14463.700000000303</v>
      </c>
      <c r="K32" s="61">
        <f t="shared" si="25"/>
        <v>15239.140000000363</v>
      </c>
      <c r="L32" s="61">
        <f t="shared" ref="L32:M32" si="26">L33-SUM(L7:L31)</f>
        <v>13787.670000000391</v>
      </c>
      <c r="M32" s="82">
        <f t="shared" si="26"/>
        <v>19302.979999999865</v>
      </c>
      <c r="N32" s="42">
        <f t="shared" si="0"/>
        <v>0.40001755191408828</v>
      </c>
      <c r="P32" s="340">
        <f t="shared" si="16"/>
        <v>1.9019815276590753E-2</v>
      </c>
      <c r="Q32" s="349">
        <f t="shared" si="17"/>
        <v>2.1277081447521613E-2</v>
      </c>
      <c r="R32" s="341">
        <f t="shared" si="18"/>
        <v>2.469679929407307E-2</v>
      </c>
      <c r="S32" s="341">
        <f t="shared" si="19"/>
        <v>2.2532467434837781E-2</v>
      </c>
      <c r="T32" s="342">
        <f t="shared" si="20"/>
        <v>2.9600333288167642E-2</v>
      </c>
      <c r="V32" s="81">
        <f t="shared" ref="V32:AG32" si="27">V33-SUM(V7:V31)</f>
        <v>8313.1420000001672</v>
      </c>
      <c r="W32" s="61">
        <f t="shared" si="27"/>
        <v>10793.242000000027</v>
      </c>
      <c r="X32" s="61">
        <f t="shared" si="27"/>
        <v>11546.989000000001</v>
      </c>
      <c r="Y32" s="61">
        <f t="shared" si="27"/>
        <v>12785.245999999926</v>
      </c>
      <c r="Z32" s="61">
        <f t="shared" si="27"/>
        <v>13035.396000000124</v>
      </c>
      <c r="AA32" s="61">
        <f t="shared" si="27"/>
        <v>10596.295999999915</v>
      </c>
      <c r="AB32" s="61">
        <f t="shared" si="27"/>
        <v>11325.249000000069</v>
      </c>
      <c r="AC32" s="61">
        <f t="shared" si="27"/>
        <v>12223.690999999875</v>
      </c>
      <c r="AD32" s="61">
        <f t="shared" si="27"/>
        <v>11340.359000000113</v>
      </c>
      <c r="AE32" s="61">
        <f t="shared" si="27"/>
        <v>11402.610999999859</v>
      </c>
      <c r="AF32" s="61">
        <f t="shared" si="27"/>
        <v>9398.7869999998366</v>
      </c>
      <c r="AG32" s="82">
        <f t="shared" si="27"/>
        <v>12388.940000000177</v>
      </c>
      <c r="AH32" s="42">
        <f t="shared" si="1"/>
        <v>0.31814243689110011</v>
      </c>
      <c r="AJ32" s="340">
        <f t="shared" si="2"/>
        <v>2.9584206296581556E-2</v>
      </c>
      <c r="AK32" s="349">
        <f t="shared" si="3"/>
        <v>3.3602206582199548E-2</v>
      </c>
      <c r="AL32" s="341">
        <f t="shared" si="21"/>
        <v>3.6635873854453299E-2</v>
      </c>
      <c r="AM32" s="341">
        <f t="shared" si="22"/>
        <v>3.1407644115464373E-2</v>
      </c>
      <c r="AN32" s="342">
        <f t="shared" si="23"/>
        <v>3.6762468142403491E-2</v>
      </c>
      <c r="AP32" s="52">
        <f t="shared" si="4"/>
        <v>6.5914384916626254</v>
      </c>
      <c r="AQ32" s="76">
        <f t="shared" si="5"/>
        <v>6.8553722289020111</v>
      </c>
      <c r="AR32" s="76">
        <f t="shared" si="6"/>
        <v>6.8430575523793795</v>
      </c>
      <c r="AS32" s="76">
        <f t="shared" si="7"/>
        <v>7.6057111039459677</v>
      </c>
      <c r="AT32" s="76">
        <f t="shared" si="8"/>
        <v>7.4298028924909785</v>
      </c>
      <c r="AU32" s="76">
        <f t="shared" si="9"/>
        <v>7.4111425611930049</v>
      </c>
      <c r="AV32" s="76">
        <f t="shared" si="10"/>
        <v>7.8721692093388089</v>
      </c>
      <c r="AW32" s="76">
        <f t="shared" si="11"/>
        <v>7.7061714603450548</v>
      </c>
      <c r="AX32" s="76">
        <f t="shared" si="12"/>
        <v>7.8405656920427527</v>
      </c>
      <c r="AY32" s="76">
        <f t="shared" si="13"/>
        <v>7.4824504532405287</v>
      </c>
      <c r="AZ32" s="76">
        <f t="shared" si="14"/>
        <v>6.816805885258038</v>
      </c>
      <c r="BA32" s="17">
        <f t="shared" si="15"/>
        <v>6.4181489075781375</v>
      </c>
      <c r="BB32" s="42">
        <f t="shared" si="24"/>
        <v>-5.8481491829191205E-2</v>
      </c>
      <c r="BC32" s="8"/>
    </row>
    <row r="33" spans="1:55" s="6" customFormat="1" ht="26.25" customHeight="1" thickBot="1">
      <c r="A33" s="56" t="s">
        <v>34</v>
      </c>
      <c r="B33" s="84">
        <v>663099.49999999942</v>
      </c>
      <c r="C33" s="69">
        <v>726661.66999999969</v>
      </c>
      <c r="D33" s="69">
        <v>720012.70999999973</v>
      </c>
      <c r="E33" s="69">
        <v>696578.1100000001</v>
      </c>
      <c r="F33" s="69">
        <v>674378.46</v>
      </c>
      <c r="G33" s="69">
        <v>671980.79000000015</v>
      </c>
      <c r="H33" s="69">
        <v>651339.72</v>
      </c>
      <c r="I33" s="69">
        <v>640026.57999999984</v>
      </c>
      <c r="J33" s="69">
        <v>607327.06000000017</v>
      </c>
      <c r="K33" s="69">
        <v>617049.19000000018</v>
      </c>
      <c r="L33" s="69">
        <v>611902.36000000034</v>
      </c>
      <c r="M33" s="85">
        <v>652120.36</v>
      </c>
      <c r="N33" s="86">
        <f t="shared" si="0"/>
        <v>6.5726172391293983E-2</v>
      </c>
      <c r="O33"/>
      <c r="P33" s="334">
        <f>SUM(P7:P32)</f>
        <v>1.0000000000000004</v>
      </c>
      <c r="Q33" s="338">
        <f t="shared" ref="Q33:T33" si="28">SUM(Q7:Q32)</f>
        <v>0.99999999999999989</v>
      </c>
      <c r="R33" s="338">
        <f t="shared" si="28"/>
        <v>1</v>
      </c>
      <c r="S33" s="338">
        <f t="shared" si="28"/>
        <v>1.0000000000000002</v>
      </c>
      <c r="T33" s="335">
        <f t="shared" si="28"/>
        <v>0.99999999999999978</v>
      </c>
      <c r="V33" s="99">
        <v>280999.32500000001</v>
      </c>
      <c r="W33" s="69">
        <v>307580.70700000005</v>
      </c>
      <c r="X33" s="69">
        <v>308667.29300000006</v>
      </c>
      <c r="Y33" s="69">
        <v>316308.39199999993</v>
      </c>
      <c r="Z33" s="69">
        <v>310903.45000000019</v>
      </c>
      <c r="AA33" s="69">
        <v>315345.24299999996</v>
      </c>
      <c r="AB33" s="69">
        <v>311463.64399999997</v>
      </c>
      <c r="AC33" s="69">
        <v>310288.88500000001</v>
      </c>
      <c r="AD33" s="69">
        <v>303137.85600000009</v>
      </c>
      <c r="AE33" s="69">
        <v>311241.68199999974</v>
      </c>
      <c r="AF33" s="69">
        <v>299251.57599999988</v>
      </c>
      <c r="AG33" s="85">
        <v>336999.68000000017</v>
      </c>
      <c r="AH33" s="86">
        <f t="shared" si="1"/>
        <v>0.12614170493123919</v>
      </c>
      <c r="AI33"/>
      <c r="AJ33" s="334">
        <f>SUM(AJ7:AJ32)</f>
        <v>1.0000000000000004</v>
      </c>
      <c r="AK33" s="338">
        <f t="shared" ref="AK33:AN33" si="29">SUM(AK7:AK32)</f>
        <v>0.99999999999999978</v>
      </c>
      <c r="AL33" s="338">
        <f t="shared" si="29"/>
        <v>1.0000000000000002</v>
      </c>
      <c r="AM33" s="338">
        <f t="shared" si="29"/>
        <v>0.99999999999999978</v>
      </c>
      <c r="AN33" s="335">
        <f t="shared" si="29"/>
        <v>1</v>
      </c>
      <c r="AP33" s="72">
        <f t="shared" si="4"/>
        <v>4.2376645586371318</v>
      </c>
      <c r="AQ33" s="77">
        <f t="shared" si="5"/>
        <v>4.2327911282289072</v>
      </c>
      <c r="AR33" s="77">
        <f t="shared" si="6"/>
        <v>4.2869700591813187</v>
      </c>
      <c r="AS33" s="77">
        <f t="shared" si="7"/>
        <v>4.5408890612425346</v>
      </c>
      <c r="AT33" s="77">
        <f t="shared" si="8"/>
        <v>4.6102221295739518</v>
      </c>
      <c r="AU33" s="77">
        <f t="shared" si="9"/>
        <v>4.692771693667015</v>
      </c>
      <c r="AV33" s="77">
        <f t="shared" si="10"/>
        <v>4.7818923740747756</v>
      </c>
      <c r="AW33" s="77">
        <f t="shared" si="11"/>
        <v>4.8480624820300449</v>
      </c>
      <c r="AX33" s="77">
        <f t="shared" si="12"/>
        <v>4.9913444660279094</v>
      </c>
      <c r="AY33" s="77">
        <f t="shared" si="13"/>
        <v>5.0440335558985119</v>
      </c>
      <c r="AZ33" s="77">
        <f t="shared" si="14"/>
        <v>4.8905118783983728</v>
      </c>
      <c r="BA33" s="87">
        <f t="shared" si="15"/>
        <v>5.1677527749632013</v>
      </c>
      <c r="BB33" s="86">
        <f t="shared" si="24"/>
        <v>5.6689545687316489E-2</v>
      </c>
      <c r="BC33" s="13"/>
    </row>
    <row r="35" spans="1:55" ht="15.75" thickBot="1"/>
    <row r="36" spans="1:55" ht="15" customHeight="1">
      <c r="A36" s="507" t="s">
        <v>20</v>
      </c>
      <c r="B36" s="533" t="s">
        <v>19</v>
      </c>
      <c r="C36" s="530"/>
      <c r="D36" s="530"/>
      <c r="E36" s="530"/>
      <c r="F36" s="530"/>
      <c r="G36" s="530"/>
      <c r="H36" s="530"/>
      <c r="I36" s="530"/>
      <c r="J36" s="530"/>
      <c r="K36" s="530"/>
      <c r="L36" s="530"/>
      <c r="M36" s="531"/>
      <c r="N36" s="519" t="s">
        <v>196</v>
      </c>
      <c r="P36" s="489" t="s">
        <v>112</v>
      </c>
      <c r="Q36" s="495"/>
      <c r="R36" s="495"/>
      <c r="S36" s="495"/>
      <c r="T36" s="522"/>
      <c r="V36" s="529" t="s">
        <v>35</v>
      </c>
      <c r="W36" s="530"/>
      <c r="X36" s="530"/>
      <c r="Y36" s="530"/>
      <c r="Z36" s="530"/>
      <c r="AA36" s="530"/>
      <c r="AB36" s="530"/>
      <c r="AC36" s="530"/>
      <c r="AD36" s="530"/>
      <c r="AE36" s="530"/>
      <c r="AF36" s="530"/>
      <c r="AG36" s="531"/>
      <c r="AH36" s="519" t="s">
        <v>196</v>
      </c>
      <c r="AJ36" s="489" t="s">
        <v>112</v>
      </c>
      <c r="AK36" s="495"/>
      <c r="AL36" s="495"/>
      <c r="AM36" s="495"/>
      <c r="AN36" s="522"/>
      <c r="AP36" s="529" t="s">
        <v>41</v>
      </c>
      <c r="AQ36" s="530"/>
      <c r="AR36" s="530"/>
      <c r="AS36" s="530"/>
      <c r="AT36" s="530"/>
      <c r="AU36" s="530"/>
      <c r="AV36" s="530"/>
      <c r="AW36" s="530"/>
      <c r="AX36" s="530"/>
      <c r="AY36" s="530"/>
      <c r="AZ36" s="530"/>
      <c r="BA36" s="530"/>
      <c r="BB36" s="519" t="s">
        <v>196</v>
      </c>
    </row>
    <row r="37" spans="1:55" ht="15.75" thickBot="1">
      <c r="A37" s="517"/>
      <c r="B37" s="526" t="s">
        <v>69</v>
      </c>
      <c r="C37" s="527"/>
      <c r="D37" s="527"/>
      <c r="E37" s="527"/>
      <c r="F37" s="527"/>
      <c r="G37" s="527"/>
      <c r="H37" s="527"/>
      <c r="I37" s="527"/>
      <c r="J37" s="527"/>
      <c r="K37" s="527"/>
      <c r="L37" s="527"/>
      <c r="M37" s="528"/>
      <c r="N37" s="520"/>
      <c r="P37" s="523"/>
      <c r="Q37" s="524"/>
      <c r="R37" s="524"/>
      <c r="S37" s="524"/>
      <c r="T37" s="525"/>
      <c r="V37" s="532" t="str">
        <f>B37</f>
        <v>jan-dez</v>
      </c>
      <c r="W37" s="527"/>
      <c r="X37" s="527"/>
      <c r="Y37" s="527"/>
      <c r="Z37" s="527"/>
      <c r="AA37" s="527"/>
      <c r="AB37" s="527"/>
      <c r="AC37" s="527"/>
      <c r="AD37" s="527"/>
      <c r="AE37" s="527"/>
      <c r="AF37" s="527"/>
      <c r="AG37" s="528"/>
      <c r="AH37" s="520"/>
      <c r="AJ37" s="523"/>
      <c r="AK37" s="524"/>
      <c r="AL37" s="524"/>
      <c r="AM37" s="524"/>
      <c r="AN37" s="525"/>
      <c r="AP37" s="532" t="str">
        <f>B37</f>
        <v>jan-dez</v>
      </c>
      <c r="AQ37" s="527"/>
      <c r="AR37" s="527"/>
      <c r="AS37" s="527"/>
      <c r="AT37" s="527"/>
      <c r="AU37" s="527"/>
      <c r="AV37" s="527"/>
      <c r="AW37" s="527"/>
      <c r="AX37" s="527"/>
      <c r="AY37" s="527"/>
      <c r="AZ37" s="527"/>
      <c r="BA37" s="528"/>
      <c r="BB37" s="520"/>
    </row>
    <row r="38" spans="1:55" ht="24.75" customHeight="1" thickBot="1">
      <c r="A38" s="508"/>
      <c r="B38" s="31">
        <v>2010</v>
      </c>
      <c r="C38" s="78">
        <v>2011</v>
      </c>
      <c r="D38" s="78">
        <v>2012</v>
      </c>
      <c r="E38" s="78">
        <v>2013</v>
      </c>
      <c r="F38" s="78">
        <v>2014</v>
      </c>
      <c r="G38" s="78">
        <v>2015</v>
      </c>
      <c r="H38" s="78">
        <v>2016</v>
      </c>
      <c r="I38" s="78">
        <v>2017</v>
      </c>
      <c r="J38" s="78">
        <v>2018</v>
      </c>
      <c r="K38" s="78">
        <v>2019</v>
      </c>
      <c r="L38" s="78">
        <v>2020</v>
      </c>
      <c r="M38" s="30">
        <v>2021</v>
      </c>
      <c r="N38" s="521"/>
      <c r="P38" s="284">
        <v>2010</v>
      </c>
      <c r="Q38" s="339">
        <v>2015</v>
      </c>
      <c r="R38" s="386">
        <v>2019</v>
      </c>
      <c r="S38" s="447">
        <v>2020</v>
      </c>
      <c r="T38" s="288">
        <v>2021</v>
      </c>
      <c r="V38" s="51">
        <v>2010</v>
      </c>
      <c r="W38" s="78">
        <v>2011</v>
      </c>
      <c r="X38" s="78">
        <v>2012</v>
      </c>
      <c r="Y38" s="78">
        <v>2013</v>
      </c>
      <c r="Z38" s="78">
        <v>2014</v>
      </c>
      <c r="AA38" s="78">
        <v>2015</v>
      </c>
      <c r="AB38" s="78">
        <v>2016</v>
      </c>
      <c r="AC38" s="78">
        <v>2017</v>
      </c>
      <c r="AD38" s="78">
        <v>2018</v>
      </c>
      <c r="AE38" s="78">
        <v>2019</v>
      </c>
      <c r="AF38" s="78">
        <v>2020</v>
      </c>
      <c r="AG38" s="30">
        <v>2021</v>
      </c>
      <c r="AH38" s="521"/>
      <c r="AJ38" s="284">
        <v>2010</v>
      </c>
      <c r="AK38" s="339">
        <v>2015</v>
      </c>
      <c r="AL38" s="386">
        <v>2019</v>
      </c>
      <c r="AM38" s="447">
        <v>2020</v>
      </c>
      <c r="AN38" s="288">
        <v>2021</v>
      </c>
      <c r="AP38" s="51">
        <v>2010</v>
      </c>
      <c r="AQ38" s="70">
        <v>2011</v>
      </c>
      <c r="AR38" s="70">
        <v>2012</v>
      </c>
      <c r="AS38" s="70">
        <v>2013</v>
      </c>
      <c r="AT38" s="70">
        <v>2014</v>
      </c>
      <c r="AU38" s="70">
        <v>2015</v>
      </c>
      <c r="AV38" s="70">
        <v>2016</v>
      </c>
      <c r="AW38" s="70">
        <v>2017</v>
      </c>
      <c r="AX38" s="70">
        <v>2018</v>
      </c>
      <c r="AY38" s="70">
        <v>2019</v>
      </c>
      <c r="AZ38" s="70">
        <v>2020</v>
      </c>
      <c r="BA38" s="29">
        <v>2021</v>
      </c>
      <c r="BB38" s="521"/>
    </row>
    <row r="39" spans="1:55" ht="20.100000000000001" customHeight="1">
      <c r="A39" s="88" t="s">
        <v>117</v>
      </c>
      <c r="B39" s="89">
        <v>230426.61</v>
      </c>
      <c r="C39" s="60">
        <v>236904.2</v>
      </c>
      <c r="D39" s="60">
        <v>232429.03</v>
      </c>
      <c r="E39" s="60">
        <v>223159.83000000002</v>
      </c>
      <c r="F39" s="60">
        <v>220239.52</v>
      </c>
      <c r="G39" s="60">
        <v>220034.14</v>
      </c>
      <c r="H39" s="60">
        <v>209965.45</v>
      </c>
      <c r="I39" s="60">
        <v>204240.28</v>
      </c>
      <c r="J39" s="60">
        <v>199668.21</v>
      </c>
      <c r="K39" s="60">
        <v>196406.71</v>
      </c>
      <c r="L39" s="60">
        <v>183555.1</v>
      </c>
      <c r="M39" s="80">
        <v>188500.44</v>
      </c>
      <c r="N39" s="42">
        <f>(M39-L39)/L39</f>
        <v>2.6941991805185452E-2</v>
      </c>
      <c r="P39" s="340">
        <f t="shared" ref="P39:P64" si="30">B39/$B$65</f>
        <v>0.39497895394396743</v>
      </c>
      <c r="Q39" s="341">
        <f t="shared" ref="Q39:Q64" si="31">G39/$G$65</f>
        <v>0.3706452404069997</v>
      </c>
      <c r="R39" s="341">
        <f>K39/$K$65</f>
        <v>0.36716757967194169</v>
      </c>
      <c r="S39" s="341">
        <f>L39/$L$65</f>
        <v>0.41487232684313691</v>
      </c>
      <c r="T39" s="342">
        <f t="shared" ref="T39:T64" si="32">M39/$M$65</f>
        <v>0.40149549374011417</v>
      </c>
      <c r="V39" s="97">
        <v>80383.233999999997</v>
      </c>
      <c r="W39" s="60">
        <v>83177.607999999993</v>
      </c>
      <c r="X39" s="60">
        <v>80925.919999999998</v>
      </c>
      <c r="Y39" s="60">
        <v>80108.507999999973</v>
      </c>
      <c r="Z39" s="60">
        <v>82197.794999999998</v>
      </c>
      <c r="AA39" s="60">
        <v>81523.106</v>
      </c>
      <c r="AB39" s="60">
        <v>78620.096000000005</v>
      </c>
      <c r="AC39" s="60">
        <v>76895.194000000003</v>
      </c>
      <c r="AD39" s="60">
        <v>77046.926000000007</v>
      </c>
      <c r="AE39" s="60">
        <v>75929.718999999997</v>
      </c>
      <c r="AF39" s="60">
        <v>71777.490000000005</v>
      </c>
      <c r="AG39" s="80">
        <v>75660.523000000001</v>
      </c>
      <c r="AH39" s="42">
        <f t="shared" ref="AH39:AH65" si="33">(AG39-AF39)/AF39</f>
        <v>5.409819986739569E-2</v>
      </c>
      <c r="AJ39" s="340">
        <f t="shared" ref="AJ39:AJ64" si="34">V39/$V$65</f>
        <v>0.35805994746975678</v>
      </c>
      <c r="AK39" s="341">
        <f t="shared" ref="AK39:AK64" si="35">AA39/$AA$65</f>
        <v>0.32399140582745578</v>
      </c>
      <c r="AL39" s="341">
        <f>AE39/$AE$65</f>
        <v>0.31781604527428337</v>
      </c>
      <c r="AM39" s="341">
        <f>AF39/$AF$65</f>
        <v>0.38330328674463776</v>
      </c>
      <c r="AN39" s="342">
        <f t="shared" ref="AN39:AN64" si="36">AG39/$AG$65</f>
        <v>0.36595351722091535</v>
      </c>
      <c r="AP39" s="100">
        <f t="shared" ref="AP39:AP65" si="37">(V39/B39)*10</f>
        <v>3.4884527442381765</v>
      </c>
      <c r="AQ39" s="73">
        <f t="shared" ref="AQ39:AQ65" si="38">(W39/C39)*10</f>
        <v>3.5110229366976182</v>
      </c>
      <c r="AR39" s="73">
        <f t="shared" ref="AR39:AR65" si="39">(X39/D39)*10</f>
        <v>3.4817475252553436</v>
      </c>
      <c r="AS39" s="73">
        <f t="shared" ref="AS39:AS65" si="40">(Y39/E39)*10</f>
        <v>3.5897369163616935</v>
      </c>
      <c r="AT39" s="73">
        <f t="shared" ref="AT39:AT65" si="41">(Z39/F39)*10</f>
        <v>3.7322000610971182</v>
      </c>
      <c r="AU39" s="73">
        <f t="shared" ref="AU39:AU65" si="42">(AA39/G39)*10</f>
        <v>3.7050207754123972</v>
      </c>
      <c r="AV39" s="73">
        <f t="shared" ref="AV39:AV65" si="43">(AB39/H39)*10</f>
        <v>3.7444301431497422</v>
      </c>
      <c r="AW39" s="73">
        <f t="shared" ref="AW39:AW65" si="44">(AC39/I39)*10</f>
        <v>3.7649377488123301</v>
      </c>
      <c r="AX39" s="73">
        <f t="shared" ref="AX39:AX65" si="45">(AD39/J39)*10</f>
        <v>3.8587477696123988</v>
      </c>
      <c r="AY39" s="73">
        <f t="shared" ref="AY39:AY65" si="46">(AE39/K39)*10</f>
        <v>3.8659432256667809</v>
      </c>
      <c r="AZ39" s="73">
        <f t="shared" ref="AZ39:AZ65" si="47">(AF39/L39)*10</f>
        <v>3.9104056493118415</v>
      </c>
      <c r="BA39" s="101">
        <f t="shared" ref="BA39:BA65" si="48">(AG39/M39)*10</f>
        <v>4.0138114796973419</v>
      </c>
      <c r="BB39" s="42">
        <f>(BA39-AZ39)/AZ39</f>
        <v>2.6443760483953329E-2</v>
      </c>
    </row>
    <row r="40" spans="1:55" ht="20.100000000000001" customHeight="1">
      <c r="A40" s="88" t="s">
        <v>123</v>
      </c>
      <c r="B40" s="90">
        <v>113788.35</v>
      </c>
      <c r="C40" s="61">
        <v>122580.75</v>
      </c>
      <c r="D40" s="61">
        <v>125530.98</v>
      </c>
      <c r="E40" s="61">
        <v>114688.87</v>
      </c>
      <c r="F40" s="61">
        <v>103375.54</v>
      </c>
      <c r="G40" s="61">
        <v>105678.43000000001</v>
      </c>
      <c r="H40" s="61">
        <v>111275.25</v>
      </c>
      <c r="I40" s="61">
        <v>99408.06</v>
      </c>
      <c r="J40" s="61">
        <v>81546.84</v>
      </c>
      <c r="K40" s="61">
        <v>94038.2</v>
      </c>
      <c r="L40" s="61">
        <v>93348.7</v>
      </c>
      <c r="M40" s="82">
        <v>96771.43</v>
      </c>
      <c r="N40" s="42">
        <f t="shared" ref="N40:N65" si="49">(M40-L40)/L40</f>
        <v>3.6666070336276738E-2</v>
      </c>
      <c r="P40" s="340">
        <f t="shared" si="30"/>
        <v>0.19504693253096964</v>
      </c>
      <c r="Q40" s="341">
        <f t="shared" si="31"/>
        <v>0.17801422585233495</v>
      </c>
      <c r="R40" s="341">
        <f t="shared" ref="R40:R64" si="50">K40/$K$65</f>
        <v>0.17579734567472766</v>
      </c>
      <c r="S40" s="341">
        <f t="shared" ref="S40:S64" si="51">L40/$L$65</f>
        <v>0.21098728597996969</v>
      </c>
      <c r="T40" s="342">
        <f t="shared" si="32"/>
        <v>0.20611778448786058</v>
      </c>
      <c r="V40" s="97">
        <v>39825.192999999999</v>
      </c>
      <c r="W40" s="61">
        <v>42706.021999999997</v>
      </c>
      <c r="X40" s="61">
        <v>43295.368999999999</v>
      </c>
      <c r="Y40" s="61">
        <v>41969.975000000006</v>
      </c>
      <c r="Z40" s="61">
        <v>39303.713000000003</v>
      </c>
      <c r="AA40" s="61">
        <v>40005.073999999993</v>
      </c>
      <c r="AB40" s="61">
        <v>42643.074999999997</v>
      </c>
      <c r="AC40" s="61">
        <v>38352.667999999998</v>
      </c>
      <c r="AD40" s="61">
        <v>33266.487999999998</v>
      </c>
      <c r="AE40" s="61">
        <v>37206.360999999997</v>
      </c>
      <c r="AF40" s="61">
        <v>36982.379000000001</v>
      </c>
      <c r="AG40" s="82">
        <v>39338.233999999997</v>
      </c>
      <c r="AH40" s="42">
        <f t="shared" si="33"/>
        <v>6.3702094448818344E-2</v>
      </c>
      <c r="AJ40" s="340">
        <f t="shared" si="34"/>
        <v>0.17739777070368834</v>
      </c>
      <c r="AK40" s="341">
        <f t="shared" si="35"/>
        <v>0.15898928293398681</v>
      </c>
      <c r="AL40" s="341">
        <f t="shared" ref="AL40:AL64" si="52">AE40/$AE$65</f>
        <v>0.15573320522979059</v>
      </c>
      <c r="AM40" s="341">
        <f t="shared" ref="AM40:AM64" si="53">AF40/$AF$65</f>
        <v>0.19749182400131113</v>
      </c>
      <c r="AN40" s="342">
        <f t="shared" si="36"/>
        <v>0.19027049407997612</v>
      </c>
      <c r="AP40" s="102">
        <f t="shared" si="37"/>
        <v>3.4999358897461819</v>
      </c>
      <c r="AQ40" s="74">
        <f t="shared" si="38"/>
        <v>3.4839093413933266</v>
      </c>
      <c r="AR40" s="74">
        <f t="shared" si="39"/>
        <v>3.4489788098523566</v>
      </c>
      <c r="AS40" s="74">
        <f t="shared" si="40"/>
        <v>3.6594636428103273</v>
      </c>
      <c r="AT40" s="74">
        <f t="shared" si="41"/>
        <v>3.8020321828548616</v>
      </c>
      <c r="AU40" s="74">
        <f t="shared" si="42"/>
        <v>3.7855477224633249</v>
      </c>
      <c r="AV40" s="74">
        <f t="shared" si="43"/>
        <v>3.8322156094908792</v>
      </c>
      <c r="AW40" s="74">
        <f t="shared" si="44"/>
        <v>3.8581044635616064</v>
      </c>
      <c r="AX40" s="74">
        <f t="shared" si="45"/>
        <v>4.0794331208910117</v>
      </c>
      <c r="AY40" s="74">
        <f t="shared" si="46"/>
        <v>3.9565156500230758</v>
      </c>
      <c r="AZ40" s="74">
        <f t="shared" si="47"/>
        <v>3.9617454769054095</v>
      </c>
      <c r="BA40" s="103">
        <f t="shared" si="48"/>
        <v>4.0650669314280048</v>
      </c>
      <c r="BB40" s="42">
        <f t="shared" ref="BB40:BB65" si="54">(BA40-AZ40)/AZ40</f>
        <v>2.6079781027049113E-2</v>
      </c>
    </row>
    <row r="41" spans="1:55" ht="20.100000000000001" customHeight="1">
      <c r="A41" s="88" t="s">
        <v>124</v>
      </c>
      <c r="B41" s="90">
        <v>101923.02</v>
      </c>
      <c r="C41" s="61">
        <v>105263.8</v>
      </c>
      <c r="D41" s="61">
        <v>95934.16</v>
      </c>
      <c r="E41" s="61">
        <v>88670.080000000002</v>
      </c>
      <c r="F41" s="61">
        <v>86082.08</v>
      </c>
      <c r="G41" s="61">
        <v>86433.17</v>
      </c>
      <c r="H41" s="61">
        <v>78446.05</v>
      </c>
      <c r="I41" s="61">
        <v>80424.3</v>
      </c>
      <c r="J41" s="61">
        <v>88667.93</v>
      </c>
      <c r="K41" s="61">
        <v>77277.52</v>
      </c>
      <c r="L41" s="61">
        <v>77139.73</v>
      </c>
      <c r="M41" s="82">
        <v>83702.25</v>
      </c>
      <c r="N41" s="42">
        <f t="shared" si="49"/>
        <v>8.5073152317230102E-2</v>
      </c>
      <c r="P41" s="340">
        <f t="shared" si="30"/>
        <v>0.17470832827167868</v>
      </c>
      <c r="Q41" s="341">
        <f t="shared" si="31"/>
        <v>0.14559578378968405</v>
      </c>
      <c r="R41" s="341">
        <f t="shared" si="50"/>
        <v>0.14446451438166277</v>
      </c>
      <c r="S41" s="341">
        <f t="shared" si="51"/>
        <v>0.1743516757483248</v>
      </c>
      <c r="T41" s="342">
        <f t="shared" si="32"/>
        <v>0.17828115515756074</v>
      </c>
      <c r="V41" s="97">
        <v>36623.758000000002</v>
      </c>
      <c r="W41" s="61">
        <v>37819.913</v>
      </c>
      <c r="X41" s="61">
        <v>35473.288</v>
      </c>
      <c r="Y41" s="61">
        <v>33688.330999999998</v>
      </c>
      <c r="Z41" s="61">
        <v>33172.499000000003</v>
      </c>
      <c r="AA41" s="61">
        <v>33156.03</v>
      </c>
      <c r="AB41" s="61">
        <v>30420.702000000001</v>
      </c>
      <c r="AC41" s="61">
        <v>31271.827000000001</v>
      </c>
      <c r="AD41" s="61">
        <v>34414.139000000003</v>
      </c>
      <c r="AE41" s="61">
        <v>30671.52</v>
      </c>
      <c r="AF41" s="61">
        <v>30818.422999999999</v>
      </c>
      <c r="AG41" s="82">
        <v>33926.92</v>
      </c>
      <c r="AH41" s="42">
        <f t="shared" si="33"/>
        <v>0.10086489500127893</v>
      </c>
      <c r="AJ41" s="340">
        <f t="shared" si="34"/>
        <v>0.16313726399245251</v>
      </c>
      <c r="AK41" s="341">
        <f t="shared" si="35"/>
        <v>0.13176962088953403</v>
      </c>
      <c r="AL41" s="341">
        <f t="shared" si="52"/>
        <v>0.12838057768857392</v>
      </c>
      <c r="AM41" s="341">
        <f t="shared" si="53"/>
        <v>0.16457531223488783</v>
      </c>
      <c r="AN41" s="342">
        <f t="shared" si="36"/>
        <v>0.16409714353246826</v>
      </c>
      <c r="AP41" s="102">
        <f t="shared" si="37"/>
        <v>3.5932763766222782</v>
      </c>
      <c r="AQ41" s="74">
        <f t="shared" si="38"/>
        <v>3.592869818494107</v>
      </c>
      <c r="AR41" s="74">
        <f t="shared" si="39"/>
        <v>3.6976701521126571</v>
      </c>
      <c r="AS41" s="74">
        <f t="shared" si="40"/>
        <v>3.7992895687023176</v>
      </c>
      <c r="AT41" s="74">
        <f t="shared" si="41"/>
        <v>3.853589388174635</v>
      </c>
      <c r="AU41" s="74">
        <f t="shared" si="42"/>
        <v>3.8360307738337029</v>
      </c>
      <c r="AV41" s="74">
        <f t="shared" si="43"/>
        <v>3.8779138019058959</v>
      </c>
      <c r="AW41" s="74">
        <f t="shared" si="44"/>
        <v>3.888355509466666</v>
      </c>
      <c r="AX41" s="74">
        <f t="shared" si="45"/>
        <v>3.8812385718263642</v>
      </c>
      <c r="AY41" s="74">
        <f t="shared" si="46"/>
        <v>3.9690093574431478</v>
      </c>
      <c r="AZ41" s="74">
        <f t="shared" si="47"/>
        <v>3.9951427105072836</v>
      </c>
      <c r="BA41" s="103">
        <f t="shared" si="48"/>
        <v>4.0532865006615708</v>
      </c>
      <c r="BB41" s="42">
        <f t="shared" si="54"/>
        <v>1.4553620325343611E-2</v>
      </c>
    </row>
    <row r="42" spans="1:55" ht="20.100000000000001" customHeight="1">
      <c r="A42" s="88" t="s">
        <v>129</v>
      </c>
      <c r="B42" s="90">
        <v>14939.86</v>
      </c>
      <c r="C42" s="61">
        <v>15320.82</v>
      </c>
      <c r="D42" s="61">
        <v>10194.57</v>
      </c>
      <c r="E42" s="61">
        <v>12599.62</v>
      </c>
      <c r="F42" s="61">
        <v>13709.52</v>
      </c>
      <c r="G42" s="61">
        <v>16089.25</v>
      </c>
      <c r="H42" s="61">
        <v>15883.36</v>
      </c>
      <c r="I42" s="61">
        <v>15788.71</v>
      </c>
      <c r="J42" s="61">
        <v>17520.72</v>
      </c>
      <c r="K42" s="61">
        <v>18939.78</v>
      </c>
      <c r="L42" s="61">
        <v>20552.16</v>
      </c>
      <c r="M42" s="82">
        <v>21004.95</v>
      </c>
      <c r="N42" s="42">
        <f t="shared" si="49"/>
        <v>2.2031260947754438E-2</v>
      </c>
      <c r="P42" s="340">
        <f t="shared" si="30"/>
        <v>2.5608718866581087E-2</v>
      </c>
      <c r="Q42" s="341">
        <f t="shared" si="31"/>
        <v>2.7102175754263949E-2</v>
      </c>
      <c r="R42" s="341">
        <f t="shared" si="50"/>
        <v>3.5406494931456506E-2</v>
      </c>
      <c r="S42" s="341">
        <f t="shared" si="51"/>
        <v>4.6452114056500987E-2</v>
      </c>
      <c r="T42" s="342">
        <f t="shared" si="32"/>
        <v>4.4739379766097154E-2</v>
      </c>
      <c r="V42" s="97">
        <v>10981.922</v>
      </c>
      <c r="W42" s="61">
        <v>9238.2049999999999</v>
      </c>
      <c r="X42" s="61">
        <v>6039.326</v>
      </c>
      <c r="Y42" s="61">
        <v>7629.5900000000011</v>
      </c>
      <c r="Z42" s="61">
        <v>9531.4169999999995</v>
      </c>
      <c r="AA42" s="61">
        <v>11246.617</v>
      </c>
      <c r="AB42" s="61">
        <v>12523.802</v>
      </c>
      <c r="AC42" s="61">
        <v>12800.181</v>
      </c>
      <c r="AD42" s="61">
        <v>14595.960999999999</v>
      </c>
      <c r="AE42" s="61">
        <v>16573.937999999998</v>
      </c>
      <c r="AF42" s="61">
        <v>15265.718000000001</v>
      </c>
      <c r="AG42" s="82">
        <v>16966.661</v>
      </c>
      <c r="AH42" s="42">
        <f t="shared" si="33"/>
        <v>0.11142240410834257</v>
      </c>
      <c r="AJ42" s="340">
        <f t="shared" si="34"/>
        <v>4.8917992207640794E-2</v>
      </c>
      <c r="AK42" s="341">
        <f t="shared" si="35"/>
        <v>4.4696619540390961E-2</v>
      </c>
      <c r="AL42" s="341">
        <f t="shared" si="52"/>
        <v>6.9372881911773765E-2</v>
      </c>
      <c r="AM42" s="341">
        <f t="shared" si="53"/>
        <v>8.1521377856996369E-2</v>
      </c>
      <c r="AN42" s="342">
        <f t="shared" si="36"/>
        <v>8.2064054308016512E-2</v>
      </c>
      <c r="AP42" s="102">
        <f t="shared" si="37"/>
        <v>7.3507529521695645</v>
      </c>
      <c r="AQ42" s="74">
        <f t="shared" si="38"/>
        <v>6.0298371758169598</v>
      </c>
      <c r="AR42" s="74">
        <f t="shared" si="39"/>
        <v>5.9240615347189731</v>
      </c>
      <c r="AS42" s="74">
        <f t="shared" si="40"/>
        <v>6.0554127822902606</v>
      </c>
      <c r="AT42" s="74">
        <f t="shared" si="41"/>
        <v>6.952407524114629</v>
      </c>
      <c r="AU42" s="74">
        <f t="shared" si="42"/>
        <v>6.9901437295088336</v>
      </c>
      <c r="AV42" s="74">
        <f t="shared" si="43"/>
        <v>7.8848568564837667</v>
      </c>
      <c r="AW42" s="74">
        <f t="shared" si="44"/>
        <v>8.107173416954268</v>
      </c>
      <c r="AX42" s="74">
        <f t="shared" si="45"/>
        <v>8.3306856110936067</v>
      </c>
      <c r="AY42" s="74">
        <f t="shared" si="46"/>
        <v>8.7508608864516901</v>
      </c>
      <c r="AZ42" s="74">
        <f t="shared" si="47"/>
        <v>7.4277925045348034</v>
      </c>
      <c r="BA42" s="103">
        <f t="shared" si="48"/>
        <v>8.0774584086132073</v>
      </c>
      <c r="BB42" s="42">
        <f t="shared" si="54"/>
        <v>8.7464196621239873E-2</v>
      </c>
    </row>
    <row r="43" spans="1:55" ht="20.100000000000001" customHeight="1">
      <c r="A43" s="88" t="s">
        <v>122</v>
      </c>
      <c r="B43" s="90">
        <v>27560.89</v>
      </c>
      <c r="C43" s="61">
        <v>30149.439999999999</v>
      </c>
      <c r="D43" s="61">
        <v>30689.07</v>
      </c>
      <c r="E43" s="61">
        <v>30463.72</v>
      </c>
      <c r="F43" s="61">
        <v>38231.46</v>
      </c>
      <c r="G43" s="61">
        <v>30294.87</v>
      </c>
      <c r="H43" s="61">
        <v>25164.29</v>
      </c>
      <c r="I43" s="61">
        <v>24535.27</v>
      </c>
      <c r="J43" s="61">
        <v>24786.49</v>
      </c>
      <c r="K43" s="61">
        <v>26147.87</v>
      </c>
      <c r="L43" s="61">
        <v>27837.7</v>
      </c>
      <c r="M43" s="82">
        <v>32488.29</v>
      </c>
      <c r="N43" s="42">
        <f t="shared" si="49"/>
        <v>0.16706085632074488</v>
      </c>
      <c r="P43" s="340">
        <f t="shared" si="30"/>
        <v>4.7242683915563195E-2</v>
      </c>
      <c r="Q43" s="341">
        <f t="shared" si="31"/>
        <v>5.1031396192649021E-2</v>
      </c>
      <c r="R43" s="341">
        <f t="shared" si="50"/>
        <v>4.888147732568085E-2</v>
      </c>
      <c r="S43" s="341">
        <f t="shared" si="51"/>
        <v>6.2918934820994851E-2</v>
      </c>
      <c r="T43" s="342">
        <f t="shared" si="32"/>
        <v>6.9198257756438203E-2</v>
      </c>
      <c r="V43" s="97">
        <v>10638.130999999999</v>
      </c>
      <c r="W43" s="61">
        <v>11679.718999999999</v>
      </c>
      <c r="X43" s="61">
        <v>11835.79</v>
      </c>
      <c r="Y43" s="61">
        <v>12316.477000000001</v>
      </c>
      <c r="Z43" s="61">
        <v>15150.299000000001</v>
      </c>
      <c r="AA43" s="61">
        <v>12579.757</v>
      </c>
      <c r="AB43" s="61">
        <v>11219.677</v>
      </c>
      <c r="AC43" s="61">
        <v>11659.102000000001</v>
      </c>
      <c r="AD43" s="61">
        <v>11808.95</v>
      </c>
      <c r="AE43" s="61">
        <v>13173.977000000001</v>
      </c>
      <c r="AF43" s="61">
        <v>12805.281999999999</v>
      </c>
      <c r="AG43" s="82">
        <v>16546.560000000001</v>
      </c>
      <c r="AH43" s="42">
        <f t="shared" si="33"/>
        <v>0.29216677930247864</v>
      </c>
      <c r="AJ43" s="340">
        <f t="shared" si="34"/>
        <v>4.7386605856594308E-2</v>
      </c>
      <c r="AK43" s="341">
        <f t="shared" si="35"/>
        <v>4.9994821779702277E-2</v>
      </c>
      <c r="AL43" s="341">
        <f t="shared" si="52"/>
        <v>5.5141798571312607E-2</v>
      </c>
      <c r="AM43" s="341">
        <f t="shared" si="53"/>
        <v>6.8382255750263035E-2</v>
      </c>
      <c r="AN43" s="342">
        <f t="shared" si="36"/>
        <v>8.0032117011759343E-2</v>
      </c>
      <c r="AP43" s="102">
        <f t="shared" si="37"/>
        <v>3.859864830199605</v>
      </c>
      <c r="AQ43" s="74">
        <f t="shared" si="38"/>
        <v>3.8739422689111307</v>
      </c>
      <c r="AR43" s="74">
        <f t="shared" si="39"/>
        <v>3.8566792672440058</v>
      </c>
      <c r="AS43" s="74">
        <f t="shared" si="40"/>
        <v>4.0429983600164396</v>
      </c>
      <c r="AT43" s="74">
        <f t="shared" si="41"/>
        <v>3.9627832680206305</v>
      </c>
      <c r="AU43" s="74">
        <f t="shared" si="42"/>
        <v>4.1524380200344151</v>
      </c>
      <c r="AV43" s="74">
        <f t="shared" si="43"/>
        <v>4.4585708557642594</v>
      </c>
      <c r="AW43" s="74">
        <f t="shared" si="44"/>
        <v>4.7519762366584919</v>
      </c>
      <c r="AX43" s="74">
        <f t="shared" si="45"/>
        <v>4.7642687609258108</v>
      </c>
      <c r="AY43" s="74">
        <f t="shared" si="46"/>
        <v>5.0382600953729693</v>
      </c>
      <c r="AZ43" s="74">
        <f t="shared" si="47"/>
        <v>4.5999784464952205</v>
      </c>
      <c r="BA43" s="103">
        <f t="shared" si="48"/>
        <v>5.0930843082230561</v>
      </c>
      <c r="BB43" s="42">
        <f t="shared" si="54"/>
        <v>0.10719742874089748</v>
      </c>
    </row>
    <row r="44" spans="1:55" ht="20.100000000000001" customHeight="1">
      <c r="A44" s="88" t="s">
        <v>130</v>
      </c>
      <c r="B44" s="90">
        <v>9995.07</v>
      </c>
      <c r="C44" s="61">
        <v>12514.14</v>
      </c>
      <c r="D44" s="61">
        <v>13544.17</v>
      </c>
      <c r="E44" s="61">
        <v>12250.539999999999</v>
      </c>
      <c r="F44" s="61">
        <v>12814.04</v>
      </c>
      <c r="G44" s="61">
        <v>13692.42</v>
      </c>
      <c r="H44" s="61">
        <v>13480.23</v>
      </c>
      <c r="I44" s="61">
        <v>14275.35</v>
      </c>
      <c r="J44" s="61">
        <v>11539.24</v>
      </c>
      <c r="K44" s="61">
        <v>12923.8</v>
      </c>
      <c r="L44" s="61">
        <v>10932.3</v>
      </c>
      <c r="M44" s="82">
        <v>13220.37</v>
      </c>
      <c r="N44" s="42">
        <f t="shared" si="49"/>
        <v>0.20929447600230525</v>
      </c>
      <c r="P44" s="340">
        <f t="shared" si="30"/>
        <v>1.713275343154478E-2</v>
      </c>
      <c r="Q44" s="341">
        <f t="shared" si="31"/>
        <v>2.3064740329176239E-2</v>
      </c>
      <c r="R44" s="341">
        <f t="shared" si="50"/>
        <v>2.4160072566585124E-2</v>
      </c>
      <c r="S44" s="341">
        <f t="shared" si="51"/>
        <v>2.4709249368430653E-2</v>
      </c>
      <c r="T44" s="342">
        <f t="shared" si="32"/>
        <v>2.8158655653944327E-2</v>
      </c>
      <c r="V44" s="97">
        <v>4196.723</v>
      </c>
      <c r="W44" s="61">
        <v>5042.9930000000004</v>
      </c>
      <c r="X44" s="61">
        <v>5318.5259999999998</v>
      </c>
      <c r="Y44" s="61">
        <v>5244.7839999999997</v>
      </c>
      <c r="Z44" s="61">
        <v>5406.6530000000002</v>
      </c>
      <c r="AA44" s="61">
        <v>5559.3249999999998</v>
      </c>
      <c r="AB44" s="61">
        <v>5639.9570000000003</v>
      </c>
      <c r="AC44" s="61">
        <v>6094.3</v>
      </c>
      <c r="AD44" s="61">
        <v>5016.5039999999999</v>
      </c>
      <c r="AE44" s="61">
        <v>5567.3710000000001</v>
      </c>
      <c r="AF44" s="61">
        <v>4505.96</v>
      </c>
      <c r="AG44" s="82">
        <v>5832.2060000000001</v>
      </c>
      <c r="AH44" s="42">
        <f t="shared" si="33"/>
        <v>0.29433150760326326</v>
      </c>
      <c r="AJ44" s="340">
        <f t="shared" si="34"/>
        <v>1.8693928349848676E-2</v>
      </c>
      <c r="AK44" s="341">
        <f t="shared" si="35"/>
        <v>2.209402475663428E-2</v>
      </c>
      <c r="AL44" s="341">
        <f t="shared" si="52"/>
        <v>2.3303126326527458E-2</v>
      </c>
      <c r="AM44" s="341">
        <f t="shared" si="53"/>
        <v>2.4062547714330328E-2</v>
      </c>
      <c r="AN44" s="342">
        <f t="shared" si="36"/>
        <v>2.8209113738969605E-2</v>
      </c>
      <c r="AP44" s="102">
        <f t="shared" si="37"/>
        <v>4.1987930049514413</v>
      </c>
      <c r="AQ44" s="74">
        <f t="shared" si="38"/>
        <v>4.0298358496868349</v>
      </c>
      <c r="AR44" s="74">
        <f t="shared" si="39"/>
        <v>3.9268009778376967</v>
      </c>
      <c r="AS44" s="74">
        <f t="shared" si="40"/>
        <v>4.2812676012649238</v>
      </c>
      <c r="AT44" s="74">
        <f t="shared" si="41"/>
        <v>4.2193195900746367</v>
      </c>
      <c r="AU44" s="74">
        <f t="shared" si="42"/>
        <v>4.0601478774387578</v>
      </c>
      <c r="AV44" s="74">
        <f t="shared" si="43"/>
        <v>4.1838729754611013</v>
      </c>
      <c r="AW44" s="74">
        <f t="shared" si="44"/>
        <v>4.2691072373006618</v>
      </c>
      <c r="AX44" s="74">
        <f t="shared" si="45"/>
        <v>4.3473434992252526</v>
      </c>
      <c r="AY44" s="74">
        <f t="shared" si="46"/>
        <v>4.3078436682709427</v>
      </c>
      <c r="AZ44" s="74">
        <f t="shared" si="47"/>
        <v>4.1216944284368342</v>
      </c>
      <c r="BA44" s="103">
        <f t="shared" si="48"/>
        <v>4.4115300857691579</v>
      </c>
      <c r="BB44" s="42">
        <f t="shared" si="54"/>
        <v>7.0319540267871058E-2</v>
      </c>
    </row>
    <row r="45" spans="1:55" ht="20.100000000000001" customHeight="1">
      <c r="A45" s="88" t="s">
        <v>136</v>
      </c>
      <c r="B45" s="90">
        <v>6280.01</v>
      </c>
      <c r="C45" s="61">
        <v>6096.22</v>
      </c>
      <c r="D45" s="61">
        <v>5451.88</v>
      </c>
      <c r="E45" s="61">
        <v>5422.43</v>
      </c>
      <c r="F45" s="61">
        <v>5694.34</v>
      </c>
      <c r="G45" s="61">
        <v>5118.5600000000004</v>
      </c>
      <c r="H45" s="61">
        <v>5171.3999999999996</v>
      </c>
      <c r="I45" s="61">
        <v>4715.53</v>
      </c>
      <c r="J45" s="61">
        <v>5232.49</v>
      </c>
      <c r="K45" s="61">
        <v>5352.02</v>
      </c>
      <c r="L45" s="61">
        <v>4905.2299999999996</v>
      </c>
      <c r="M45" s="82">
        <v>5973.24</v>
      </c>
      <c r="N45" s="42">
        <f t="shared" si="49"/>
        <v>0.2177288322871711</v>
      </c>
      <c r="P45" s="340">
        <f t="shared" si="30"/>
        <v>1.0764693281551359E-2</v>
      </c>
      <c r="Q45" s="341">
        <f t="shared" si="31"/>
        <v>8.6221615506468785E-3</v>
      </c>
      <c r="R45" s="341">
        <f t="shared" si="50"/>
        <v>1.000519905738366E-2</v>
      </c>
      <c r="S45" s="341">
        <f t="shared" si="51"/>
        <v>1.1086829969860604E-2</v>
      </c>
      <c r="T45" s="342">
        <f t="shared" si="32"/>
        <v>1.2722670265534655E-2</v>
      </c>
      <c r="V45" s="97">
        <v>2838.962</v>
      </c>
      <c r="W45" s="61">
        <v>2770.7109999999998</v>
      </c>
      <c r="X45" s="61">
        <v>2481.7930000000001</v>
      </c>
      <c r="Y45" s="61">
        <v>2516.3569999999995</v>
      </c>
      <c r="Z45" s="61">
        <v>2737.9850000000001</v>
      </c>
      <c r="AA45" s="61">
        <v>2562.415</v>
      </c>
      <c r="AB45" s="61">
        <v>2540.6799999999998</v>
      </c>
      <c r="AC45" s="61">
        <v>2437.7649999999999</v>
      </c>
      <c r="AD45" s="61">
        <v>2612.0709999999999</v>
      </c>
      <c r="AE45" s="61">
        <v>2733.7869999999998</v>
      </c>
      <c r="AF45" s="61">
        <v>2496.1060000000002</v>
      </c>
      <c r="AG45" s="82">
        <v>3092.518</v>
      </c>
      <c r="AH45" s="42">
        <f t="shared" si="33"/>
        <v>0.23893696822170202</v>
      </c>
      <c r="AJ45" s="340">
        <f t="shared" si="34"/>
        <v>1.2645903057205133E-2</v>
      </c>
      <c r="AK45" s="341">
        <f t="shared" si="35"/>
        <v>1.0183621293371232E-2</v>
      </c>
      <c r="AL45" s="341">
        <f t="shared" si="52"/>
        <v>1.1442704969871509E-2</v>
      </c>
      <c r="AM45" s="341">
        <f t="shared" si="53"/>
        <v>1.3329605616788923E-2</v>
      </c>
      <c r="AN45" s="342">
        <f t="shared" si="36"/>
        <v>1.4957837909328101E-2</v>
      </c>
      <c r="AP45" s="102">
        <f t="shared" si="37"/>
        <v>4.5206329289284568</v>
      </c>
      <c r="AQ45" s="74">
        <f t="shared" si="38"/>
        <v>4.5449655688278963</v>
      </c>
      <c r="AR45" s="74">
        <f t="shared" si="39"/>
        <v>4.5521783311444866</v>
      </c>
      <c r="AS45" s="74">
        <f t="shared" si="40"/>
        <v>4.6406445080895455</v>
      </c>
      <c r="AT45" s="74">
        <f t="shared" si="41"/>
        <v>4.8082569709571263</v>
      </c>
      <c r="AU45" s="74">
        <f t="shared" si="42"/>
        <v>5.0061247694664122</v>
      </c>
      <c r="AV45" s="74">
        <f t="shared" si="43"/>
        <v>4.9129442704103337</v>
      </c>
      <c r="AW45" s="74">
        <f t="shared" si="44"/>
        <v>5.169652191800286</v>
      </c>
      <c r="AX45" s="74">
        <f t="shared" si="45"/>
        <v>4.9920229183428919</v>
      </c>
      <c r="AY45" s="74">
        <f t="shared" si="46"/>
        <v>5.1079536324602675</v>
      </c>
      <c r="AZ45" s="74">
        <f t="shared" si="47"/>
        <v>5.0886625091993656</v>
      </c>
      <c r="BA45" s="103">
        <f t="shared" si="48"/>
        <v>5.1772873683294165</v>
      </c>
      <c r="BB45" s="42">
        <f t="shared" si="54"/>
        <v>1.7416140089823891E-2</v>
      </c>
    </row>
    <row r="46" spans="1:55" ht="20.100000000000001" customHeight="1">
      <c r="A46" s="88" t="s">
        <v>128</v>
      </c>
      <c r="B46" s="90">
        <v>4505.45</v>
      </c>
      <c r="C46" s="61">
        <v>5212.59</v>
      </c>
      <c r="D46" s="61">
        <v>7773.74</v>
      </c>
      <c r="E46" s="61">
        <v>8088.52</v>
      </c>
      <c r="F46" s="61">
        <v>7543.8099999999995</v>
      </c>
      <c r="G46" s="61">
        <v>7806.79</v>
      </c>
      <c r="H46" s="61">
        <v>6684.33</v>
      </c>
      <c r="I46" s="61">
        <v>6435.64</v>
      </c>
      <c r="J46" s="61">
        <v>6793.12</v>
      </c>
      <c r="K46" s="61">
        <v>6495.87</v>
      </c>
      <c r="L46" s="61">
        <v>5947.43</v>
      </c>
      <c r="M46" s="82">
        <v>6982.56</v>
      </c>
      <c r="N46" s="42">
        <f t="shared" si="49"/>
        <v>0.17404660500417829</v>
      </c>
      <c r="P46" s="340">
        <f t="shared" si="30"/>
        <v>7.7228837765171655E-3</v>
      </c>
      <c r="Q46" s="341">
        <f t="shared" si="31"/>
        <v>1.3150457271571407E-2</v>
      </c>
      <c r="R46" s="341">
        <f t="shared" si="50"/>
        <v>1.214354064463264E-2</v>
      </c>
      <c r="S46" s="341">
        <f t="shared" si="51"/>
        <v>1.3442416597722853E-2</v>
      </c>
      <c r="T46" s="342">
        <f t="shared" si="32"/>
        <v>1.4872465946339284E-2</v>
      </c>
      <c r="V46" s="97">
        <v>1742.6410000000001</v>
      </c>
      <c r="W46" s="61">
        <v>1744.4090000000001</v>
      </c>
      <c r="X46" s="61">
        <v>2589.86</v>
      </c>
      <c r="Y46" s="61">
        <v>2689.7759999999994</v>
      </c>
      <c r="Z46" s="61">
        <v>2561.5479999999998</v>
      </c>
      <c r="AA46" s="61">
        <v>2706.6120000000001</v>
      </c>
      <c r="AB46" s="61">
        <v>2282.3870000000002</v>
      </c>
      <c r="AC46" s="61">
        <v>2351.248</v>
      </c>
      <c r="AD46" s="61">
        <v>2518.0239999999999</v>
      </c>
      <c r="AE46" s="61">
        <v>2424.1370000000002</v>
      </c>
      <c r="AF46" s="61">
        <v>2221.694</v>
      </c>
      <c r="AG46" s="82">
        <v>2613.3290000000002</v>
      </c>
      <c r="AH46" s="42">
        <f t="shared" si="33"/>
        <v>0.17627765119768979</v>
      </c>
      <c r="AJ46" s="340">
        <f t="shared" si="34"/>
        <v>7.7624389299719449E-3</v>
      </c>
      <c r="AK46" s="341">
        <f t="shared" si="35"/>
        <v>1.0756693040000976E-2</v>
      </c>
      <c r="AL46" s="341">
        <f t="shared" si="52"/>
        <v>1.0146615115789714E-2</v>
      </c>
      <c r="AM46" s="341">
        <f t="shared" si="53"/>
        <v>1.1864201608900523E-2</v>
      </c>
      <c r="AN46" s="342">
        <f t="shared" si="36"/>
        <v>1.2640104790253929E-2</v>
      </c>
      <c r="AP46" s="102">
        <f t="shared" si="37"/>
        <v>3.867851158041927</v>
      </c>
      <c r="AQ46" s="74">
        <f t="shared" si="38"/>
        <v>3.3465302277754438</v>
      </c>
      <c r="AR46" s="74">
        <f t="shared" si="39"/>
        <v>3.3315495501521792</v>
      </c>
      <c r="AS46" s="74">
        <f t="shared" si="40"/>
        <v>3.3254241814324494</v>
      </c>
      <c r="AT46" s="74">
        <f t="shared" si="41"/>
        <v>3.395562719633713</v>
      </c>
      <c r="AU46" s="74">
        <f t="shared" si="42"/>
        <v>3.466997319000511</v>
      </c>
      <c r="AV46" s="74">
        <f t="shared" si="43"/>
        <v>3.4145336929804486</v>
      </c>
      <c r="AW46" s="74">
        <f t="shared" si="44"/>
        <v>3.6534796850041329</v>
      </c>
      <c r="AX46" s="74">
        <f t="shared" si="45"/>
        <v>3.7067268059448382</v>
      </c>
      <c r="AY46" s="74">
        <f t="shared" si="46"/>
        <v>3.7318126748226184</v>
      </c>
      <c r="AZ46" s="74">
        <f t="shared" si="47"/>
        <v>3.7355530035662459</v>
      </c>
      <c r="BA46" s="103">
        <f t="shared" si="48"/>
        <v>3.7426516922160351</v>
      </c>
      <c r="BB46" s="42">
        <f t="shared" si="54"/>
        <v>1.9003046250480955E-3</v>
      </c>
    </row>
    <row r="47" spans="1:55" ht="20.100000000000001" customHeight="1">
      <c r="A47" s="88" t="s">
        <v>126</v>
      </c>
      <c r="B47" s="90">
        <v>3781.2</v>
      </c>
      <c r="C47" s="61">
        <v>3091.28</v>
      </c>
      <c r="D47" s="61">
        <v>3423.22</v>
      </c>
      <c r="E47" s="61">
        <v>3146.2799999999993</v>
      </c>
      <c r="F47" s="61">
        <v>2844.35</v>
      </c>
      <c r="G47" s="61">
        <v>3113.18</v>
      </c>
      <c r="H47" s="61">
        <v>3272</v>
      </c>
      <c r="I47" s="61">
        <v>2886.69</v>
      </c>
      <c r="J47" s="61">
        <v>3236.08</v>
      </c>
      <c r="K47" s="61">
        <v>2780.41</v>
      </c>
      <c r="L47" s="61">
        <v>2813.43</v>
      </c>
      <c r="M47" s="82">
        <v>3234.76</v>
      </c>
      <c r="N47" s="42">
        <f t="shared" si="49"/>
        <v>0.14975670267253866</v>
      </c>
      <c r="P47" s="340">
        <f t="shared" si="30"/>
        <v>6.4814320735479712E-3</v>
      </c>
      <c r="Q47" s="341">
        <f t="shared" si="31"/>
        <v>5.2441196149391328E-3</v>
      </c>
      <c r="R47" s="341">
        <f t="shared" si="50"/>
        <v>5.1977674805288648E-3</v>
      </c>
      <c r="S47" s="341">
        <f t="shared" si="51"/>
        <v>6.3589311902000362E-3</v>
      </c>
      <c r="T47" s="342">
        <f t="shared" si="32"/>
        <v>6.8898595851063886E-3</v>
      </c>
      <c r="V47" s="97">
        <v>1924.915</v>
      </c>
      <c r="W47" s="61">
        <v>1744.6780000000001</v>
      </c>
      <c r="X47" s="61">
        <v>1883.5909999999999</v>
      </c>
      <c r="Y47" s="61">
        <v>1996.951</v>
      </c>
      <c r="Z47" s="61">
        <v>1679.114</v>
      </c>
      <c r="AA47" s="61">
        <v>1928.4449999999999</v>
      </c>
      <c r="AB47" s="61">
        <v>1893.2749999999999</v>
      </c>
      <c r="AC47" s="61">
        <v>1681.0250000000001</v>
      </c>
      <c r="AD47" s="61">
        <v>2022.876</v>
      </c>
      <c r="AE47" s="61">
        <v>1661.6479999999999</v>
      </c>
      <c r="AF47" s="61">
        <v>1655.7560000000001</v>
      </c>
      <c r="AG47" s="82">
        <v>2081.6219999999998</v>
      </c>
      <c r="AH47" s="42">
        <f t="shared" si="33"/>
        <v>0.25720335605004585</v>
      </c>
      <c r="AJ47" s="340">
        <f t="shared" si="34"/>
        <v>8.5743622082155441E-3</v>
      </c>
      <c r="AK47" s="341">
        <f t="shared" si="35"/>
        <v>7.6640800046422174E-3</v>
      </c>
      <c r="AL47" s="341">
        <f t="shared" si="52"/>
        <v>6.9550948291791041E-3</v>
      </c>
      <c r="AM47" s="341">
        <f t="shared" si="53"/>
        <v>8.8420020935136411E-3</v>
      </c>
      <c r="AN47" s="342">
        <f t="shared" si="36"/>
        <v>1.0068353511439991E-2</v>
      </c>
      <c r="AP47" s="102">
        <f t="shared" si="37"/>
        <v>5.090751613244473</v>
      </c>
      <c r="AQ47" s="74">
        <f t="shared" si="38"/>
        <v>5.6438692062834814</v>
      </c>
      <c r="AR47" s="74">
        <f t="shared" si="39"/>
        <v>5.5023954054954105</v>
      </c>
      <c r="AS47" s="74">
        <f t="shared" si="40"/>
        <v>6.3470225154785984</v>
      </c>
      <c r="AT47" s="74">
        <f t="shared" si="41"/>
        <v>5.9033311652925979</v>
      </c>
      <c r="AU47" s="74">
        <f t="shared" si="42"/>
        <v>6.1944539024405909</v>
      </c>
      <c r="AV47" s="74">
        <f t="shared" si="43"/>
        <v>5.7862927872860634</v>
      </c>
      <c r="AW47" s="74">
        <f t="shared" si="44"/>
        <v>5.8233651691037132</v>
      </c>
      <c r="AX47" s="74">
        <f t="shared" si="45"/>
        <v>6.2510073916590443</v>
      </c>
      <c r="AY47" s="74">
        <f t="shared" si="46"/>
        <v>5.9762696868447467</v>
      </c>
      <c r="AZ47" s="74">
        <f t="shared" si="47"/>
        <v>5.8851864094717135</v>
      </c>
      <c r="BA47" s="103">
        <f t="shared" si="48"/>
        <v>6.4351667511654647</v>
      </c>
      <c r="BB47" s="42">
        <f t="shared" si="54"/>
        <v>9.3451643402255535E-2</v>
      </c>
    </row>
    <row r="48" spans="1:55" ht="20.100000000000001" customHeight="1">
      <c r="A48" s="88" t="s">
        <v>140</v>
      </c>
      <c r="B48" s="90">
        <v>2832.5</v>
      </c>
      <c r="C48" s="61">
        <v>3391.69</v>
      </c>
      <c r="D48" s="61">
        <v>3135.64</v>
      </c>
      <c r="E48" s="61">
        <v>2196.3000000000002</v>
      </c>
      <c r="F48" s="61">
        <v>2285.5500000000002</v>
      </c>
      <c r="G48" s="61">
        <v>2843.7000000000003</v>
      </c>
      <c r="H48" s="61">
        <v>2902.7</v>
      </c>
      <c r="I48" s="61">
        <v>2217.25</v>
      </c>
      <c r="J48" s="61">
        <v>2711.14</v>
      </c>
      <c r="K48" s="61">
        <v>3243.33</v>
      </c>
      <c r="L48" s="61">
        <v>2584.88</v>
      </c>
      <c r="M48" s="82">
        <v>3227.98</v>
      </c>
      <c r="N48" s="42">
        <f t="shared" si="49"/>
        <v>0.24879298071864067</v>
      </c>
      <c r="P48" s="340">
        <f t="shared" si="30"/>
        <v>4.8552460457856311E-3</v>
      </c>
      <c r="Q48" s="341">
        <f t="shared" si="31"/>
        <v>4.7901833331199656E-3</v>
      </c>
      <c r="R48" s="341">
        <f t="shared" si="50"/>
        <v>6.0631616209924737E-3</v>
      </c>
      <c r="S48" s="341">
        <f t="shared" si="51"/>
        <v>5.8423611232283268E-3</v>
      </c>
      <c r="T48" s="342">
        <f t="shared" si="32"/>
        <v>6.8754185607376493E-3</v>
      </c>
      <c r="V48" s="97">
        <v>1836.115</v>
      </c>
      <c r="W48" s="61">
        <v>2145.0149999999999</v>
      </c>
      <c r="X48" s="61">
        <v>1828.482</v>
      </c>
      <c r="Y48" s="61">
        <v>1438.9449999999999</v>
      </c>
      <c r="Z48" s="61">
        <v>1542.058</v>
      </c>
      <c r="AA48" s="61">
        <v>1879.0529999999999</v>
      </c>
      <c r="AB48" s="61">
        <v>1976.979</v>
      </c>
      <c r="AC48" s="61">
        <v>1538.271</v>
      </c>
      <c r="AD48" s="61">
        <v>1612.502</v>
      </c>
      <c r="AE48" s="61">
        <v>1819.212</v>
      </c>
      <c r="AF48" s="61">
        <v>1422.1769999999999</v>
      </c>
      <c r="AG48" s="82">
        <v>2009.64</v>
      </c>
      <c r="AH48" s="42">
        <f t="shared" si="33"/>
        <v>0.41307305630733743</v>
      </c>
      <c r="AJ48" s="340">
        <f t="shared" si="34"/>
        <v>8.1788105271857117E-3</v>
      </c>
      <c r="AK48" s="341">
        <f t="shared" si="35"/>
        <v>7.4677849381045202E-3</v>
      </c>
      <c r="AL48" s="341">
        <f t="shared" si="52"/>
        <v>7.6146042810394119E-3</v>
      </c>
      <c r="AM48" s="341">
        <f t="shared" si="53"/>
        <v>7.594652842174178E-3</v>
      </c>
      <c r="AN48" s="342">
        <f t="shared" si="36"/>
        <v>9.7201922110403648E-3</v>
      </c>
      <c r="AP48" s="102">
        <f t="shared" si="37"/>
        <v>6.4823124448367162</v>
      </c>
      <c r="AQ48" s="74">
        <f t="shared" si="38"/>
        <v>6.3243250414984855</v>
      </c>
      <c r="AR48" s="74">
        <f t="shared" si="39"/>
        <v>5.8312880305137069</v>
      </c>
      <c r="AS48" s="74">
        <f t="shared" si="40"/>
        <v>6.5516778217911931</v>
      </c>
      <c r="AT48" s="74">
        <f t="shared" si="41"/>
        <v>6.7469886898120803</v>
      </c>
      <c r="AU48" s="74">
        <f t="shared" si="42"/>
        <v>6.6077750817596783</v>
      </c>
      <c r="AV48" s="74">
        <f t="shared" si="43"/>
        <v>6.8108278499328208</v>
      </c>
      <c r="AW48" s="74">
        <f t="shared" si="44"/>
        <v>6.9377426992896609</v>
      </c>
      <c r="AX48" s="74">
        <f t="shared" si="45"/>
        <v>5.9476899016649822</v>
      </c>
      <c r="AY48" s="74">
        <f t="shared" si="46"/>
        <v>5.6090869569239024</v>
      </c>
      <c r="AZ48" s="74">
        <f t="shared" si="47"/>
        <v>5.5019072452106084</v>
      </c>
      <c r="BA48" s="103">
        <f t="shared" si="48"/>
        <v>6.2256891306637581</v>
      </c>
      <c r="BB48" s="42">
        <f t="shared" si="54"/>
        <v>0.13155108823094017</v>
      </c>
    </row>
    <row r="49" spans="1:54" ht="20.100000000000001" customHeight="1">
      <c r="A49" s="88" t="s">
        <v>133</v>
      </c>
      <c r="B49" s="90">
        <v>3531.91</v>
      </c>
      <c r="C49" s="61">
        <v>2609.2399999999998</v>
      </c>
      <c r="D49" s="61">
        <v>2623.86</v>
      </c>
      <c r="E49" s="61">
        <v>2413.9700000000003</v>
      </c>
      <c r="F49" s="61">
        <v>2627.01</v>
      </c>
      <c r="G49" s="61">
        <v>2208.19</v>
      </c>
      <c r="H49" s="61">
        <v>2893.77</v>
      </c>
      <c r="I49" s="61">
        <v>2428.2800000000002</v>
      </c>
      <c r="J49" s="61">
        <v>2431.44</v>
      </c>
      <c r="K49" s="61">
        <v>2227.33</v>
      </c>
      <c r="L49" s="61">
        <v>2811.49</v>
      </c>
      <c r="M49" s="82">
        <v>2399.71</v>
      </c>
      <c r="N49" s="42">
        <f t="shared" si="49"/>
        <v>-0.14646326325186992</v>
      </c>
      <c r="P49" s="340">
        <f t="shared" si="30"/>
        <v>6.0541189979067007E-3</v>
      </c>
      <c r="Q49" s="341">
        <f t="shared" si="31"/>
        <v>3.7196732898555317E-3</v>
      </c>
      <c r="R49" s="341">
        <f t="shared" si="50"/>
        <v>4.1638259977508198E-3</v>
      </c>
      <c r="S49" s="341">
        <f t="shared" si="51"/>
        <v>6.3545463906816589E-3</v>
      </c>
      <c r="T49" s="342">
        <f t="shared" si="32"/>
        <v>5.1112493492486777E-3</v>
      </c>
      <c r="V49" s="97">
        <v>1591.3979999999999</v>
      </c>
      <c r="W49" s="61">
        <v>1142.703</v>
      </c>
      <c r="X49" s="61">
        <v>1228.636</v>
      </c>
      <c r="Y49" s="61">
        <v>1209.2829999999999</v>
      </c>
      <c r="Z49" s="61">
        <v>1322.221</v>
      </c>
      <c r="AA49" s="61">
        <v>1142.5139999999999</v>
      </c>
      <c r="AB49" s="61">
        <v>1462.316</v>
      </c>
      <c r="AC49" s="61">
        <v>1278.4829999999999</v>
      </c>
      <c r="AD49" s="61">
        <v>1265.886</v>
      </c>
      <c r="AE49" s="61">
        <v>1263.588</v>
      </c>
      <c r="AF49" s="61">
        <v>1514.049</v>
      </c>
      <c r="AG49" s="82">
        <v>1451.19</v>
      </c>
      <c r="AH49" s="42">
        <f t="shared" si="33"/>
        <v>-4.151715036963792E-2</v>
      </c>
      <c r="AJ49" s="340">
        <f t="shared" si="34"/>
        <v>7.0887404739584867E-3</v>
      </c>
      <c r="AK49" s="341">
        <f t="shared" si="35"/>
        <v>4.5406110635376161E-3</v>
      </c>
      <c r="AL49" s="341">
        <f t="shared" si="52"/>
        <v>5.2889507073777152E-3</v>
      </c>
      <c r="AM49" s="341">
        <f t="shared" si="53"/>
        <v>8.0852640290491069E-3</v>
      </c>
      <c r="AN49" s="342">
        <f t="shared" si="36"/>
        <v>7.019090849475362E-3</v>
      </c>
      <c r="AP49" s="102">
        <f t="shared" si="37"/>
        <v>4.5057716646233912</v>
      </c>
      <c r="AQ49" s="74">
        <f t="shared" si="38"/>
        <v>4.3794476552559374</v>
      </c>
      <c r="AR49" s="74">
        <f t="shared" si="39"/>
        <v>4.6825516605306685</v>
      </c>
      <c r="AS49" s="74">
        <f t="shared" si="40"/>
        <v>5.0095195880644736</v>
      </c>
      <c r="AT49" s="74">
        <f t="shared" si="41"/>
        <v>5.033178404345624</v>
      </c>
      <c r="AU49" s="74">
        <f t="shared" si="42"/>
        <v>5.173984122743061</v>
      </c>
      <c r="AV49" s="74">
        <f t="shared" si="43"/>
        <v>5.0533249014261674</v>
      </c>
      <c r="AW49" s="74">
        <f t="shared" si="44"/>
        <v>5.2649735615332656</v>
      </c>
      <c r="AX49" s="74">
        <f t="shared" si="45"/>
        <v>5.2063221794492156</v>
      </c>
      <c r="AY49" s="74">
        <f t="shared" si="46"/>
        <v>5.6731063650200024</v>
      </c>
      <c r="AZ49" s="74">
        <f t="shared" si="47"/>
        <v>5.385219225392941</v>
      </c>
      <c r="BA49" s="103">
        <f t="shared" si="48"/>
        <v>6.04735572214976</v>
      </c>
      <c r="BB49" s="42">
        <f t="shared" si="54"/>
        <v>0.12295441820356073</v>
      </c>
    </row>
    <row r="50" spans="1:54" ht="20.100000000000001" customHeight="1">
      <c r="A50" s="88" t="s">
        <v>144</v>
      </c>
      <c r="B50" s="90">
        <v>3136.95</v>
      </c>
      <c r="C50" s="61">
        <v>2883.22</v>
      </c>
      <c r="D50" s="61">
        <v>1503.57</v>
      </c>
      <c r="E50" s="61">
        <v>1345.3099999999997</v>
      </c>
      <c r="F50" s="61">
        <v>1301.44</v>
      </c>
      <c r="G50" s="61">
        <v>2214.21</v>
      </c>
      <c r="H50" s="61">
        <v>2789.32</v>
      </c>
      <c r="I50" s="61">
        <v>3727.1</v>
      </c>
      <c r="J50" s="61">
        <v>4154.8500000000004</v>
      </c>
      <c r="K50" s="61">
        <v>2856.21</v>
      </c>
      <c r="L50" s="61">
        <v>2524.0100000000002</v>
      </c>
      <c r="M50" s="82">
        <v>2111.54</v>
      </c>
      <c r="N50" s="42">
        <f t="shared" si="49"/>
        <v>-0.16341852845273996</v>
      </c>
      <c r="P50" s="340">
        <f t="shared" si="30"/>
        <v>5.3771100029398888E-3</v>
      </c>
      <c r="Q50" s="341">
        <f t="shared" si="31"/>
        <v>3.7298139177928606E-3</v>
      </c>
      <c r="R50" s="341">
        <f t="shared" si="50"/>
        <v>5.3394698823415795E-3</v>
      </c>
      <c r="S50" s="341">
        <f t="shared" si="51"/>
        <v>5.7047823878243979E-3</v>
      </c>
      <c r="T50" s="342">
        <f t="shared" si="32"/>
        <v>4.4974632146853374E-3</v>
      </c>
      <c r="V50" s="97">
        <v>1443.35</v>
      </c>
      <c r="W50" s="61">
        <v>1274.394</v>
      </c>
      <c r="X50" s="61">
        <v>830.29399999999998</v>
      </c>
      <c r="Y50" s="61">
        <v>715.70899999999983</v>
      </c>
      <c r="Z50" s="61">
        <v>830.17200000000003</v>
      </c>
      <c r="AA50" s="61">
        <v>1161.8789999999999</v>
      </c>
      <c r="AB50" s="61">
        <v>1395.7149999999999</v>
      </c>
      <c r="AC50" s="61">
        <v>1753.1289999999999</v>
      </c>
      <c r="AD50" s="61">
        <v>1892.914</v>
      </c>
      <c r="AE50" s="61">
        <v>1409.807</v>
      </c>
      <c r="AF50" s="61">
        <v>1212.681</v>
      </c>
      <c r="AG50" s="82">
        <v>1256.365</v>
      </c>
      <c r="AH50" s="42">
        <f t="shared" si="33"/>
        <v>3.6022663833275174E-2</v>
      </c>
      <c r="AJ50" s="340">
        <f t="shared" si="34"/>
        <v>6.4292738605226237E-3</v>
      </c>
      <c r="AK50" s="341">
        <f t="shared" si="35"/>
        <v>4.6175719876448088E-3</v>
      </c>
      <c r="AL50" s="341">
        <f t="shared" si="52"/>
        <v>5.900973837925063E-3</v>
      </c>
      <c r="AM50" s="341">
        <f t="shared" si="53"/>
        <v>6.4759106660427111E-3</v>
      </c>
      <c r="AN50" s="342">
        <f t="shared" si="36"/>
        <v>6.0767646380564316E-3</v>
      </c>
      <c r="AP50" s="102">
        <f t="shared" si="37"/>
        <v>4.6011252968647893</v>
      </c>
      <c r="AQ50" s="74">
        <f t="shared" si="38"/>
        <v>4.4200373193859646</v>
      </c>
      <c r="AR50" s="74">
        <f t="shared" si="39"/>
        <v>5.5221506148699433</v>
      </c>
      <c r="AS50" s="74">
        <f t="shared" si="40"/>
        <v>5.3200303275824901</v>
      </c>
      <c r="AT50" s="74">
        <f t="shared" si="41"/>
        <v>6.3788726333907055</v>
      </c>
      <c r="AU50" s="74">
        <f t="shared" si="42"/>
        <v>5.2473749102388654</v>
      </c>
      <c r="AV50" s="74">
        <f t="shared" si="43"/>
        <v>5.0037822838541288</v>
      </c>
      <c r="AW50" s="74">
        <f t="shared" si="44"/>
        <v>4.7037348072227738</v>
      </c>
      <c r="AX50" s="74">
        <f t="shared" si="45"/>
        <v>4.5559141725934751</v>
      </c>
      <c r="AY50" s="74">
        <f t="shared" si="46"/>
        <v>4.9359360831311418</v>
      </c>
      <c r="AZ50" s="74">
        <f t="shared" si="47"/>
        <v>4.8045808059397546</v>
      </c>
      <c r="BA50" s="103">
        <f t="shared" si="48"/>
        <v>5.949993843356034</v>
      </c>
      <c r="BB50" s="42">
        <f t="shared" si="54"/>
        <v>0.23840020257339428</v>
      </c>
    </row>
    <row r="51" spans="1:54" ht="20.100000000000001" customHeight="1">
      <c r="A51" s="88" t="s">
        <v>143</v>
      </c>
      <c r="B51" s="90">
        <v>1079.48</v>
      </c>
      <c r="C51" s="61">
        <v>1656.01</v>
      </c>
      <c r="D51" s="61">
        <v>1482.65</v>
      </c>
      <c r="E51" s="61">
        <v>1611.69</v>
      </c>
      <c r="F51" s="61">
        <v>1804.3</v>
      </c>
      <c r="G51" s="61">
        <v>1747.33</v>
      </c>
      <c r="H51" s="61">
        <v>2029</v>
      </c>
      <c r="I51" s="61">
        <v>1682.42</v>
      </c>
      <c r="J51" s="61">
        <v>2476.4</v>
      </c>
      <c r="K51" s="61">
        <v>2066.4899999999998</v>
      </c>
      <c r="L51" s="61">
        <v>2059.84</v>
      </c>
      <c r="M51" s="82">
        <v>1838.54</v>
      </c>
      <c r="N51" s="42">
        <f t="shared" si="49"/>
        <v>-0.10743552897312421</v>
      </c>
      <c r="P51" s="340">
        <f t="shared" si="30"/>
        <v>1.8503586942646684E-3</v>
      </c>
      <c r="Q51" s="341">
        <f t="shared" si="31"/>
        <v>2.9433593710519773E-3</v>
      </c>
      <c r="R51" s="341">
        <f t="shared" si="50"/>
        <v>3.8631477087329186E-3</v>
      </c>
      <c r="S51" s="341">
        <f t="shared" si="51"/>
        <v>4.655662597904211E-3</v>
      </c>
      <c r="T51" s="342">
        <f t="shared" si="32"/>
        <v>3.9159883396609023E-3</v>
      </c>
      <c r="V51" s="97">
        <v>580.52200000000005</v>
      </c>
      <c r="W51" s="61">
        <v>898.10199999999998</v>
      </c>
      <c r="X51" s="61">
        <v>818.64099999999996</v>
      </c>
      <c r="Y51" s="61">
        <v>913.34699999999998</v>
      </c>
      <c r="Z51" s="61">
        <v>1041.5160000000001</v>
      </c>
      <c r="AA51" s="61">
        <v>1002.049</v>
      </c>
      <c r="AB51" s="61">
        <v>1113.9839999999999</v>
      </c>
      <c r="AC51" s="61">
        <v>1078.913</v>
      </c>
      <c r="AD51" s="61">
        <v>1373.91</v>
      </c>
      <c r="AE51" s="61">
        <v>1212.999</v>
      </c>
      <c r="AF51" s="61">
        <v>1217.634</v>
      </c>
      <c r="AG51" s="82">
        <v>1238.1420000000001</v>
      </c>
      <c r="AH51" s="42">
        <f t="shared" si="33"/>
        <v>1.6842499470284204E-2</v>
      </c>
      <c r="AJ51" s="340">
        <f t="shared" si="34"/>
        <v>2.5858834794459523E-3</v>
      </c>
      <c r="AK51" s="341">
        <f t="shared" si="35"/>
        <v>3.9823711355894149E-3</v>
      </c>
      <c r="AL51" s="341">
        <f t="shared" si="52"/>
        <v>5.0772023152312789E-3</v>
      </c>
      <c r="AM51" s="341">
        <f t="shared" si="53"/>
        <v>6.5023604789192294E-3</v>
      </c>
      <c r="AN51" s="342">
        <f t="shared" si="36"/>
        <v>5.988623944866712E-3</v>
      </c>
      <c r="AP51" s="102">
        <f t="shared" si="37"/>
        <v>5.377793011449957</v>
      </c>
      <c r="AQ51" s="74">
        <f t="shared" si="38"/>
        <v>5.4232885067119163</v>
      </c>
      <c r="AR51" s="74">
        <f t="shared" si="39"/>
        <v>5.5214716892051383</v>
      </c>
      <c r="AS51" s="74">
        <f t="shared" si="40"/>
        <v>5.6670141280271018</v>
      </c>
      <c r="AT51" s="74">
        <f t="shared" si="41"/>
        <v>5.7724103530455029</v>
      </c>
      <c r="AU51" s="74">
        <f t="shared" si="42"/>
        <v>5.7347438663560979</v>
      </c>
      <c r="AV51" s="74">
        <f t="shared" si="43"/>
        <v>5.4903104977821577</v>
      </c>
      <c r="AW51" s="74">
        <f t="shared" si="44"/>
        <v>6.4128636131287076</v>
      </c>
      <c r="AX51" s="74">
        <f t="shared" si="45"/>
        <v>5.548013245033113</v>
      </c>
      <c r="AY51" s="74">
        <f t="shared" si="46"/>
        <v>5.8698517776519612</v>
      </c>
      <c r="AZ51" s="74">
        <f t="shared" si="47"/>
        <v>5.9113037905856753</v>
      </c>
      <c r="BA51" s="103">
        <f t="shared" si="48"/>
        <v>6.734376189802779</v>
      </c>
      <c r="BB51" s="42">
        <f t="shared" si="54"/>
        <v>0.13923703270468457</v>
      </c>
    </row>
    <row r="52" spans="1:54" ht="20.100000000000001" customHeight="1">
      <c r="A52" s="88" t="s">
        <v>134</v>
      </c>
      <c r="B52" s="90">
        <v>1445.95</v>
      </c>
      <c r="C52" s="61">
        <v>1434.64</v>
      </c>
      <c r="D52" s="61">
        <v>1484.84</v>
      </c>
      <c r="E52" s="61">
        <v>1287.19</v>
      </c>
      <c r="F52" s="61">
        <v>1438.23</v>
      </c>
      <c r="G52" s="61">
        <v>1294.04</v>
      </c>
      <c r="H52" s="61">
        <v>1644.36</v>
      </c>
      <c r="I52" s="61">
        <v>1286.5999999999999</v>
      </c>
      <c r="J52" s="61">
        <v>1366.57</v>
      </c>
      <c r="K52" s="61">
        <v>1166.57</v>
      </c>
      <c r="L52" s="61">
        <v>881.11</v>
      </c>
      <c r="M52" s="82">
        <v>1488.24</v>
      </c>
      <c r="N52" s="42">
        <f t="shared" si="49"/>
        <v>0.68905131027907973</v>
      </c>
      <c r="P52" s="340">
        <f t="shared" si="30"/>
        <v>2.4785323989068788E-3</v>
      </c>
      <c r="Q52" s="341">
        <f t="shared" si="31"/>
        <v>2.1797970392061607E-3</v>
      </c>
      <c r="R52" s="341">
        <f t="shared" si="50"/>
        <v>2.1808149192962759E-3</v>
      </c>
      <c r="S52" s="341">
        <f t="shared" si="51"/>
        <v>1.9914900534213236E-3</v>
      </c>
      <c r="T52" s="342">
        <f t="shared" si="32"/>
        <v>3.1698687472760671E-3</v>
      </c>
      <c r="V52" s="97">
        <v>877.72400000000005</v>
      </c>
      <c r="W52" s="61">
        <v>952.779</v>
      </c>
      <c r="X52" s="61">
        <v>1079.798</v>
      </c>
      <c r="Y52" s="61">
        <v>978.67800000000011</v>
      </c>
      <c r="Z52" s="61">
        <v>1038.7809999999999</v>
      </c>
      <c r="AA52" s="61">
        <v>927.56700000000001</v>
      </c>
      <c r="AB52" s="61">
        <v>1203.154</v>
      </c>
      <c r="AC52" s="61">
        <v>960.75900000000001</v>
      </c>
      <c r="AD52" s="61">
        <v>969.85699999999997</v>
      </c>
      <c r="AE52" s="61">
        <v>904.74400000000003</v>
      </c>
      <c r="AF52" s="61">
        <v>676.02300000000002</v>
      </c>
      <c r="AG52" s="82">
        <v>1102.8</v>
      </c>
      <c r="AH52" s="42">
        <f t="shared" si="33"/>
        <v>0.63130544374969477</v>
      </c>
      <c r="AJ52" s="340">
        <f t="shared" si="34"/>
        <v>3.9097432846872619E-3</v>
      </c>
      <c r="AK52" s="341">
        <f t="shared" si="35"/>
        <v>3.6863626899735109E-3</v>
      </c>
      <c r="AL52" s="341">
        <f t="shared" si="52"/>
        <v>3.7869514579085459E-3</v>
      </c>
      <c r="AM52" s="341">
        <f t="shared" si="53"/>
        <v>3.6100710377998764E-3</v>
      </c>
      <c r="AN52" s="342">
        <f t="shared" si="36"/>
        <v>5.3340040854756637E-3</v>
      </c>
      <c r="AP52" s="102">
        <f t="shared" si="37"/>
        <v>6.0702237283446872</v>
      </c>
      <c r="AQ52" s="74">
        <f t="shared" si="38"/>
        <v>6.6412410081971789</v>
      </c>
      <c r="AR52" s="74">
        <f t="shared" si="39"/>
        <v>7.27215053473775</v>
      </c>
      <c r="AS52" s="74">
        <f t="shared" si="40"/>
        <v>7.6032132008483604</v>
      </c>
      <c r="AT52" s="74">
        <f t="shared" si="41"/>
        <v>7.2226347663447434</v>
      </c>
      <c r="AU52" s="74">
        <f t="shared" si="42"/>
        <v>7.1679932614138666</v>
      </c>
      <c r="AV52" s="74">
        <f t="shared" si="43"/>
        <v>7.316852757303753</v>
      </c>
      <c r="AW52" s="74">
        <f t="shared" si="44"/>
        <v>7.4674257733561333</v>
      </c>
      <c r="AX52" s="74">
        <f t="shared" si="45"/>
        <v>7.0970166182486079</v>
      </c>
      <c r="AY52" s="74">
        <f t="shared" si="46"/>
        <v>7.7555911775547131</v>
      </c>
      <c r="AZ52" s="74">
        <f t="shared" si="47"/>
        <v>7.6724018567488734</v>
      </c>
      <c r="BA52" s="103">
        <f t="shared" si="48"/>
        <v>7.4100951459442026</v>
      </c>
      <c r="BB52" s="42">
        <f t="shared" si="54"/>
        <v>-3.4188343585514626E-2</v>
      </c>
    </row>
    <row r="53" spans="1:54" ht="20.100000000000001" customHeight="1">
      <c r="A53" s="88" t="s">
        <v>142</v>
      </c>
      <c r="B53" s="90">
        <v>93.62</v>
      </c>
      <c r="C53" s="61">
        <v>87.74</v>
      </c>
      <c r="D53" s="61">
        <v>215.42</v>
      </c>
      <c r="E53" s="61">
        <v>509.98</v>
      </c>
      <c r="F53" s="61">
        <v>395.55</v>
      </c>
      <c r="G53" s="61">
        <v>194.95</v>
      </c>
      <c r="H53" s="61">
        <v>571.91999999999996</v>
      </c>
      <c r="I53" s="61">
        <v>640.53</v>
      </c>
      <c r="J53" s="61">
        <v>824.55</v>
      </c>
      <c r="K53" s="61">
        <v>877.21</v>
      </c>
      <c r="L53" s="61">
        <v>1594.59</v>
      </c>
      <c r="M53" s="82">
        <v>1679.29</v>
      </c>
      <c r="N53" s="42">
        <f t="shared" si="49"/>
        <v>5.3117102201819935E-2</v>
      </c>
      <c r="P53" s="340">
        <f t="shared" si="30"/>
        <v>1.6047595227059166E-4</v>
      </c>
      <c r="Q53" s="341">
        <f t="shared" si="31"/>
        <v>3.2839126517977883E-4</v>
      </c>
      <c r="R53" s="341">
        <f t="shared" si="50"/>
        <v>1.6398781516376096E-3</v>
      </c>
      <c r="S53" s="341">
        <f t="shared" si="51"/>
        <v>3.6041017855717311E-3</v>
      </c>
      <c r="T53" s="342">
        <f t="shared" si="32"/>
        <v>3.5767946625633144E-3</v>
      </c>
      <c r="V53" s="97">
        <v>59.930999999999997</v>
      </c>
      <c r="W53" s="61">
        <v>66.536000000000001</v>
      </c>
      <c r="X53" s="61">
        <v>163.50299999999999</v>
      </c>
      <c r="Y53" s="61">
        <v>276.61499999999995</v>
      </c>
      <c r="Z53" s="61">
        <v>253.83</v>
      </c>
      <c r="AA53" s="61">
        <v>153.98500000000001</v>
      </c>
      <c r="AB53" s="61">
        <v>330.459</v>
      </c>
      <c r="AC53" s="61">
        <v>380.23599999999999</v>
      </c>
      <c r="AD53" s="61">
        <v>502.09500000000003</v>
      </c>
      <c r="AE53" s="61">
        <v>598.98900000000003</v>
      </c>
      <c r="AF53" s="61">
        <v>1029.2539999999999</v>
      </c>
      <c r="AG53" s="82">
        <v>946.774</v>
      </c>
      <c r="AH53" s="42">
        <f t="shared" si="33"/>
        <v>-8.0135709941374936E-2</v>
      </c>
      <c r="AJ53" s="340">
        <f t="shared" si="34"/>
        <v>2.669572949977354E-4</v>
      </c>
      <c r="AK53" s="341">
        <f t="shared" si="35"/>
        <v>6.1197148973127669E-4</v>
      </c>
      <c r="AL53" s="341">
        <f t="shared" si="52"/>
        <v>2.5071647524837768E-3</v>
      </c>
      <c r="AM53" s="341">
        <f t="shared" si="53"/>
        <v>5.4963811230382305E-3</v>
      </c>
      <c r="AN53" s="342">
        <f t="shared" si="36"/>
        <v>4.5793402103936672E-3</v>
      </c>
      <c r="AP53" s="102">
        <f t="shared" si="37"/>
        <v>6.4015167699209563</v>
      </c>
      <c r="AQ53" s="74">
        <f t="shared" si="38"/>
        <v>7.583314337816276</v>
      </c>
      <c r="AR53" s="74">
        <f t="shared" si="39"/>
        <v>7.5899637916627984</v>
      </c>
      <c r="AS53" s="74">
        <f t="shared" si="40"/>
        <v>5.424036236715164</v>
      </c>
      <c r="AT53" s="74">
        <f t="shared" si="41"/>
        <v>6.4171406901782335</v>
      </c>
      <c r="AU53" s="74">
        <f t="shared" si="42"/>
        <v>7.8986919723005915</v>
      </c>
      <c r="AV53" s="74">
        <f t="shared" si="43"/>
        <v>5.7780633655056661</v>
      </c>
      <c r="AW53" s="74">
        <f t="shared" si="44"/>
        <v>5.9362715251432405</v>
      </c>
      <c r="AX53" s="74">
        <f t="shared" si="45"/>
        <v>6.0893214480625799</v>
      </c>
      <c r="AY53" s="74">
        <f t="shared" si="46"/>
        <v>6.8283421301626746</v>
      </c>
      <c r="AZ53" s="74">
        <f t="shared" si="47"/>
        <v>6.4546623269931462</v>
      </c>
      <c r="BA53" s="103">
        <f t="shared" si="48"/>
        <v>5.6379422255834308</v>
      </c>
      <c r="BB53" s="42">
        <f t="shared" si="54"/>
        <v>-0.12653180910707346</v>
      </c>
    </row>
    <row r="54" spans="1:54" ht="20.100000000000001" customHeight="1">
      <c r="A54" s="88" t="s">
        <v>145</v>
      </c>
      <c r="B54" s="90">
        <v>46.4</v>
      </c>
      <c r="C54" s="61">
        <v>242.99</v>
      </c>
      <c r="D54" s="61">
        <v>306.68</v>
      </c>
      <c r="E54" s="61">
        <v>422.04</v>
      </c>
      <c r="F54" s="61">
        <v>510.03</v>
      </c>
      <c r="G54" s="61">
        <v>364.73</v>
      </c>
      <c r="H54" s="61">
        <v>331.35</v>
      </c>
      <c r="I54" s="61">
        <v>661.49</v>
      </c>
      <c r="J54" s="61">
        <v>817.09</v>
      </c>
      <c r="K54" s="61">
        <v>774.45</v>
      </c>
      <c r="L54" s="61">
        <v>1229.79</v>
      </c>
      <c r="M54" s="82">
        <v>1749.45</v>
      </c>
      <c r="N54" s="42">
        <f t="shared" si="49"/>
        <v>0.42255994925962975</v>
      </c>
      <c r="P54" s="340">
        <f t="shared" si="30"/>
        <v>7.9535186769445114E-5</v>
      </c>
      <c r="Q54" s="341">
        <f t="shared" si="31"/>
        <v>6.1438392484750319E-4</v>
      </c>
      <c r="R54" s="341">
        <f t="shared" si="50"/>
        <v>1.4477760565152549E-3</v>
      </c>
      <c r="S54" s="341">
        <f t="shared" si="51"/>
        <v>2.779578659641826E-3</v>
      </c>
      <c r="T54" s="342">
        <f t="shared" si="32"/>
        <v>3.7262315754999975E-3</v>
      </c>
      <c r="V54" s="97">
        <v>35.716000000000001</v>
      </c>
      <c r="W54" s="61">
        <v>103.968</v>
      </c>
      <c r="X54" s="61">
        <v>147.405</v>
      </c>
      <c r="Y54" s="61">
        <v>195.20499999999998</v>
      </c>
      <c r="Z54" s="61">
        <v>244.136</v>
      </c>
      <c r="AA54" s="61">
        <v>231.62799999999999</v>
      </c>
      <c r="AB54" s="61">
        <v>163.84700000000001</v>
      </c>
      <c r="AC54" s="61">
        <v>389.80599999999998</v>
      </c>
      <c r="AD54" s="61">
        <v>487.096</v>
      </c>
      <c r="AE54" s="61">
        <v>412.84100000000001</v>
      </c>
      <c r="AF54" s="61">
        <v>646.80200000000002</v>
      </c>
      <c r="AG54" s="82">
        <v>939.81200000000001</v>
      </c>
      <c r="AH54" s="42">
        <f t="shared" si="33"/>
        <v>0.45301344151687839</v>
      </c>
      <c r="AJ54" s="340">
        <f t="shared" si="34"/>
        <v>1.5909373693312505E-4</v>
      </c>
      <c r="AK54" s="341">
        <f t="shared" si="35"/>
        <v>9.2054246987353407E-4</v>
      </c>
      <c r="AL54" s="341">
        <f t="shared" si="52"/>
        <v>1.7280123734829101E-3</v>
      </c>
      <c r="AM54" s="341">
        <f t="shared" si="53"/>
        <v>3.4540262201005522E-3</v>
      </c>
      <c r="AN54" s="342">
        <f t="shared" si="36"/>
        <v>4.5456665284539849E-3</v>
      </c>
      <c r="AP54" s="102">
        <f t="shared" si="37"/>
        <v>7.6974137931034488</v>
      </c>
      <c r="AQ54" s="74">
        <f t="shared" si="38"/>
        <v>4.2786945964854519</v>
      </c>
      <c r="AR54" s="74">
        <f t="shared" si="39"/>
        <v>4.8064758053997654</v>
      </c>
      <c r="AS54" s="74">
        <f t="shared" si="40"/>
        <v>4.6252724860202825</v>
      </c>
      <c r="AT54" s="74">
        <f t="shared" si="41"/>
        <v>4.7866988216379429</v>
      </c>
      <c r="AU54" s="74">
        <f t="shared" si="42"/>
        <v>6.3506703588956199</v>
      </c>
      <c r="AV54" s="74">
        <f t="shared" si="43"/>
        <v>4.9448317489059903</v>
      </c>
      <c r="AW54" s="74">
        <f t="shared" si="44"/>
        <v>5.8928479644439067</v>
      </c>
      <c r="AX54" s="74">
        <f t="shared" si="45"/>
        <v>5.9613506468075723</v>
      </c>
      <c r="AY54" s="74">
        <f t="shared" si="46"/>
        <v>5.3307637678352382</v>
      </c>
      <c r="AZ54" s="74">
        <f t="shared" si="47"/>
        <v>5.259450800543183</v>
      </c>
      <c r="BA54" s="103">
        <f t="shared" si="48"/>
        <v>5.3720426419731915</v>
      </c>
      <c r="BB54" s="42">
        <f t="shared" si="54"/>
        <v>2.1407528219178368E-2</v>
      </c>
    </row>
    <row r="55" spans="1:54" ht="20.100000000000001" customHeight="1">
      <c r="A55" s="88" t="s">
        <v>149</v>
      </c>
      <c r="B55" s="90">
        <v>517.46</v>
      </c>
      <c r="C55" s="61">
        <v>260.77999999999997</v>
      </c>
      <c r="D55" s="61">
        <v>238.35</v>
      </c>
      <c r="E55" s="61">
        <v>128.26000000000002</v>
      </c>
      <c r="F55" s="61">
        <v>99.76</v>
      </c>
      <c r="G55" s="61">
        <v>96.01</v>
      </c>
      <c r="H55" s="61">
        <v>79.790000000000006</v>
      </c>
      <c r="I55" s="61">
        <v>76.63</v>
      </c>
      <c r="J55" s="61">
        <v>134.03</v>
      </c>
      <c r="K55" s="61">
        <v>138.53</v>
      </c>
      <c r="L55" s="61">
        <v>497.78</v>
      </c>
      <c r="M55" s="82">
        <v>725.97</v>
      </c>
      <c r="N55" s="42">
        <f t="shared" si="49"/>
        <v>0.45841536421712414</v>
      </c>
      <c r="P55" s="340">
        <f t="shared" si="30"/>
        <v>8.8698874451976454E-4</v>
      </c>
      <c r="Q55" s="341">
        <f t="shared" si="31"/>
        <v>1.6172785519318067E-4</v>
      </c>
      <c r="R55" s="341">
        <f t="shared" si="50"/>
        <v>2.5897142114927787E-4</v>
      </c>
      <c r="S55" s="341">
        <f t="shared" si="51"/>
        <v>1.1250853114731037E-3</v>
      </c>
      <c r="T55" s="342">
        <f t="shared" si="32"/>
        <v>1.5462758791995959E-3</v>
      </c>
      <c r="V55" s="97">
        <v>184.47499999999999</v>
      </c>
      <c r="W55" s="61">
        <v>96.575999999999993</v>
      </c>
      <c r="X55" s="61">
        <v>91.542000000000002</v>
      </c>
      <c r="Y55" s="61">
        <v>64.521000000000001</v>
      </c>
      <c r="Z55" s="61">
        <v>66.617000000000004</v>
      </c>
      <c r="AA55" s="61">
        <v>75.721999999999994</v>
      </c>
      <c r="AB55" s="61">
        <v>51.975999999999999</v>
      </c>
      <c r="AC55" s="61">
        <v>50.865000000000002</v>
      </c>
      <c r="AD55" s="61">
        <v>79.480999999999995</v>
      </c>
      <c r="AE55" s="61">
        <v>95.162000000000006</v>
      </c>
      <c r="AF55" s="61">
        <v>231.25</v>
      </c>
      <c r="AG55" s="82">
        <v>330.24400000000003</v>
      </c>
      <c r="AH55" s="42">
        <f t="shared" si="33"/>
        <v>0.42808216216216227</v>
      </c>
      <c r="AJ55" s="340">
        <f t="shared" si="34"/>
        <v>8.2172743646372049E-4</v>
      </c>
      <c r="AK55" s="341">
        <f t="shared" si="35"/>
        <v>3.0093648826464738E-4</v>
      </c>
      <c r="AL55" s="341">
        <f t="shared" si="52"/>
        <v>3.9831584916561266E-4</v>
      </c>
      <c r="AM55" s="341">
        <f t="shared" si="53"/>
        <v>1.2349120185130111E-3</v>
      </c>
      <c r="AN55" s="342">
        <f t="shared" si="36"/>
        <v>1.59731850308653E-3</v>
      </c>
      <c r="AP55" s="102">
        <f t="shared" si="37"/>
        <v>3.5650098558342669</v>
      </c>
      <c r="AQ55" s="74">
        <f t="shared" si="38"/>
        <v>3.7033514840095099</v>
      </c>
      <c r="AR55" s="74">
        <f t="shared" si="39"/>
        <v>3.8406544996853369</v>
      </c>
      <c r="AS55" s="74">
        <f t="shared" si="40"/>
        <v>5.0304849524403554</v>
      </c>
      <c r="AT55" s="74">
        <f t="shared" si="41"/>
        <v>6.6777265437048916</v>
      </c>
      <c r="AU55" s="74">
        <f t="shared" si="42"/>
        <v>7.8868867826268083</v>
      </c>
      <c r="AV55" s="74">
        <f t="shared" si="43"/>
        <v>6.5140995112169442</v>
      </c>
      <c r="AW55" s="74">
        <f t="shared" si="44"/>
        <v>6.6377397885945459</v>
      </c>
      <c r="AX55" s="74">
        <f t="shared" si="45"/>
        <v>5.9300902782959035</v>
      </c>
      <c r="AY55" s="74">
        <f t="shared" si="46"/>
        <v>6.869414567241753</v>
      </c>
      <c r="AZ55" s="74">
        <f t="shared" si="47"/>
        <v>4.645626582024188</v>
      </c>
      <c r="BA55" s="103">
        <f t="shared" si="48"/>
        <v>4.5490034023444501</v>
      </c>
      <c r="BB55" s="42">
        <f t="shared" si="54"/>
        <v>-2.0798740056639963E-2</v>
      </c>
    </row>
    <row r="56" spans="1:54" ht="20.100000000000001" customHeight="1">
      <c r="A56" s="88" t="s">
        <v>234</v>
      </c>
      <c r="B56" s="90"/>
      <c r="C56" s="61"/>
      <c r="D56" s="61"/>
      <c r="E56" s="61"/>
      <c r="F56" s="61"/>
      <c r="G56" s="61"/>
      <c r="H56" s="61"/>
      <c r="I56" s="61"/>
      <c r="J56" s="61"/>
      <c r="K56" s="61"/>
      <c r="L56" s="61"/>
      <c r="M56" s="82">
        <v>536.77</v>
      </c>
      <c r="N56" s="42"/>
      <c r="P56" s="340">
        <f t="shared" si="30"/>
        <v>0</v>
      </c>
      <c r="Q56" s="341">
        <f t="shared" si="31"/>
        <v>0</v>
      </c>
      <c r="R56" s="341">
        <f t="shared" si="50"/>
        <v>0</v>
      </c>
      <c r="S56" s="341">
        <f t="shared" si="51"/>
        <v>0</v>
      </c>
      <c r="T56" s="342">
        <f t="shared" si="32"/>
        <v>1.143290361417093E-3</v>
      </c>
      <c r="V56" s="97"/>
      <c r="W56" s="61"/>
      <c r="X56" s="61"/>
      <c r="Y56" s="61"/>
      <c r="Z56" s="61"/>
      <c r="AA56" s="61"/>
      <c r="AB56" s="61"/>
      <c r="AC56" s="61"/>
      <c r="AD56" s="61"/>
      <c r="AE56" s="61"/>
      <c r="AF56" s="61"/>
      <c r="AG56" s="82">
        <v>328.52800000000002</v>
      </c>
      <c r="AH56" s="42"/>
      <c r="AJ56" s="340">
        <f t="shared" si="34"/>
        <v>0</v>
      </c>
      <c r="AK56" s="341">
        <f t="shared" si="35"/>
        <v>0</v>
      </c>
      <c r="AL56" s="341">
        <f t="shared" si="52"/>
        <v>0</v>
      </c>
      <c r="AM56" s="341">
        <f t="shared" si="53"/>
        <v>0</v>
      </c>
      <c r="AN56" s="342">
        <f t="shared" si="36"/>
        <v>1.5890185837805124E-3</v>
      </c>
      <c r="AP56" s="102"/>
      <c r="AQ56" s="74"/>
      <c r="AR56" s="74"/>
      <c r="AS56" s="74"/>
      <c r="AT56" s="74"/>
      <c r="AU56" s="74"/>
      <c r="AV56" s="74"/>
      <c r="AW56" s="74"/>
      <c r="AX56" s="74"/>
      <c r="AY56" s="74"/>
      <c r="AZ56" s="74"/>
      <c r="BA56" s="103">
        <f t="shared" si="48"/>
        <v>6.1204612776421943</v>
      </c>
      <c r="BB56" s="42"/>
    </row>
    <row r="57" spans="1:54" ht="20.100000000000001" customHeight="1">
      <c r="A57" s="88" t="s">
        <v>150</v>
      </c>
      <c r="B57" s="90">
        <v>112.16</v>
      </c>
      <c r="C57" s="61">
        <v>198.85</v>
      </c>
      <c r="D57" s="61">
        <v>174.47</v>
      </c>
      <c r="E57" s="61">
        <v>199.43</v>
      </c>
      <c r="F57" s="61">
        <v>189.03</v>
      </c>
      <c r="G57" s="61">
        <v>228.41</v>
      </c>
      <c r="H57" s="61">
        <v>197.19</v>
      </c>
      <c r="I57" s="61">
        <v>199.7</v>
      </c>
      <c r="J57" s="61">
        <v>196.63</v>
      </c>
      <c r="K57" s="61">
        <v>240.24</v>
      </c>
      <c r="L57" s="61">
        <v>271.58999999999997</v>
      </c>
      <c r="M57" s="82">
        <v>243.89</v>
      </c>
      <c r="N57" s="42">
        <f t="shared" si="49"/>
        <v>-0.10199197319488933</v>
      </c>
      <c r="P57" s="340">
        <f t="shared" si="30"/>
        <v>1.9225574457027941E-4</v>
      </c>
      <c r="Q57" s="341">
        <f t="shared" si="31"/>
        <v>3.8475429022679297E-4</v>
      </c>
      <c r="R57" s="341">
        <f t="shared" si="50"/>
        <v>4.4911062020430606E-4</v>
      </c>
      <c r="S57" s="341">
        <f t="shared" si="51"/>
        <v>6.1384933051344005E-4</v>
      </c>
      <c r="T57" s="342">
        <f t="shared" si="32"/>
        <v>5.1947218780113423E-4</v>
      </c>
      <c r="V57" s="97">
        <v>58.316000000000003</v>
      </c>
      <c r="W57" s="61">
        <v>105.289</v>
      </c>
      <c r="X57" s="61">
        <v>123.98399999999999</v>
      </c>
      <c r="Y57" s="61">
        <v>125.666</v>
      </c>
      <c r="Z57" s="61">
        <v>104.712</v>
      </c>
      <c r="AA57" s="61">
        <v>138.07400000000001</v>
      </c>
      <c r="AB57" s="61">
        <v>134.39599999999999</v>
      </c>
      <c r="AC57" s="61">
        <v>134.755</v>
      </c>
      <c r="AD57" s="61">
        <v>125.02800000000001</v>
      </c>
      <c r="AE57" s="61">
        <v>171.619</v>
      </c>
      <c r="AF57" s="61">
        <v>168.08</v>
      </c>
      <c r="AG57" s="82">
        <v>222.113</v>
      </c>
      <c r="AH57" s="42">
        <f t="shared" si="33"/>
        <v>0.32147191813422171</v>
      </c>
      <c r="AJ57" s="340">
        <f t="shared" si="34"/>
        <v>2.5976342151954647E-4</v>
      </c>
      <c r="AK57" s="341">
        <f t="shared" si="35"/>
        <v>5.4873754893759979E-4</v>
      </c>
      <c r="AL57" s="341">
        <f t="shared" si="52"/>
        <v>7.1833891383066013E-4</v>
      </c>
      <c r="AM57" s="341">
        <f t="shared" si="53"/>
        <v>8.9757410625585703E-4</v>
      </c>
      <c r="AN57" s="342">
        <f t="shared" si="36"/>
        <v>1.074312340802735E-3</v>
      </c>
      <c r="AP57" s="102">
        <f t="shared" si="37"/>
        <v>5.1993580599144087</v>
      </c>
      <c r="AQ57" s="74">
        <f t="shared" si="38"/>
        <v>5.2948956499874278</v>
      </c>
      <c r="AR57" s="74">
        <f t="shared" si="39"/>
        <v>7.1063220037828856</v>
      </c>
      <c r="AS57" s="74">
        <f t="shared" si="40"/>
        <v>6.3012585869728719</v>
      </c>
      <c r="AT57" s="74">
        <f t="shared" si="41"/>
        <v>5.5394381844151717</v>
      </c>
      <c r="AU57" s="74">
        <f t="shared" si="42"/>
        <v>6.0450067860426433</v>
      </c>
      <c r="AV57" s="74">
        <f t="shared" si="43"/>
        <v>6.8155585983062021</v>
      </c>
      <c r="AW57" s="74">
        <f t="shared" si="44"/>
        <v>6.7478718077115669</v>
      </c>
      <c r="AX57" s="74">
        <f t="shared" si="45"/>
        <v>6.3585414229771651</v>
      </c>
      <c r="AY57" s="74">
        <f t="shared" si="46"/>
        <v>7.1436480186480189</v>
      </c>
      <c r="AZ57" s="74">
        <f t="shared" si="47"/>
        <v>6.1887403807209402</v>
      </c>
      <c r="BA57" s="103">
        <f t="shared" si="48"/>
        <v>9.1070974619705609</v>
      </c>
      <c r="BB57" s="42">
        <f t="shared" si="54"/>
        <v>0.47155913832495505</v>
      </c>
    </row>
    <row r="58" spans="1:54" ht="20.100000000000001" customHeight="1">
      <c r="A58" s="88" t="s">
        <v>238</v>
      </c>
      <c r="B58" s="90">
        <v>4.0599999999999996</v>
      </c>
      <c r="C58" s="61">
        <v>14.32</v>
      </c>
      <c r="D58" s="61">
        <v>24.78</v>
      </c>
      <c r="E58" s="61">
        <v>8.5699999999999985</v>
      </c>
      <c r="F58" s="61">
        <v>0.57999999999999996</v>
      </c>
      <c r="G58" s="61">
        <v>0.59</v>
      </c>
      <c r="H58" s="61">
        <v>0.22</v>
      </c>
      <c r="I58" s="61">
        <v>0.42</v>
      </c>
      <c r="J58" s="61">
        <v>0.03</v>
      </c>
      <c r="K58" s="61">
        <v>0.36</v>
      </c>
      <c r="L58" s="61">
        <v>0.12</v>
      </c>
      <c r="M58" s="82">
        <v>551.02</v>
      </c>
      <c r="N58" s="42">
        <f t="shared" si="49"/>
        <v>4590.833333333333</v>
      </c>
      <c r="P58" s="340">
        <f t="shared" si="30"/>
        <v>6.9593288423264472E-6</v>
      </c>
      <c r="Q58" s="341">
        <f t="shared" si="31"/>
        <v>9.938489174458555E-7</v>
      </c>
      <c r="R58" s="341">
        <f t="shared" si="50"/>
        <v>6.7299293736909001E-7</v>
      </c>
      <c r="S58" s="341">
        <f t="shared" si="51"/>
        <v>2.712247124769425E-7</v>
      </c>
      <c r="T58" s="342">
        <f t="shared" si="32"/>
        <v>1.1736420719266104E-3</v>
      </c>
      <c r="V58" s="97">
        <v>3.6080000000000001</v>
      </c>
      <c r="W58" s="61">
        <v>8.9529999999999994</v>
      </c>
      <c r="X58" s="61">
        <v>12.503</v>
      </c>
      <c r="Y58" s="61">
        <v>5.0630000000000006</v>
      </c>
      <c r="Z58" s="61">
        <v>0.33600000000000002</v>
      </c>
      <c r="AA58" s="61">
        <v>0.441</v>
      </c>
      <c r="AB58" s="61">
        <v>0.19600000000000001</v>
      </c>
      <c r="AC58" s="61">
        <v>0.41799999999999998</v>
      </c>
      <c r="AD58" s="61">
        <v>1.6E-2</v>
      </c>
      <c r="AE58" s="61">
        <v>0.29199999999999998</v>
      </c>
      <c r="AF58" s="61">
        <v>8.1000000000000003E-2</v>
      </c>
      <c r="AG58" s="82">
        <v>158.99</v>
      </c>
      <c r="AH58" s="42">
        <f t="shared" si="33"/>
        <v>1961.8395061728397</v>
      </c>
      <c r="AJ58" s="340">
        <f t="shared" si="34"/>
        <v>1.6071514247248157E-5</v>
      </c>
      <c r="AK58" s="341">
        <f t="shared" si="35"/>
        <v>1.7526345226580057E-6</v>
      </c>
      <c r="AL58" s="341">
        <f t="shared" si="52"/>
        <v>1.2222129416821723E-6</v>
      </c>
      <c r="AM58" s="341">
        <f t="shared" si="53"/>
        <v>4.3255296648455743E-7</v>
      </c>
      <c r="AN58" s="342">
        <f t="shared" si="36"/>
        <v>7.6900009933784539E-4</v>
      </c>
      <c r="AP58" s="102">
        <f t="shared" si="37"/>
        <v>8.8866995073891637</v>
      </c>
      <c r="AQ58" s="74">
        <f t="shared" si="38"/>
        <v>6.252094972067038</v>
      </c>
      <c r="AR58" s="74">
        <f t="shared" si="39"/>
        <v>5.0456012913640036</v>
      </c>
      <c r="AS58" s="74">
        <f t="shared" si="40"/>
        <v>5.907817969661612</v>
      </c>
      <c r="AT58" s="74">
        <f t="shared" si="41"/>
        <v>5.793103448275863</v>
      </c>
      <c r="AU58" s="74">
        <f t="shared" si="42"/>
        <v>7.4745762711864412</v>
      </c>
      <c r="AV58" s="74">
        <f t="shared" si="43"/>
        <v>8.9090909090909101</v>
      </c>
      <c r="AW58" s="74">
        <f t="shared" si="44"/>
        <v>9.9523809523809526</v>
      </c>
      <c r="AX58" s="74">
        <f t="shared" si="45"/>
        <v>5.333333333333333</v>
      </c>
      <c r="AY58" s="74">
        <f t="shared" si="46"/>
        <v>8.1111111111111107</v>
      </c>
      <c r="AZ58" s="74">
        <f t="shared" si="47"/>
        <v>6.75</v>
      </c>
      <c r="BA58" s="103">
        <f t="shared" si="48"/>
        <v>2.8853762113897865</v>
      </c>
      <c r="BB58" s="42">
        <f t="shared" si="54"/>
        <v>-0.57253685757188344</v>
      </c>
    </row>
    <row r="59" spans="1:54" ht="20.100000000000001" customHeight="1">
      <c r="A59" s="88" t="s">
        <v>146</v>
      </c>
      <c r="B59" s="90">
        <v>122.63</v>
      </c>
      <c r="C59" s="61">
        <v>243.9</v>
      </c>
      <c r="D59" s="61">
        <v>287.45</v>
      </c>
      <c r="E59" s="61">
        <v>304.12</v>
      </c>
      <c r="F59" s="61">
        <v>352.25</v>
      </c>
      <c r="G59" s="61">
        <v>308.63</v>
      </c>
      <c r="H59" s="61">
        <v>445.22</v>
      </c>
      <c r="I59" s="61">
        <v>448.91</v>
      </c>
      <c r="J59" s="61">
        <v>391.58</v>
      </c>
      <c r="K59" s="61">
        <v>344.18</v>
      </c>
      <c r="L59" s="61">
        <v>340.97</v>
      </c>
      <c r="M59" s="82">
        <v>244.28</v>
      </c>
      <c r="N59" s="42">
        <f t="shared" si="49"/>
        <v>-0.28357333489749836</v>
      </c>
      <c r="P59" s="340">
        <f t="shared" si="30"/>
        <v>2.1020258520553997E-4</v>
      </c>
      <c r="Q59" s="341">
        <f t="shared" si="31"/>
        <v>5.1988405320561762E-4</v>
      </c>
      <c r="R59" s="341">
        <f t="shared" si="50"/>
        <v>6.4341863662137051E-4</v>
      </c>
      <c r="S59" s="341">
        <f t="shared" si="51"/>
        <v>7.7066241844385907E-4</v>
      </c>
      <c r="T59" s="342">
        <f t="shared" si="32"/>
        <v>5.2030286619402628E-4</v>
      </c>
      <c r="V59" s="97">
        <v>84.876999999999995</v>
      </c>
      <c r="W59" s="61">
        <v>164.27</v>
      </c>
      <c r="X59" s="61">
        <v>173.81200000000001</v>
      </c>
      <c r="Y59" s="61">
        <v>183.501</v>
      </c>
      <c r="Z59" s="61">
        <v>229.78299999999999</v>
      </c>
      <c r="AA59" s="61">
        <v>200.696</v>
      </c>
      <c r="AB59" s="61">
        <v>263.89299999999997</v>
      </c>
      <c r="AC59" s="61">
        <v>259.93200000000002</v>
      </c>
      <c r="AD59" s="61">
        <v>227.18</v>
      </c>
      <c r="AE59" s="61">
        <v>210.47499999999999</v>
      </c>
      <c r="AF59" s="61">
        <v>202.61199999999999</v>
      </c>
      <c r="AG59" s="82">
        <v>156.04499999999999</v>
      </c>
      <c r="AH59" s="42">
        <f t="shared" si="33"/>
        <v>-0.22983337610802917</v>
      </c>
      <c r="AJ59" s="340">
        <f t="shared" si="34"/>
        <v>3.7807702737352596E-4</v>
      </c>
      <c r="AK59" s="341">
        <f t="shared" si="35"/>
        <v>7.9761165115503651E-4</v>
      </c>
      <c r="AL59" s="341">
        <f t="shared" si="52"/>
        <v>8.8097694828957274E-4</v>
      </c>
      <c r="AM59" s="341">
        <f t="shared" si="53"/>
        <v>1.0819805141403598E-3</v>
      </c>
      <c r="AN59" s="342">
        <f t="shared" si="36"/>
        <v>7.5475577395543161E-4</v>
      </c>
      <c r="AP59" s="102">
        <f t="shared" si="37"/>
        <v>6.9213895457881431</v>
      </c>
      <c r="AQ59" s="74">
        <f t="shared" si="38"/>
        <v>6.7351373513735133</v>
      </c>
      <c r="AR59" s="74">
        <f t="shared" si="39"/>
        <v>6.0466863802400432</v>
      </c>
      <c r="AS59" s="74">
        <f t="shared" si="40"/>
        <v>6.0338353281599364</v>
      </c>
      <c r="AT59" s="74">
        <f t="shared" si="41"/>
        <v>6.5232931156848828</v>
      </c>
      <c r="AU59" s="74">
        <f t="shared" si="42"/>
        <v>6.502802708745099</v>
      </c>
      <c r="AV59" s="74">
        <f t="shared" si="43"/>
        <v>5.9272494497102546</v>
      </c>
      <c r="AW59" s="74">
        <f t="shared" si="44"/>
        <v>5.7902920407208569</v>
      </c>
      <c r="AX59" s="74">
        <f t="shared" si="45"/>
        <v>5.8016241891822871</v>
      </c>
      <c r="AY59" s="74">
        <f t="shared" si="46"/>
        <v>6.1152594572607359</v>
      </c>
      <c r="AZ59" s="74">
        <f t="shared" si="47"/>
        <v>5.9422236560401203</v>
      </c>
      <c r="BA59" s="103">
        <f t="shared" si="48"/>
        <v>6.3879564434255762</v>
      </c>
      <c r="BB59" s="42">
        <f t="shared" si="54"/>
        <v>7.501110917162801E-2</v>
      </c>
    </row>
    <row r="60" spans="1:54" ht="20.100000000000001" customHeight="1">
      <c r="A60" s="88" t="s">
        <v>239</v>
      </c>
      <c r="B60" s="90">
        <v>342.74</v>
      </c>
      <c r="C60" s="61">
        <v>417.66</v>
      </c>
      <c r="D60" s="61">
        <v>148.28</v>
      </c>
      <c r="E60" s="61">
        <v>164.96000000000004</v>
      </c>
      <c r="F60" s="61">
        <v>231.52</v>
      </c>
      <c r="G60" s="61">
        <v>238.6</v>
      </c>
      <c r="H60" s="61">
        <v>130.93</v>
      </c>
      <c r="I60" s="61">
        <v>250.52</v>
      </c>
      <c r="J60" s="61">
        <v>194.25</v>
      </c>
      <c r="K60" s="61">
        <v>201.48</v>
      </c>
      <c r="L60" s="61">
        <v>97.62</v>
      </c>
      <c r="M60" s="82">
        <v>157.43</v>
      </c>
      <c r="N60" s="42">
        <f t="shared" si="49"/>
        <v>0.61268182749436595</v>
      </c>
      <c r="P60" s="340">
        <f t="shared" si="30"/>
        <v>5.8749762744309529E-4</v>
      </c>
      <c r="Q60" s="341">
        <f t="shared" si="31"/>
        <v>4.0191924017386629E-4</v>
      </c>
      <c r="R60" s="341">
        <f t="shared" si="50"/>
        <v>3.7665171394756733E-4</v>
      </c>
      <c r="S60" s="341">
        <f t="shared" si="51"/>
        <v>2.2064130359999274E-4</v>
      </c>
      <c r="T60" s="342">
        <f t="shared" si="32"/>
        <v>3.3531717793075803E-4</v>
      </c>
      <c r="V60" s="97">
        <v>209.35</v>
      </c>
      <c r="W60" s="61">
        <v>234.51499999999999</v>
      </c>
      <c r="X60" s="61">
        <v>93.837999999999994</v>
      </c>
      <c r="Y60" s="61">
        <v>106.21199999999999</v>
      </c>
      <c r="Z60" s="61">
        <v>152.06</v>
      </c>
      <c r="AA60" s="61">
        <v>165.26499999999999</v>
      </c>
      <c r="AB60" s="61">
        <v>89.614000000000004</v>
      </c>
      <c r="AC60" s="61">
        <v>164.83699999999999</v>
      </c>
      <c r="AD60" s="61">
        <v>134.351</v>
      </c>
      <c r="AE60" s="61">
        <v>141.49299999999999</v>
      </c>
      <c r="AF60" s="61">
        <v>66.311000000000007</v>
      </c>
      <c r="AG60" s="82">
        <v>120.55500000000001</v>
      </c>
      <c r="AH60" s="42">
        <f t="shared" si="33"/>
        <v>0.81802415888766555</v>
      </c>
      <c r="AJ60" s="340">
        <f t="shared" si="34"/>
        <v>9.3253090567112012E-4</v>
      </c>
      <c r="AK60" s="341">
        <f t="shared" si="35"/>
        <v>6.568007809230732E-4</v>
      </c>
      <c r="AL60" s="341">
        <f t="shared" si="52"/>
        <v>5.9224169779943702E-4</v>
      </c>
      <c r="AM60" s="341">
        <f t="shared" si="53"/>
        <v>3.5411135506861101E-4</v>
      </c>
      <c r="AN60" s="342">
        <f t="shared" si="36"/>
        <v>5.8309835194461255E-4</v>
      </c>
      <c r="AP60" s="102">
        <f t="shared" si="37"/>
        <v>6.1081286106086239</v>
      </c>
      <c r="AQ60" s="74">
        <f t="shared" si="38"/>
        <v>5.6149739022171143</v>
      </c>
      <c r="AR60" s="74">
        <f t="shared" si="39"/>
        <v>6.3284326949015366</v>
      </c>
      <c r="AS60" s="74">
        <f t="shared" si="40"/>
        <v>6.4386517943743913</v>
      </c>
      <c r="AT60" s="74">
        <f t="shared" si="41"/>
        <v>6.5678991015894947</v>
      </c>
      <c r="AU60" s="74">
        <f t="shared" si="42"/>
        <v>6.9264459346186076</v>
      </c>
      <c r="AV60" s="74">
        <f t="shared" si="43"/>
        <v>6.8444206828076073</v>
      </c>
      <c r="AW60" s="74">
        <f t="shared" si="44"/>
        <v>6.5797940284208831</v>
      </c>
      <c r="AX60" s="74">
        <f t="shared" si="45"/>
        <v>6.9163963963963955</v>
      </c>
      <c r="AY60" s="74">
        <f t="shared" si="46"/>
        <v>7.0226821520746476</v>
      </c>
      <c r="AZ60" s="74">
        <f t="shared" si="47"/>
        <v>6.7927678754353611</v>
      </c>
      <c r="BA60" s="103">
        <f t="shared" si="48"/>
        <v>7.6576891316775706</v>
      </c>
      <c r="BB60" s="42">
        <f t="shared" si="54"/>
        <v>0.12732972362709732</v>
      </c>
    </row>
    <row r="61" spans="1:54" ht="20.100000000000001" customHeight="1">
      <c r="A61" s="88" t="s">
        <v>240</v>
      </c>
      <c r="B61" s="90">
        <v>127.91</v>
      </c>
      <c r="C61" s="61">
        <v>281.2</v>
      </c>
      <c r="D61" s="61">
        <v>68.650000000000006</v>
      </c>
      <c r="E61" s="61">
        <v>178.67000000000002</v>
      </c>
      <c r="F61" s="61">
        <v>123.43</v>
      </c>
      <c r="G61" s="61">
        <v>182.7</v>
      </c>
      <c r="H61" s="61">
        <v>131.79</v>
      </c>
      <c r="I61" s="61">
        <v>193.52</v>
      </c>
      <c r="J61" s="61">
        <v>131.43</v>
      </c>
      <c r="K61" s="61">
        <v>243.76</v>
      </c>
      <c r="L61" s="61">
        <v>179.95</v>
      </c>
      <c r="M61" s="82">
        <v>193.54</v>
      </c>
      <c r="N61" s="42">
        <f t="shared" si="49"/>
        <v>7.5520978049458204E-2</v>
      </c>
      <c r="P61" s="340">
        <f t="shared" si="30"/>
        <v>2.1925314094137338E-4</v>
      </c>
      <c r="Q61" s="341">
        <f t="shared" si="31"/>
        <v>3.0775626647009795E-4</v>
      </c>
      <c r="R61" s="341">
        <f t="shared" si="50"/>
        <v>4.5569099559191492E-4</v>
      </c>
      <c r="S61" s="341">
        <f t="shared" si="51"/>
        <v>4.0672405841854834E-4</v>
      </c>
      <c r="T61" s="342">
        <f t="shared" si="32"/>
        <v>4.1222947733417329E-4</v>
      </c>
      <c r="V61" s="97">
        <v>70.549000000000007</v>
      </c>
      <c r="W61" s="61">
        <v>143.06700000000001</v>
      </c>
      <c r="X61" s="61">
        <v>36.768999999999998</v>
      </c>
      <c r="Y61" s="61">
        <v>81.271999999999991</v>
      </c>
      <c r="Z61" s="61">
        <v>65.540999999999997</v>
      </c>
      <c r="AA61" s="61">
        <v>93.944999999999993</v>
      </c>
      <c r="AB61" s="61">
        <v>76.968000000000004</v>
      </c>
      <c r="AC61" s="61">
        <v>117.8</v>
      </c>
      <c r="AD61" s="61">
        <v>74.590999999999994</v>
      </c>
      <c r="AE61" s="61">
        <v>133.83500000000001</v>
      </c>
      <c r="AF61" s="61">
        <v>101.041</v>
      </c>
      <c r="AG61" s="82">
        <v>112.70399999999999</v>
      </c>
      <c r="AH61" s="42">
        <f t="shared" si="33"/>
        <v>0.11542839045535967</v>
      </c>
      <c r="AJ61" s="340">
        <f t="shared" si="34"/>
        <v>3.1425422911006385E-4</v>
      </c>
      <c r="AK61" s="341">
        <f t="shared" si="35"/>
        <v>3.7335884406146559E-4</v>
      </c>
      <c r="AL61" s="341">
        <f t="shared" si="52"/>
        <v>5.6018790770559436E-4</v>
      </c>
      <c r="AM61" s="341">
        <f t="shared" si="53"/>
        <v>5.3957511464896506E-4</v>
      </c>
      <c r="AN61" s="342">
        <f t="shared" si="36"/>
        <v>5.4512477008473808E-4</v>
      </c>
      <c r="AP61" s="102">
        <f t="shared" si="37"/>
        <v>5.5155187241028862</v>
      </c>
      <c r="AQ61" s="74">
        <f t="shared" si="38"/>
        <v>5.087731152204837</v>
      </c>
      <c r="AR61" s="74">
        <f t="shared" si="39"/>
        <v>5.356008739985433</v>
      </c>
      <c r="AS61" s="74">
        <f t="shared" si="40"/>
        <v>4.5487211059495145</v>
      </c>
      <c r="AT61" s="74">
        <f t="shared" si="41"/>
        <v>5.3099732641983302</v>
      </c>
      <c r="AU61" s="74">
        <f t="shared" si="42"/>
        <v>5.1420361247947453</v>
      </c>
      <c r="AV61" s="74">
        <f t="shared" si="43"/>
        <v>5.8402003186888241</v>
      </c>
      <c r="AW61" s="74">
        <f t="shared" si="44"/>
        <v>6.0872261264985532</v>
      </c>
      <c r="AX61" s="74">
        <f t="shared" si="45"/>
        <v>5.6753404854295049</v>
      </c>
      <c r="AY61" s="74">
        <f t="shared" si="46"/>
        <v>5.4904414177879888</v>
      </c>
      <c r="AZ61" s="74">
        <f t="shared" si="47"/>
        <v>5.6149485968324537</v>
      </c>
      <c r="BA61" s="103">
        <f t="shared" si="48"/>
        <v>5.8232923426681822</v>
      </c>
      <c r="BB61" s="42">
        <f t="shared" si="54"/>
        <v>3.7105192014270774E-2</v>
      </c>
    </row>
    <row r="62" spans="1:54" ht="20.100000000000001" customHeight="1">
      <c r="A62" s="88" t="s">
        <v>147</v>
      </c>
      <c r="B62" s="90">
        <v>74.260000000000005</v>
      </c>
      <c r="C62" s="61">
        <v>71.52</v>
      </c>
      <c r="D62" s="61">
        <v>121.68</v>
      </c>
      <c r="E62" s="61">
        <v>201.38</v>
      </c>
      <c r="F62" s="61">
        <v>74.62</v>
      </c>
      <c r="G62" s="61">
        <v>117.2</v>
      </c>
      <c r="H62" s="61">
        <v>201.96</v>
      </c>
      <c r="I62" s="61">
        <v>205.33</v>
      </c>
      <c r="J62" s="61">
        <v>230.74</v>
      </c>
      <c r="K62" s="61">
        <v>261.01</v>
      </c>
      <c r="L62" s="61">
        <v>152.25</v>
      </c>
      <c r="M62" s="82">
        <v>164.33</v>
      </c>
      <c r="N62" s="42">
        <f t="shared" si="49"/>
        <v>7.9343185550082185E-2</v>
      </c>
      <c r="P62" s="340">
        <f t="shared" si="30"/>
        <v>1.2729058123920248E-4</v>
      </c>
      <c r="Q62" s="341">
        <f t="shared" si="31"/>
        <v>1.9742219173670214E-4</v>
      </c>
      <c r="R62" s="341">
        <f t="shared" si="50"/>
        <v>4.8793857384085048E-4</v>
      </c>
      <c r="S62" s="341">
        <f t="shared" si="51"/>
        <v>3.441163539551208E-4</v>
      </c>
      <c r="T62" s="342">
        <f t="shared" si="32"/>
        <v>3.5001379565115584E-4</v>
      </c>
      <c r="V62" s="97">
        <v>30.928999999999998</v>
      </c>
      <c r="W62" s="61">
        <v>48.189</v>
      </c>
      <c r="X62" s="61">
        <v>57.171999999999997</v>
      </c>
      <c r="Y62" s="61">
        <v>133.82499999999999</v>
      </c>
      <c r="Z62" s="61">
        <v>48.911000000000001</v>
      </c>
      <c r="AA62" s="61">
        <v>71.283000000000001</v>
      </c>
      <c r="AB62" s="61">
        <v>94.034999999999997</v>
      </c>
      <c r="AC62" s="61">
        <v>109.295</v>
      </c>
      <c r="AD62" s="61">
        <v>134.39699999999999</v>
      </c>
      <c r="AE62" s="61">
        <v>99.27</v>
      </c>
      <c r="AF62" s="61">
        <v>96.058000000000007</v>
      </c>
      <c r="AG62" s="82">
        <v>103.026</v>
      </c>
      <c r="AH62" s="42">
        <f t="shared" si="33"/>
        <v>7.2539507380957227E-2</v>
      </c>
      <c r="AJ62" s="340">
        <f t="shared" si="34"/>
        <v>1.3777047232625783E-4</v>
      </c>
      <c r="AK62" s="341">
        <f t="shared" si="35"/>
        <v>2.8329489042773384E-4</v>
      </c>
      <c r="AL62" s="341">
        <f t="shared" si="52"/>
        <v>4.1551054356434676E-4</v>
      </c>
      <c r="AM62" s="341">
        <f t="shared" si="53"/>
        <v>5.1296509697004472E-4</v>
      </c>
      <c r="AN62" s="342">
        <f t="shared" si="36"/>
        <v>4.9831438602667365E-4</v>
      </c>
      <c r="AP62" s="102">
        <f t="shared" si="37"/>
        <v>4.1649609480204681</v>
      </c>
      <c r="AQ62" s="74">
        <f t="shared" si="38"/>
        <v>6.737835570469799</v>
      </c>
      <c r="AR62" s="74">
        <f t="shared" si="39"/>
        <v>4.6985535831689678</v>
      </c>
      <c r="AS62" s="74">
        <f t="shared" si="40"/>
        <v>6.6453967623398551</v>
      </c>
      <c r="AT62" s="74">
        <f t="shared" si="41"/>
        <v>6.5546770302867863</v>
      </c>
      <c r="AU62" s="74">
        <f t="shared" si="42"/>
        <v>6.0821672354948806</v>
      </c>
      <c r="AV62" s="74">
        <f t="shared" si="43"/>
        <v>4.6561200237670821</v>
      </c>
      <c r="AW62" s="74">
        <f t="shared" si="44"/>
        <v>5.3228948521891581</v>
      </c>
      <c r="AX62" s="74">
        <f t="shared" si="45"/>
        <v>5.8246077836525956</v>
      </c>
      <c r="AY62" s="74">
        <f t="shared" si="46"/>
        <v>3.8033025554576456</v>
      </c>
      <c r="AZ62" s="74">
        <f t="shared" si="47"/>
        <v>6.3092282430213462</v>
      </c>
      <c r="BA62" s="103">
        <f t="shared" si="48"/>
        <v>6.2694577983326223</v>
      </c>
      <c r="BB62" s="42">
        <f t="shared" si="54"/>
        <v>-6.3035355762749781E-3</v>
      </c>
    </row>
    <row r="63" spans="1:54" ht="20.100000000000001" customHeight="1">
      <c r="A63" s="88" t="s">
        <v>241</v>
      </c>
      <c r="B63" s="90">
        <v>22.59</v>
      </c>
      <c r="C63" s="61">
        <v>11.37</v>
      </c>
      <c r="D63" s="61">
        <v>29</v>
      </c>
      <c r="E63" s="61">
        <v>185.70000000000002</v>
      </c>
      <c r="F63" s="61">
        <v>29.05</v>
      </c>
      <c r="G63" s="61">
        <v>176.1</v>
      </c>
      <c r="H63" s="61">
        <v>20.14</v>
      </c>
      <c r="I63" s="61">
        <v>387.75</v>
      </c>
      <c r="J63" s="61">
        <v>27.5</v>
      </c>
      <c r="K63" s="61">
        <v>353.66</v>
      </c>
      <c r="L63" s="61">
        <v>44.04</v>
      </c>
      <c r="M63" s="82">
        <v>118.14</v>
      </c>
      <c r="N63" s="42">
        <f t="shared" si="49"/>
        <v>1.6825613079019073</v>
      </c>
      <c r="P63" s="340">
        <f t="shared" si="30"/>
        <v>3.8721979937969079E-5</v>
      </c>
      <c r="Q63" s="341">
        <f t="shared" si="31"/>
        <v>2.9663863451222906E-4</v>
      </c>
      <c r="R63" s="341">
        <f t="shared" si="50"/>
        <v>6.6114078397208999E-4</v>
      </c>
      <c r="S63" s="341">
        <f t="shared" si="51"/>
        <v>9.9539469479037904E-5</v>
      </c>
      <c r="T63" s="342">
        <f t="shared" si="32"/>
        <v>2.5163165470837675E-4</v>
      </c>
      <c r="V63" s="97">
        <v>11.500999999999999</v>
      </c>
      <c r="W63" s="61">
        <v>7.2629999999999999</v>
      </c>
      <c r="X63" s="61">
        <v>18.129000000000001</v>
      </c>
      <c r="Y63" s="61">
        <v>114.39</v>
      </c>
      <c r="Z63" s="61">
        <v>18.114000000000001</v>
      </c>
      <c r="AA63" s="61">
        <v>82.254000000000005</v>
      </c>
      <c r="AB63" s="61">
        <v>14.622999999999999</v>
      </c>
      <c r="AC63" s="61">
        <v>171.078</v>
      </c>
      <c r="AD63" s="61">
        <v>24.111000000000001</v>
      </c>
      <c r="AE63" s="61">
        <v>142.92500000000001</v>
      </c>
      <c r="AF63" s="61">
        <v>46.82</v>
      </c>
      <c r="AG63" s="82">
        <v>73.313999999999993</v>
      </c>
      <c r="AH63" s="42">
        <f t="shared" si="33"/>
        <v>0.56586928662964531</v>
      </c>
      <c r="AJ63" s="340">
        <f t="shared" si="34"/>
        <v>5.1230178868514702E-5</v>
      </c>
      <c r="AK63" s="341">
        <f t="shared" si="35"/>
        <v>3.268961451852871E-4</v>
      </c>
      <c r="AL63" s="341">
        <f t="shared" si="52"/>
        <v>5.982355640065908E-4</v>
      </c>
      <c r="AM63" s="341">
        <f t="shared" si="53"/>
        <v>2.5002629494823433E-4</v>
      </c>
      <c r="AN63" s="342">
        <f t="shared" si="36"/>
        <v>3.5460389510569713E-4</v>
      </c>
      <c r="AP63" s="102">
        <f t="shared" si="37"/>
        <v>5.0911907923860111</v>
      </c>
      <c r="AQ63" s="74">
        <f t="shared" si="38"/>
        <v>6.3878627968337733</v>
      </c>
      <c r="AR63" s="74">
        <f t="shared" si="39"/>
        <v>6.2513793103448281</v>
      </c>
      <c r="AS63" s="74">
        <f t="shared" si="40"/>
        <v>6.1599353796445877</v>
      </c>
      <c r="AT63" s="74">
        <f t="shared" si="41"/>
        <v>6.2354561101549058</v>
      </c>
      <c r="AU63" s="74">
        <f t="shared" si="42"/>
        <v>4.6708688245315164</v>
      </c>
      <c r="AV63" s="74">
        <f t="shared" si="43"/>
        <v>7.2606752730883803</v>
      </c>
      <c r="AW63" s="74">
        <f t="shared" si="44"/>
        <v>4.4120696324951645</v>
      </c>
      <c r="AX63" s="74">
        <f t="shared" si="45"/>
        <v>8.7676363636363632</v>
      </c>
      <c r="AY63" s="74">
        <f t="shared" si="46"/>
        <v>4.0413108635412538</v>
      </c>
      <c r="AZ63" s="74">
        <f t="shared" si="47"/>
        <v>10.631244323342417</v>
      </c>
      <c r="BA63" s="103">
        <f t="shared" si="48"/>
        <v>6.2056881665820205</v>
      </c>
      <c r="BB63" s="42">
        <f t="shared" si="54"/>
        <v>-0.41627828522795352</v>
      </c>
    </row>
    <row r="64" spans="1:54" ht="20.100000000000001" customHeight="1" thickBot="1">
      <c r="A64" s="47" t="s">
        <v>33</v>
      </c>
      <c r="B64" s="91">
        <f t="shared" ref="B64:M64" si="55">B65-SUM(B39:B63)</f>
        <v>56698.509999999776</v>
      </c>
      <c r="C64" s="92">
        <f t="shared" si="55"/>
        <v>90088.719999999972</v>
      </c>
      <c r="D64" s="92">
        <f t="shared" si="55"/>
        <v>96964.059999999939</v>
      </c>
      <c r="E64" s="92">
        <f t="shared" si="55"/>
        <v>102239.93000000017</v>
      </c>
      <c r="F64" s="92">
        <f t="shared" si="55"/>
        <v>89326.939999999886</v>
      </c>
      <c r="G64" s="92">
        <f t="shared" si="55"/>
        <v>93175.400000000023</v>
      </c>
      <c r="H64" s="92">
        <f t="shared" si="55"/>
        <v>88091.360000000102</v>
      </c>
      <c r="I64" s="92">
        <f t="shared" si="55"/>
        <v>91654.259999999893</v>
      </c>
      <c r="J64" s="92">
        <f t="shared" si="55"/>
        <v>72783.919999999867</v>
      </c>
      <c r="K64" s="92">
        <f t="shared" si="55"/>
        <v>79566.900000000023</v>
      </c>
      <c r="L64" s="92">
        <f t="shared" si="55"/>
        <v>135.75000000005821</v>
      </c>
      <c r="M64" s="93">
        <f t="shared" si="55"/>
        <v>187.36999999999534</v>
      </c>
      <c r="N64" s="42">
        <f t="shared" si="49"/>
        <v>0.38025782688703502</v>
      </c>
      <c r="P64" s="340">
        <f t="shared" si="30"/>
        <v>9.7188072896535208E-2</v>
      </c>
      <c r="Q64" s="349">
        <f t="shared" si="31"/>
        <v>0.15695300071624507</v>
      </c>
      <c r="R64" s="341">
        <f t="shared" si="50"/>
        <v>0.14874433818986851</v>
      </c>
      <c r="S64" s="341">
        <f t="shared" si="51"/>
        <v>3.0682295598967278E-4</v>
      </c>
      <c r="T64" s="342">
        <f t="shared" si="32"/>
        <v>3.9908771916969169E-4</v>
      </c>
      <c r="V64" s="98">
        <f t="shared" ref="V64:AG64" si="56">V65-SUM(V39:V63)</f>
        <v>28262.741000000038</v>
      </c>
      <c r="W64" s="92">
        <f t="shared" si="56"/>
        <v>41838.825999999972</v>
      </c>
      <c r="X64" s="92">
        <f t="shared" si="56"/>
        <v>48101.63400000002</v>
      </c>
      <c r="Y64" s="92">
        <f t="shared" si="56"/>
        <v>51813.189999999973</v>
      </c>
      <c r="Z64" s="92">
        <f t="shared" si="56"/>
        <v>47327.723999999987</v>
      </c>
      <c r="AA64" s="92">
        <f t="shared" si="56"/>
        <v>53027.462999999989</v>
      </c>
      <c r="AB64" s="92">
        <f t="shared" si="56"/>
        <v>47097.536000000022</v>
      </c>
      <c r="AC64" s="92">
        <f t="shared" si="56"/>
        <v>48528.88400000002</v>
      </c>
      <c r="AD64" s="92">
        <f t="shared" si="56"/>
        <v>41322.429000000004</v>
      </c>
      <c r="AE64" s="92">
        <f t="shared" si="56"/>
        <v>44351.196000000025</v>
      </c>
      <c r="AF64" s="92">
        <f t="shared" si="56"/>
        <v>100.62299999999232</v>
      </c>
      <c r="AG64" s="93">
        <f t="shared" si="56"/>
        <v>140.18299999998999</v>
      </c>
      <c r="AH64" s="42">
        <f t="shared" si="33"/>
        <v>0.39315067131769765</v>
      </c>
      <c r="AJ64" s="340">
        <f t="shared" si="34"/>
        <v>0.1258938593813152</v>
      </c>
      <c r="AK64" s="349">
        <f t="shared" si="35"/>
        <v>0.2107432251763493</v>
      </c>
      <c r="AL64" s="341">
        <f t="shared" si="52"/>
        <v>0.18563906072014599</v>
      </c>
      <c r="AM64" s="341">
        <f t="shared" si="53"/>
        <v>5.3734292773546051E-4</v>
      </c>
      <c r="AN64" s="342">
        <f t="shared" si="36"/>
        <v>6.7803472498565614E-4</v>
      </c>
      <c r="AP64" s="104">
        <f t="shared" si="37"/>
        <v>4.9847413979662161</v>
      </c>
      <c r="AQ64" s="76">
        <f t="shared" si="38"/>
        <v>4.644180314694224</v>
      </c>
      <c r="AR64" s="76">
        <f t="shared" si="39"/>
        <v>4.9607693819751404</v>
      </c>
      <c r="AS64" s="76">
        <f t="shared" si="40"/>
        <v>5.0678037436058387</v>
      </c>
      <c r="AT64" s="76">
        <f t="shared" si="41"/>
        <v>5.2982587335914619</v>
      </c>
      <c r="AU64" s="76">
        <f t="shared" si="42"/>
        <v>5.6911441217316998</v>
      </c>
      <c r="AV64" s="76">
        <f t="shared" si="43"/>
        <v>5.3464421482424571</v>
      </c>
      <c r="AW64" s="76">
        <f t="shared" si="44"/>
        <v>5.2947766966860108</v>
      </c>
      <c r="AX64" s="76">
        <f t="shared" si="45"/>
        <v>5.6774118514089489</v>
      </c>
      <c r="AY64" s="76">
        <f t="shared" si="46"/>
        <v>5.5740761547829578</v>
      </c>
      <c r="AZ64" s="76">
        <f t="shared" si="47"/>
        <v>7.4123756906039908</v>
      </c>
      <c r="BA64" s="105">
        <f t="shared" si="48"/>
        <v>7.4816139189834807</v>
      </c>
      <c r="BB64" s="42">
        <f t="shared" si="54"/>
        <v>9.3408957221713732E-3</v>
      </c>
    </row>
    <row r="65" spans="1:54" s="6" customFormat="1" ht="26.25" customHeight="1" thickBot="1">
      <c r="A65" s="56" t="s">
        <v>34</v>
      </c>
      <c r="B65" s="84">
        <v>583389.58999999985</v>
      </c>
      <c r="C65" s="69">
        <v>641027.08999999985</v>
      </c>
      <c r="D65" s="69">
        <v>633780.20000000007</v>
      </c>
      <c r="E65" s="69">
        <v>611887.39000000013</v>
      </c>
      <c r="F65" s="69">
        <v>591323.94999999995</v>
      </c>
      <c r="G65" s="69">
        <v>593651.6</v>
      </c>
      <c r="H65" s="69">
        <v>571803.38</v>
      </c>
      <c r="I65" s="69">
        <v>558770.53999999992</v>
      </c>
      <c r="J65" s="69">
        <v>527863.2699999999</v>
      </c>
      <c r="K65" s="69">
        <v>534923.89</v>
      </c>
      <c r="L65" s="69">
        <v>442437.56</v>
      </c>
      <c r="M65" s="108">
        <v>469495.77999999997</v>
      </c>
      <c r="N65" s="157">
        <f t="shared" si="49"/>
        <v>6.1157149496982068E-2</v>
      </c>
      <c r="O65"/>
      <c r="P65" s="334">
        <f>SUM(P39:P64)</f>
        <v>0.99999999999999989</v>
      </c>
      <c r="Q65" s="338">
        <f>SUM(Q39:Q64)</f>
        <v>1</v>
      </c>
      <c r="R65" s="338">
        <f>SUM(R39:R64)</f>
        <v>0.99999999999999978</v>
      </c>
      <c r="S65" s="338">
        <f>SUM(S39:S64)</f>
        <v>1.0000000000000002</v>
      </c>
      <c r="T65" s="335">
        <f>SUM(T39:T64)</f>
        <v>1.0000000000000002</v>
      </c>
      <c r="V65" s="99">
        <v>224496.58100000001</v>
      </c>
      <c r="W65" s="95">
        <v>245154.70300000007</v>
      </c>
      <c r="X65" s="95">
        <v>244649.60499999995</v>
      </c>
      <c r="Y65" s="95">
        <v>246516.17099999997</v>
      </c>
      <c r="Z65" s="95">
        <v>246027.53499999992</v>
      </c>
      <c r="AA65" s="95">
        <v>251621.19899999996</v>
      </c>
      <c r="AB65" s="95">
        <v>243253.34199999998</v>
      </c>
      <c r="AC65" s="95">
        <v>240460.77100000004</v>
      </c>
      <c r="AD65" s="95">
        <v>233527.78299999997</v>
      </c>
      <c r="AE65" s="95">
        <v>238910.90499999997</v>
      </c>
      <c r="AF65" s="95">
        <v>187260.30399999992</v>
      </c>
      <c r="AG65" s="96">
        <v>206748.99800000002</v>
      </c>
      <c r="AH65" s="139">
        <f t="shared" si="33"/>
        <v>0.10407274571123261</v>
      </c>
      <c r="AI65"/>
      <c r="AJ65" s="334">
        <f>SUM(AJ39:AJ64)</f>
        <v>1.0000000000000002</v>
      </c>
      <c r="AK65" s="338">
        <f>SUM(AK39:AK64)</f>
        <v>1</v>
      </c>
      <c r="AL65" s="338">
        <f>SUM(AL39:AL64)</f>
        <v>1.0000000000000002</v>
      </c>
      <c r="AM65" s="338">
        <f>SUM(AM39:AM64)</f>
        <v>1.0000000000000007</v>
      </c>
      <c r="AN65" s="335">
        <f>SUM(AN39:AN64)</f>
        <v>0.99999999999999989</v>
      </c>
      <c r="AP65" s="72">
        <f t="shared" si="37"/>
        <v>3.8481417023570827</v>
      </c>
      <c r="AQ65" s="77">
        <f t="shared" si="38"/>
        <v>3.8244047221155681</v>
      </c>
      <c r="AR65" s="77">
        <f t="shared" si="39"/>
        <v>3.8601648489492084</v>
      </c>
      <c r="AS65" s="77">
        <f t="shared" si="40"/>
        <v>4.0287833191005937</v>
      </c>
      <c r="AT65" s="77">
        <f t="shared" si="41"/>
        <v>4.1606218554144467</v>
      </c>
      <c r="AU65" s="77">
        <f t="shared" si="42"/>
        <v>4.2385331564843751</v>
      </c>
      <c r="AV65" s="77">
        <f t="shared" si="43"/>
        <v>4.2541431287097318</v>
      </c>
      <c r="AW65" s="77">
        <f t="shared" si="44"/>
        <v>4.3033902789506415</v>
      </c>
      <c r="AX65" s="77">
        <f t="shared" si="45"/>
        <v>4.4240203149576978</v>
      </c>
      <c r="AY65" s="77">
        <f t="shared" si="46"/>
        <v>4.4662597701516003</v>
      </c>
      <c r="AZ65" s="77">
        <f t="shared" si="47"/>
        <v>4.2324685092287355</v>
      </c>
      <c r="BA65" s="87">
        <f t="shared" si="48"/>
        <v>4.4036391125815877</v>
      </c>
      <c r="BB65" s="86">
        <f t="shared" si="54"/>
        <v>4.0442262707831425E-2</v>
      </c>
    </row>
    <row r="67" spans="1:54" ht="15.75" thickBot="1"/>
    <row r="68" spans="1:54" ht="15" customHeight="1">
      <c r="A68" s="507" t="s">
        <v>31</v>
      </c>
      <c r="B68" s="533" t="s">
        <v>19</v>
      </c>
      <c r="C68" s="530"/>
      <c r="D68" s="530"/>
      <c r="E68" s="530"/>
      <c r="F68" s="530"/>
      <c r="G68" s="530"/>
      <c r="H68" s="530"/>
      <c r="I68" s="530"/>
      <c r="J68" s="530"/>
      <c r="K68" s="530"/>
      <c r="L68" s="530"/>
      <c r="M68" s="531"/>
      <c r="N68" s="519" t="s">
        <v>196</v>
      </c>
      <c r="P68" s="489" t="s">
        <v>112</v>
      </c>
      <c r="Q68" s="495"/>
      <c r="R68" s="495"/>
      <c r="S68" s="495"/>
      <c r="T68" s="522"/>
      <c r="V68" s="529" t="s">
        <v>35</v>
      </c>
      <c r="W68" s="530"/>
      <c r="X68" s="530"/>
      <c r="Y68" s="530"/>
      <c r="Z68" s="530"/>
      <c r="AA68" s="530"/>
      <c r="AB68" s="530"/>
      <c r="AC68" s="530"/>
      <c r="AD68" s="530"/>
      <c r="AE68" s="530"/>
      <c r="AF68" s="530"/>
      <c r="AG68" s="530"/>
      <c r="AH68" s="519" t="s">
        <v>196</v>
      </c>
      <c r="AJ68" s="489" t="s">
        <v>112</v>
      </c>
      <c r="AK68" s="495"/>
      <c r="AL68" s="495"/>
      <c r="AM68" s="495"/>
      <c r="AN68" s="522"/>
      <c r="AP68" s="529" t="s">
        <v>41</v>
      </c>
      <c r="AQ68" s="530"/>
      <c r="AR68" s="530"/>
      <c r="AS68" s="530"/>
      <c r="AT68" s="530"/>
      <c r="AU68" s="530"/>
      <c r="AV68" s="530"/>
      <c r="AW68" s="530"/>
      <c r="AX68" s="530"/>
      <c r="AY68" s="530"/>
      <c r="AZ68" s="530"/>
      <c r="BA68" s="530"/>
      <c r="BB68" s="519" t="s">
        <v>197</v>
      </c>
    </row>
    <row r="69" spans="1:54" ht="15" customHeight="1" thickBot="1">
      <c r="A69" s="517"/>
      <c r="B69" s="526" t="s">
        <v>69</v>
      </c>
      <c r="C69" s="527"/>
      <c r="D69" s="527"/>
      <c r="E69" s="527"/>
      <c r="F69" s="527"/>
      <c r="G69" s="527"/>
      <c r="H69" s="527"/>
      <c r="I69" s="527"/>
      <c r="J69" s="527"/>
      <c r="K69" s="527"/>
      <c r="L69" s="527"/>
      <c r="M69" s="528"/>
      <c r="N69" s="520"/>
      <c r="P69" s="523"/>
      <c r="Q69" s="524"/>
      <c r="R69" s="524"/>
      <c r="S69" s="524"/>
      <c r="T69" s="525"/>
      <c r="V69" s="532" t="str">
        <f>B69</f>
        <v>jan-dez</v>
      </c>
      <c r="W69" s="527"/>
      <c r="X69" s="527"/>
      <c r="Y69" s="527"/>
      <c r="Z69" s="527"/>
      <c r="AA69" s="527"/>
      <c r="AB69" s="527"/>
      <c r="AC69" s="527"/>
      <c r="AD69" s="527"/>
      <c r="AE69" s="527"/>
      <c r="AF69" s="527"/>
      <c r="AG69" s="527"/>
      <c r="AH69" s="520"/>
      <c r="AJ69" s="523"/>
      <c r="AK69" s="524"/>
      <c r="AL69" s="524"/>
      <c r="AM69" s="524"/>
      <c r="AN69" s="525"/>
      <c r="AP69" s="532" t="str">
        <f>B69</f>
        <v>jan-dez</v>
      </c>
      <c r="AQ69" s="527"/>
      <c r="AR69" s="527"/>
      <c r="AS69" s="527"/>
      <c r="AT69" s="527"/>
      <c r="AU69" s="527"/>
      <c r="AV69" s="527"/>
      <c r="AW69" s="527"/>
      <c r="AX69" s="527"/>
      <c r="AY69" s="527"/>
      <c r="AZ69" s="527"/>
      <c r="BA69" s="528"/>
      <c r="BB69" s="520"/>
    </row>
    <row r="70" spans="1:54" ht="24.75" customHeight="1" thickBot="1">
      <c r="A70" s="508"/>
      <c r="B70" s="31">
        <v>2010</v>
      </c>
      <c r="C70" s="78">
        <v>2011</v>
      </c>
      <c r="D70" s="78">
        <v>2012</v>
      </c>
      <c r="E70" s="78">
        <v>2013</v>
      </c>
      <c r="F70" s="78">
        <v>2014</v>
      </c>
      <c r="G70" s="78">
        <v>2015</v>
      </c>
      <c r="H70" s="78">
        <v>2016</v>
      </c>
      <c r="I70" s="78">
        <v>2017</v>
      </c>
      <c r="J70" s="78">
        <v>2018</v>
      </c>
      <c r="K70" s="78">
        <v>2019</v>
      </c>
      <c r="L70" s="78">
        <v>2020</v>
      </c>
      <c r="M70" s="30">
        <v>2021</v>
      </c>
      <c r="N70" s="521"/>
      <c r="P70" s="284">
        <v>2010</v>
      </c>
      <c r="Q70" s="339">
        <v>2015</v>
      </c>
      <c r="R70" s="386">
        <v>2019</v>
      </c>
      <c r="S70" s="447">
        <v>2020</v>
      </c>
      <c r="T70" s="288">
        <v>2021</v>
      </c>
      <c r="V70" s="51">
        <v>2010</v>
      </c>
      <c r="W70" s="78">
        <v>2011</v>
      </c>
      <c r="X70" s="78">
        <v>2012</v>
      </c>
      <c r="Y70" s="78">
        <v>2013</v>
      </c>
      <c r="Z70" s="78">
        <v>2014</v>
      </c>
      <c r="AA70" s="78">
        <v>2015</v>
      </c>
      <c r="AB70" s="78">
        <v>2016</v>
      </c>
      <c r="AC70" s="78">
        <v>2017</v>
      </c>
      <c r="AD70" s="78">
        <v>2018</v>
      </c>
      <c r="AE70" s="78">
        <v>2019</v>
      </c>
      <c r="AF70" s="78">
        <v>2020</v>
      </c>
      <c r="AG70" s="29">
        <v>2021</v>
      </c>
      <c r="AH70" s="521"/>
      <c r="AJ70" s="284">
        <v>2010</v>
      </c>
      <c r="AK70" s="339">
        <v>2015</v>
      </c>
      <c r="AL70" s="386">
        <v>2019</v>
      </c>
      <c r="AM70" s="447">
        <v>2020</v>
      </c>
      <c r="AN70" s="288">
        <v>2021</v>
      </c>
      <c r="AP70" s="51">
        <v>2010</v>
      </c>
      <c r="AQ70" s="70">
        <v>2011</v>
      </c>
      <c r="AR70" s="70">
        <v>2012</v>
      </c>
      <c r="AS70" s="70">
        <v>2013</v>
      </c>
      <c r="AT70" s="70">
        <v>2014</v>
      </c>
      <c r="AU70" s="70">
        <v>2015</v>
      </c>
      <c r="AV70" s="70">
        <v>2016</v>
      </c>
      <c r="AW70" s="70">
        <v>2017</v>
      </c>
      <c r="AX70" s="70">
        <v>2018</v>
      </c>
      <c r="AY70" s="70">
        <v>2019</v>
      </c>
      <c r="AZ70" s="70">
        <v>2020</v>
      </c>
      <c r="BA70" s="29">
        <v>2021</v>
      </c>
      <c r="BB70" s="521"/>
    </row>
    <row r="71" spans="1:54" ht="20.100000000000001" customHeight="1">
      <c r="A71" s="88" t="s">
        <v>118</v>
      </c>
      <c r="B71" s="89"/>
      <c r="C71" s="60"/>
      <c r="D71" s="60"/>
      <c r="E71" s="60"/>
      <c r="F71" s="60"/>
      <c r="G71" s="60"/>
      <c r="H71" s="60"/>
      <c r="I71" s="60"/>
      <c r="J71" s="60"/>
      <c r="K71" s="60"/>
      <c r="L71" s="60">
        <v>89577.2</v>
      </c>
      <c r="M71" s="80">
        <v>87036.99</v>
      </c>
      <c r="N71" s="42">
        <f t="shared" ref="N71:N99" si="57">(M71-L71)/L71</f>
        <v>-2.8357774076439003E-2</v>
      </c>
      <c r="P71" s="340">
        <f>B71/$B$99</f>
        <v>0</v>
      </c>
      <c r="Q71" s="341">
        <f>G71/$G$99</f>
        <v>0</v>
      </c>
      <c r="R71" s="341">
        <f>K71/$K$99</f>
        <v>0</v>
      </c>
      <c r="S71" s="341">
        <f>L71/$L$99</f>
        <v>0.52858882788638129</v>
      </c>
      <c r="T71" s="342">
        <f>M71/$M$99</f>
        <v>0.47658967922061779</v>
      </c>
      <c r="V71" s="97"/>
      <c r="W71" s="60"/>
      <c r="X71" s="60"/>
      <c r="Y71" s="60"/>
      <c r="Z71" s="60"/>
      <c r="AA71" s="60"/>
      <c r="AB71" s="60"/>
      <c r="AC71" s="60"/>
      <c r="AD71" s="60"/>
      <c r="AE71" s="60"/>
      <c r="AF71" s="60">
        <v>46847.118999999999</v>
      </c>
      <c r="AG71" s="38">
        <v>50308.436000000002</v>
      </c>
      <c r="AH71" s="42">
        <f t="shared" ref="AH71:AH99" si="58">(AG71-AF71)/AF71</f>
        <v>7.3885375960899599E-2</v>
      </c>
      <c r="AJ71" s="340">
        <f t="shared" ref="AJ71:AJ98" si="59">V71/$V$99</f>
        <v>0</v>
      </c>
      <c r="AK71" s="341">
        <f t="shared" ref="AK71:AK98" si="60">AA71/$AA$99</f>
        <v>0</v>
      </c>
      <c r="AL71" s="341">
        <f>AE71/$AE$99</f>
        <v>0</v>
      </c>
      <c r="AM71" s="341">
        <f>AF71/$AF$99</f>
        <v>0.41831044654979888</v>
      </c>
      <c r="AN71" s="342">
        <f>AG71/$AG$99</f>
        <v>0.38624316761734884</v>
      </c>
      <c r="AP71" s="109"/>
      <c r="AQ71" s="73"/>
      <c r="AR71" s="73"/>
      <c r="AS71" s="73"/>
      <c r="AT71" s="73"/>
      <c r="AU71" s="73"/>
      <c r="AV71" s="73"/>
      <c r="AW71" s="73"/>
      <c r="AX71" s="73"/>
      <c r="AY71" s="73"/>
      <c r="AZ71" s="73">
        <f t="shared" ref="AZ71" si="61">(AF71/L71)*10</f>
        <v>5.2298039009926631</v>
      </c>
      <c r="BA71" s="110">
        <f t="shared" ref="BA71:BA99" si="62">(AG71/M71)*10</f>
        <v>5.7801213024485332</v>
      </c>
      <c r="BB71" s="42">
        <f>(BA71-AZ71)/AZ71</f>
        <v>0.10522715801091795</v>
      </c>
    </row>
    <row r="72" spans="1:54" ht="20.100000000000001" customHeight="1">
      <c r="A72" s="88" t="s">
        <v>119</v>
      </c>
      <c r="B72" s="90">
        <v>29853.66</v>
      </c>
      <c r="C72" s="61">
        <v>33595</v>
      </c>
      <c r="D72" s="61">
        <v>34252.82</v>
      </c>
      <c r="E72" s="61">
        <v>34398.35</v>
      </c>
      <c r="F72" s="61">
        <v>33833.71</v>
      </c>
      <c r="G72" s="61">
        <v>34813.96</v>
      </c>
      <c r="H72" s="61">
        <v>34918.120000000003</v>
      </c>
      <c r="I72" s="61">
        <v>34454.269999999997</v>
      </c>
      <c r="J72" s="61">
        <v>33177.74</v>
      </c>
      <c r="K72" s="61">
        <v>34078.6</v>
      </c>
      <c r="L72" s="61">
        <v>34231.870000000003</v>
      </c>
      <c r="M72" s="82">
        <v>41578.76</v>
      </c>
      <c r="N72" s="42">
        <f t="shared" si="57"/>
        <v>0.21462134554729259</v>
      </c>
      <c r="P72" s="340">
        <f t="shared" ref="P72:P98" si="63">B72/$B$99</f>
        <v>0.37452883838408529</v>
      </c>
      <c r="Q72" s="341">
        <f t="shared" ref="Q72:Q98" si="64">G72/$G$99</f>
        <v>0.44445704085539484</v>
      </c>
      <c r="R72" s="341">
        <f t="shared" ref="R72:R98" si="65">K72/$K$99</f>
        <v>0.41495860593507738</v>
      </c>
      <c r="S72" s="341">
        <f t="shared" ref="S72:S98" si="66">L72/$L$99</f>
        <v>0.20199988434176311</v>
      </c>
      <c r="T72" s="342">
        <f t="shared" ref="T72:T98" si="67">M72/$M$99</f>
        <v>0.22767340519003534</v>
      </c>
      <c r="V72" s="97">
        <v>21283.040000000001</v>
      </c>
      <c r="W72" s="61">
        <v>24423.363000000001</v>
      </c>
      <c r="X72" s="61">
        <v>25197.058999999997</v>
      </c>
      <c r="Y72" s="61">
        <v>28181.566000000003</v>
      </c>
      <c r="Z72" s="61">
        <v>27099.355</v>
      </c>
      <c r="AA72" s="61">
        <v>29792.826000000001</v>
      </c>
      <c r="AB72" s="61">
        <v>31961.773000000001</v>
      </c>
      <c r="AC72" s="61">
        <v>31361.758999999998</v>
      </c>
      <c r="AD72" s="61">
        <v>31240.347000000002</v>
      </c>
      <c r="AE72" s="61">
        <v>33399.315999999999</v>
      </c>
      <c r="AF72" s="61">
        <v>30759.175999999999</v>
      </c>
      <c r="AG72" s="38">
        <v>38697.182999999997</v>
      </c>
      <c r="AH72" s="42">
        <f t="shared" si="58"/>
        <v>0.25806955947064375</v>
      </c>
      <c r="AJ72" s="340">
        <f t="shared" si="59"/>
        <v>0.37667267982595676</v>
      </c>
      <c r="AK72" s="341">
        <f t="shared" si="60"/>
        <v>0.46752880278596265</v>
      </c>
      <c r="AL72" s="341">
        <f t="shared" ref="AL72:AL98" si="68">AE72/$AE$99</f>
        <v>0.46175801484892104</v>
      </c>
      <c r="AM72" s="341">
        <f t="shared" ref="AM72:AM98" si="69">AF72/$AF$99</f>
        <v>0.27465690362013206</v>
      </c>
      <c r="AN72" s="342">
        <f t="shared" ref="AN72:AN98" si="70">AG72/$AG$99</f>
        <v>0.2970977380371797</v>
      </c>
      <c r="AP72" s="52">
        <f t="shared" ref="AP72:AP98" si="71">(V72/B72)*10</f>
        <v>7.1291225263502032</v>
      </c>
      <c r="AQ72" s="74">
        <f t="shared" ref="AQ72:AQ98" si="72">(W72/C72)*10</f>
        <v>7.2699398720047625</v>
      </c>
      <c r="AR72" s="74">
        <f t="shared" ref="AR72:AR98" si="73">(X72/D72)*10</f>
        <v>7.3561998690910704</v>
      </c>
      <c r="AS72" s="74">
        <f t="shared" ref="AS72:AS98" si="74">(Y72/E72)*10</f>
        <v>8.1927086618980276</v>
      </c>
      <c r="AT72" s="74">
        <f t="shared" ref="AT72:AT98" si="75">(Z72/F72)*10</f>
        <v>8.0095724057456312</v>
      </c>
      <c r="AU72" s="74">
        <f t="shared" ref="AU72:AU98" si="76">(AA72/G72)*10</f>
        <v>8.5577239704991914</v>
      </c>
      <c r="AV72" s="74">
        <f t="shared" ref="AV72:AV98" si="77">(AB72/H72)*10</f>
        <v>9.1533487484435021</v>
      </c>
      <c r="AW72" s="74">
        <f t="shared" ref="AW72:AW98" si="78">(AC72/I72)*10</f>
        <v>9.1024302648118809</v>
      </c>
      <c r="AX72" s="74">
        <f t="shared" ref="AX72:AX98" si="79">(AD72/J72)*10</f>
        <v>9.41605636791415</v>
      </c>
      <c r="AY72" s="74">
        <f t="shared" ref="AY72:AY98" si="80">(AE72/K72)*10</f>
        <v>9.8006713890828845</v>
      </c>
      <c r="AZ72" s="74">
        <f t="shared" ref="AZ72:AZ98" si="81">(AF72/L72)*10</f>
        <v>8.9855377459659653</v>
      </c>
      <c r="BA72" s="111">
        <f t="shared" ref="BA72:BA98" si="82">(AG72/M72)*10</f>
        <v>9.3069593706017191</v>
      </c>
      <c r="BB72" s="42">
        <f t="shared" ref="BB72:BB99" si="83">(BA72-AZ72)/AZ72</f>
        <v>3.5770994872294112E-2</v>
      </c>
    </row>
    <row r="73" spans="1:54" ht="20.100000000000001" customHeight="1">
      <c r="A73" s="88" t="s">
        <v>121</v>
      </c>
      <c r="B73" s="90">
        <v>17863.27</v>
      </c>
      <c r="C73" s="61">
        <v>15864.74</v>
      </c>
      <c r="D73" s="61">
        <v>15228.55</v>
      </c>
      <c r="E73" s="61">
        <v>15376.589999999998</v>
      </c>
      <c r="F73" s="61">
        <v>13387.03</v>
      </c>
      <c r="G73" s="61">
        <v>13588.15</v>
      </c>
      <c r="H73" s="61">
        <v>13555.86</v>
      </c>
      <c r="I73" s="61">
        <v>12799.42</v>
      </c>
      <c r="J73" s="61">
        <v>12591.08</v>
      </c>
      <c r="K73" s="61">
        <v>11848.6</v>
      </c>
      <c r="L73" s="61">
        <v>12484.16</v>
      </c>
      <c r="M73" s="82">
        <v>12468.14</v>
      </c>
      <c r="N73" s="42">
        <f t="shared" si="57"/>
        <v>-1.2832261041191748E-3</v>
      </c>
      <c r="P73" s="340">
        <f t="shared" si="63"/>
        <v>0.22410350231232215</v>
      </c>
      <c r="Q73" s="341">
        <f t="shared" si="64"/>
        <v>0.17347492039685325</v>
      </c>
      <c r="R73" s="341">
        <f t="shared" si="65"/>
        <v>0.14427466322801871</v>
      </c>
      <c r="S73" s="341">
        <f t="shared" si="66"/>
        <v>7.3668159995468122E-2</v>
      </c>
      <c r="T73" s="342">
        <f t="shared" si="67"/>
        <v>6.8271970837660553E-2</v>
      </c>
      <c r="V73" s="97">
        <v>15766.815000000001</v>
      </c>
      <c r="W73" s="61">
        <v>14499.214</v>
      </c>
      <c r="X73" s="61">
        <v>14472.303</v>
      </c>
      <c r="Y73" s="61">
        <v>14800.599</v>
      </c>
      <c r="Z73" s="61">
        <v>11941.995999999999</v>
      </c>
      <c r="AA73" s="61">
        <v>12002.472</v>
      </c>
      <c r="AB73" s="61">
        <v>12139.701999999999</v>
      </c>
      <c r="AC73" s="61">
        <v>12113.210999999999</v>
      </c>
      <c r="AD73" s="61">
        <v>11512.632</v>
      </c>
      <c r="AE73" s="61">
        <v>10546.761</v>
      </c>
      <c r="AF73" s="61">
        <v>11076.594999999999</v>
      </c>
      <c r="AG73" s="38">
        <v>11430.775</v>
      </c>
      <c r="AH73" s="42">
        <f t="shared" si="58"/>
        <v>3.1975530386368765E-2</v>
      </c>
      <c r="AJ73" s="340">
        <f t="shared" si="59"/>
        <v>0.27904512035734053</v>
      </c>
      <c r="AK73" s="341">
        <f t="shared" si="60"/>
        <v>0.18835075815339031</v>
      </c>
      <c r="AL73" s="341">
        <f t="shared" si="68"/>
        <v>0.14581290893639923</v>
      </c>
      <c r="AM73" s="341">
        <f t="shared" si="69"/>
        <v>9.8905877236576054E-2</v>
      </c>
      <c r="AN73" s="342">
        <f t="shared" si="70"/>
        <v>8.7759809196238991E-2</v>
      </c>
      <c r="AP73" s="52">
        <f t="shared" si="71"/>
        <v>8.8263878897872559</v>
      </c>
      <c r="AQ73" s="74">
        <f t="shared" si="72"/>
        <v>9.1392698525157048</v>
      </c>
      <c r="AR73" s="74">
        <f t="shared" si="73"/>
        <v>9.503401834055115</v>
      </c>
      <c r="AS73" s="74">
        <f t="shared" si="74"/>
        <v>9.6254104453588223</v>
      </c>
      <c r="AT73" s="74">
        <f t="shared" si="75"/>
        <v>8.9205716279114924</v>
      </c>
      <c r="AU73" s="74">
        <f t="shared" si="76"/>
        <v>8.8330434974591832</v>
      </c>
      <c r="AV73" s="74">
        <f t="shared" si="77"/>
        <v>8.9553167412469588</v>
      </c>
      <c r="AW73" s="74">
        <f t="shared" si="78"/>
        <v>9.4638749255825658</v>
      </c>
      <c r="AX73" s="74">
        <f t="shared" si="79"/>
        <v>9.1434825289014121</v>
      </c>
      <c r="AY73" s="74">
        <f t="shared" si="80"/>
        <v>8.9012718802221364</v>
      </c>
      <c r="AZ73" s="74">
        <f t="shared" si="81"/>
        <v>8.8725192564017128</v>
      </c>
      <c r="BA73" s="111">
        <f t="shared" si="82"/>
        <v>9.1679873661989681</v>
      </c>
      <c r="BB73" s="42">
        <f t="shared" si="83"/>
        <v>3.3301489831545732E-2</v>
      </c>
    </row>
    <row r="74" spans="1:54" ht="20.100000000000001" customHeight="1">
      <c r="A74" s="88" t="s">
        <v>125</v>
      </c>
      <c r="B74" s="90">
        <v>5930.22</v>
      </c>
      <c r="C74" s="61">
        <v>5952.7400000000007</v>
      </c>
      <c r="D74" s="61">
        <v>6002.4400000000005</v>
      </c>
      <c r="E74" s="61">
        <v>6074.7900000000009</v>
      </c>
      <c r="F74" s="61">
        <v>6153.0999999999995</v>
      </c>
      <c r="G74" s="61">
        <v>6120.36</v>
      </c>
      <c r="H74" s="61">
        <v>6035.84</v>
      </c>
      <c r="I74" s="61">
        <v>6308.34</v>
      </c>
      <c r="J74" s="61">
        <v>6389.93</v>
      </c>
      <c r="K74" s="61">
        <v>6934.54</v>
      </c>
      <c r="L74" s="61">
        <v>6656.36</v>
      </c>
      <c r="M74" s="82">
        <v>7544.87</v>
      </c>
      <c r="N74" s="42">
        <f t="shared" si="57"/>
        <v>0.13348286450853022</v>
      </c>
      <c r="P74" s="340">
        <f t="shared" si="63"/>
        <v>7.439752472434101E-2</v>
      </c>
      <c r="Q74" s="341">
        <f t="shared" si="64"/>
        <v>7.8136388235343648E-2</v>
      </c>
      <c r="R74" s="341">
        <f t="shared" si="65"/>
        <v>8.4438534775519866E-2</v>
      </c>
      <c r="S74" s="341">
        <f t="shared" si="66"/>
        <v>3.9278717468170396E-2</v>
      </c>
      <c r="T74" s="342">
        <f t="shared" si="67"/>
        <v>4.1313551549304064E-2</v>
      </c>
      <c r="V74" s="97">
        <v>3274.4280000000003</v>
      </c>
      <c r="W74" s="61">
        <v>3604.7420000000002</v>
      </c>
      <c r="X74" s="61">
        <v>3545.9570000000003</v>
      </c>
      <c r="Y74" s="61">
        <v>3664.442</v>
      </c>
      <c r="Z74" s="61">
        <v>3795.2260000000001</v>
      </c>
      <c r="AA74" s="61">
        <v>3931.0790000000002</v>
      </c>
      <c r="AB74" s="61">
        <v>4015.3039999999996</v>
      </c>
      <c r="AC74" s="61">
        <v>3995.7289999999998</v>
      </c>
      <c r="AD74" s="61">
        <v>3953.1750000000002</v>
      </c>
      <c r="AE74" s="61">
        <v>4474.5349999999999</v>
      </c>
      <c r="AF74" s="61">
        <v>4251.8720000000003</v>
      </c>
      <c r="AG74" s="38">
        <v>4986.8969999999999</v>
      </c>
      <c r="AH74" s="42">
        <f t="shared" si="58"/>
        <v>0.17287091427023193</v>
      </c>
      <c r="AJ74" s="340">
        <f t="shared" si="59"/>
        <v>5.7951663374083209E-2</v>
      </c>
      <c r="AK74" s="341">
        <f t="shared" si="60"/>
        <v>6.1689101212722801E-2</v>
      </c>
      <c r="AL74" s="341">
        <f t="shared" si="68"/>
        <v>6.1862117145513311E-2</v>
      </c>
      <c r="AM74" s="341">
        <f t="shared" si="69"/>
        <v>3.7966101501195552E-2</v>
      </c>
      <c r="AN74" s="342">
        <f t="shared" si="70"/>
        <v>3.8286916609004781E-2</v>
      </c>
      <c r="AP74" s="52">
        <f t="shared" si="71"/>
        <v>5.5215961633801118</v>
      </c>
      <c r="AQ74" s="74">
        <f t="shared" si="72"/>
        <v>6.05560128613042</v>
      </c>
      <c r="AR74" s="74">
        <f t="shared" si="73"/>
        <v>5.9075259394512898</v>
      </c>
      <c r="AS74" s="74">
        <f t="shared" si="74"/>
        <v>6.0322118130832507</v>
      </c>
      <c r="AT74" s="74">
        <f t="shared" si="75"/>
        <v>6.1679901188019057</v>
      </c>
      <c r="AU74" s="74">
        <f t="shared" si="76"/>
        <v>6.4229538785300218</v>
      </c>
      <c r="AV74" s="74">
        <f t="shared" si="77"/>
        <v>6.6524361149400901</v>
      </c>
      <c r="AW74" s="74">
        <f t="shared" si="78"/>
        <v>6.3340419191102573</v>
      </c>
      <c r="AX74" s="74">
        <f t="shared" si="79"/>
        <v>6.186570118921491</v>
      </c>
      <c r="AY74" s="74">
        <f t="shared" si="80"/>
        <v>6.4525332610382229</v>
      </c>
      <c r="AZ74" s="74">
        <f t="shared" si="81"/>
        <v>6.3876833584721995</v>
      </c>
      <c r="BA74" s="111">
        <f t="shared" si="82"/>
        <v>6.6096526514041987</v>
      </c>
      <c r="BB74" s="42">
        <f t="shared" si="83"/>
        <v>3.4749576720579586E-2</v>
      </c>
    </row>
    <row r="75" spans="1:54" ht="20.100000000000001" customHeight="1">
      <c r="A75" s="88" t="s">
        <v>151</v>
      </c>
      <c r="B75" s="90">
        <v>31.52</v>
      </c>
      <c r="C75" s="61">
        <v>39.130000000000003</v>
      </c>
      <c r="D75" s="61">
        <v>108.73</v>
      </c>
      <c r="E75" s="61">
        <v>121.59000000000002</v>
      </c>
      <c r="F75" s="61">
        <v>120.69</v>
      </c>
      <c r="G75" s="61">
        <v>190.56</v>
      </c>
      <c r="H75" s="61">
        <v>352.94</v>
      </c>
      <c r="I75" s="61">
        <v>368.21</v>
      </c>
      <c r="J75" s="61">
        <v>621.26</v>
      </c>
      <c r="K75" s="61">
        <v>1020.01</v>
      </c>
      <c r="L75" s="61">
        <v>2273.8200000000002</v>
      </c>
      <c r="M75" s="82">
        <v>4223.38</v>
      </c>
      <c r="N75" s="42">
        <f t="shared" si="57"/>
        <v>0.857394164885523</v>
      </c>
      <c r="P75" s="340">
        <f t="shared" si="63"/>
        <v>3.9543389272425448E-4</v>
      </c>
      <c r="Q75" s="341">
        <f t="shared" si="64"/>
        <v>2.4328095311594556E-3</v>
      </c>
      <c r="R75" s="341">
        <f t="shared" si="65"/>
        <v>1.2420167719326448E-2</v>
      </c>
      <c r="S75" s="341">
        <f t="shared" si="66"/>
        <v>1.3417653695634734E-2</v>
      </c>
      <c r="T75" s="342">
        <f t="shared" si="67"/>
        <v>2.3126021699817201E-2</v>
      </c>
      <c r="V75" s="97">
        <v>25.391999999999999</v>
      </c>
      <c r="W75" s="61">
        <v>27.707000000000001</v>
      </c>
      <c r="X75" s="61">
        <v>88.477000000000004</v>
      </c>
      <c r="Y75" s="61">
        <v>128.28700000000001</v>
      </c>
      <c r="Z75" s="61">
        <v>131.05000000000001</v>
      </c>
      <c r="AA75" s="61">
        <v>193.57300000000001</v>
      </c>
      <c r="AB75" s="61">
        <v>337.45800000000003</v>
      </c>
      <c r="AC75" s="61">
        <v>371.54300000000001</v>
      </c>
      <c r="AD75" s="61">
        <v>602.56799999999998</v>
      </c>
      <c r="AE75" s="61">
        <v>1020.4829999999999</v>
      </c>
      <c r="AF75" s="61">
        <v>2046.5519999999999</v>
      </c>
      <c r="AG75" s="38">
        <v>3816.6</v>
      </c>
      <c r="AH75" s="42">
        <f t="shared" si="58"/>
        <v>0.86489275620653672</v>
      </c>
      <c r="AJ75" s="340">
        <f t="shared" si="59"/>
        <v>4.4939410376246502E-4</v>
      </c>
      <c r="AK75" s="341">
        <f t="shared" si="60"/>
        <v>3.0376760144098834E-3</v>
      </c>
      <c r="AL75" s="341">
        <f t="shared" si="68"/>
        <v>1.4108558518595755E-2</v>
      </c>
      <c r="AM75" s="341">
        <f t="shared" si="69"/>
        <v>1.8274209797349204E-2</v>
      </c>
      <c r="AN75" s="342">
        <f t="shared" si="70"/>
        <v>2.9301957896850014E-2</v>
      </c>
      <c r="AP75" s="52">
        <f t="shared" si="71"/>
        <v>8.0558375634517763</v>
      </c>
      <c r="AQ75" s="74">
        <f t="shared" si="72"/>
        <v>7.0807564528494762</v>
      </c>
      <c r="AR75" s="74">
        <f t="shared" si="73"/>
        <v>8.1373126092154884</v>
      </c>
      <c r="AS75" s="74">
        <f t="shared" si="74"/>
        <v>10.550785426433094</v>
      </c>
      <c r="AT75" s="74">
        <f t="shared" si="75"/>
        <v>10.858397547435581</v>
      </c>
      <c r="AU75" s="74">
        <f t="shared" si="76"/>
        <v>10.158112930310663</v>
      </c>
      <c r="AV75" s="74">
        <f t="shared" si="77"/>
        <v>9.5613418711395717</v>
      </c>
      <c r="AW75" s="74">
        <f t="shared" si="78"/>
        <v>10.090518997311317</v>
      </c>
      <c r="AX75" s="74">
        <f t="shared" si="79"/>
        <v>9.6991275794353413</v>
      </c>
      <c r="AY75" s="74">
        <f t="shared" si="80"/>
        <v>10.004637209439123</v>
      </c>
      <c r="AZ75" s="74">
        <f t="shared" si="81"/>
        <v>9.0005013589466181</v>
      </c>
      <c r="BA75" s="111">
        <f t="shared" si="82"/>
        <v>9.0368377934261179</v>
      </c>
      <c r="BB75" s="42">
        <f t="shared" si="83"/>
        <v>4.0371567127625574E-3</v>
      </c>
    </row>
    <row r="76" spans="1:54" ht="20.100000000000001" customHeight="1">
      <c r="A76" s="88" t="s">
        <v>120</v>
      </c>
      <c r="B76" s="90">
        <v>10857.97</v>
      </c>
      <c r="C76" s="61">
        <v>11586.8</v>
      </c>
      <c r="D76" s="61">
        <v>9187.130000000001</v>
      </c>
      <c r="E76" s="61">
        <v>7921.5400000000009</v>
      </c>
      <c r="F76" s="61">
        <v>8079.03</v>
      </c>
      <c r="G76" s="61">
        <v>6057.28</v>
      </c>
      <c r="H76" s="61">
        <v>5757.83</v>
      </c>
      <c r="I76" s="61">
        <v>6607.72</v>
      </c>
      <c r="J76" s="61">
        <v>6676.97</v>
      </c>
      <c r="K76" s="61">
        <v>7301.76</v>
      </c>
      <c r="L76" s="61">
        <v>7121.22</v>
      </c>
      <c r="M76" s="82">
        <v>7431.51</v>
      </c>
      <c r="N76" s="42">
        <f t="shared" si="57"/>
        <v>4.3572590089900318E-2</v>
      </c>
      <c r="P76" s="340">
        <f t="shared" si="63"/>
        <v>0.13621857056418699</v>
      </c>
      <c r="Q76" s="341">
        <f t="shared" si="64"/>
        <v>7.7331069043354045E-2</v>
      </c>
      <c r="R76" s="341">
        <f t="shared" si="65"/>
        <v>8.8909994849333915E-2</v>
      </c>
      <c r="S76" s="341">
        <f t="shared" si="66"/>
        <v>4.2021824001208533E-2</v>
      </c>
      <c r="T76" s="342">
        <f t="shared" si="67"/>
        <v>4.0692824591300934E-2</v>
      </c>
      <c r="V76" s="97">
        <v>4785.085</v>
      </c>
      <c r="W76" s="61">
        <v>5238.8620000000001</v>
      </c>
      <c r="X76" s="61">
        <v>4117.9229999999998</v>
      </c>
      <c r="Y76" s="61">
        <v>3642.9509999999996</v>
      </c>
      <c r="Z76" s="61">
        <v>3730.7220000000002</v>
      </c>
      <c r="AA76" s="61">
        <v>2921.4720000000002</v>
      </c>
      <c r="AB76" s="61">
        <v>2444.6030000000001</v>
      </c>
      <c r="AC76" s="61">
        <v>3007.5279999999998</v>
      </c>
      <c r="AD76" s="61">
        <v>3151.2350000000001</v>
      </c>
      <c r="AE76" s="61">
        <v>3370.261</v>
      </c>
      <c r="AF76" s="61">
        <v>3119.3209999999999</v>
      </c>
      <c r="AG76" s="38">
        <v>3372.248</v>
      </c>
      <c r="AH76" s="42">
        <f t="shared" si="58"/>
        <v>8.1083992317558903E-2</v>
      </c>
      <c r="AJ76" s="340">
        <f t="shared" si="59"/>
        <v>8.4687656939280681E-2</v>
      </c>
      <c r="AK76" s="341">
        <f t="shared" si="60"/>
        <v>4.5845677967330523E-2</v>
      </c>
      <c r="AL76" s="341">
        <f t="shared" si="68"/>
        <v>4.6595116764748701E-2</v>
      </c>
      <c r="AM76" s="341">
        <f t="shared" si="69"/>
        <v>2.7853250921196782E-2</v>
      </c>
      <c r="AN76" s="342">
        <f t="shared" si="70"/>
        <v>2.5890444089958775E-2</v>
      </c>
      <c r="AP76" s="52">
        <f t="shared" si="71"/>
        <v>4.4069793893333653</v>
      </c>
      <c r="AQ76" s="74">
        <f t="shared" si="72"/>
        <v>4.5214053923430111</v>
      </c>
      <c r="AR76" s="74">
        <f t="shared" si="73"/>
        <v>4.4822735718336402</v>
      </c>
      <c r="AS76" s="74">
        <f t="shared" si="74"/>
        <v>4.5987913966223735</v>
      </c>
      <c r="AT76" s="74">
        <f t="shared" si="75"/>
        <v>4.617784560770291</v>
      </c>
      <c r="AU76" s="74">
        <f t="shared" si="76"/>
        <v>4.8230757039463263</v>
      </c>
      <c r="AV76" s="74">
        <f t="shared" si="77"/>
        <v>4.2457019397932907</v>
      </c>
      <c r="AW76" s="74">
        <f t="shared" si="78"/>
        <v>4.551536687389901</v>
      </c>
      <c r="AX76" s="74">
        <f t="shared" si="79"/>
        <v>4.7195584224580909</v>
      </c>
      <c r="AY76" s="74">
        <f t="shared" si="80"/>
        <v>4.6156830681917782</v>
      </c>
      <c r="AZ76" s="74">
        <f t="shared" si="81"/>
        <v>4.3803182600734143</v>
      </c>
      <c r="BA76" s="111">
        <f t="shared" si="82"/>
        <v>4.5377695784571372</v>
      </c>
      <c r="BB76" s="42">
        <f t="shared" si="83"/>
        <v>3.5945177732607053E-2</v>
      </c>
    </row>
    <row r="77" spans="1:54" ht="20.100000000000001" customHeight="1">
      <c r="A77" s="88" t="s">
        <v>154</v>
      </c>
      <c r="B77" s="90">
        <v>615.94000000000005</v>
      </c>
      <c r="C77" s="61">
        <v>869.71</v>
      </c>
      <c r="D77" s="61">
        <v>957.11</v>
      </c>
      <c r="E77" s="61">
        <v>1110.46</v>
      </c>
      <c r="F77" s="61">
        <v>1115.6500000000001</v>
      </c>
      <c r="G77" s="61">
        <v>1030.21</v>
      </c>
      <c r="H77" s="61">
        <v>1118.06</v>
      </c>
      <c r="I77" s="61">
        <v>1482.46</v>
      </c>
      <c r="J77" s="61">
        <v>1468.45</v>
      </c>
      <c r="K77" s="61">
        <v>1507.88</v>
      </c>
      <c r="L77" s="61">
        <v>555.16999999999996</v>
      </c>
      <c r="M77" s="82">
        <v>804.81</v>
      </c>
      <c r="N77" s="42">
        <f t="shared" si="57"/>
        <v>0.44966406686240251</v>
      </c>
      <c r="P77" s="340">
        <f t="shared" si="63"/>
        <v>7.7272700470995348E-3</v>
      </c>
      <c r="Q77" s="341">
        <f t="shared" si="64"/>
        <v>1.3152312694667207E-2</v>
      </c>
      <c r="R77" s="341">
        <f t="shared" si="65"/>
        <v>1.8360724405268543E-2</v>
      </c>
      <c r="S77" s="341">
        <f t="shared" si="66"/>
        <v>3.276019562764658E-3</v>
      </c>
      <c r="T77" s="342">
        <f t="shared" si="67"/>
        <v>4.4069095189705589E-3</v>
      </c>
      <c r="V77" s="97">
        <v>1310.107</v>
      </c>
      <c r="W77" s="61">
        <v>1948.549</v>
      </c>
      <c r="X77" s="61">
        <v>2184.0659999999998</v>
      </c>
      <c r="Y77" s="61">
        <v>2577.6320000000005</v>
      </c>
      <c r="Z77" s="61">
        <v>2616.241</v>
      </c>
      <c r="AA77" s="61">
        <v>2378.13</v>
      </c>
      <c r="AB77" s="61">
        <v>2878.9589999999998</v>
      </c>
      <c r="AC77" s="61">
        <v>3554.623</v>
      </c>
      <c r="AD77" s="61">
        <v>3957.8969999999999</v>
      </c>
      <c r="AE77" s="61">
        <v>4180.924</v>
      </c>
      <c r="AF77" s="61">
        <v>1508.1559999999999</v>
      </c>
      <c r="AG77" s="38">
        <v>2278.913</v>
      </c>
      <c r="AH77" s="42">
        <f t="shared" si="58"/>
        <v>0.51105920077233391</v>
      </c>
      <c r="AJ77" s="340">
        <f t="shared" si="59"/>
        <v>2.3186608423831589E-2</v>
      </c>
      <c r="AK77" s="341">
        <f t="shared" si="60"/>
        <v>3.7319194619851816E-2</v>
      </c>
      <c r="AL77" s="341">
        <f t="shared" si="68"/>
        <v>5.7802835437534422E-2</v>
      </c>
      <c r="AM77" s="341">
        <f t="shared" si="69"/>
        <v>1.3466728014304539E-2</v>
      </c>
      <c r="AN77" s="342">
        <f t="shared" si="70"/>
        <v>1.7496361362622271E-2</v>
      </c>
      <c r="AP77" s="52">
        <f t="shared" si="71"/>
        <v>21.270042536610706</v>
      </c>
      <c r="AQ77" s="74">
        <f t="shared" si="72"/>
        <v>22.404583136907704</v>
      </c>
      <c r="AR77" s="74">
        <f t="shared" si="73"/>
        <v>22.819383351965811</v>
      </c>
      <c r="AS77" s="74">
        <f t="shared" si="74"/>
        <v>23.212290402175675</v>
      </c>
      <c r="AT77" s="74">
        <f t="shared" si="75"/>
        <v>23.450374221305964</v>
      </c>
      <c r="AU77" s="74">
        <f t="shared" si="76"/>
        <v>23.083934343483371</v>
      </c>
      <c r="AV77" s="74">
        <f t="shared" si="77"/>
        <v>25.74959304509597</v>
      </c>
      <c r="AW77" s="74">
        <f t="shared" si="78"/>
        <v>23.977867868273005</v>
      </c>
      <c r="AX77" s="74">
        <f t="shared" si="79"/>
        <v>26.95288910075249</v>
      </c>
      <c r="AY77" s="74">
        <f t="shared" si="80"/>
        <v>27.727166618033262</v>
      </c>
      <c r="AZ77" s="74">
        <f t="shared" si="81"/>
        <v>27.165660968712288</v>
      </c>
      <c r="BA77" s="111">
        <f t="shared" si="82"/>
        <v>28.316161578509217</v>
      </c>
      <c r="BB77" s="42">
        <f t="shared" si="83"/>
        <v>4.2351283523784068E-2</v>
      </c>
    </row>
    <row r="78" spans="1:54" ht="20.100000000000001" customHeight="1">
      <c r="A78" s="88" t="s">
        <v>135</v>
      </c>
      <c r="B78" s="90">
        <v>832.56</v>
      </c>
      <c r="C78" s="61">
        <v>1560.38</v>
      </c>
      <c r="D78" s="61">
        <v>2196.9699999999998</v>
      </c>
      <c r="E78" s="61">
        <v>2426.73</v>
      </c>
      <c r="F78" s="61">
        <v>1973.02</v>
      </c>
      <c r="G78" s="61">
        <v>846.41</v>
      </c>
      <c r="H78" s="61">
        <v>1212.6199999999999</v>
      </c>
      <c r="I78" s="61">
        <v>1885.53</v>
      </c>
      <c r="J78" s="61">
        <v>2041.53</v>
      </c>
      <c r="K78" s="61">
        <v>1929.08</v>
      </c>
      <c r="L78" s="61">
        <v>2145.71</v>
      </c>
      <c r="M78" s="82">
        <v>3335.36</v>
      </c>
      <c r="N78" s="42">
        <f t="shared" si="57"/>
        <v>0.55443186637523245</v>
      </c>
      <c r="P78" s="340">
        <f t="shared" si="63"/>
        <v>1.0444874420257148E-2</v>
      </c>
      <c r="Q78" s="341">
        <f t="shared" si="64"/>
        <v>1.0805805600696236E-2</v>
      </c>
      <c r="R78" s="341">
        <f t="shared" si="65"/>
        <v>2.3489472793402282E-2</v>
      </c>
      <c r="S78" s="341">
        <f t="shared" si="66"/>
        <v>1.2661685494568789E-2</v>
      </c>
      <c r="T78" s="342">
        <f t="shared" si="67"/>
        <v>1.8263478004987073E-2</v>
      </c>
      <c r="V78" s="97">
        <v>577.03800000000001</v>
      </c>
      <c r="W78" s="61">
        <v>1067.192</v>
      </c>
      <c r="X78" s="61">
        <v>1394.4960000000001</v>
      </c>
      <c r="Y78" s="61">
        <v>1658.1329999999998</v>
      </c>
      <c r="Z78" s="61">
        <v>1148.893</v>
      </c>
      <c r="AA78" s="61">
        <v>521.14800000000002</v>
      </c>
      <c r="AB78" s="61">
        <v>765.26800000000003</v>
      </c>
      <c r="AC78" s="61">
        <v>1313.3620000000001</v>
      </c>
      <c r="AD78" s="61">
        <v>1365.41</v>
      </c>
      <c r="AE78" s="61">
        <v>1288.8050000000001</v>
      </c>
      <c r="AF78" s="61">
        <v>1351.451</v>
      </c>
      <c r="AG78" s="38">
        <v>2127.0909999999999</v>
      </c>
      <c r="AH78" s="42">
        <f t="shared" si="58"/>
        <v>0.57393127830753754</v>
      </c>
      <c r="AJ78" s="340">
        <f t="shared" si="59"/>
        <v>1.0212565959628437E-2</v>
      </c>
      <c r="AK78" s="341">
        <f t="shared" si="60"/>
        <v>8.1782003665680746E-3</v>
      </c>
      <c r="AL78" s="341">
        <f t="shared" si="68"/>
        <v>1.7818210358779916E-2</v>
      </c>
      <c r="AM78" s="341">
        <f t="shared" si="69"/>
        <v>1.2067467186192865E-2</v>
      </c>
      <c r="AN78" s="342">
        <f t="shared" si="70"/>
        <v>1.6330747504262586E-2</v>
      </c>
      <c r="AP78" s="52">
        <f t="shared" si="71"/>
        <v>6.9308878639377349</v>
      </c>
      <c r="AQ78" s="74">
        <f t="shared" si="72"/>
        <v>6.8393083736013018</v>
      </c>
      <c r="AR78" s="74">
        <f t="shared" si="73"/>
        <v>6.3473602279503138</v>
      </c>
      <c r="AS78" s="74">
        <f t="shared" si="74"/>
        <v>6.8327873310998744</v>
      </c>
      <c r="AT78" s="74">
        <f t="shared" si="75"/>
        <v>5.823017506158072</v>
      </c>
      <c r="AU78" s="74">
        <f t="shared" si="76"/>
        <v>6.157157878569488</v>
      </c>
      <c r="AV78" s="74">
        <f t="shared" si="77"/>
        <v>6.3108640794313153</v>
      </c>
      <c r="AW78" s="74">
        <f t="shared" si="78"/>
        <v>6.9654792021341478</v>
      </c>
      <c r="AX78" s="74">
        <f t="shared" si="79"/>
        <v>6.6881701468996297</v>
      </c>
      <c r="AY78" s="74">
        <f t="shared" si="80"/>
        <v>6.680930806394759</v>
      </c>
      <c r="AZ78" s="74">
        <f t="shared" si="81"/>
        <v>6.2983860819961688</v>
      </c>
      <c r="BA78" s="111">
        <f t="shared" si="82"/>
        <v>6.3773955435095449</v>
      </c>
      <c r="BB78" s="42">
        <f t="shared" si="83"/>
        <v>1.2544397959220584E-2</v>
      </c>
    </row>
    <row r="79" spans="1:54" ht="20.100000000000001" customHeight="1">
      <c r="A79" s="88" t="s">
        <v>131</v>
      </c>
      <c r="B79" s="90">
        <v>1344.98</v>
      </c>
      <c r="C79" s="61">
        <v>1456.39</v>
      </c>
      <c r="D79" s="61">
        <v>1461.54</v>
      </c>
      <c r="E79" s="61">
        <v>1372.08</v>
      </c>
      <c r="F79" s="61">
        <v>1496.77</v>
      </c>
      <c r="G79" s="61">
        <v>1624.38</v>
      </c>
      <c r="H79" s="61">
        <v>1700.52</v>
      </c>
      <c r="I79" s="61">
        <v>1572.51</v>
      </c>
      <c r="J79" s="61">
        <v>1474.27</v>
      </c>
      <c r="K79" s="61">
        <v>1708.64</v>
      </c>
      <c r="L79" s="61">
        <v>2501.9499999999998</v>
      </c>
      <c r="M79" s="82">
        <v>2159.9899999999998</v>
      </c>
      <c r="N79" s="42">
        <f t="shared" si="57"/>
        <v>-0.13667739163452511</v>
      </c>
      <c r="P79" s="340">
        <f t="shared" si="63"/>
        <v>1.6873435185160782E-2</v>
      </c>
      <c r="Q79" s="341">
        <f t="shared" si="64"/>
        <v>2.0737862858022652E-2</v>
      </c>
      <c r="R79" s="341">
        <f t="shared" si="65"/>
        <v>2.0805281685424597E-2</v>
      </c>
      <c r="S79" s="341">
        <f t="shared" si="66"/>
        <v>1.4763832961181325E-2</v>
      </c>
      <c r="T79" s="342">
        <f t="shared" si="67"/>
        <v>1.182748784418834E-2</v>
      </c>
      <c r="V79" s="97">
        <v>1005.271</v>
      </c>
      <c r="W79" s="61">
        <v>1110.9469999999999</v>
      </c>
      <c r="X79" s="61">
        <v>1153.537</v>
      </c>
      <c r="Y79" s="61">
        <v>1250.4389999999999</v>
      </c>
      <c r="Z79" s="61">
        <v>1278.2439999999999</v>
      </c>
      <c r="AA79" s="61">
        <v>1353.413</v>
      </c>
      <c r="AB79" s="61">
        <v>1606.9</v>
      </c>
      <c r="AC79" s="61">
        <v>1339.6610000000001</v>
      </c>
      <c r="AD79" s="61">
        <v>1251.71</v>
      </c>
      <c r="AE79" s="61">
        <v>1712.44</v>
      </c>
      <c r="AF79" s="61">
        <v>2337.2199999999998</v>
      </c>
      <c r="AG79" s="38">
        <v>2005.153</v>
      </c>
      <c r="AH79" s="42">
        <f t="shared" si="58"/>
        <v>-0.1420777676042477</v>
      </c>
      <c r="AJ79" s="340">
        <f t="shared" si="59"/>
        <v>1.7791543008955458E-2</v>
      </c>
      <c r="AK79" s="341">
        <f t="shared" si="60"/>
        <v>2.1238655224078376E-2</v>
      </c>
      <c r="AL79" s="341">
        <f t="shared" si="68"/>
        <v>2.3675122417114364E-2</v>
      </c>
      <c r="AM79" s="341">
        <f t="shared" si="69"/>
        <v>2.0869662057236026E-2</v>
      </c>
      <c r="AN79" s="342">
        <f t="shared" si="70"/>
        <v>1.5394568145140307E-2</v>
      </c>
      <c r="AP79" s="52">
        <f t="shared" si="71"/>
        <v>7.4742449701854294</v>
      </c>
      <c r="AQ79" s="74">
        <f t="shared" si="72"/>
        <v>7.628087256847409</v>
      </c>
      <c r="AR79" s="74">
        <f t="shared" si="73"/>
        <v>7.8926132709333991</v>
      </c>
      <c r="AS79" s="74">
        <f t="shared" si="74"/>
        <v>9.1134554836452679</v>
      </c>
      <c r="AT79" s="74">
        <f t="shared" si="75"/>
        <v>8.5400161681487461</v>
      </c>
      <c r="AU79" s="74">
        <f t="shared" si="76"/>
        <v>8.3318743151233079</v>
      </c>
      <c r="AV79" s="74">
        <f t="shared" si="77"/>
        <v>9.4494625173476354</v>
      </c>
      <c r="AW79" s="74">
        <f t="shared" si="78"/>
        <v>8.5192526597605109</v>
      </c>
      <c r="AX79" s="74">
        <f t="shared" si="79"/>
        <v>8.4903715058978353</v>
      </c>
      <c r="AY79" s="74">
        <f t="shared" si="80"/>
        <v>10.022239910103943</v>
      </c>
      <c r="AZ79" s="74">
        <f t="shared" si="81"/>
        <v>9.3415935570255204</v>
      </c>
      <c r="BA79" s="111">
        <f t="shared" si="82"/>
        <v>9.2831587183274014</v>
      </c>
      <c r="BB79" s="42">
        <f t="shared" si="83"/>
        <v>-6.2553394494638485E-3</v>
      </c>
    </row>
    <row r="80" spans="1:54" ht="20.100000000000001" customHeight="1">
      <c r="A80" s="88" t="s">
        <v>132</v>
      </c>
      <c r="B80" s="90">
        <v>311.60999999999996</v>
      </c>
      <c r="C80" s="61">
        <v>496.15</v>
      </c>
      <c r="D80" s="61">
        <v>685.89</v>
      </c>
      <c r="E80" s="61">
        <v>664.84</v>
      </c>
      <c r="F80" s="61">
        <v>735.28</v>
      </c>
      <c r="G80" s="61">
        <v>915.18000000000006</v>
      </c>
      <c r="H80" s="61">
        <v>1728.4</v>
      </c>
      <c r="I80" s="61">
        <v>2502.5</v>
      </c>
      <c r="J80" s="61">
        <v>2454.2600000000002</v>
      </c>
      <c r="K80" s="61">
        <v>3309.35</v>
      </c>
      <c r="L80" s="61">
        <v>1866.19</v>
      </c>
      <c r="M80" s="82">
        <v>2117.37</v>
      </c>
      <c r="N80" s="42">
        <f t="shared" si="57"/>
        <v>0.13459508410183305</v>
      </c>
      <c r="P80" s="340">
        <f t="shared" si="63"/>
        <v>3.9093006126841665E-3</v>
      </c>
      <c r="Q80" s="341">
        <f t="shared" si="64"/>
        <v>1.1683766932863722E-2</v>
      </c>
      <c r="R80" s="341">
        <f t="shared" si="65"/>
        <v>4.029635203767902E-2</v>
      </c>
      <c r="S80" s="341">
        <f t="shared" si="66"/>
        <v>1.1012257412748847E-2</v>
      </c>
      <c r="T80" s="342">
        <f t="shared" si="67"/>
        <v>1.1594112906378764E-2</v>
      </c>
      <c r="V80" s="97">
        <v>249.97499999999999</v>
      </c>
      <c r="W80" s="61">
        <v>382.27600000000001</v>
      </c>
      <c r="X80" s="61">
        <v>565.96400000000006</v>
      </c>
      <c r="Y80" s="61">
        <v>1894.2259999999999</v>
      </c>
      <c r="Z80" s="61">
        <v>709.97900000000004</v>
      </c>
      <c r="AA80" s="61">
        <v>638.52800000000002</v>
      </c>
      <c r="AB80" s="61">
        <v>1226.7170000000001</v>
      </c>
      <c r="AC80" s="61">
        <v>1782.578</v>
      </c>
      <c r="AD80" s="61">
        <v>1778.1110000000001</v>
      </c>
      <c r="AE80" s="61">
        <v>2302.8159999999998</v>
      </c>
      <c r="AF80" s="61">
        <v>1255.518</v>
      </c>
      <c r="AG80" s="38">
        <v>1350.3209999999999</v>
      </c>
      <c r="AH80" s="42">
        <f t="shared" si="58"/>
        <v>7.5509072749255585E-2</v>
      </c>
      <c r="AJ80" s="340">
        <f t="shared" si="59"/>
        <v>4.4241214196606088E-3</v>
      </c>
      <c r="AK80" s="341">
        <f t="shared" si="60"/>
        <v>1.0020205246233276E-2</v>
      </c>
      <c r="AL80" s="341">
        <f t="shared" si="68"/>
        <v>3.1837291060761032E-2</v>
      </c>
      <c r="AM80" s="341">
        <f t="shared" si="69"/>
        <v>1.1210855788833256E-2</v>
      </c>
      <c r="AN80" s="342">
        <f t="shared" si="70"/>
        <v>1.0367093509729185E-2</v>
      </c>
      <c r="AP80" s="52">
        <f t="shared" si="71"/>
        <v>8.0220467892558016</v>
      </c>
      <c r="AQ80" s="74">
        <f t="shared" si="72"/>
        <v>7.7048473243978641</v>
      </c>
      <c r="AR80" s="74">
        <f t="shared" si="73"/>
        <v>8.2515272128183828</v>
      </c>
      <c r="AS80" s="74">
        <f t="shared" si="74"/>
        <v>28.491456591059499</v>
      </c>
      <c r="AT80" s="74">
        <f t="shared" si="75"/>
        <v>9.6558997932760313</v>
      </c>
      <c r="AU80" s="74">
        <f t="shared" si="76"/>
        <v>6.9770755479796325</v>
      </c>
      <c r="AV80" s="74">
        <f t="shared" si="77"/>
        <v>7.0974137931034491</v>
      </c>
      <c r="AW80" s="74">
        <f t="shared" si="78"/>
        <v>7.1231888111888111</v>
      </c>
      <c r="AX80" s="74">
        <f t="shared" si="79"/>
        <v>7.2449984924172659</v>
      </c>
      <c r="AY80" s="74">
        <f t="shared" si="80"/>
        <v>6.958514511913215</v>
      </c>
      <c r="AZ80" s="74">
        <f t="shared" si="81"/>
        <v>6.7277072538165994</v>
      </c>
      <c r="BA80" s="111">
        <f t="shared" si="82"/>
        <v>6.377350203318267</v>
      </c>
      <c r="BB80" s="42">
        <f t="shared" si="83"/>
        <v>-5.2076738371690648E-2</v>
      </c>
    </row>
    <row r="81" spans="1:54" ht="20.100000000000001" customHeight="1">
      <c r="A81" s="88" t="s">
        <v>161</v>
      </c>
      <c r="B81" s="90">
        <v>1267.55</v>
      </c>
      <c r="C81" s="61">
        <v>778.83</v>
      </c>
      <c r="D81" s="61">
        <v>1201.56</v>
      </c>
      <c r="E81" s="61">
        <v>994.25999999999988</v>
      </c>
      <c r="F81" s="61">
        <v>1456</v>
      </c>
      <c r="G81" s="61">
        <v>881.96</v>
      </c>
      <c r="H81" s="61">
        <v>1080.1500000000001</v>
      </c>
      <c r="I81" s="61">
        <v>805.41</v>
      </c>
      <c r="J81" s="61">
        <v>1190.29</v>
      </c>
      <c r="K81" s="61">
        <v>832.96</v>
      </c>
      <c r="L81" s="61">
        <v>807.93</v>
      </c>
      <c r="M81" s="82">
        <v>1171.9000000000001</v>
      </c>
      <c r="N81" s="42">
        <f t="shared" si="57"/>
        <v>0.45049694899310605</v>
      </c>
      <c r="P81" s="340">
        <f t="shared" si="63"/>
        <v>1.5902037776733147E-2</v>
      </c>
      <c r="Q81" s="341">
        <f t="shared" si="64"/>
        <v>1.1259659393899E-2</v>
      </c>
      <c r="R81" s="341">
        <f t="shared" si="65"/>
        <v>1.0142550468613207E-2</v>
      </c>
      <c r="S81" s="341">
        <f t="shared" si="66"/>
        <v>4.7675387455093938E-3</v>
      </c>
      <c r="T81" s="342">
        <f t="shared" si="67"/>
        <v>6.4169894326382608E-3</v>
      </c>
      <c r="V81" s="97">
        <v>856.8</v>
      </c>
      <c r="W81" s="61">
        <v>577.55899999999997</v>
      </c>
      <c r="X81" s="61">
        <v>832.70699999999999</v>
      </c>
      <c r="Y81" s="61">
        <v>686.53800000000001</v>
      </c>
      <c r="Z81" s="61">
        <v>994.32899999999995</v>
      </c>
      <c r="AA81" s="61">
        <v>695.85400000000004</v>
      </c>
      <c r="AB81" s="61">
        <v>856.529</v>
      </c>
      <c r="AC81" s="61">
        <v>733.86199999999997</v>
      </c>
      <c r="AD81" s="61">
        <v>1349.037</v>
      </c>
      <c r="AE81" s="61">
        <v>737.58199999999999</v>
      </c>
      <c r="AF81" s="61">
        <v>728.43700000000001</v>
      </c>
      <c r="AG81" s="38">
        <v>1120.413</v>
      </c>
      <c r="AH81" s="42">
        <f t="shared" si="58"/>
        <v>0.53810556026121681</v>
      </c>
      <c r="AJ81" s="340">
        <f t="shared" si="59"/>
        <v>1.5163865315992439E-2</v>
      </c>
      <c r="AK81" s="341">
        <f t="shared" si="60"/>
        <v>1.0919802892609895E-2</v>
      </c>
      <c r="AL81" s="341">
        <f t="shared" si="68"/>
        <v>1.019734655968095E-2</v>
      </c>
      <c r="AM81" s="341">
        <f t="shared" si="69"/>
        <v>6.5044086649895345E-3</v>
      </c>
      <c r="AN81" s="342">
        <f t="shared" si="70"/>
        <v>8.6019741531948371E-3</v>
      </c>
      <c r="AP81" s="52">
        <f t="shared" si="71"/>
        <v>6.759496666798154</v>
      </c>
      <c r="AQ81" s="74">
        <f t="shared" si="72"/>
        <v>7.415726153332562</v>
      </c>
      <c r="AR81" s="74">
        <f t="shared" si="73"/>
        <v>6.9302157195645666</v>
      </c>
      <c r="AS81" s="74">
        <f t="shared" si="74"/>
        <v>6.9050147848651271</v>
      </c>
      <c r="AT81" s="74">
        <f t="shared" si="75"/>
        <v>6.8291826923076915</v>
      </c>
      <c r="AU81" s="74">
        <f t="shared" si="76"/>
        <v>7.8898589505192982</v>
      </c>
      <c r="AV81" s="74">
        <f t="shared" si="77"/>
        <v>7.9297227236957823</v>
      </c>
      <c r="AW81" s="74">
        <f t="shared" si="78"/>
        <v>9.1116574167194351</v>
      </c>
      <c r="AX81" s="74">
        <f t="shared" si="79"/>
        <v>11.333683388081896</v>
      </c>
      <c r="AY81" s="74">
        <f t="shared" si="80"/>
        <v>8.854951018056088</v>
      </c>
      <c r="AZ81" s="74">
        <f t="shared" si="81"/>
        <v>9.0160905028901031</v>
      </c>
      <c r="BA81" s="111">
        <f t="shared" si="82"/>
        <v>9.5606536393890256</v>
      </c>
      <c r="BB81" s="42">
        <f t="shared" si="83"/>
        <v>6.0399031744896872E-2</v>
      </c>
    </row>
    <row r="82" spans="1:54" ht="20.100000000000001" customHeight="1">
      <c r="A82" s="88" t="s">
        <v>155</v>
      </c>
      <c r="B82" s="90">
        <v>49.86</v>
      </c>
      <c r="C82" s="61">
        <v>76.099999999999994</v>
      </c>
      <c r="D82" s="61">
        <v>93.35</v>
      </c>
      <c r="E82" s="61">
        <v>109.60000000000001</v>
      </c>
      <c r="F82" s="61">
        <v>179.25</v>
      </c>
      <c r="G82" s="61">
        <v>163.66</v>
      </c>
      <c r="H82" s="61">
        <v>441.57</v>
      </c>
      <c r="I82" s="61">
        <v>435.87</v>
      </c>
      <c r="J82" s="61">
        <v>584.54999999999995</v>
      </c>
      <c r="K82" s="61">
        <v>934.64</v>
      </c>
      <c r="L82" s="61">
        <v>1505.4</v>
      </c>
      <c r="M82" s="82">
        <v>1784.78</v>
      </c>
      <c r="N82" s="42">
        <f t="shared" si="57"/>
        <v>0.18558522651786891</v>
      </c>
      <c r="P82" s="340">
        <f t="shared" si="63"/>
        <v>6.2551820720911579E-4</v>
      </c>
      <c r="Q82" s="341">
        <f t="shared" si="64"/>
        <v>2.0893871109863376E-3</v>
      </c>
      <c r="R82" s="341">
        <f t="shared" si="65"/>
        <v>1.1380658579024981E-2</v>
      </c>
      <c r="S82" s="341">
        <f t="shared" si="66"/>
        <v>8.883260712549159E-3</v>
      </c>
      <c r="T82" s="342">
        <f t="shared" si="67"/>
        <v>9.7729451314823058E-3</v>
      </c>
      <c r="V82" s="97">
        <v>44.707000000000001</v>
      </c>
      <c r="W82" s="61">
        <v>148.03399999999999</v>
      </c>
      <c r="X82" s="61">
        <v>87.245000000000005</v>
      </c>
      <c r="Y82" s="61">
        <v>102.127</v>
      </c>
      <c r="Z82" s="61">
        <v>134.852</v>
      </c>
      <c r="AA82" s="61">
        <v>114.843</v>
      </c>
      <c r="AB82" s="61">
        <v>283.33100000000002</v>
      </c>
      <c r="AC82" s="61">
        <v>264.16399999999999</v>
      </c>
      <c r="AD82" s="61">
        <v>386.28199999999998</v>
      </c>
      <c r="AE82" s="61">
        <v>487.87599999999998</v>
      </c>
      <c r="AF82" s="61">
        <v>756.51300000000003</v>
      </c>
      <c r="AG82" s="38">
        <v>909.28300000000002</v>
      </c>
      <c r="AH82" s="42">
        <f t="shared" si="58"/>
        <v>0.20193968907341972</v>
      </c>
      <c r="AJ82" s="340">
        <f t="shared" si="59"/>
        <v>7.9123590882595009E-4</v>
      </c>
      <c r="AK82" s="341">
        <f t="shared" si="60"/>
        <v>1.8021925915436257E-3</v>
      </c>
      <c r="AL82" s="341">
        <f t="shared" si="68"/>
        <v>6.7450678706244228E-3</v>
      </c>
      <c r="AM82" s="341">
        <f t="shared" si="69"/>
        <v>6.7551067729635208E-3</v>
      </c>
      <c r="AN82" s="342">
        <f t="shared" si="70"/>
        <v>6.9810229477339702E-3</v>
      </c>
      <c r="AP82" s="52">
        <f t="shared" si="71"/>
        <v>8.966506217408746</v>
      </c>
      <c r="AQ82" s="74">
        <f t="shared" si="72"/>
        <v>19.452562417871221</v>
      </c>
      <c r="AR82" s="74">
        <f t="shared" si="73"/>
        <v>9.3460096411355114</v>
      </c>
      <c r="AS82" s="74">
        <f t="shared" si="74"/>
        <v>9.3181569343065682</v>
      </c>
      <c r="AT82" s="74">
        <f t="shared" si="75"/>
        <v>7.5231241283124124</v>
      </c>
      <c r="AU82" s="74">
        <f t="shared" si="76"/>
        <v>7.017169742148357</v>
      </c>
      <c r="AV82" s="74">
        <f t="shared" si="77"/>
        <v>6.4164458636229824</v>
      </c>
      <c r="AW82" s="74">
        <f t="shared" si="78"/>
        <v>6.0606144033771532</v>
      </c>
      <c r="AX82" s="74">
        <f t="shared" si="79"/>
        <v>6.6081943375245924</v>
      </c>
      <c r="AY82" s="74">
        <f t="shared" si="80"/>
        <v>5.2199349482153554</v>
      </c>
      <c r="AZ82" s="74">
        <f t="shared" si="81"/>
        <v>5.0253288162614584</v>
      </c>
      <c r="BA82" s="111">
        <f t="shared" si="82"/>
        <v>5.0946503210479719</v>
      </c>
      <c r="BB82" s="42">
        <f t="shared" si="83"/>
        <v>1.3794421682855065E-2</v>
      </c>
    </row>
    <row r="83" spans="1:54" ht="20.100000000000001" customHeight="1">
      <c r="A83" s="88" t="s">
        <v>137</v>
      </c>
      <c r="B83" s="90">
        <v>1714.08</v>
      </c>
      <c r="C83" s="61">
        <v>1967.32</v>
      </c>
      <c r="D83" s="61">
        <v>2121.86</v>
      </c>
      <c r="E83" s="61">
        <v>2072.25</v>
      </c>
      <c r="F83" s="61">
        <v>1902.17</v>
      </c>
      <c r="G83" s="61">
        <v>1900.38</v>
      </c>
      <c r="H83" s="61">
        <v>2002.0600000000002</v>
      </c>
      <c r="I83" s="61">
        <v>1656.14</v>
      </c>
      <c r="J83" s="61">
        <v>1563.16</v>
      </c>
      <c r="K83" s="61">
        <v>1749.98</v>
      </c>
      <c r="L83" s="61">
        <v>900.89</v>
      </c>
      <c r="M83" s="82">
        <v>1124.17</v>
      </c>
      <c r="N83" s="42">
        <f t="shared" si="57"/>
        <v>0.24784379890996691</v>
      </c>
      <c r="P83" s="340">
        <f t="shared" si="63"/>
        <v>2.1503976105355017E-2</v>
      </c>
      <c r="Q83" s="341">
        <f t="shared" si="64"/>
        <v>2.4261453488795166E-2</v>
      </c>
      <c r="R83" s="341">
        <f t="shared" si="65"/>
        <v>2.1308658842037722E-2</v>
      </c>
      <c r="S83" s="341">
        <f t="shared" si="66"/>
        <v>5.3160892409515152E-3</v>
      </c>
      <c r="T83" s="342">
        <f t="shared" si="67"/>
        <v>6.1556335954338712E-3</v>
      </c>
      <c r="V83" s="97">
        <v>1479.8</v>
      </c>
      <c r="W83" s="61">
        <v>1736.261</v>
      </c>
      <c r="X83" s="61">
        <v>1959.0709999999999</v>
      </c>
      <c r="Y83" s="61">
        <v>1541.0210000000002</v>
      </c>
      <c r="Z83" s="61">
        <v>1365.7760000000001</v>
      </c>
      <c r="AA83" s="61">
        <v>1415.865</v>
      </c>
      <c r="AB83" s="61">
        <v>1560.7250000000001</v>
      </c>
      <c r="AC83" s="61">
        <v>995.87099999999998</v>
      </c>
      <c r="AD83" s="61">
        <v>986.58299999999997</v>
      </c>
      <c r="AE83" s="61">
        <v>1114.386</v>
      </c>
      <c r="AF83" s="61">
        <v>603.75800000000004</v>
      </c>
      <c r="AG83" s="38">
        <v>698.07100000000003</v>
      </c>
      <c r="AH83" s="42">
        <f t="shared" si="58"/>
        <v>0.15620993841903541</v>
      </c>
      <c r="AJ83" s="340">
        <f t="shared" si="59"/>
        <v>2.6189878495104589E-2</v>
      </c>
      <c r="AK83" s="341">
        <f t="shared" si="60"/>
        <v>2.2218693465216995E-2</v>
      </c>
      <c r="AL83" s="341">
        <f t="shared" si="68"/>
        <v>1.5406802556538276E-2</v>
      </c>
      <c r="AM83" s="341">
        <f t="shared" si="69"/>
        <v>5.3911165505826199E-3</v>
      </c>
      <c r="AN83" s="342">
        <f t="shared" si="70"/>
        <v>5.3594421870282417E-3</v>
      </c>
      <c r="AP83" s="52">
        <f t="shared" si="71"/>
        <v>8.633202650984785</v>
      </c>
      <c r="AQ83" s="74">
        <f t="shared" si="72"/>
        <v>8.8255138970782596</v>
      </c>
      <c r="AR83" s="74">
        <f t="shared" si="73"/>
        <v>9.23280046751435</v>
      </c>
      <c r="AS83" s="74">
        <f t="shared" si="74"/>
        <v>7.4364627820002429</v>
      </c>
      <c r="AT83" s="74">
        <f t="shared" si="75"/>
        <v>7.1800943133368733</v>
      </c>
      <c r="AU83" s="74">
        <f t="shared" si="76"/>
        <v>7.4504309664382902</v>
      </c>
      <c r="AV83" s="74">
        <f t="shared" si="77"/>
        <v>7.7955955365973049</v>
      </c>
      <c r="AW83" s="74">
        <f t="shared" si="78"/>
        <v>6.0132054053401269</v>
      </c>
      <c r="AX83" s="74">
        <f t="shared" si="79"/>
        <v>6.3114652370838549</v>
      </c>
      <c r="AY83" s="74">
        <f t="shared" si="80"/>
        <v>6.3679927770603095</v>
      </c>
      <c r="AZ83" s="74">
        <f t="shared" si="81"/>
        <v>6.7017948917181904</v>
      </c>
      <c r="BA83" s="111">
        <f t="shared" si="82"/>
        <v>6.2096569024257899</v>
      </c>
      <c r="BB83" s="42">
        <f t="shared" si="83"/>
        <v>-7.3433758753280398E-2</v>
      </c>
    </row>
    <row r="84" spans="1:54" ht="20.100000000000001" customHeight="1">
      <c r="A84" s="88" t="s">
        <v>158</v>
      </c>
      <c r="B84" s="90">
        <v>695.32</v>
      </c>
      <c r="C84" s="61">
        <v>1060.43</v>
      </c>
      <c r="D84" s="61">
        <v>1055.1400000000001</v>
      </c>
      <c r="E84" s="61">
        <v>1046.7600000000002</v>
      </c>
      <c r="F84" s="61">
        <v>1169.33</v>
      </c>
      <c r="G84" s="61">
        <v>999.31</v>
      </c>
      <c r="H84" s="61">
        <v>1193.0899999999999</v>
      </c>
      <c r="I84" s="61">
        <v>1574.78</v>
      </c>
      <c r="J84" s="61">
        <v>1079.83</v>
      </c>
      <c r="K84" s="61">
        <v>848.45</v>
      </c>
      <c r="L84" s="61">
        <v>611.66</v>
      </c>
      <c r="M84" s="82">
        <v>734.14</v>
      </c>
      <c r="N84" s="42">
        <f t="shared" si="57"/>
        <v>0.20024196449007622</v>
      </c>
      <c r="P84" s="340">
        <f t="shared" si="63"/>
        <v>8.7231311639920268E-3</v>
      </c>
      <c r="Q84" s="341">
        <f t="shared" si="64"/>
        <v>1.2757823743613327E-2</v>
      </c>
      <c r="R84" s="341">
        <f t="shared" si="65"/>
        <v>1.0331164695897614E-2</v>
      </c>
      <c r="S84" s="341">
        <f t="shared" si="66"/>
        <v>3.6093631243774532E-3</v>
      </c>
      <c r="T84" s="342">
        <f t="shared" si="67"/>
        <v>4.0199407987687114E-3</v>
      </c>
      <c r="V84" s="97">
        <v>532.88499999999999</v>
      </c>
      <c r="W84" s="61">
        <v>757.45399999999995</v>
      </c>
      <c r="X84" s="61">
        <v>784.77300000000002</v>
      </c>
      <c r="Y84" s="61">
        <v>767.10399999999993</v>
      </c>
      <c r="Z84" s="61">
        <v>927.72900000000004</v>
      </c>
      <c r="AA84" s="61">
        <v>789.71900000000005</v>
      </c>
      <c r="AB84" s="61">
        <v>816.53</v>
      </c>
      <c r="AC84" s="61">
        <v>1134.1130000000001</v>
      </c>
      <c r="AD84" s="61">
        <v>774.19899999999996</v>
      </c>
      <c r="AE84" s="61">
        <v>625.976</v>
      </c>
      <c r="AF84" s="61">
        <v>532.51499999999999</v>
      </c>
      <c r="AG84" s="38">
        <v>689.28599999999994</v>
      </c>
      <c r="AH84" s="42">
        <f t="shared" si="58"/>
        <v>0.29439734091997399</v>
      </c>
      <c r="AJ84" s="340">
        <f t="shared" si="59"/>
        <v>9.4311348843518095E-3</v>
      </c>
      <c r="AK84" s="341">
        <f t="shared" si="60"/>
        <v>1.2392794782452919E-2</v>
      </c>
      <c r="AL84" s="341">
        <f t="shared" si="68"/>
        <v>8.6543519365207423E-3</v>
      </c>
      <c r="AM84" s="341">
        <f t="shared" si="69"/>
        <v>4.7549687622085394E-3</v>
      </c>
      <c r="AN84" s="342">
        <f t="shared" si="70"/>
        <v>5.2919953232951206E-3</v>
      </c>
      <c r="AP84" s="52">
        <f t="shared" si="71"/>
        <v>7.6638813783581652</v>
      </c>
      <c r="AQ84" s="74">
        <f t="shared" si="72"/>
        <v>7.142894863404468</v>
      </c>
      <c r="AR84" s="74">
        <f t="shared" si="73"/>
        <v>7.4376196523684062</v>
      </c>
      <c r="AS84" s="74">
        <f t="shared" si="74"/>
        <v>7.3283656234475885</v>
      </c>
      <c r="AT84" s="74">
        <f t="shared" si="75"/>
        <v>7.9338510086972889</v>
      </c>
      <c r="AU84" s="74">
        <f t="shared" si="76"/>
        <v>7.9026428235482493</v>
      </c>
      <c r="AV84" s="74">
        <f t="shared" si="77"/>
        <v>6.8438256963012014</v>
      </c>
      <c r="AW84" s="74">
        <f t="shared" si="78"/>
        <v>7.2017234153342056</v>
      </c>
      <c r="AX84" s="74">
        <f t="shared" si="79"/>
        <v>7.1696378133595111</v>
      </c>
      <c r="AY84" s="74">
        <f t="shared" si="80"/>
        <v>7.3778773056750548</v>
      </c>
      <c r="AZ84" s="74">
        <f t="shared" si="81"/>
        <v>8.7060621914135297</v>
      </c>
      <c r="BA84" s="111">
        <f t="shared" si="82"/>
        <v>9.3890266161767499</v>
      </c>
      <c r="BB84" s="42">
        <f t="shared" si="83"/>
        <v>7.8446995868787048E-2</v>
      </c>
    </row>
    <row r="85" spans="1:54" ht="20.100000000000001" customHeight="1">
      <c r="A85" s="88" t="s">
        <v>141</v>
      </c>
      <c r="B85" s="90">
        <v>186.6</v>
      </c>
      <c r="C85" s="61">
        <v>332.96</v>
      </c>
      <c r="D85" s="61">
        <v>477.73</v>
      </c>
      <c r="E85" s="61">
        <v>883.29</v>
      </c>
      <c r="F85" s="61">
        <v>804.97</v>
      </c>
      <c r="G85" s="61">
        <v>517.80999999999995</v>
      </c>
      <c r="H85" s="61">
        <v>816.46</v>
      </c>
      <c r="I85" s="61">
        <v>594.73</v>
      </c>
      <c r="J85" s="61">
        <v>745.03</v>
      </c>
      <c r="K85" s="61">
        <v>669.19</v>
      </c>
      <c r="L85" s="61">
        <v>851.57</v>
      </c>
      <c r="M85" s="82">
        <v>518.85</v>
      </c>
      <c r="N85" s="42">
        <f t="shared" si="57"/>
        <v>-0.39071362307267754</v>
      </c>
      <c r="P85" s="340">
        <f t="shared" si="63"/>
        <v>2.3409887177140193E-3</v>
      </c>
      <c r="Q85" s="341">
        <f t="shared" si="64"/>
        <v>6.6106900888417168E-3</v>
      </c>
      <c r="R85" s="341">
        <f t="shared" si="65"/>
        <v>8.1484025020304371E-3</v>
      </c>
      <c r="S85" s="341">
        <f t="shared" si="66"/>
        <v>5.0250553507277052E-3</v>
      </c>
      <c r="T85" s="342">
        <f t="shared" si="67"/>
        <v>2.8410742956944805E-3</v>
      </c>
      <c r="V85" s="97">
        <v>242.36</v>
      </c>
      <c r="W85" s="61">
        <v>413.80899999999997</v>
      </c>
      <c r="X85" s="61">
        <v>446.464</v>
      </c>
      <c r="Y85" s="61">
        <v>910.42399999999998</v>
      </c>
      <c r="Z85" s="61">
        <v>748.673</v>
      </c>
      <c r="AA85" s="61">
        <v>490.31700000000001</v>
      </c>
      <c r="AB85" s="61">
        <v>735.81500000000005</v>
      </c>
      <c r="AC85" s="61">
        <v>604.04899999999998</v>
      </c>
      <c r="AD85" s="61">
        <v>857.14400000000001</v>
      </c>
      <c r="AE85" s="61">
        <v>693.82600000000002</v>
      </c>
      <c r="AF85" s="61">
        <v>795.74900000000002</v>
      </c>
      <c r="AG85" s="38">
        <v>605.971</v>
      </c>
      <c r="AH85" s="42">
        <f t="shared" si="58"/>
        <v>-0.23848977504213015</v>
      </c>
      <c r="AJ85" s="340">
        <f t="shared" si="59"/>
        <v>4.2893492039961807E-3</v>
      </c>
      <c r="AK85" s="341">
        <f t="shared" si="60"/>
        <v>7.6943798482092584E-3</v>
      </c>
      <c r="AL85" s="341">
        <f t="shared" si="68"/>
        <v>9.5924035213944964E-3</v>
      </c>
      <c r="AM85" s="341">
        <f t="shared" si="69"/>
        <v>7.1054555037110374E-3</v>
      </c>
      <c r="AN85" s="342">
        <f t="shared" si="70"/>
        <v>4.6523441620059999E-3</v>
      </c>
      <c r="AP85" s="52">
        <f t="shared" si="71"/>
        <v>12.988210075026796</v>
      </c>
      <c r="AQ85" s="74">
        <f t="shared" si="72"/>
        <v>12.428189572320999</v>
      </c>
      <c r="AR85" s="74">
        <f t="shared" si="73"/>
        <v>9.3455299018273923</v>
      </c>
      <c r="AS85" s="74">
        <f t="shared" si="74"/>
        <v>10.307192428307804</v>
      </c>
      <c r="AT85" s="74">
        <f t="shared" si="75"/>
        <v>9.3006323217014302</v>
      </c>
      <c r="AU85" s="74">
        <f t="shared" si="76"/>
        <v>9.46905235511095</v>
      </c>
      <c r="AV85" s="74">
        <f t="shared" si="77"/>
        <v>9.0122602454498697</v>
      </c>
      <c r="AW85" s="74">
        <f t="shared" si="78"/>
        <v>10.15669295310477</v>
      </c>
      <c r="AX85" s="74">
        <f t="shared" si="79"/>
        <v>11.504825309047959</v>
      </c>
      <c r="AY85" s="74">
        <f t="shared" si="80"/>
        <v>10.368146565250527</v>
      </c>
      <c r="AZ85" s="74">
        <f t="shared" si="81"/>
        <v>9.3444931127212083</v>
      </c>
      <c r="BA85" s="111">
        <f t="shared" si="82"/>
        <v>11.679117278596895</v>
      </c>
      <c r="BB85" s="42">
        <f t="shared" si="83"/>
        <v>0.24983957264599244</v>
      </c>
    </row>
    <row r="86" spans="1:54" ht="20.100000000000001" customHeight="1">
      <c r="A86" s="88" t="s">
        <v>242</v>
      </c>
      <c r="B86" s="90">
        <v>2.79</v>
      </c>
      <c r="C86" s="61">
        <v>12.43</v>
      </c>
      <c r="D86" s="61">
        <v>16.3</v>
      </c>
      <c r="E86" s="61">
        <v>0.04</v>
      </c>
      <c r="F86" s="61">
        <v>7.41</v>
      </c>
      <c r="G86" s="61"/>
      <c r="H86" s="61">
        <v>0.66</v>
      </c>
      <c r="I86" s="61">
        <v>57.26</v>
      </c>
      <c r="J86" s="61">
        <v>204.05</v>
      </c>
      <c r="K86" s="61">
        <v>0.05</v>
      </c>
      <c r="L86" s="61">
        <v>50.94</v>
      </c>
      <c r="M86" s="82">
        <v>810.51</v>
      </c>
      <c r="N86" s="42">
        <f t="shared" si="57"/>
        <v>14.911071849234393</v>
      </c>
      <c r="P86" s="340">
        <f t="shared" si="63"/>
        <v>3.5001921342026333E-5</v>
      </c>
      <c r="Q86" s="341">
        <f t="shared" si="64"/>
        <v>0</v>
      </c>
      <c r="R86" s="341">
        <f t="shared" si="65"/>
        <v>6.0882578206715863E-7</v>
      </c>
      <c r="S86" s="341">
        <f t="shared" si="66"/>
        <v>3.0059339756692848E-4</v>
      </c>
      <c r="T86" s="342">
        <f t="shared" si="67"/>
        <v>4.4381210897240691E-3</v>
      </c>
      <c r="V86" s="97">
        <v>2.06</v>
      </c>
      <c r="W86" s="61">
        <v>7.4850000000000003</v>
      </c>
      <c r="X86" s="61">
        <v>7.2770000000000001</v>
      </c>
      <c r="Y86" s="61">
        <v>1.4E-2</v>
      </c>
      <c r="Z86" s="61">
        <v>9.43</v>
      </c>
      <c r="AA86" s="61"/>
      <c r="AB86" s="61">
        <v>0.38</v>
      </c>
      <c r="AC86" s="61">
        <v>44.533999999999999</v>
      </c>
      <c r="AD86" s="61">
        <v>128.99600000000001</v>
      </c>
      <c r="AE86" s="61">
        <v>5.5E-2</v>
      </c>
      <c r="AF86" s="61">
        <v>35.844999999999999</v>
      </c>
      <c r="AG86" s="38">
        <v>583.93399999999997</v>
      </c>
      <c r="AH86" s="42">
        <f t="shared" si="58"/>
        <v>15.290528665085786</v>
      </c>
      <c r="AJ86" s="340">
        <f t="shared" si="59"/>
        <v>3.6458406338637287E-5</v>
      </c>
      <c r="AK86" s="341">
        <f t="shared" si="60"/>
        <v>0</v>
      </c>
      <c r="AL86" s="341">
        <f t="shared" si="68"/>
        <v>7.603955367436465E-7</v>
      </c>
      <c r="AM86" s="341">
        <f t="shared" si="69"/>
        <v>3.200695854226925E-4</v>
      </c>
      <c r="AN86" s="342">
        <f t="shared" si="70"/>
        <v>4.4831550287007327E-3</v>
      </c>
      <c r="AP86" s="52">
        <f t="shared" si="71"/>
        <v>7.3835125448028673</v>
      </c>
      <c r="AQ86" s="74">
        <f t="shared" si="72"/>
        <v>6.021721641190668</v>
      </c>
      <c r="AR86" s="74">
        <f t="shared" si="73"/>
        <v>4.4644171779141102</v>
      </c>
      <c r="AS86" s="74">
        <f t="shared" si="74"/>
        <v>3.5</v>
      </c>
      <c r="AT86" s="74">
        <f t="shared" si="75"/>
        <v>12.726045883940619</v>
      </c>
      <c r="AU86" s="74"/>
      <c r="AV86" s="74">
        <f t="shared" si="77"/>
        <v>5.7575757575757569</v>
      </c>
      <c r="AW86" s="74">
        <f t="shared" si="78"/>
        <v>7.777506112469438</v>
      </c>
      <c r="AX86" s="74">
        <f t="shared" si="79"/>
        <v>6.3217838765008585</v>
      </c>
      <c r="AY86" s="74">
        <f t="shared" si="80"/>
        <v>10.999999999999998</v>
      </c>
      <c r="AZ86" s="74">
        <f t="shared" si="81"/>
        <v>7.0367098547310558</v>
      </c>
      <c r="BA86" s="111">
        <f t="shared" si="82"/>
        <v>7.2045255456441009</v>
      </c>
      <c r="BB86" s="42">
        <f t="shared" si="83"/>
        <v>2.3848601743926671E-2</v>
      </c>
    </row>
    <row r="87" spans="1:54" ht="20.100000000000001" customHeight="1">
      <c r="A87" s="88" t="s">
        <v>160</v>
      </c>
      <c r="B87" s="90">
        <v>1073.56</v>
      </c>
      <c r="C87" s="61">
        <v>1094.57</v>
      </c>
      <c r="D87" s="61">
        <v>1439.84</v>
      </c>
      <c r="E87" s="61">
        <v>1268.9499999999998</v>
      </c>
      <c r="F87" s="61">
        <v>991.66</v>
      </c>
      <c r="G87" s="61">
        <v>1160.44</v>
      </c>
      <c r="H87" s="61">
        <v>1144.03</v>
      </c>
      <c r="I87" s="61">
        <v>1146.3399999999999</v>
      </c>
      <c r="J87" s="61">
        <v>555.01</v>
      </c>
      <c r="K87" s="61">
        <v>945.95</v>
      </c>
      <c r="L87" s="61">
        <v>691.86</v>
      </c>
      <c r="M87" s="82">
        <v>788.07</v>
      </c>
      <c r="N87" s="42">
        <f t="shared" si="57"/>
        <v>0.13905992541843731</v>
      </c>
      <c r="P87" s="340">
        <f t="shared" si="63"/>
        <v>1.3468337876683079E-2</v>
      </c>
      <c r="Q87" s="341">
        <f t="shared" si="64"/>
        <v>1.4814911273817585E-2</v>
      </c>
      <c r="R87" s="341">
        <f t="shared" si="65"/>
        <v>1.1518374970928573E-2</v>
      </c>
      <c r="S87" s="341">
        <f t="shared" si="66"/>
        <v>4.082617747166375E-3</v>
      </c>
      <c r="T87" s="342">
        <f t="shared" si="67"/>
        <v>4.3152460638102522E-3</v>
      </c>
      <c r="V87" s="97">
        <v>708.98800000000006</v>
      </c>
      <c r="W87" s="61">
        <v>629.14300000000003</v>
      </c>
      <c r="X87" s="61">
        <v>880.17100000000005</v>
      </c>
      <c r="Y87" s="61">
        <v>763.053</v>
      </c>
      <c r="Z87" s="61">
        <v>685.06899999999996</v>
      </c>
      <c r="AA87" s="61">
        <v>779.17100000000005</v>
      </c>
      <c r="AB87" s="61">
        <v>823.02499999999998</v>
      </c>
      <c r="AC87" s="61">
        <v>749.70100000000002</v>
      </c>
      <c r="AD87" s="61">
        <v>498.39299999999997</v>
      </c>
      <c r="AE87" s="61">
        <v>631.62599999999998</v>
      </c>
      <c r="AF87" s="61">
        <v>462.55200000000002</v>
      </c>
      <c r="AG87" s="38">
        <v>516.00300000000004</v>
      </c>
      <c r="AH87" s="42">
        <f t="shared" si="58"/>
        <v>0.11555673740465941</v>
      </c>
      <c r="AJ87" s="340">
        <f t="shared" si="59"/>
        <v>1.2547850773406685E-2</v>
      </c>
      <c r="AK87" s="341">
        <f t="shared" si="60"/>
        <v>1.2227268564437E-2</v>
      </c>
      <c r="AL87" s="341">
        <f t="shared" si="68"/>
        <v>8.7324652962044082E-3</v>
      </c>
      <c r="AM87" s="341">
        <f t="shared" si="69"/>
        <v>4.130250435944686E-3</v>
      </c>
      <c r="AN87" s="342">
        <f t="shared" si="70"/>
        <v>3.9616145733501803E-3</v>
      </c>
      <c r="AP87" s="52">
        <f t="shared" si="71"/>
        <v>6.6040836096724922</v>
      </c>
      <c r="AQ87" s="74">
        <f t="shared" si="72"/>
        <v>5.7478553221813131</v>
      </c>
      <c r="AR87" s="74">
        <f t="shared" si="73"/>
        <v>6.1129778308700979</v>
      </c>
      <c r="AS87" s="74">
        <f t="shared" si="74"/>
        <v>6.0132629339217472</v>
      </c>
      <c r="AT87" s="74">
        <f t="shared" si="75"/>
        <v>6.908305265917754</v>
      </c>
      <c r="AU87" s="74">
        <f t="shared" si="76"/>
        <v>6.7144445210437418</v>
      </c>
      <c r="AV87" s="74">
        <f t="shared" si="77"/>
        <v>7.1940858194278121</v>
      </c>
      <c r="AW87" s="74">
        <f t="shared" si="78"/>
        <v>6.5399532424935014</v>
      </c>
      <c r="AX87" s="74">
        <f t="shared" si="79"/>
        <v>8.9798922541936186</v>
      </c>
      <c r="AY87" s="74">
        <f t="shared" si="80"/>
        <v>6.6771605264548857</v>
      </c>
      <c r="AZ87" s="74">
        <f t="shared" si="81"/>
        <v>6.6856300407596914</v>
      </c>
      <c r="BA87" s="111">
        <f t="shared" si="82"/>
        <v>6.5476797746393087</v>
      </c>
      <c r="BB87" s="42">
        <f t="shared" si="83"/>
        <v>-2.063384681463877E-2</v>
      </c>
    </row>
    <row r="88" spans="1:54" ht="20.100000000000001" customHeight="1">
      <c r="A88" s="88" t="s">
        <v>164</v>
      </c>
      <c r="B88" s="90">
        <v>366.38</v>
      </c>
      <c r="C88" s="61">
        <v>429.86</v>
      </c>
      <c r="D88" s="61">
        <v>617.1400000000001</v>
      </c>
      <c r="E88" s="61">
        <v>547.30999999999995</v>
      </c>
      <c r="F88" s="61">
        <v>1045.3599999999999</v>
      </c>
      <c r="G88" s="61">
        <v>1034.8399999999999</v>
      </c>
      <c r="H88" s="61">
        <v>1000.39</v>
      </c>
      <c r="I88" s="61">
        <v>1252.79</v>
      </c>
      <c r="J88" s="61">
        <v>975.12</v>
      </c>
      <c r="K88" s="61">
        <v>771.37</v>
      </c>
      <c r="L88" s="61">
        <v>380.62</v>
      </c>
      <c r="M88" s="82">
        <v>662.15</v>
      </c>
      <c r="N88" s="42">
        <f t="shared" si="57"/>
        <v>0.73966160475014442</v>
      </c>
      <c r="P88" s="340">
        <f t="shared" si="63"/>
        <v>4.5964171832586411E-3</v>
      </c>
      <c r="Q88" s="341">
        <f t="shared" si="64"/>
        <v>1.3211422204161686E-2</v>
      </c>
      <c r="R88" s="341">
        <f t="shared" si="65"/>
        <v>9.3925988702628811E-3</v>
      </c>
      <c r="S88" s="341">
        <f t="shared" si="66"/>
        <v>2.2460121511960014E-3</v>
      </c>
      <c r="T88" s="342">
        <f t="shared" si="67"/>
        <v>3.6257441358660499E-3</v>
      </c>
      <c r="V88" s="97">
        <v>237.31399999999999</v>
      </c>
      <c r="W88" s="61">
        <v>366.214</v>
      </c>
      <c r="X88" s="61">
        <v>633.69399999999996</v>
      </c>
      <c r="Y88" s="61">
        <v>587.21400000000006</v>
      </c>
      <c r="Z88" s="61">
        <v>1076.154</v>
      </c>
      <c r="AA88" s="61">
        <v>1144.0609999999999</v>
      </c>
      <c r="AB88" s="61">
        <v>1547.5809999999999</v>
      </c>
      <c r="AC88" s="61">
        <v>1919.7940000000001</v>
      </c>
      <c r="AD88" s="61">
        <v>1480.902</v>
      </c>
      <c r="AE88" s="61">
        <v>1542.527</v>
      </c>
      <c r="AF88" s="61">
        <v>559.91200000000003</v>
      </c>
      <c r="AG88" s="38">
        <v>473.32400000000001</v>
      </c>
      <c r="AH88" s="42">
        <f t="shared" si="58"/>
        <v>-0.15464573004329255</v>
      </c>
      <c r="AJ88" s="340">
        <f t="shared" si="59"/>
        <v>4.200043806722023E-3</v>
      </c>
      <c r="AK88" s="341">
        <f t="shared" si="60"/>
        <v>1.7953364667189046E-2</v>
      </c>
      <c r="AL88" s="341">
        <f t="shared" si="68"/>
        <v>2.1326011747392123E-2</v>
      </c>
      <c r="AM88" s="341">
        <f t="shared" si="69"/>
        <v>4.9996038977037412E-3</v>
      </c>
      <c r="AN88" s="342">
        <f t="shared" si="70"/>
        <v>3.6339464234052916E-3</v>
      </c>
      <c r="AP88" s="52">
        <f t="shared" si="71"/>
        <v>6.4772640427970964</v>
      </c>
      <c r="AQ88" s="74">
        <f t="shared" si="72"/>
        <v>8.5193784022705064</v>
      </c>
      <c r="AR88" s="74">
        <f t="shared" si="73"/>
        <v>10.268237352950706</v>
      </c>
      <c r="AS88" s="74">
        <f t="shared" si="74"/>
        <v>10.729093201293603</v>
      </c>
      <c r="AT88" s="74">
        <f t="shared" si="75"/>
        <v>10.294577944440192</v>
      </c>
      <c r="AU88" s="74">
        <f t="shared" si="76"/>
        <v>11.055438521897106</v>
      </c>
      <c r="AV88" s="74">
        <f t="shared" si="77"/>
        <v>15.46977678705305</v>
      </c>
      <c r="AW88" s="74">
        <f t="shared" si="78"/>
        <v>15.324148500546782</v>
      </c>
      <c r="AX88" s="74">
        <f t="shared" si="79"/>
        <v>15.186869308392815</v>
      </c>
      <c r="AY88" s="74">
        <f t="shared" si="80"/>
        <v>19.997238679233053</v>
      </c>
      <c r="AZ88" s="74">
        <f t="shared" si="81"/>
        <v>14.710524933004049</v>
      </c>
      <c r="BA88" s="111">
        <f t="shared" si="82"/>
        <v>7.1482896624631884</v>
      </c>
      <c r="BB88" s="42">
        <f t="shared" si="83"/>
        <v>-0.51406970893162884</v>
      </c>
    </row>
    <row r="89" spans="1:54" ht="20.100000000000001" customHeight="1">
      <c r="A89" s="88" t="s">
        <v>171</v>
      </c>
      <c r="B89" s="90">
        <v>143.57</v>
      </c>
      <c r="C89" s="61">
        <v>158.66</v>
      </c>
      <c r="D89" s="61">
        <v>170.07</v>
      </c>
      <c r="E89" s="61">
        <v>208.05</v>
      </c>
      <c r="F89" s="61">
        <v>201.95</v>
      </c>
      <c r="G89" s="61">
        <v>277.86</v>
      </c>
      <c r="H89" s="61">
        <v>215.37</v>
      </c>
      <c r="I89" s="61">
        <v>296.91000000000003</v>
      </c>
      <c r="J89" s="61">
        <v>198.5</v>
      </c>
      <c r="K89" s="61">
        <v>257.22000000000003</v>
      </c>
      <c r="L89" s="61">
        <v>237.75</v>
      </c>
      <c r="M89" s="82">
        <v>398.57</v>
      </c>
      <c r="N89" s="42">
        <f t="shared" si="57"/>
        <v>0.67642481598317561</v>
      </c>
      <c r="P89" s="340">
        <f t="shared" si="63"/>
        <v>1.8011562175895056E-3</v>
      </c>
      <c r="Q89" s="341">
        <f t="shared" si="64"/>
        <v>3.5473365676320654E-3</v>
      </c>
      <c r="R89" s="341">
        <f t="shared" si="65"/>
        <v>3.1320433532662909E-3</v>
      </c>
      <c r="S89" s="341">
        <f t="shared" si="66"/>
        <v>1.4029462165594277E-3</v>
      </c>
      <c r="T89" s="342">
        <f t="shared" si="67"/>
        <v>2.1824553956537518E-3</v>
      </c>
      <c r="V89" s="97">
        <v>130.38900000000001</v>
      </c>
      <c r="W89" s="61">
        <v>212.81800000000001</v>
      </c>
      <c r="X89" s="61">
        <v>184.39500000000001</v>
      </c>
      <c r="Y89" s="61">
        <v>216.267</v>
      </c>
      <c r="Z89" s="61">
        <v>208.173</v>
      </c>
      <c r="AA89" s="61">
        <v>377.024</v>
      </c>
      <c r="AB89" s="61">
        <v>196.71</v>
      </c>
      <c r="AC89" s="61">
        <v>275.62200000000001</v>
      </c>
      <c r="AD89" s="61">
        <v>240.839</v>
      </c>
      <c r="AE89" s="61">
        <v>252.86099999999999</v>
      </c>
      <c r="AF89" s="61">
        <v>251.15100000000001</v>
      </c>
      <c r="AG89" s="38">
        <v>435.77800000000002</v>
      </c>
      <c r="AH89" s="42">
        <f t="shared" si="58"/>
        <v>0.73512349144538547</v>
      </c>
      <c r="AJ89" s="340">
        <f t="shared" si="59"/>
        <v>2.3076578369362025E-3</v>
      </c>
      <c r="AK89" s="341">
        <f t="shared" si="60"/>
        <v>5.916510885592887E-3</v>
      </c>
      <c r="AL89" s="341">
        <f t="shared" si="68"/>
        <v>3.4958977421188217E-3</v>
      </c>
      <c r="AM89" s="341">
        <f t="shared" si="69"/>
        <v>2.2425944050354207E-3</v>
      </c>
      <c r="AN89" s="342">
        <f t="shared" si="70"/>
        <v>3.34568689628819E-3</v>
      </c>
      <c r="AP89" s="52">
        <f t="shared" si="71"/>
        <v>9.081911262798636</v>
      </c>
      <c r="AQ89" s="74">
        <f t="shared" si="72"/>
        <v>13.413462750535739</v>
      </c>
      <c r="AR89" s="74">
        <f t="shared" si="73"/>
        <v>10.842300229317342</v>
      </c>
      <c r="AS89" s="74">
        <f t="shared" si="74"/>
        <v>10.394953136265318</v>
      </c>
      <c r="AT89" s="74">
        <f t="shared" si="75"/>
        <v>10.308145580589256</v>
      </c>
      <c r="AU89" s="74">
        <f t="shared" si="76"/>
        <v>13.568847621104151</v>
      </c>
      <c r="AV89" s="74">
        <f t="shared" si="77"/>
        <v>9.1335840646329576</v>
      </c>
      <c r="AW89" s="74">
        <f t="shared" si="78"/>
        <v>9.2830150550671924</v>
      </c>
      <c r="AX89" s="74">
        <f t="shared" si="79"/>
        <v>12.132947103274558</v>
      </c>
      <c r="AY89" s="74">
        <f t="shared" si="80"/>
        <v>9.8305341730814071</v>
      </c>
      <c r="AZ89" s="74">
        <f t="shared" si="81"/>
        <v>10.563659305993692</v>
      </c>
      <c r="BA89" s="111">
        <f t="shared" si="82"/>
        <v>10.933537396191383</v>
      </c>
      <c r="BB89" s="42">
        <f t="shared" si="83"/>
        <v>3.5014200996412927E-2</v>
      </c>
    </row>
    <row r="90" spans="1:54" ht="20.100000000000001" customHeight="1">
      <c r="A90" s="88" t="s">
        <v>163</v>
      </c>
      <c r="B90" s="90">
        <v>585.86</v>
      </c>
      <c r="C90" s="61">
        <v>628.5</v>
      </c>
      <c r="D90" s="61">
        <v>503.65</v>
      </c>
      <c r="E90" s="61">
        <v>800.62000000000012</v>
      </c>
      <c r="F90" s="61">
        <v>594.74</v>
      </c>
      <c r="G90" s="61">
        <v>548.62</v>
      </c>
      <c r="H90" s="61">
        <v>635.44000000000005</v>
      </c>
      <c r="I90" s="61">
        <v>553.4</v>
      </c>
      <c r="J90" s="61">
        <v>494.34</v>
      </c>
      <c r="K90" s="61">
        <v>404.8</v>
      </c>
      <c r="L90" s="61">
        <v>319.01</v>
      </c>
      <c r="M90" s="82">
        <v>370.59</v>
      </c>
      <c r="N90" s="42">
        <f t="shared" si="57"/>
        <v>0.16168772138804421</v>
      </c>
      <c r="P90" s="340">
        <f t="shared" si="63"/>
        <v>7.3499016621647126E-3</v>
      </c>
      <c r="Q90" s="341">
        <f t="shared" si="64"/>
        <v>7.0040300429507797E-3</v>
      </c>
      <c r="R90" s="341">
        <f t="shared" si="65"/>
        <v>4.9290535316157159E-3</v>
      </c>
      <c r="S90" s="341">
        <f t="shared" si="66"/>
        <v>1.8824558256345868E-3</v>
      </c>
      <c r="T90" s="342">
        <f t="shared" si="67"/>
        <v>2.0292449132531896E-3</v>
      </c>
      <c r="V90" s="97">
        <v>655.70899999999995</v>
      </c>
      <c r="W90" s="61">
        <v>914.92099999999994</v>
      </c>
      <c r="X90" s="61">
        <v>577.98299999999995</v>
      </c>
      <c r="Y90" s="61">
        <v>938.95999999999981</v>
      </c>
      <c r="Z90" s="61">
        <v>1053.761</v>
      </c>
      <c r="AA90" s="61">
        <v>640.4</v>
      </c>
      <c r="AB90" s="61">
        <v>629.29499999999996</v>
      </c>
      <c r="AC90" s="61">
        <v>1115.171</v>
      </c>
      <c r="AD90" s="61">
        <v>689.48199999999997</v>
      </c>
      <c r="AE90" s="61">
        <v>547.06500000000005</v>
      </c>
      <c r="AF90" s="61">
        <v>356.94900000000001</v>
      </c>
      <c r="AG90" s="38">
        <v>414.68799999999999</v>
      </c>
      <c r="AH90" s="42">
        <f t="shared" si="58"/>
        <v>0.16175700170052298</v>
      </c>
      <c r="AJ90" s="340">
        <f t="shared" si="59"/>
        <v>1.1604905418398793E-2</v>
      </c>
      <c r="AK90" s="341">
        <f t="shared" si="60"/>
        <v>1.004958191291187E-2</v>
      </c>
      <c r="AL90" s="341">
        <f t="shared" si="68"/>
        <v>7.5633778965211451E-3</v>
      </c>
      <c r="AM90" s="341">
        <f t="shared" si="69"/>
        <v>3.1872930240492308E-3</v>
      </c>
      <c r="AN90" s="342">
        <f t="shared" si="70"/>
        <v>3.1837683583107838E-3</v>
      </c>
      <c r="AP90" s="52">
        <f t="shared" si="71"/>
        <v>11.192247294575495</v>
      </c>
      <c r="AQ90" s="74">
        <f t="shared" si="72"/>
        <v>14.557215592680986</v>
      </c>
      <c r="AR90" s="74">
        <f t="shared" si="73"/>
        <v>11.475886031966642</v>
      </c>
      <c r="AS90" s="74">
        <f t="shared" si="74"/>
        <v>11.72791086907646</v>
      </c>
      <c r="AT90" s="74">
        <f t="shared" si="75"/>
        <v>17.718011231798769</v>
      </c>
      <c r="AU90" s="74">
        <f t="shared" si="76"/>
        <v>11.672924793117277</v>
      </c>
      <c r="AV90" s="74">
        <f t="shared" si="77"/>
        <v>9.9032953544000986</v>
      </c>
      <c r="AW90" s="74">
        <f t="shared" si="78"/>
        <v>20.151264907842432</v>
      </c>
      <c r="AX90" s="74">
        <f t="shared" si="79"/>
        <v>13.947525994254965</v>
      </c>
      <c r="AY90" s="74">
        <f t="shared" si="80"/>
        <v>13.514451581027668</v>
      </c>
      <c r="AZ90" s="74">
        <f t="shared" si="81"/>
        <v>11.189273063540329</v>
      </c>
      <c r="BA90" s="111">
        <f t="shared" si="82"/>
        <v>11.18994036536334</v>
      </c>
      <c r="BB90" s="42">
        <f t="shared" si="83"/>
        <v>5.9637638586671943E-5</v>
      </c>
    </row>
    <row r="91" spans="1:54" ht="20.100000000000001" customHeight="1">
      <c r="A91" s="88" t="s">
        <v>166</v>
      </c>
      <c r="B91" s="90">
        <v>27.85</v>
      </c>
      <c r="C91" s="61">
        <v>58.59</v>
      </c>
      <c r="D91" s="61">
        <v>71.94</v>
      </c>
      <c r="E91" s="61">
        <v>59.12</v>
      </c>
      <c r="F91" s="61">
        <v>61.15</v>
      </c>
      <c r="G91" s="61">
        <v>100.75</v>
      </c>
      <c r="H91" s="61">
        <v>139.1</v>
      </c>
      <c r="I91" s="61">
        <v>187.04</v>
      </c>
      <c r="J91" s="61">
        <v>213.06</v>
      </c>
      <c r="K91" s="61">
        <v>211.88</v>
      </c>
      <c r="L91" s="61">
        <v>298.76</v>
      </c>
      <c r="M91" s="82">
        <v>412.83</v>
      </c>
      <c r="N91" s="42">
        <f t="shared" si="57"/>
        <v>0.38181148748159055</v>
      </c>
      <c r="P91" s="340">
        <f t="shared" si="63"/>
        <v>3.4939193884424139E-4</v>
      </c>
      <c r="Q91" s="341">
        <f t="shared" si="64"/>
        <v>1.2862382465591686E-3</v>
      </c>
      <c r="R91" s="341">
        <f t="shared" si="65"/>
        <v>2.5799601340877908E-3</v>
      </c>
      <c r="S91" s="341">
        <f t="shared" si="66"/>
        <v>1.7629619838456134E-3</v>
      </c>
      <c r="T91" s="342">
        <f t="shared" si="67"/>
        <v>2.2605390796791988E-3</v>
      </c>
      <c r="V91" s="97">
        <v>24.937999999999999</v>
      </c>
      <c r="W91" s="61">
        <v>35.213999999999999</v>
      </c>
      <c r="X91" s="61">
        <v>42.207999999999998</v>
      </c>
      <c r="Y91" s="61">
        <v>36.323999999999998</v>
      </c>
      <c r="Z91" s="61">
        <v>53.595999999999997</v>
      </c>
      <c r="AA91" s="61">
        <v>85.295000000000002</v>
      </c>
      <c r="AB91" s="61">
        <v>100.286</v>
      </c>
      <c r="AC91" s="61">
        <v>138.958</v>
      </c>
      <c r="AD91" s="61">
        <v>151.03</v>
      </c>
      <c r="AE91" s="61">
        <v>143.12700000000001</v>
      </c>
      <c r="AF91" s="61">
        <v>205.04</v>
      </c>
      <c r="AG91" s="38">
        <v>316.46499999999997</v>
      </c>
      <c r="AH91" s="42">
        <f t="shared" si="58"/>
        <v>0.54343055013655861</v>
      </c>
      <c r="AJ91" s="340">
        <f t="shared" si="59"/>
        <v>4.4135909576356141E-4</v>
      </c>
      <c r="AK91" s="341">
        <f t="shared" si="60"/>
        <v>1.3385057608710461E-3</v>
      </c>
      <c r="AL91" s="341">
        <f t="shared" si="68"/>
        <v>1.9787842179546889E-3</v>
      </c>
      <c r="AM91" s="341">
        <f t="shared" si="69"/>
        <v>1.8308569617818068E-3</v>
      </c>
      <c r="AN91" s="342">
        <f t="shared" si="70"/>
        <v>2.4296609825044907E-3</v>
      </c>
      <c r="AP91" s="52">
        <f t="shared" si="71"/>
        <v>8.9543985637342907</v>
      </c>
      <c r="AQ91" s="74">
        <f t="shared" si="72"/>
        <v>6.0102406554019447</v>
      </c>
      <c r="AR91" s="74">
        <f t="shared" si="73"/>
        <v>5.8671114817903813</v>
      </c>
      <c r="AS91" s="74">
        <f t="shared" si="74"/>
        <v>6.1441136671177263</v>
      </c>
      <c r="AT91" s="74">
        <f t="shared" si="75"/>
        <v>8.7646770237121832</v>
      </c>
      <c r="AU91" s="74">
        <f t="shared" si="76"/>
        <v>8.4660049627791558</v>
      </c>
      <c r="AV91" s="74">
        <f t="shared" si="77"/>
        <v>7.2096333572969096</v>
      </c>
      <c r="AW91" s="74">
        <f t="shared" si="78"/>
        <v>7.4293199315654412</v>
      </c>
      <c r="AX91" s="74">
        <f t="shared" si="79"/>
        <v>7.0886135360931188</v>
      </c>
      <c r="AY91" s="74">
        <f t="shared" si="80"/>
        <v>6.7550972248442518</v>
      </c>
      <c r="AZ91" s="74">
        <f t="shared" si="81"/>
        <v>6.8630338733431522</v>
      </c>
      <c r="BA91" s="111">
        <f t="shared" si="82"/>
        <v>7.6657461909260469</v>
      </c>
      <c r="BB91" s="42">
        <f t="shared" si="83"/>
        <v>0.11696173039458917</v>
      </c>
    </row>
    <row r="92" spans="1:54" ht="20.100000000000001" customHeight="1">
      <c r="A92" s="88" t="s">
        <v>127</v>
      </c>
      <c r="B92" s="90">
        <v>1464.74</v>
      </c>
      <c r="C92" s="61">
        <v>1968.8799999999999</v>
      </c>
      <c r="D92" s="61">
        <v>2921.71</v>
      </c>
      <c r="E92" s="61">
        <v>2957.73</v>
      </c>
      <c r="F92" s="61">
        <v>3320.02</v>
      </c>
      <c r="G92" s="61">
        <v>1658.58</v>
      </c>
      <c r="H92" s="61">
        <v>818.92</v>
      </c>
      <c r="I92" s="61">
        <v>477.18</v>
      </c>
      <c r="J92" s="61">
        <v>646.26</v>
      </c>
      <c r="K92" s="61">
        <v>674.57</v>
      </c>
      <c r="L92" s="61">
        <v>229.7</v>
      </c>
      <c r="M92" s="82">
        <v>510.72</v>
      </c>
      <c r="N92" s="42">
        <f t="shared" si="57"/>
        <v>1.2234218545929476</v>
      </c>
      <c r="P92" s="340">
        <f t="shared" si="63"/>
        <v>1.837588324964862E-2</v>
      </c>
      <c r="Q92" s="341">
        <f t="shared" si="64"/>
        <v>2.1174481697053157E-2</v>
      </c>
      <c r="R92" s="341">
        <f t="shared" si="65"/>
        <v>8.2139121561808637E-3</v>
      </c>
      <c r="S92" s="341">
        <f t="shared" si="66"/>
        <v>1.355443726366774E-3</v>
      </c>
      <c r="T92" s="342">
        <f t="shared" si="67"/>
        <v>2.7965567395144744E-3</v>
      </c>
      <c r="V92" s="97">
        <v>832.86099999999999</v>
      </c>
      <c r="W92" s="61">
        <v>1198.1499999999999</v>
      </c>
      <c r="X92" s="61">
        <v>1526.1379999999999</v>
      </c>
      <c r="Y92" s="61">
        <v>1736.607</v>
      </c>
      <c r="Z92" s="61">
        <v>2045.2050000000002</v>
      </c>
      <c r="AA92" s="61">
        <v>1013.535</v>
      </c>
      <c r="AB92" s="61">
        <v>566.07100000000003</v>
      </c>
      <c r="AC92" s="61">
        <v>296.64299999999997</v>
      </c>
      <c r="AD92" s="61">
        <v>455.15199999999999</v>
      </c>
      <c r="AE92" s="61">
        <v>379.81700000000001</v>
      </c>
      <c r="AF92" s="61">
        <v>133.62299999999999</v>
      </c>
      <c r="AG92" s="38">
        <v>288.15499999999997</v>
      </c>
      <c r="AH92" s="42">
        <f t="shared" si="58"/>
        <v>1.1564775525171564</v>
      </c>
      <c r="AJ92" s="340">
        <f t="shared" si="59"/>
        <v>1.4740186777477566E-2</v>
      </c>
      <c r="AK92" s="341">
        <f t="shared" si="60"/>
        <v>1.5905064028893086E-2</v>
      </c>
      <c r="AL92" s="341">
        <f t="shared" si="68"/>
        <v>5.2511118468974828E-3</v>
      </c>
      <c r="AM92" s="341">
        <f t="shared" si="69"/>
        <v>1.1931554809021185E-3</v>
      </c>
      <c r="AN92" s="342">
        <f t="shared" si="70"/>
        <v>2.2123108729672522E-3</v>
      </c>
      <c r="AP92" s="52">
        <f t="shared" si="71"/>
        <v>5.6860671518494756</v>
      </c>
      <c r="AQ92" s="74">
        <f t="shared" si="72"/>
        <v>6.0854394376498311</v>
      </c>
      <c r="AR92" s="74">
        <f t="shared" si="73"/>
        <v>5.2234410670463527</v>
      </c>
      <c r="AS92" s="74">
        <f t="shared" si="74"/>
        <v>5.8714182836161513</v>
      </c>
      <c r="AT92" s="74">
        <f t="shared" si="75"/>
        <v>6.1602189143438899</v>
      </c>
      <c r="AU92" s="74">
        <f t="shared" si="76"/>
        <v>6.110859892196939</v>
      </c>
      <c r="AV92" s="74">
        <f t="shared" si="77"/>
        <v>6.912409026522738</v>
      </c>
      <c r="AW92" s="74">
        <f t="shared" si="78"/>
        <v>6.216584936501949</v>
      </c>
      <c r="AX92" s="74">
        <f t="shared" si="79"/>
        <v>7.0428620060037748</v>
      </c>
      <c r="AY92" s="74">
        <f t="shared" si="80"/>
        <v>5.6305053589694172</v>
      </c>
      <c r="AZ92" s="74">
        <f t="shared" si="81"/>
        <v>5.8172834131475835</v>
      </c>
      <c r="BA92" s="111">
        <f t="shared" si="82"/>
        <v>5.6421326754385959</v>
      </c>
      <c r="BB92" s="42">
        <f t="shared" si="83"/>
        <v>-3.0108682226678379E-2</v>
      </c>
    </row>
    <row r="93" spans="1:54" ht="20.100000000000001" customHeight="1">
      <c r="A93" s="88" t="s">
        <v>138</v>
      </c>
      <c r="B93" s="90">
        <v>378.61</v>
      </c>
      <c r="C93" s="61">
        <v>334.49</v>
      </c>
      <c r="D93" s="61">
        <v>417.78</v>
      </c>
      <c r="E93" s="61">
        <v>329.42</v>
      </c>
      <c r="F93" s="61">
        <v>302.31</v>
      </c>
      <c r="G93" s="61">
        <v>265.69</v>
      </c>
      <c r="H93" s="61">
        <v>223.43</v>
      </c>
      <c r="I93" s="61">
        <v>202.18</v>
      </c>
      <c r="J93" s="61">
        <v>198.11</v>
      </c>
      <c r="K93" s="61">
        <v>489.91</v>
      </c>
      <c r="L93" s="61">
        <v>184.94</v>
      </c>
      <c r="M93" s="82">
        <v>197.36</v>
      </c>
      <c r="N93" s="42">
        <f t="shared" si="57"/>
        <v>6.7156915756461641E-2</v>
      </c>
      <c r="P93" s="340">
        <f t="shared" si="63"/>
        <v>4.7498485445536167E-3</v>
      </c>
      <c r="Q93" s="341">
        <f t="shared" si="64"/>
        <v>3.3919666474273497E-3</v>
      </c>
      <c r="R93" s="341">
        <f t="shared" si="65"/>
        <v>5.9653967778504329E-3</v>
      </c>
      <c r="S93" s="341">
        <f t="shared" si="66"/>
        <v>1.0913180790347026E-3</v>
      </c>
      <c r="T93" s="342">
        <f t="shared" si="67"/>
        <v>1.0806869480548572E-3</v>
      </c>
      <c r="V93" s="97">
        <v>365.86099999999999</v>
      </c>
      <c r="W93" s="61">
        <v>335.53399999999999</v>
      </c>
      <c r="X93" s="61">
        <v>687.51099999999997</v>
      </c>
      <c r="Y93" s="61">
        <v>904.72900000000004</v>
      </c>
      <c r="Z93" s="61">
        <v>804.96400000000006</v>
      </c>
      <c r="AA93" s="61">
        <v>248.91900000000001</v>
      </c>
      <c r="AB93" s="61">
        <v>660.73400000000004</v>
      </c>
      <c r="AC93" s="61">
        <v>273.89100000000002</v>
      </c>
      <c r="AD93" s="61">
        <v>348.06099999999998</v>
      </c>
      <c r="AE93" s="61">
        <v>499.97500000000002</v>
      </c>
      <c r="AF93" s="61">
        <v>211.24100000000001</v>
      </c>
      <c r="AG93" s="38">
        <v>221.53700000000001</v>
      </c>
      <c r="AH93" s="42">
        <f t="shared" si="58"/>
        <v>4.8740538058426118E-2</v>
      </c>
      <c r="AJ93" s="340">
        <f t="shared" si="59"/>
        <v>6.4751014570195026E-3</v>
      </c>
      <c r="AK93" s="341">
        <f t="shared" si="60"/>
        <v>3.9062021864149123E-3</v>
      </c>
      <c r="AL93" s="341">
        <f t="shared" si="68"/>
        <v>6.9123410633346299E-3</v>
      </c>
      <c r="AM93" s="341">
        <f t="shared" si="69"/>
        <v>1.8862273481454874E-3</v>
      </c>
      <c r="AN93" s="342">
        <f t="shared" si="70"/>
        <v>1.7008509790374842E-3</v>
      </c>
      <c r="AP93" s="52">
        <f t="shared" si="71"/>
        <v>9.6632682707799571</v>
      </c>
      <c r="AQ93" s="74">
        <f t="shared" si="72"/>
        <v>10.031211695416902</v>
      </c>
      <c r="AR93" s="74">
        <f t="shared" si="73"/>
        <v>16.456292785676673</v>
      </c>
      <c r="AS93" s="74">
        <f t="shared" si="74"/>
        <v>27.464300892477688</v>
      </c>
      <c r="AT93" s="74">
        <f t="shared" si="75"/>
        <v>26.627104627700046</v>
      </c>
      <c r="AU93" s="74">
        <f t="shared" si="76"/>
        <v>9.3687756407843743</v>
      </c>
      <c r="AV93" s="74">
        <f t="shared" si="77"/>
        <v>29.572304524907128</v>
      </c>
      <c r="AW93" s="74">
        <f t="shared" si="78"/>
        <v>13.546888910871502</v>
      </c>
      <c r="AX93" s="74">
        <f t="shared" si="79"/>
        <v>17.569077785068899</v>
      </c>
      <c r="AY93" s="74">
        <f t="shared" si="80"/>
        <v>10.205445898226204</v>
      </c>
      <c r="AZ93" s="74">
        <f t="shared" si="81"/>
        <v>11.422136909267874</v>
      </c>
      <c r="BA93" s="111">
        <f t="shared" si="82"/>
        <v>11.225020267531413</v>
      </c>
      <c r="BB93" s="42">
        <f t="shared" si="83"/>
        <v>-1.725742243349588E-2</v>
      </c>
    </row>
    <row r="94" spans="1:54" ht="20.100000000000001" customHeight="1">
      <c r="A94" s="88" t="s">
        <v>165</v>
      </c>
      <c r="B94" s="90">
        <v>73.12</v>
      </c>
      <c r="C94" s="61">
        <v>80.319999999999993</v>
      </c>
      <c r="D94" s="61">
        <v>178.44</v>
      </c>
      <c r="E94" s="61">
        <v>97.17</v>
      </c>
      <c r="F94" s="61">
        <v>165.17</v>
      </c>
      <c r="G94" s="61">
        <v>164.66</v>
      </c>
      <c r="H94" s="61">
        <v>196.1</v>
      </c>
      <c r="I94" s="61">
        <v>275.58</v>
      </c>
      <c r="J94" s="61">
        <v>313.07</v>
      </c>
      <c r="K94" s="61">
        <v>279.33</v>
      </c>
      <c r="L94" s="61">
        <v>270.33</v>
      </c>
      <c r="M94" s="82">
        <v>494.14</v>
      </c>
      <c r="N94" s="42">
        <f t="shared" si="57"/>
        <v>0.82791403099914929</v>
      </c>
      <c r="P94" s="340">
        <f t="shared" si="63"/>
        <v>9.1732633997453972E-4</v>
      </c>
      <c r="Q94" s="341">
        <f t="shared" si="64"/>
        <v>2.1021537437065281E-3</v>
      </c>
      <c r="R94" s="341">
        <f t="shared" si="65"/>
        <v>3.4012661140963877E-3</v>
      </c>
      <c r="S94" s="341">
        <f t="shared" si="66"/>
        <v>1.5951985309043536E-3</v>
      </c>
      <c r="T94" s="342">
        <f t="shared" si="67"/>
        <v>2.7057693986209316E-3</v>
      </c>
      <c r="V94" s="97">
        <v>28.724</v>
      </c>
      <c r="W94" s="61">
        <v>35.878</v>
      </c>
      <c r="X94" s="61">
        <v>67.715000000000003</v>
      </c>
      <c r="Y94" s="61">
        <v>43.087000000000003</v>
      </c>
      <c r="Z94" s="61">
        <v>71.122</v>
      </c>
      <c r="AA94" s="61">
        <v>70.03</v>
      </c>
      <c r="AB94" s="61">
        <v>83.236000000000004</v>
      </c>
      <c r="AC94" s="61">
        <v>116.114</v>
      </c>
      <c r="AD94" s="61">
        <v>133.19399999999999</v>
      </c>
      <c r="AE94" s="61">
        <v>118.964</v>
      </c>
      <c r="AF94" s="61">
        <v>112.291</v>
      </c>
      <c r="AG94" s="38">
        <v>208.05699999999999</v>
      </c>
      <c r="AH94" s="42">
        <f t="shared" si="58"/>
        <v>0.85283771629070892</v>
      </c>
      <c r="AJ94" s="340">
        <f t="shared" si="59"/>
        <v>5.0836469110243556E-4</v>
      </c>
      <c r="AK94" s="341">
        <f t="shared" si="60"/>
        <v>1.0989572475971553E-3</v>
      </c>
      <c r="AL94" s="341">
        <f t="shared" si="68"/>
        <v>1.6447217206031119E-3</v>
      </c>
      <c r="AM94" s="341">
        <f t="shared" si="69"/>
        <v>1.0026763514213856E-3</v>
      </c>
      <c r="AN94" s="342">
        <f t="shared" si="70"/>
        <v>1.5973582387845001E-3</v>
      </c>
      <c r="AP94" s="52">
        <f t="shared" si="71"/>
        <v>3.9283369803063457</v>
      </c>
      <c r="AQ94" s="74">
        <f t="shared" si="72"/>
        <v>4.4668824701195229</v>
      </c>
      <c r="AR94" s="74">
        <f t="shared" si="73"/>
        <v>3.7948329970858552</v>
      </c>
      <c r="AS94" s="74">
        <f t="shared" si="74"/>
        <v>4.4341875064320266</v>
      </c>
      <c r="AT94" s="74">
        <f t="shared" si="75"/>
        <v>4.3059877701761824</v>
      </c>
      <c r="AU94" s="74">
        <f t="shared" si="76"/>
        <v>4.2530061945827766</v>
      </c>
      <c r="AV94" s="74">
        <f t="shared" si="77"/>
        <v>4.2445690973992871</v>
      </c>
      <c r="AW94" s="74">
        <f t="shared" si="78"/>
        <v>4.2134407431598815</v>
      </c>
      <c r="AX94" s="74">
        <f t="shared" si="79"/>
        <v>4.2544478870540132</v>
      </c>
      <c r="AY94" s="74">
        <f t="shared" si="80"/>
        <v>4.2589052375326677</v>
      </c>
      <c r="AZ94" s="74">
        <f t="shared" si="81"/>
        <v>4.1538489993711387</v>
      </c>
      <c r="BA94" s="111">
        <f t="shared" si="82"/>
        <v>4.2104869065447037</v>
      </c>
      <c r="BB94" s="42">
        <f t="shared" si="83"/>
        <v>1.3635042386504549E-2</v>
      </c>
    </row>
    <row r="95" spans="1:54" ht="20.100000000000001" customHeight="1">
      <c r="A95" s="88" t="s">
        <v>172</v>
      </c>
      <c r="B95" s="90">
        <v>117.91</v>
      </c>
      <c r="C95" s="61">
        <v>234.73</v>
      </c>
      <c r="D95" s="61">
        <v>257.41000000000003</v>
      </c>
      <c r="E95" s="61">
        <v>214.67</v>
      </c>
      <c r="F95" s="61">
        <v>180.14</v>
      </c>
      <c r="G95" s="61">
        <v>255.61</v>
      </c>
      <c r="H95" s="61">
        <v>215.52</v>
      </c>
      <c r="I95" s="61">
        <v>299.49</v>
      </c>
      <c r="J95" s="61">
        <v>134.19</v>
      </c>
      <c r="K95" s="61">
        <v>173.02</v>
      </c>
      <c r="L95" s="61">
        <v>155.78</v>
      </c>
      <c r="M95" s="82">
        <v>255.38</v>
      </c>
      <c r="N95" s="42">
        <f t="shared" si="57"/>
        <v>0.63936320451919371</v>
      </c>
      <c r="P95" s="340">
        <f t="shared" si="63"/>
        <v>1.4792389051750269E-3</v>
      </c>
      <c r="Q95" s="341">
        <f t="shared" si="64"/>
        <v>3.263278989607832E-3</v>
      </c>
      <c r="R95" s="341">
        <f t="shared" si="65"/>
        <v>2.1067807362651955E-3</v>
      </c>
      <c r="S95" s="341">
        <f t="shared" si="66"/>
        <v>9.192469468585811E-4</v>
      </c>
      <c r="T95" s="342">
        <f t="shared" si="67"/>
        <v>1.3983878840405828E-3</v>
      </c>
      <c r="V95" s="97">
        <v>71.353999999999999</v>
      </c>
      <c r="W95" s="61">
        <v>160.56700000000001</v>
      </c>
      <c r="X95" s="61">
        <v>151.05600000000001</v>
      </c>
      <c r="Y95" s="61">
        <v>142.57399999999998</v>
      </c>
      <c r="Z95" s="61">
        <v>117.48699999999999</v>
      </c>
      <c r="AA95" s="61">
        <v>187.67400000000001</v>
      </c>
      <c r="AB95" s="61">
        <v>154.36799999999999</v>
      </c>
      <c r="AC95" s="61">
        <v>221.93199999999999</v>
      </c>
      <c r="AD95" s="61">
        <v>115.452</v>
      </c>
      <c r="AE95" s="61">
        <v>137.898</v>
      </c>
      <c r="AF95" s="61">
        <v>116.414</v>
      </c>
      <c r="AG95" s="38">
        <v>204.34</v>
      </c>
      <c r="AH95" s="42">
        <f t="shared" si="58"/>
        <v>0.75528716477399627</v>
      </c>
      <c r="AJ95" s="340">
        <f t="shared" si="59"/>
        <v>1.262841323246177E-3</v>
      </c>
      <c r="AK95" s="341">
        <f t="shared" si="60"/>
        <v>2.9451049905119021E-3</v>
      </c>
      <c r="AL95" s="341">
        <f t="shared" si="68"/>
        <v>1.906491340470461E-3</v>
      </c>
      <c r="AM95" s="341">
        <f t="shared" si="69"/>
        <v>1.039491720390496E-3</v>
      </c>
      <c r="AN95" s="342">
        <f t="shared" si="70"/>
        <v>1.5688209601850685E-3</v>
      </c>
      <c r="AP95" s="52">
        <f t="shared" si="71"/>
        <v>6.0515647527775416</v>
      </c>
      <c r="AQ95" s="74">
        <f t="shared" si="72"/>
        <v>6.840497592979168</v>
      </c>
      <c r="AR95" s="74">
        <f t="shared" si="73"/>
        <v>5.8683034847131035</v>
      </c>
      <c r="AS95" s="74">
        <f t="shared" si="74"/>
        <v>6.6415428331858193</v>
      </c>
      <c r="AT95" s="74">
        <f t="shared" si="75"/>
        <v>6.5219829021871876</v>
      </c>
      <c r="AU95" s="74">
        <f t="shared" si="76"/>
        <v>7.3422010093501822</v>
      </c>
      <c r="AV95" s="74">
        <f t="shared" si="77"/>
        <v>7.1625835189309575</v>
      </c>
      <c r="AW95" s="74">
        <f t="shared" si="78"/>
        <v>7.4103308958562888</v>
      </c>
      <c r="AX95" s="74">
        <f t="shared" si="79"/>
        <v>8.6036217303822937</v>
      </c>
      <c r="AY95" s="74">
        <f t="shared" si="80"/>
        <v>7.9700612645936877</v>
      </c>
      <c r="AZ95" s="74">
        <f t="shared" si="81"/>
        <v>7.4729747079214279</v>
      </c>
      <c r="BA95" s="111">
        <f t="shared" si="82"/>
        <v>8.0014096640300743</v>
      </c>
      <c r="BB95" s="42">
        <f t="shared" si="83"/>
        <v>7.0712798686244721E-2</v>
      </c>
    </row>
    <row r="96" spans="1:54" ht="20.100000000000001" customHeight="1">
      <c r="A96" s="88" t="s">
        <v>168</v>
      </c>
      <c r="B96" s="90">
        <v>1176.22</v>
      </c>
      <c r="C96" s="61">
        <v>1017.52</v>
      </c>
      <c r="D96" s="61">
        <v>1017.6</v>
      </c>
      <c r="E96" s="61">
        <v>698.02000000000021</v>
      </c>
      <c r="F96" s="61">
        <v>903.92</v>
      </c>
      <c r="G96" s="61">
        <v>834.79</v>
      </c>
      <c r="H96" s="61">
        <v>691.91</v>
      </c>
      <c r="I96" s="61">
        <v>627.20000000000005</v>
      </c>
      <c r="J96" s="61">
        <v>568.89</v>
      </c>
      <c r="K96" s="61">
        <v>634.21</v>
      </c>
      <c r="L96" s="61">
        <v>458.82</v>
      </c>
      <c r="M96" s="82">
        <v>426.06</v>
      </c>
      <c r="N96" s="42">
        <f t="shared" si="57"/>
        <v>-7.1400549234994101E-2</v>
      </c>
      <c r="P96" s="340">
        <f t="shared" si="63"/>
        <v>1.4756258036171404E-2</v>
      </c>
      <c r="Q96" s="341">
        <f t="shared" si="64"/>
        <v>1.0657457328487625E-2</v>
      </c>
      <c r="R96" s="341">
        <f t="shared" si="65"/>
        <v>7.7224679848962533E-3</v>
      </c>
      <c r="S96" s="341">
        <f t="shared" si="66"/>
        <v>2.7074649130674937E-3</v>
      </c>
      <c r="T96" s="342">
        <f t="shared" si="67"/>
        <v>2.3329827781123453E-3</v>
      </c>
      <c r="V96" s="97">
        <v>476.73200000000003</v>
      </c>
      <c r="W96" s="61">
        <v>412.27</v>
      </c>
      <c r="X96" s="61">
        <v>404.90600000000001</v>
      </c>
      <c r="Y96" s="61">
        <v>305.05899999999991</v>
      </c>
      <c r="Z96" s="61">
        <v>381.964</v>
      </c>
      <c r="AA96" s="61">
        <v>370.19299999999998</v>
      </c>
      <c r="AB96" s="61">
        <v>308.67399999999998</v>
      </c>
      <c r="AC96" s="61">
        <v>288.35899999999998</v>
      </c>
      <c r="AD96" s="61">
        <v>251.636</v>
      </c>
      <c r="AE96" s="61">
        <v>295.03800000000001</v>
      </c>
      <c r="AF96" s="61">
        <v>210.328</v>
      </c>
      <c r="AG96" s="38">
        <v>201.20099999999999</v>
      </c>
      <c r="AH96" s="42">
        <f t="shared" si="58"/>
        <v>-4.3394127267886391E-2</v>
      </c>
      <c r="AJ96" s="340">
        <f t="shared" si="59"/>
        <v>8.4373247430248686E-3</v>
      </c>
      <c r="AK96" s="341">
        <f t="shared" si="60"/>
        <v>5.8093142990109049E-3</v>
      </c>
      <c r="AL96" s="341">
        <f t="shared" si="68"/>
        <v>4.0790105158140357E-3</v>
      </c>
      <c r="AM96" s="341">
        <f t="shared" si="69"/>
        <v>1.8780749271246776E-3</v>
      </c>
      <c r="AN96" s="342">
        <f t="shared" si="70"/>
        <v>1.5447212783116174E-3</v>
      </c>
      <c r="AP96" s="52">
        <f t="shared" si="71"/>
        <v>4.0530853071704271</v>
      </c>
      <c r="AQ96" s="74">
        <f t="shared" si="72"/>
        <v>4.051713971224153</v>
      </c>
      <c r="AR96" s="74">
        <f t="shared" si="73"/>
        <v>3.9790290880503143</v>
      </c>
      <c r="AS96" s="74">
        <f t="shared" si="74"/>
        <v>4.3703475545113299</v>
      </c>
      <c r="AT96" s="74">
        <f t="shared" si="75"/>
        <v>4.2256394371183292</v>
      </c>
      <c r="AU96" s="74">
        <f t="shared" si="76"/>
        <v>4.4345643814612057</v>
      </c>
      <c r="AV96" s="74">
        <f t="shared" si="77"/>
        <v>4.4611871486175945</v>
      </c>
      <c r="AW96" s="74">
        <f t="shared" si="78"/>
        <v>4.5975605867346934</v>
      </c>
      <c r="AX96" s="74">
        <f t="shared" si="79"/>
        <v>4.4232804232804233</v>
      </c>
      <c r="AY96" s="74">
        <f t="shared" si="80"/>
        <v>4.6520553129089732</v>
      </c>
      <c r="AZ96" s="74">
        <f t="shared" si="81"/>
        <v>4.5841070572337737</v>
      </c>
      <c r="BA96" s="111">
        <f t="shared" si="82"/>
        <v>4.7223630474581038</v>
      </c>
      <c r="BB96" s="42">
        <f t="shared" si="83"/>
        <v>3.0159851962043637E-2</v>
      </c>
    </row>
    <row r="97" spans="1:54" ht="20.100000000000001" customHeight="1">
      <c r="A97" s="88" t="s">
        <v>162</v>
      </c>
      <c r="B97" s="90">
        <v>14.4</v>
      </c>
      <c r="C97" s="61">
        <v>24.66</v>
      </c>
      <c r="D97" s="61">
        <v>0.09</v>
      </c>
      <c r="E97" s="61">
        <v>12.83</v>
      </c>
      <c r="F97" s="61">
        <v>36</v>
      </c>
      <c r="G97" s="61">
        <v>32.85</v>
      </c>
      <c r="H97" s="61">
        <v>131.81</v>
      </c>
      <c r="I97" s="61">
        <v>208.68</v>
      </c>
      <c r="J97" s="61">
        <v>180.89</v>
      </c>
      <c r="K97" s="61">
        <v>293.73</v>
      </c>
      <c r="L97" s="61">
        <v>295.63</v>
      </c>
      <c r="M97" s="82">
        <v>382.63</v>
      </c>
      <c r="N97" s="42">
        <f t="shared" si="57"/>
        <v>0.29428677739065723</v>
      </c>
      <c r="P97" s="340">
        <f t="shared" si="63"/>
        <v>1.8065507789432947E-4</v>
      </c>
      <c r="Q97" s="341">
        <f t="shared" si="64"/>
        <v>4.1938388485824999E-4</v>
      </c>
      <c r="R97" s="341">
        <f t="shared" si="65"/>
        <v>3.5766079393317299E-3</v>
      </c>
      <c r="S97" s="341">
        <f t="shared" si="66"/>
        <v>1.7444920715098363E-3</v>
      </c>
      <c r="T97" s="342">
        <f t="shared" si="67"/>
        <v>2.09517251182727E-3</v>
      </c>
      <c r="V97" s="97">
        <v>5.04</v>
      </c>
      <c r="W97" s="61">
        <v>13.257999999999999</v>
      </c>
      <c r="X97" s="61">
        <v>5.6000000000000001E-2</v>
      </c>
      <c r="Y97" s="61">
        <v>5.4870000000000001</v>
      </c>
      <c r="Z97" s="61">
        <v>16.239999999999998</v>
      </c>
      <c r="AA97" s="61">
        <v>15.018000000000001</v>
      </c>
      <c r="AB97" s="61">
        <v>63.813000000000002</v>
      </c>
      <c r="AC97" s="61">
        <v>117.782</v>
      </c>
      <c r="AD97" s="61">
        <v>89.126999999999995</v>
      </c>
      <c r="AE97" s="61">
        <v>149.72200000000001</v>
      </c>
      <c r="AF97" s="61">
        <v>136.435</v>
      </c>
      <c r="AG97" s="38">
        <v>180.64500000000001</v>
      </c>
      <c r="AH97" s="42">
        <f t="shared" si="58"/>
        <v>0.32403708725766855</v>
      </c>
      <c r="AJ97" s="340">
        <f t="shared" si="59"/>
        <v>8.9199207741131993E-5</v>
      </c>
      <c r="AK97" s="341">
        <f t="shared" si="60"/>
        <v>2.3567242530935425E-4</v>
      </c>
      <c r="AL97" s="341">
        <f t="shared" si="68"/>
        <v>2.0699625554969499E-3</v>
      </c>
      <c r="AM97" s="341">
        <f t="shared" si="69"/>
        <v>1.2182645804755211E-3</v>
      </c>
      <c r="AN97" s="342">
        <f t="shared" si="70"/>
        <v>1.3869025269288035E-3</v>
      </c>
      <c r="AP97" s="52">
        <f t="shared" si="71"/>
        <v>3.5</v>
      </c>
      <c r="AQ97" s="74">
        <f t="shared" si="72"/>
        <v>5.3763179237631782</v>
      </c>
      <c r="AR97" s="74">
        <f t="shared" si="73"/>
        <v>6.2222222222222223</v>
      </c>
      <c r="AS97" s="74">
        <f t="shared" si="74"/>
        <v>4.2766952455183169</v>
      </c>
      <c r="AT97" s="74">
        <f t="shared" si="75"/>
        <v>4.5111111111111111</v>
      </c>
      <c r="AU97" s="74">
        <f t="shared" si="76"/>
        <v>4.5716894977168945</v>
      </c>
      <c r="AV97" s="74">
        <f t="shared" si="77"/>
        <v>4.8412867005538276</v>
      </c>
      <c r="AW97" s="74">
        <f t="shared" si="78"/>
        <v>5.6441441441441444</v>
      </c>
      <c r="AX97" s="74">
        <f t="shared" si="79"/>
        <v>4.9271380396926308</v>
      </c>
      <c r="AY97" s="74">
        <f t="shared" si="80"/>
        <v>5.0972661968474453</v>
      </c>
      <c r="AZ97" s="74">
        <f t="shared" si="81"/>
        <v>4.6150593647464735</v>
      </c>
      <c r="BA97" s="111">
        <f t="shared" si="82"/>
        <v>4.7211405274024525</v>
      </c>
      <c r="BB97" s="42">
        <f t="shared" si="83"/>
        <v>2.298587174551037E-2</v>
      </c>
    </row>
    <row r="98" spans="1:54" ht="20.100000000000001" customHeight="1" thickBot="1">
      <c r="A98" s="48" t="s">
        <v>33</v>
      </c>
      <c r="B98" s="91">
        <f t="shared" ref="B98:L98" si="84">B99-SUM(B71:B97)</f>
        <v>2729.7600000000239</v>
      </c>
      <c r="C98" s="67">
        <f t="shared" si="84"/>
        <v>3954.6899999999878</v>
      </c>
      <c r="D98" s="67">
        <f t="shared" si="84"/>
        <v>3589.7200000000303</v>
      </c>
      <c r="E98" s="67">
        <f t="shared" si="84"/>
        <v>2923.6600000000471</v>
      </c>
      <c r="F98" s="67">
        <f t="shared" si="84"/>
        <v>2838.679999999993</v>
      </c>
      <c r="G98" s="67">
        <f t="shared" si="84"/>
        <v>2344.8900000000285</v>
      </c>
      <c r="H98" s="67">
        <f t="shared" si="84"/>
        <v>2210.1399999999703</v>
      </c>
      <c r="I98" s="67">
        <f t="shared" si="84"/>
        <v>2624.1000000000204</v>
      </c>
      <c r="J98" s="67">
        <f t="shared" si="84"/>
        <v>2723.9500000000262</v>
      </c>
      <c r="K98" s="67">
        <f t="shared" si="84"/>
        <v>2315.5799999999435</v>
      </c>
      <c r="L98" s="67">
        <f t="shared" si="84"/>
        <v>1799.5599999998813</v>
      </c>
      <c r="M98" s="107">
        <f t="shared" ref="M98" si="85">M99-SUM(M71:M97)</f>
        <v>2880.5499999998719</v>
      </c>
      <c r="N98" s="42">
        <f t="shared" si="57"/>
        <v>0.60069683700463561</v>
      </c>
      <c r="P98" s="340">
        <f t="shared" si="63"/>
        <v>3.4246180932835359E-2</v>
      </c>
      <c r="Q98" s="349">
        <f t="shared" si="64"/>
        <v>2.9936349399247299E-2</v>
      </c>
      <c r="R98" s="341">
        <f t="shared" si="65"/>
        <v>2.8195696088780732E-2</v>
      </c>
      <c r="S98" s="341">
        <f t="shared" si="66"/>
        <v>1.0619078416283984E-2</v>
      </c>
      <c r="T98" s="342">
        <f t="shared" si="67"/>
        <v>1.5773068444564657E-2</v>
      </c>
      <c r="V98" s="97">
        <f t="shared" ref="V98:AG98" si="86">V99-SUM(V71:V97)</f>
        <v>1529.0709999999963</v>
      </c>
      <c r="W98" s="61">
        <f t="shared" si="86"/>
        <v>2168.5829999999914</v>
      </c>
      <c r="X98" s="61">
        <f t="shared" si="86"/>
        <v>2024.5360000000146</v>
      </c>
      <c r="Y98" s="61">
        <f t="shared" si="86"/>
        <v>2307.3570000000036</v>
      </c>
      <c r="Z98" s="61">
        <f t="shared" si="86"/>
        <v>1729.6849999999977</v>
      </c>
      <c r="AA98" s="61">
        <f t="shared" si="86"/>
        <v>1553.4849999999933</v>
      </c>
      <c r="AB98" s="61">
        <f t="shared" si="86"/>
        <v>1446.515000000014</v>
      </c>
      <c r="AC98" s="61">
        <f t="shared" si="86"/>
        <v>1697.5600000000122</v>
      </c>
      <c r="AD98" s="61">
        <f t="shared" si="86"/>
        <v>1861.4790000000066</v>
      </c>
      <c r="AE98" s="61">
        <f t="shared" si="86"/>
        <v>1676.1150000000052</v>
      </c>
      <c r="AF98" s="61">
        <f t="shared" si="86"/>
        <v>1229.539000000048</v>
      </c>
      <c r="AG98" s="38">
        <f t="shared" si="86"/>
        <v>1809.9140000000189</v>
      </c>
      <c r="AH98" s="42">
        <f t="shared" si="58"/>
        <v>0.47202650749585678</v>
      </c>
      <c r="AJ98" s="340">
        <f t="shared" si="59"/>
        <v>2.706188924205161E-2</v>
      </c>
      <c r="AK98" s="349">
        <f t="shared" si="60"/>
        <v>2.4378317860680555E-2</v>
      </c>
      <c r="AL98" s="341">
        <f t="shared" si="68"/>
        <v>2.3172915728528747E-2</v>
      </c>
      <c r="AM98" s="341">
        <f t="shared" si="69"/>
        <v>1.0978882354332467E-2</v>
      </c>
      <c r="AN98" s="342">
        <f t="shared" si="70"/>
        <v>1.3895620139632119E-2</v>
      </c>
      <c r="AP98" s="52">
        <f t="shared" si="71"/>
        <v>5.6014851122442373</v>
      </c>
      <c r="AQ98" s="74">
        <f t="shared" si="72"/>
        <v>5.4835726694127684</v>
      </c>
      <c r="AR98" s="74">
        <f t="shared" si="73"/>
        <v>5.6398159187903163</v>
      </c>
      <c r="AS98" s="74">
        <f t="shared" si="74"/>
        <v>7.892015487436864</v>
      </c>
      <c r="AT98" s="74">
        <f t="shared" si="75"/>
        <v>6.0932722251187244</v>
      </c>
      <c r="AU98" s="74">
        <f t="shared" si="76"/>
        <v>6.6249802762601853</v>
      </c>
      <c r="AV98" s="74">
        <f t="shared" si="77"/>
        <v>6.5449021328967092</v>
      </c>
      <c r="AW98" s="74">
        <f t="shared" si="78"/>
        <v>6.469113219770585</v>
      </c>
      <c r="AX98" s="74">
        <f t="shared" si="79"/>
        <v>6.8337487839350528</v>
      </c>
      <c r="AY98" s="74">
        <f t="shared" si="80"/>
        <v>7.2384240665407642</v>
      </c>
      <c r="AZ98" s="74">
        <f t="shared" si="81"/>
        <v>6.8324423748034473</v>
      </c>
      <c r="BA98" s="111">
        <f t="shared" si="82"/>
        <v>6.283223689920673</v>
      </c>
      <c r="BB98" s="42">
        <f t="shared" si="83"/>
        <v>-8.0383946875010992E-2</v>
      </c>
    </row>
    <row r="99" spans="1:54" s="6" customFormat="1" ht="26.25" customHeight="1" thickBot="1">
      <c r="A99" s="58" t="s">
        <v>34</v>
      </c>
      <c r="B99" s="94">
        <v>79709.910000000047</v>
      </c>
      <c r="C99" s="95">
        <v>85634.580000000016</v>
      </c>
      <c r="D99" s="95">
        <v>86232.510000000038</v>
      </c>
      <c r="E99" s="95">
        <v>84690.72</v>
      </c>
      <c r="F99" s="95">
        <v>83054.509999999995</v>
      </c>
      <c r="G99" s="95">
        <v>78329.190000000031</v>
      </c>
      <c r="H99" s="95">
        <v>79536.339999999982</v>
      </c>
      <c r="I99" s="95">
        <v>81256.039999999964</v>
      </c>
      <c r="J99" s="95">
        <v>79463.790000000008</v>
      </c>
      <c r="K99" s="95">
        <v>82125.299999999974</v>
      </c>
      <c r="L99" s="95">
        <v>169464.79999999993</v>
      </c>
      <c r="M99" s="96">
        <v>182624.5799999999</v>
      </c>
      <c r="N99" s="139">
        <f t="shared" si="57"/>
        <v>7.7654946631984786E-2</v>
      </c>
      <c r="O99"/>
      <c r="P99" s="334">
        <f>SUM(P71:P98)</f>
        <v>0.99999999999999978</v>
      </c>
      <c r="Q99" s="338">
        <f t="shared" ref="Q99:T99" si="87">SUM(Q71:Q98)</f>
        <v>1.0000000000000002</v>
      </c>
      <c r="R99" s="338">
        <f t="shared" si="87"/>
        <v>0.99999999999999978</v>
      </c>
      <c r="S99" s="338">
        <f t="shared" si="87"/>
        <v>0.99999999999999989</v>
      </c>
      <c r="T99" s="335">
        <f t="shared" si="87"/>
        <v>0.99999999999999967</v>
      </c>
      <c r="V99" s="99">
        <v>56502.744000000006</v>
      </c>
      <c r="W99" s="69">
        <v>62426.004000000001</v>
      </c>
      <c r="X99" s="69">
        <v>64017.688000000002</v>
      </c>
      <c r="Y99" s="69">
        <v>69792.22099999999</v>
      </c>
      <c r="Z99" s="69">
        <v>64875.915000000008</v>
      </c>
      <c r="AA99" s="69">
        <v>63724.043999999987</v>
      </c>
      <c r="AB99" s="69">
        <v>68210.302000000011</v>
      </c>
      <c r="AC99" s="69">
        <v>69828.114000000016</v>
      </c>
      <c r="AD99" s="69">
        <v>69610.073000000004</v>
      </c>
      <c r="AE99" s="69">
        <v>72330.777000000002</v>
      </c>
      <c r="AF99" s="69">
        <v>111991.27200000003</v>
      </c>
      <c r="AG99" s="85">
        <v>130250.682</v>
      </c>
      <c r="AH99" s="86">
        <f t="shared" si="58"/>
        <v>0.16304315214849929</v>
      </c>
      <c r="AI99"/>
      <c r="AJ99" s="334">
        <f>SUM(AJ71:AJ98)</f>
        <v>0.99999999999999956</v>
      </c>
      <c r="AK99" s="338">
        <f t="shared" ref="AK99:AN99" si="88">SUM(AK71:AK98)</f>
        <v>0.99999999999999978</v>
      </c>
      <c r="AL99" s="338">
        <f t="shared" si="88"/>
        <v>1</v>
      </c>
      <c r="AM99" s="338">
        <f t="shared" si="88"/>
        <v>1</v>
      </c>
      <c r="AN99" s="335">
        <f t="shared" si="88"/>
        <v>1.0000000000000002</v>
      </c>
      <c r="AP99" s="72">
        <f t="shared" ref="AP99" si="89">(V99/B99)*10</f>
        <v>7.088546957335665</v>
      </c>
      <c r="AQ99" s="77">
        <f t="shared" ref="AQ99" si="90">(W99/C99)*10</f>
        <v>7.2898125967337011</v>
      </c>
      <c r="AR99" s="77">
        <f t="shared" ref="AR99" si="91">(X99/D99)*10</f>
        <v>7.4238460645526816</v>
      </c>
      <c r="AS99" s="77">
        <f t="shared" ref="AS99" si="92">(Y99/E99)*10</f>
        <v>8.2408345329925154</v>
      </c>
      <c r="AT99" s="77">
        <f t="shared" ref="AT99" si="93">(Z99/F99)*10</f>
        <v>7.8112452893888618</v>
      </c>
      <c r="AU99" s="77">
        <f t="shared" ref="AU99" si="94">(AA99/G99)*10</f>
        <v>8.135414651932436</v>
      </c>
      <c r="AV99" s="77">
        <f t="shared" ref="AV99" si="95">(AB99/H99)*10</f>
        <v>8.5759920559583236</v>
      </c>
      <c r="AW99" s="77">
        <f t="shared" ref="AW99" si="96">(AC99/I99)*10</f>
        <v>8.5935905810817328</v>
      </c>
      <c r="AX99" s="77">
        <f t="shared" ref="AX99:AY99" si="97">(AD99/J99)*10</f>
        <v>8.7599739453655552</v>
      </c>
      <c r="AY99" s="77">
        <f t="shared" si="97"/>
        <v>8.80736837491005</v>
      </c>
      <c r="AZ99" s="77">
        <f t="shared" ref="AZ99" si="98">(AF99/L99)*10</f>
        <v>6.6085270805500649</v>
      </c>
      <c r="BA99" s="87">
        <f t="shared" si="62"/>
        <v>7.1321550472559645</v>
      </c>
      <c r="BB99" s="86">
        <f t="shared" si="83"/>
        <v>7.9235200268304731E-2</v>
      </c>
    </row>
  </sheetData>
  <mergeCells count="36">
    <mergeCell ref="AJ68:AN69"/>
    <mergeCell ref="AP68:BA68"/>
    <mergeCell ref="BB68:BB70"/>
    <mergeCell ref="B69:M69"/>
    <mergeCell ref="V69:AG69"/>
    <mergeCell ref="AP69:BA69"/>
    <mergeCell ref="AH68:AH70"/>
    <mergeCell ref="A68:A70"/>
    <mergeCell ref="B68:M68"/>
    <mergeCell ref="N68:N70"/>
    <mergeCell ref="P68:T69"/>
    <mergeCell ref="V68:AG68"/>
    <mergeCell ref="AJ36:AN37"/>
    <mergeCell ref="AP36:BA36"/>
    <mergeCell ref="BB36:BB38"/>
    <mergeCell ref="B37:M37"/>
    <mergeCell ref="V37:AG37"/>
    <mergeCell ref="AP37:BA37"/>
    <mergeCell ref="AH36:AH38"/>
    <mergeCell ref="A36:A38"/>
    <mergeCell ref="B36:M36"/>
    <mergeCell ref="N36:N38"/>
    <mergeCell ref="P36:T37"/>
    <mergeCell ref="V36:AG36"/>
    <mergeCell ref="AJ4:AN5"/>
    <mergeCell ref="AP4:BA4"/>
    <mergeCell ref="BB4:BB6"/>
    <mergeCell ref="B5:M5"/>
    <mergeCell ref="V5:AG5"/>
    <mergeCell ref="AP5:BA5"/>
    <mergeCell ref="AH4:AH6"/>
    <mergeCell ref="A4:A6"/>
    <mergeCell ref="B4:M4"/>
    <mergeCell ref="N4:N6"/>
    <mergeCell ref="P4:T5"/>
    <mergeCell ref="V4:AG4"/>
  </mergeCells>
  <conditionalFormatting sqref="BC7:BC33">
    <cfRule type="cellIs" dxfId="3" priority="15" operator="greaterThan">
      <formula>0</formula>
    </cfRule>
    <cfRule type="cellIs" dxfId="2" priority="16" operator="lessThan">
      <formula>0</formula>
    </cfRule>
  </conditionalFormatting>
  <printOptions horizontalCentered="1"/>
  <pageMargins left="0.31496062992125984" right="0.31496062992125984" top="0.35433070866141736" bottom="0.35433070866141736" header="0.31496062992125984" footer="0.31496062992125984"/>
  <pageSetup paperSize="9" scale="42" orientation="portrait" r:id="rId1"/>
  <ignoredErrors>
    <ignoredError sqref="AF32:AG32 L32:M32 AG64 L64:M64 AF98:AG98 M98 B98:J98 B64:J64 B32:J32 V98:AD98 V64:AD64 V32:AD32" formulaRange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4" id="{D5CA2D54-C500-461D-A20F-F9CF03D771A2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BB7:BB33</xm:sqref>
        </x14:conditionalFormatting>
        <x14:conditionalFormatting xmlns:xm="http://schemas.microsoft.com/office/excel/2006/main">
          <x14:cfRule type="iconSet" priority="13" id="{2140D11E-923D-4960-80DD-13F19AE77839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N7:N33</xm:sqref>
        </x14:conditionalFormatting>
        <x14:conditionalFormatting xmlns:xm="http://schemas.microsoft.com/office/excel/2006/main">
          <x14:cfRule type="iconSet" priority="12" id="{BE72F121-1B34-4E34-96DF-DB64EB1AF8B0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AH7:AH33</xm:sqref>
        </x14:conditionalFormatting>
        <x14:conditionalFormatting xmlns:xm="http://schemas.microsoft.com/office/excel/2006/main">
          <x14:cfRule type="iconSet" priority="11" id="{1C45867A-2643-46F0-AB07-70F3427C776B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BB65</xm:sqref>
        </x14:conditionalFormatting>
        <x14:conditionalFormatting xmlns:xm="http://schemas.microsoft.com/office/excel/2006/main">
          <x14:cfRule type="iconSet" priority="10" id="{BB8DB01C-6B88-427F-834A-A4F62F0DCF46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AH65</xm:sqref>
        </x14:conditionalFormatting>
        <x14:conditionalFormatting xmlns:xm="http://schemas.microsoft.com/office/excel/2006/main">
          <x14:cfRule type="iconSet" priority="9" id="{EF23ED2E-BA52-46C5-855A-789EC56F0417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BB99</xm:sqref>
        </x14:conditionalFormatting>
        <x14:conditionalFormatting xmlns:xm="http://schemas.microsoft.com/office/excel/2006/main">
          <x14:cfRule type="iconSet" priority="8" id="{48A24A17-FABA-4D85-8859-D51D0BBEF6D4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N99</xm:sqref>
        </x14:conditionalFormatting>
        <x14:conditionalFormatting xmlns:xm="http://schemas.microsoft.com/office/excel/2006/main">
          <x14:cfRule type="iconSet" priority="7" id="{D8EE205E-1062-4E76-9E00-0A4D85780B85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AH99</xm:sqref>
        </x14:conditionalFormatting>
        <x14:conditionalFormatting xmlns:xm="http://schemas.microsoft.com/office/excel/2006/main">
          <x14:cfRule type="iconSet" priority="3" id="{ABF315DC-D6E2-4E1C-A330-0C8A299A13FE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N71:N98</xm:sqref>
        </x14:conditionalFormatting>
        <x14:conditionalFormatting xmlns:xm="http://schemas.microsoft.com/office/excel/2006/main">
          <x14:cfRule type="iconSet" priority="2" id="{77A80650-65A3-4B8D-916B-B3D4B32AEF33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AH71:AH98</xm:sqref>
        </x14:conditionalFormatting>
        <x14:conditionalFormatting xmlns:xm="http://schemas.microsoft.com/office/excel/2006/main">
          <x14:cfRule type="iconSet" priority="1" id="{37112B3C-6A2E-44BF-AE4E-0B385B73127A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BB71:BB98</xm:sqref>
        </x14:conditionalFormatting>
        <x14:conditionalFormatting xmlns:xm="http://schemas.microsoft.com/office/excel/2006/main">
          <x14:cfRule type="iconSet" priority="141" id="{5ED19ECC-41CD-4065-8576-F34A4C59A735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N39:N65</xm:sqref>
        </x14:conditionalFormatting>
        <x14:conditionalFormatting xmlns:xm="http://schemas.microsoft.com/office/excel/2006/main">
          <x14:cfRule type="iconSet" priority="143" id="{3F3CE1A2-3FCC-4FDF-8160-AF957BE8DF53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AH39:AH64</xm:sqref>
        </x14:conditionalFormatting>
        <x14:conditionalFormatting xmlns:xm="http://schemas.microsoft.com/office/excel/2006/main">
          <x14:cfRule type="iconSet" priority="145" id="{0865B7C6-E370-4350-8A43-45527BA8AE05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BB39:BB64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7B820A-0820-4E04-B6FD-6E8FA380DB2B}">
  <sheetPr>
    <pageSetUpPr fitToPage="1"/>
  </sheetPr>
  <dimension ref="A1:AH22"/>
  <sheetViews>
    <sheetView showGridLines="0" workbookViewId="0">
      <selection activeCell="T15" sqref="T15:U15"/>
    </sheetView>
  </sheetViews>
  <sheetFormatPr defaultRowHeight="15"/>
  <cols>
    <col min="1" max="1" width="2.85546875" customWidth="1"/>
    <col min="2" max="2" width="2.28515625" customWidth="1"/>
    <col min="3" max="3" width="22" customWidth="1"/>
    <col min="4" max="13" width="9.140625" customWidth="1"/>
    <col min="16" max="16" width="10.42578125" customWidth="1"/>
    <col min="17" max="17" width="1.140625" customWidth="1"/>
    <col min="18" max="28" width="9.140625" customWidth="1"/>
    <col min="31" max="31" width="10.42578125" customWidth="1"/>
    <col min="32" max="32" width="1.140625" customWidth="1"/>
    <col min="33" max="33" width="10.42578125" customWidth="1"/>
    <col min="34" max="34" width="2" customWidth="1"/>
    <col min="35" max="42" width="9.140625" customWidth="1"/>
    <col min="45" max="45" width="10.42578125" customWidth="1"/>
  </cols>
  <sheetData>
    <row r="1" spans="1:34" ht="15.75">
      <c r="A1" s="18" t="s">
        <v>213</v>
      </c>
    </row>
    <row r="2" spans="1:34" ht="15.75" thickBot="1"/>
    <row r="3" spans="1:34" ht="15" customHeight="1">
      <c r="A3" s="507" t="s">
        <v>32</v>
      </c>
      <c r="B3" s="516"/>
      <c r="C3" s="499"/>
      <c r="D3" s="533" t="s">
        <v>19</v>
      </c>
      <c r="E3" s="530"/>
      <c r="F3" s="530"/>
      <c r="G3" s="530"/>
      <c r="H3" s="530"/>
      <c r="I3" s="530"/>
      <c r="J3" s="530"/>
      <c r="K3" s="530"/>
      <c r="L3" s="530"/>
      <c r="M3" s="530"/>
      <c r="N3" s="530"/>
      <c r="O3" s="531"/>
      <c r="P3" s="519" t="s">
        <v>196</v>
      </c>
      <c r="R3" s="489" t="s">
        <v>112</v>
      </c>
      <c r="S3" s="495"/>
      <c r="T3" s="495"/>
      <c r="U3" s="495"/>
      <c r="V3" s="522"/>
    </row>
    <row r="4" spans="1:34" ht="15.75" thickBot="1">
      <c r="A4" s="517"/>
      <c r="B4" s="518"/>
      <c r="C4" s="500"/>
      <c r="D4" s="526" t="s">
        <v>69</v>
      </c>
      <c r="E4" s="527"/>
      <c r="F4" s="527"/>
      <c r="G4" s="527"/>
      <c r="H4" s="527"/>
      <c r="I4" s="527"/>
      <c r="J4" s="527"/>
      <c r="K4" s="527"/>
      <c r="L4" s="527"/>
      <c r="M4" s="527"/>
      <c r="N4" s="527"/>
      <c r="O4" s="528"/>
      <c r="P4" s="520"/>
      <c r="R4" s="523"/>
      <c r="S4" s="524"/>
      <c r="T4" s="524"/>
      <c r="U4" s="524"/>
      <c r="V4" s="525"/>
    </row>
    <row r="5" spans="1:34" ht="23.25" customHeight="1" thickBot="1">
      <c r="A5" s="517"/>
      <c r="B5" s="518"/>
      <c r="C5" s="500"/>
      <c r="D5" s="31">
        <v>2010</v>
      </c>
      <c r="E5" s="78">
        <v>2011</v>
      </c>
      <c r="F5" s="78">
        <v>2012</v>
      </c>
      <c r="G5" s="78">
        <v>2013</v>
      </c>
      <c r="H5" s="78">
        <v>2014</v>
      </c>
      <c r="I5" s="78">
        <v>2015</v>
      </c>
      <c r="J5" s="78">
        <v>2016</v>
      </c>
      <c r="K5" s="78">
        <v>2017</v>
      </c>
      <c r="L5" s="78">
        <v>2018</v>
      </c>
      <c r="M5" s="78">
        <v>2019</v>
      </c>
      <c r="N5" s="78">
        <v>2020</v>
      </c>
      <c r="O5" s="30">
        <v>2021</v>
      </c>
      <c r="P5" s="521"/>
      <c r="R5" s="284">
        <v>2010</v>
      </c>
      <c r="S5" s="339">
        <v>2015</v>
      </c>
      <c r="T5" s="386">
        <v>2019</v>
      </c>
      <c r="U5" s="447">
        <v>2020</v>
      </c>
      <c r="V5" s="288">
        <v>2021</v>
      </c>
    </row>
    <row r="6" spans="1:34" ht="20.100000000000001" customHeight="1">
      <c r="A6" s="10" t="s">
        <v>36</v>
      </c>
      <c r="B6" s="11"/>
      <c r="C6" s="11"/>
      <c r="D6" s="144">
        <v>15008.879999999997</v>
      </c>
      <c r="E6" s="145">
        <v>20916.09</v>
      </c>
      <c r="F6" s="145">
        <v>20049.820000000003</v>
      </c>
      <c r="G6" s="145">
        <v>18793.509999999984</v>
      </c>
      <c r="H6" s="145">
        <v>15764.689999999999</v>
      </c>
      <c r="I6" s="145">
        <v>17572.940000000002</v>
      </c>
      <c r="J6" s="145">
        <v>14531.42</v>
      </c>
      <c r="K6" s="145">
        <v>19834.680000000004</v>
      </c>
      <c r="L6" s="145">
        <v>20175.27</v>
      </c>
      <c r="M6" s="145">
        <v>19122.240000000005</v>
      </c>
      <c r="N6" s="145">
        <v>15223.820000000002</v>
      </c>
      <c r="O6" s="146">
        <v>15069.07</v>
      </c>
      <c r="P6" s="42">
        <f>(O6-N6)/N6</f>
        <v>-1.0164991441044482E-2</v>
      </c>
      <c r="R6" s="332">
        <f>D6/D8</f>
        <v>0.64790074853013546</v>
      </c>
      <c r="S6" s="419">
        <f>I6/I8</f>
        <v>0.72333235368450866</v>
      </c>
      <c r="T6" s="336">
        <f>M6/M8</f>
        <v>0.70688201369756165</v>
      </c>
      <c r="U6" s="336">
        <f t="shared" ref="U6:V6" si="0">N6/N8</f>
        <v>0.63893173245970225</v>
      </c>
      <c r="V6" s="336">
        <f t="shared" si="0"/>
        <v>0.58214418441858862</v>
      </c>
    </row>
    <row r="7" spans="1:34" ht="20.100000000000001" customHeight="1" thickBot="1">
      <c r="A7" s="10" t="s">
        <v>39</v>
      </c>
      <c r="B7" s="11"/>
      <c r="C7" s="11"/>
      <c r="D7" s="147">
        <v>8156.5200000000013</v>
      </c>
      <c r="E7" s="148">
        <v>6866.99</v>
      </c>
      <c r="F7" s="148">
        <v>6771.2099999999991</v>
      </c>
      <c r="G7" s="148">
        <v>6763.37</v>
      </c>
      <c r="H7" s="148">
        <v>7242.2800000000016</v>
      </c>
      <c r="I7" s="148">
        <v>6721.4800000000005</v>
      </c>
      <c r="J7" s="148">
        <v>6989.5900000000011</v>
      </c>
      <c r="K7" s="148">
        <v>8411.18</v>
      </c>
      <c r="L7" s="148">
        <v>7959.4999999999991</v>
      </c>
      <c r="M7" s="148">
        <v>7929.29</v>
      </c>
      <c r="N7" s="148">
        <v>8603.17</v>
      </c>
      <c r="O7" s="149">
        <v>10816.390000000001</v>
      </c>
      <c r="P7" s="42">
        <f>(O7-N7)/N7</f>
        <v>0.2572563369083723</v>
      </c>
      <c r="R7" s="332">
        <f>D7/D8</f>
        <v>0.35209925146986465</v>
      </c>
      <c r="S7" s="337">
        <f>I7/I8</f>
        <v>0.2766676463154914</v>
      </c>
      <c r="T7" s="337">
        <f>M7/M8</f>
        <v>0.29311798630243829</v>
      </c>
      <c r="U7" s="337">
        <f t="shared" ref="U7:V7" si="1">N7/N8</f>
        <v>0.36106826754029775</v>
      </c>
      <c r="V7" s="337">
        <f t="shared" si="1"/>
        <v>0.41785581558141138</v>
      </c>
    </row>
    <row r="8" spans="1:34" ht="24" customHeight="1" thickBot="1">
      <c r="A8" s="56" t="s">
        <v>30</v>
      </c>
      <c r="B8" s="150"/>
      <c r="C8" s="151"/>
      <c r="D8" s="94">
        <v>23165.399999999998</v>
      </c>
      <c r="E8" s="95">
        <v>27783.08</v>
      </c>
      <c r="F8" s="95">
        <v>26821.030000000002</v>
      </c>
      <c r="G8" s="95">
        <v>25556.879999999983</v>
      </c>
      <c r="H8" s="95">
        <v>23006.97</v>
      </c>
      <c r="I8" s="95">
        <v>24294.420000000002</v>
      </c>
      <c r="J8" s="95">
        <v>21521.010000000002</v>
      </c>
      <c r="K8" s="95">
        <v>28245.860000000004</v>
      </c>
      <c r="L8" s="95">
        <v>28134.77</v>
      </c>
      <c r="M8" s="95">
        <v>27051.530000000006</v>
      </c>
      <c r="N8" s="95">
        <v>23826.99</v>
      </c>
      <c r="O8" s="96">
        <v>25885.46</v>
      </c>
      <c r="P8" s="139">
        <f>(O8-N8)/N8</f>
        <v>8.6392364289404472E-2</v>
      </c>
      <c r="R8" s="334">
        <f>SUM(R6:R7)</f>
        <v>1</v>
      </c>
      <c r="S8" s="338">
        <f t="shared" ref="S8:T8" si="2">SUM(S6:S7)</f>
        <v>1</v>
      </c>
      <c r="T8" s="338">
        <f t="shared" si="2"/>
        <v>1</v>
      </c>
      <c r="U8" s="338">
        <f t="shared" ref="U8:V8" si="3">SUM(U6:U7)</f>
        <v>1</v>
      </c>
      <c r="V8" s="338">
        <f t="shared" si="3"/>
        <v>1</v>
      </c>
      <c r="AH8" s="6"/>
    </row>
    <row r="9" spans="1:34" ht="15.75" thickBot="1"/>
    <row r="10" spans="1:34">
      <c r="A10" s="507" t="s">
        <v>32</v>
      </c>
      <c r="B10" s="516"/>
      <c r="C10" s="499"/>
      <c r="D10" s="552" t="s">
        <v>35</v>
      </c>
      <c r="E10" s="553"/>
      <c r="F10" s="553"/>
      <c r="G10" s="553"/>
      <c r="H10" s="553"/>
      <c r="I10" s="553"/>
      <c r="J10" s="553"/>
      <c r="K10" s="553"/>
      <c r="L10" s="553"/>
      <c r="M10" s="553"/>
      <c r="N10" s="553"/>
      <c r="O10" s="554"/>
      <c r="P10" s="519" t="s">
        <v>196</v>
      </c>
      <c r="R10" s="489" t="s">
        <v>112</v>
      </c>
      <c r="S10" s="495"/>
      <c r="T10" s="495"/>
      <c r="U10" s="495"/>
      <c r="V10" s="522"/>
    </row>
    <row r="11" spans="1:34" ht="15.75" thickBot="1">
      <c r="A11" s="517"/>
      <c r="B11" s="518"/>
      <c r="C11" s="500"/>
      <c r="D11" s="546" t="str">
        <f>D4</f>
        <v>jan-dez</v>
      </c>
      <c r="E11" s="547"/>
      <c r="F11" s="547"/>
      <c r="G11" s="547"/>
      <c r="H11" s="547"/>
      <c r="I11" s="547"/>
      <c r="J11" s="547"/>
      <c r="K11" s="547"/>
      <c r="L11" s="547"/>
      <c r="M11" s="547"/>
      <c r="N11" s="547"/>
      <c r="O11" s="548"/>
      <c r="P11" s="520"/>
      <c r="R11" s="523"/>
      <c r="S11" s="524"/>
      <c r="T11" s="524"/>
      <c r="U11" s="524"/>
      <c r="V11" s="525"/>
    </row>
    <row r="12" spans="1:34" ht="23.25" customHeight="1" thickBot="1">
      <c r="A12" s="517"/>
      <c r="B12" s="518"/>
      <c r="C12" s="500"/>
      <c r="D12" s="29">
        <v>2010</v>
      </c>
      <c r="E12" s="70">
        <v>2011</v>
      </c>
      <c r="F12" s="70">
        <v>2012</v>
      </c>
      <c r="G12" s="70">
        <v>2013</v>
      </c>
      <c r="H12" s="70">
        <v>2014</v>
      </c>
      <c r="I12" s="70">
        <v>2015</v>
      </c>
      <c r="J12" s="70">
        <v>2016</v>
      </c>
      <c r="K12" s="70">
        <v>2017</v>
      </c>
      <c r="L12" s="70">
        <v>2018</v>
      </c>
      <c r="M12" s="70">
        <v>2019</v>
      </c>
      <c r="N12" s="70">
        <v>2020</v>
      </c>
      <c r="O12" s="30">
        <v>2021</v>
      </c>
      <c r="P12" s="521"/>
      <c r="R12" s="284">
        <v>2010</v>
      </c>
      <c r="S12" s="339">
        <v>2015</v>
      </c>
      <c r="T12" s="386">
        <v>2019</v>
      </c>
      <c r="U12" s="447">
        <v>2020</v>
      </c>
      <c r="V12" s="288">
        <v>2021</v>
      </c>
    </row>
    <row r="13" spans="1:34" ht="20.100000000000001" customHeight="1">
      <c r="A13" s="10" t="s">
        <v>36</v>
      </c>
      <c r="B13" s="11"/>
      <c r="C13" s="11"/>
      <c r="D13" s="144">
        <v>6651.4540000000006</v>
      </c>
      <c r="E13" s="145">
        <v>9428.68</v>
      </c>
      <c r="F13" s="145">
        <v>8853.9089999999997</v>
      </c>
      <c r="G13" s="145">
        <v>8982.2879999999968</v>
      </c>
      <c r="H13" s="145">
        <v>8582.0149999999994</v>
      </c>
      <c r="I13" s="145">
        <v>10154.078999999998</v>
      </c>
      <c r="J13" s="145">
        <v>9104.4280000000017</v>
      </c>
      <c r="K13" s="145">
        <v>10362.394999999999</v>
      </c>
      <c r="L13" s="145">
        <v>9796.2450000000008</v>
      </c>
      <c r="M13" s="145">
        <v>9555.6270000000004</v>
      </c>
      <c r="N13" s="145">
        <v>7172.9410000000016</v>
      </c>
      <c r="O13" s="146">
        <v>6878.0640000000003</v>
      </c>
      <c r="P13" s="130">
        <f>(O13-N13)/N13</f>
        <v>-4.1109636897891849E-2</v>
      </c>
      <c r="R13" s="332">
        <f>D13/D15</f>
        <v>0.57901495656073798</v>
      </c>
      <c r="S13" s="419">
        <f>I13/I15</f>
        <v>0.67306564566173332</v>
      </c>
      <c r="T13" s="336">
        <f>N13/N15</f>
        <v>0.51596445865438423</v>
      </c>
      <c r="U13" s="336">
        <f>O13/O15</f>
        <v>0.41224629826886938</v>
      </c>
      <c r="V13" s="333">
        <f>O13/O15</f>
        <v>0.41224629826886938</v>
      </c>
    </row>
    <row r="14" spans="1:34" ht="20.100000000000001" customHeight="1" thickBot="1">
      <c r="A14" s="10" t="s">
        <v>39</v>
      </c>
      <c r="B14" s="11"/>
      <c r="C14" s="11"/>
      <c r="D14" s="81">
        <v>4836.079999999999</v>
      </c>
      <c r="E14" s="61">
        <v>4440.7740000000003</v>
      </c>
      <c r="F14" s="152">
        <v>4418.4079999999994</v>
      </c>
      <c r="G14" s="152">
        <v>4372.8750000000009</v>
      </c>
      <c r="H14" s="152">
        <v>4848.0570000000016</v>
      </c>
      <c r="I14" s="152">
        <v>4932.2339999999986</v>
      </c>
      <c r="J14" s="152">
        <v>5076.7289999999994</v>
      </c>
      <c r="K14" s="152">
        <v>6686.5730000000012</v>
      </c>
      <c r="L14" s="152">
        <v>6420.4920000000002</v>
      </c>
      <c r="M14" s="152">
        <v>7094.6260000000002</v>
      </c>
      <c r="N14" s="152">
        <v>6729.0650000000005</v>
      </c>
      <c r="O14" s="153">
        <v>9806.2920000000013</v>
      </c>
      <c r="P14" s="130">
        <f>(O14-N14)/N14</f>
        <v>0.45730380075092164</v>
      </c>
      <c r="R14" s="332">
        <f>D14/D15</f>
        <v>0.42098504343926202</v>
      </c>
      <c r="S14" s="337">
        <f>I14/I15</f>
        <v>0.32693435433826673</v>
      </c>
      <c r="T14" s="337">
        <f>N14/N15</f>
        <v>0.48403554134561588</v>
      </c>
      <c r="U14" s="337">
        <f>O14/O15</f>
        <v>0.58775370173113073</v>
      </c>
      <c r="V14" s="333">
        <f>O14/O15</f>
        <v>0.58775370173113073</v>
      </c>
    </row>
    <row r="15" spans="1:34" ht="24" customHeight="1" thickBot="1">
      <c r="A15" s="56" t="s">
        <v>30</v>
      </c>
      <c r="B15" s="150"/>
      <c r="C15" s="151"/>
      <c r="D15" s="420">
        <v>11487.534</v>
      </c>
      <c r="E15" s="95">
        <v>13869.454000000002</v>
      </c>
      <c r="F15" s="95">
        <v>13272.316999999999</v>
      </c>
      <c r="G15" s="95">
        <v>13355.162999999997</v>
      </c>
      <c r="H15" s="95">
        <v>13430.072</v>
      </c>
      <c r="I15" s="95">
        <v>15086.312999999996</v>
      </c>
      <c r="J15" s="95">
        <v>14181.157000000001</v>
      </c>
      <c r="K15" s="95">
        <v>17048.968000000001</v>
      </c>
      <c r="L15" s="95">
        <v>16216.737000000001</v>
      </c>
      <c r="M15" s="95">
        <v>16650.253000000001</v>
      </c>
      <c r="N15" s="95">
        <v>13902.006000000001</v>
      </c>
      <c r="O15" s="96">
        <v>16684.356</v>
      </c>
      <c r="P15" s="184">
        <f>(O15-N15)/N15</f>
        <v>0.2001401812083809</v>
      </c>
      <c r="R15" s="334">
        <f>SUM(R13:R14)</f>
        <v>1</v>
      </c>
      <c r="S15" s="338">
        <f t="shared" ref="S15:V15" si="4">SUM(S13:S14)</f>
        <v>1</v>
      </c>
      <c r="T15" s="338">
        <f t="shared" si="4"/>
        <v>1</v>
      </c>
      <c r="U15" s="338">
        <f t="shared" si="4"/>
        <v>1</v>
      </c>
      <c r="V15" s="335">
        <f t="shared" si="4"/>
        <v>1</v>
      </c>
    </row>
    <row r="16" spans="1:34" ht="15.75" thickBot="1"/>
    <row r="17" spans="1:16">
      <c r="A17" s="507" t="s">
        <v>32</v>
      </c>
      <c r="B17" s="516"/>
      <c r="C17" s="499"/>
      <c r="D17" s="555" t="s">
        <v>41</v>
      </c>
      <c r="E17" s="556"/>
      <c r="F17" s="556"/>
      <c r="G17" s="556"/>
      <c r="H17" s="556"/>
      <c r="I17" s="556"/>
      <c r="J17" s="556"/>
      <c r="K17" s="556"/>
      <c r="L17" s="556"/>
      <c r="M17" s="556"/>
      <c r="N17" s="556"/>
      <c r="O17" s="557"/>
      <c r="P17" s="519" t="s">
        <v>196</v>
      </c>
    </row>
    <row r="18" spans="1:16" ht="15.75" thickBot="1">
      <c r="A18" s="517"/>
      <c r="B18" s="518"/>
      <c r="C18" s="500"/>
      <c r="D18" s="549" t="str">
        <f>D4</f>
        <v>jan-dez</v>
      </c>
      <c r="E18" s="550"/>
      <c r="F18" s="550"/>
      <c r="G18" s="550"/>
      <c r="H18" s="550"/>
      <c r="I18" s="550"/>
      <c r="J18" s="550"/>
      <c r="K18" s="550"/>
      <c r="L18" s="550"/>
      <c r="M18" s="550"/>
      <c r="N18" s="550"/>
      <c r="O18" s="551"/>
      <c r="P18" s="520"/>
    </row>
    <row r="19" spans="1:16" ht="23.25" customHeight="1" thickBot="1">
      <c r="A19" s="517"/>
      <c r="B19" s="518"/>
      <c r="C19" s="500"/>
      <c r="D19" s="421">
        <v>2010</v>
      </c>
      <c r="E19" s="131">
        <v>2011</v>
      </c>
      <c r="F19" s="131">
        <v>2012</v>
      </c>
      <c r="G19" s="131">
        <v>2013</v>
      </c>
      <c r="H19" s="131">
        <v>2014</v>
      </c>
      <c r="I19" s="131">
        <v>2015</v>
      </c>
      <c r="J19" s="131">
        <v>2016</v>
      </c>
      <c r="K19" s="131">
        <v>2017</v>
      </c>
      <c r="L19" s="131">
        <v>2018</v>
      </c>
      <c r="M19" s="131">
        <v>2019</v>
      </c>
      <c r="N19" s="131">
        <v>2020</v>
      </c>
      <c r="O19" s="137">
        <v>2021</v>
      </c>
      <c r="P19" s="521"/>
    </row>
    <row r="20" spans="1:16" ht="20.100000000000001" customHeight="1">
      <c r="A20" s="10" t="s">
        <v>36</v>
      </c>
      <c r="B20" s="11"/>
      <c r="C20" s="11"/>
      <c r="D20" s="109">
        <f>(D13/D6)*10</f>
        <v>4.4316791126319899</v>
      </c>
      <c r="E20" s="73">
        <f t="shared" ref="E20:O22" si="5">(E13/E6)*10</f>
        <v>4.5078597386031518</v>
      </c>
      <c r="F20" s="73">
        <f t="shared" si="5"/>
        <v>4.4159543576949813</v>
      </c>
      <c r="G20" s="73">
        <f t="shared" si="5"/>
        <v>4.7794626974950418</v>
      </c>
      <c r="H20" s="73">
        <f t="shared" si="5"/>
        <v>5.4438209695211262</v>
      </c>
      <c r="I20" s="73">
        <f t="shared" si="5"/>
        <v>5.7782471231336343</v>
      </c>
      <c r="J20" s="73">
        <f t="shared" si="5"/>
        <v>6.2653395194688493</v>
      </c>
      <c r="K20" s="73">
        <f t="shared" si="5"/>
        <v>5.2243822436258096</v>
      </c>
      <c r="L20" s="73">
        <f t="shared" si="5"/>
        <v>4.8555707061169446</v>
      </c>
      <c r="M20" s="73">
        <f t="shared" ref="M20:N20" si="6">(M13/M6)*10</f>
        <v>4.9971274285857712</v>
      </c>
      <c r="N20" s="73">
        <f t="shared" si="6"/>
        <v>4.7116564699267336</v>
      </c>
      <c r="O20" s="101">
        <f t="shared" si="5"/>
        <v>4.5643586498702309</v>
      </c>
      <c r="P20" s="130">
        <f>(O20-N20)/N20</f>
        <v>-3.1262427767530597E-2</v>
      </c>
    </row>
    <row r="21" spans="1:16" ht="20.100000000000001" customHeight="1" thickBot="1">
      <c r="A21" s="10" t="s">
        <v>39</v>
      </c>
      <c r="B21" s="11"/>
      <c r="C21" s="11"/>
      <c r="D21" s="112">
        <f>(D14/D7)*10</f>
        <v>5.9290972130271227</v>
      </c>
      <c r="E21" s="76">
        <f t="shared" si="5"/>
        <v>6.4668420952993966</v>
      </c>
      <c r="F21" s="76">
        <f t="shared" si="5"/>
        <v>6.5252857317968278</v>
      </c>
      <c r="G21" s="76">
        <f t="shared" si="5"/>
        <v>6.4655268009882665</v>
      </c>
      <c r="H21" s="76">
        <f t="shared" si="5"/>
        <v>6.6941032382067531</v>
      </c>
      <c r="I21" s="76">
        <f t="shared" si="5"/>
        <v>7.3380178175044755</v>
      </c>
      <c r="J21" s="76">
        <f t="shared" si="5"/>
        <v>7.2632715223639712</v>
      </c>
      <c r="K21" s="76">
        <f t="shared" si="5"/>
        <v>7.9496253795543561</v>
      </c>
      <c r="L21" s="76">
        <f t="shared" si="5"/>
        <v>8.0664514102644649</v>
      </c>
      <c r="M21" s="76">
        <f t="shared" ref="M21:N21" si="7">(M14/M7)*10</f>
        <v>8.9473660315110184</v>
      </c>
      <c r="N21" s="76">
        <f t="shared" si="7"/>
        <v>7.8216111038140603</v>
      </c>
      <c r="O21" s="105">
        <f t="shared" si="5"/>
        <v>9.066141291133178</v>
      </c>
      <c r="P21" s="130">
        <f>(O21-N21)/N21</f>
        <v>0.15911430149119102</v>
      </c>
    </row>
    <row r="22" spans="1:16" ht="24" customHeight="1" thickBot="1">
      <c r="A22" s="56" t="s">
        <v>30</v>
      </c>
      <c r="B22" s="150"/>
      <c r="C22" s="151"/>
      <c r="D22" s="422">
        <f>(D15/D8)*10</f>
        <v>4.9589189049185425</v>
      </c>
      <c r="E22" s="422">
        <f t="shared" si="5"/>
        <v>4.9920505573896055</v>
      </c>
      <c r="F22" s="422">
        <f t="shared" si="5"/>
        <v>4.9484740146071937</v>
      </c>
      <c r="G22" s="422">
        <f t="shared" si="5"/>
        <v>5.2256625221858091</v>
      </c>
      <c r="H22" s="422">
        <f t="shared" si="5"/>
        <v>5.8373927553258849</v>
      </c>
      <c r="I22" s="422">
        <f t="shared" si="5"/>
        <v>6.2097852099370945</v>
      </c>
      <c r="J22" s="422">
        <f t="shared" si="5"/>
        <v>6.5894477071475732</v>
      </c>
      <c r="K22" s="422">
        <f t="shared" si="5"/>
        <v>6.0359174760478158</v>
      </c>
      <c r="L22" s="422">
        <f t="shared" si="5"/>
        <v>5.7639486656546337</v>
      </c>
      <c r="M22" s="422">
        <f t="shared" ref="M22:N22" si="8">(M15/M8)*10</f>
        <v>6.1550134132893763</v>
      </c>
      <c r="N22" s="422">
        <f t="shared" si="8"/>
        <v>5.8345624017133515</v>
      </c>
      <c r="O22" s="422">
        <f t="shared" si="5"/>
        <v>6.4454547070053998</v>
      </c>
      <c r="P22" s="139">
        <f>(O22-N22)/N22</f>
        <v>0.10470233467940225</v>
      </c>
    </row>
  </sheetData>
  <mergeCells count="14">
    <mergeCell ref="A17:C19"/>
    <mergeCell ref="D17:O17"/>
    <mergeCell ref="P17:P19"/>
    <mergeCell ref="D18:O18"/>
    <mergeCell ref="A3:C5"/>
    <mergeCell ref="D3:O3"/>
    <mergeCell ref="P3:P5"/>
    <mergeCell ref="R3:V4"/>
    <mergeCell ref="D4:O4"/>
    <mergeCell ref="A10:C12"/>
    <mergeCell ref="D10:O10"/>
    <mergeCell ref="P10:P12"/>
    <mergeCell ref="R10:V11"/>
    <mergeCell ref="D11:O11"/>
  </mergeCells>
  <printOptions horizontalCentered="1"/>
  <pageMargins left="0.31496062992125984" right="0.31496062992125984" top="0.35433070866141736" bottom="0.35433070866141736" header="0.31496062992125984" footer="0.31496062992125984"/>
  <pageSetup paperSize="9" scale="84" orientation="landscape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6" id="{D4FB1E02-F96B-40F7-A2D7-1DC185751095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P22</xm:sqref>
        </x14:conditionalFormatting>
        <x14:conditionalFormatting xmlns:xm="http://schemas.microsoft.com/office/excel/2006/main">
          <x14:cfRule type="iconSet" priority="5" id="{8651A718-E862-4D00-BE19-15F8EAFBBD29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P8</xm:sqref>
        </x14:conditionalFormatting>
        <x14:conditionalFormatting xmlns:xm="http://schemas.microsoft.com/office/excel/2006/main">
          <x14:cfRule type="iconSet" priority="4" id="{DC09182C-FFFB-4290-BBAB-F133D786EB64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P15</xm:sqref>
        </x14:conditionalFormatting>
        <x14:conditionalFormatting xmlns:xm="http://schemas.microsoft.com/office/excel/2006/main">
          <x14:cfRule type="iconSet" priority="3" id="{DC9B37EA-A9BD-419A-B245-C682EBC3114B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P6:P7</xm:sqref>
        </x14:conditionalFormatting>
        <x14:conditionalFormatting xmlns:xm="http://schemas.microsoft.com/office/excel/2006/main">
          <x14:cfRule type="iconSet" priority="2" id="{BE8305AF-E9A2-4122-9E46-72E017E67765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P13:P14</xm:sqref>
        </x14:conditionalFormatting>
        <x14:conditionalFormatting xmlns:xm="http://schemas.microsoft.com/office/excel/2006/main">
          <x14:cfRule type="iconSet" priority="1" id="{B6B3213D-C5E9-4713-A3D7-899D15E676F2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P20:P21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3BBA95-FEC1-42D4-A1E3-D7F987C2765D}">
  <sheetPr>
    <pageSetUpPr fitToPage="1"/>
  </sheetPr>
  <dimension ref="A1:BC96"/>
  <sheetViews>
    <sheetView showGridLines="0" workbookViewId="0">
      <pane xSplit="1" topLeftCell="AL1" activePane="topRight" state="frozen"/>
      <selection pane="topRight" activeCell="AU94" sqref="AU94"/>
    </sheetView>
  </sheetViews>
  <sheetFormatPr defaultRowHeight="15"/>
  <cols>
    <col min="1" max="1" width="32.7109375" customWidth="1"/>
    <col min="2" max="2" width="9.140625" customWidth="1"/>
    <col min="14" max="14" width="10.42578125" customWidth="1"/>
    <col min="15" max="15" width="1.140625" customWidth="1"/>
    <col min="16" max="20" width="9.140625" customWidth="1"/>
    <col min="21" max="21" width="1.85546875" customWidth="1"/>
    <col min="22" max="22" width="9.140625" customWidth="1"/>
    <col min="34" max="34" width="10.42578125" customWidth="1"/>
    <col min="35" max="35" width="1.140625" customWidth="1"/>
    <col min="36" max="40" width="9.140625" customWidth="1"/>
    <col min="41" max="41" width="1.85546875" customWidth="1"/>
    <col min="42" max="42" width="9.140625" customWidth="1"/>
    <col min="54" max="54" width="10.7109375" customWidth="1"/>
  </cols>
  <sheetData>
    <row r="1" spans="1:55" ht="15.75">
      <c r="A1" s="18" t="s">
        <v>214</v>
      </c>
      <c r="B1" s="18"/>
    </row>
    <row r="3" spans="1:55" ht="8.25" customHeight="1" thickBot="1"/>
    <row r="4" spans="1:55" ht="15" customHeight="1">
      <c r="A4" s="507" t="s">
        <v>21</v>
      </c>
      <c r="B4" s="533" t="s">
        <v>19</v>
      </c>
      <c r="C4" s="530"/>
      <c r="D4" s="530"/>
      <c r="E4" s="530"/>
      <c r="F4" s="530"/>
      <c r="G4" s="530"/>
      <c r="H4" s="530"/>
      <c r="I4" s="530"/>
      <c r="J4" s="530"/>
      <c r="K4" s="530"/>
      <c r="L4" s="530"/>
      <c r="M4" s="531"/>
      <c r="N4" s="519" t="s">
        <v>196</v>
      </c>
      <c r="P4" s="489" t="s">
        <v>112</v>
      </c>
      <c r="Q4" s="495"/>
      <c r="R4" s="495"/>
      <c r="S4" s="495"/>
      <c r="T4" s="522"/>
      <c r="V4" s="529" t="s">
        <v>35</v>
      </c>
      <c r="W4" s="530"/>
      <c r="X4" s="530"/>
      <c r="Y4" s="530"/>
      <c r="Z4" s="530"/>
      <c r="AA4" s="530"/>
      <c r="AB4" s="530"/>
      <c r="AC4" s="530"/>
      <c r="AD4" s="530"/>
      <c r="AE4" s="530"/>
      <c r="AF4" s="530"/>
      <c r="AG4" s="531"/>
      <c r="AH4" s="519" t="s">
        <v>196</v>
      </c>
      <c r="AJ4" s="489" t="s">
        <v>112</v>
      </c>
      <c r="AK4" s="495"/>
      <c r="AL4" s="495"/>
      <c r="AM4" s="495"/>
      <c r="AN4" s="522"/>
      <c r="AP4" s="529" t="s">
        <v>41</v>
      </c>
      <c r="AQ4" s="530"/>
      <c r="AR4" s="530"/>
      <c r="AS4" s="530"/>
      <c r="AT4" s="530"/>
      <c r="AU4" s="530"/>
      <c r="AV4" s="530"/>
      <c r="AW4" s="530"/>
      <c r="AX4" s="530"/>
      <c r="AY4" s="530"/>
      <c r="AZ4" s="530"/>
      <c r="BA4" s="530"/>
      <c r="BB4" s="519" t="s">
        <v>196</v>
      </c>
    </row>
    <row r="5" spans="1:55" ht="15" customHeight="1" thickBot="1">
      <c r="A5" s="517"/>
      <c r="B5" s="526" t="s">
        <v>69</v>
      </c>
      <c r="C5" s="527"/>
      <c r="D5" s="527"/>
      <c r="E5" s="527"/>
      <c r="F5" s="527"/>
      <c r="G5" s="527"/>
      <c r="H5" s="527"/>
      <c r="I5" s="527"/>
      <c r="J5" s="527"/>
      <c r="K5" s="527"/>
      <c r="L5" s="527"/>
      <c r="M5" s="528"/>
      <c r="N5" s="520"/>
      <c r="P5" s="523"/>
      <c r="Q5" s="524"/>
      <c r="R5" s="524"/>
      <c r="S5" s="524"/>
      <c r="T5" s="525"/>
      <c r="V5" s="532" t="str">
        <f>B5</f>
        <v>jan-dez</v>
      </c>
      <c r="W5" s="527"/>
      <c r="X5" s="527"/>
      <c r="Y5" s="527"/>
      <c r="Z5" s="527"/>
      <c r="AA5" s="527"/>
      <c r="AB5" s="527"/>
      <c r="AC5" s="527"/>
      <c r="AD5" s="527"/>
      <c r="AE5" s="527"/>
      <c r="AF5" s="527"/>
      <c r="AG5" s="528"/>
      <c r="AH5" s="520"/>
      <c r="AJ5" s="523"/>
      <c r="AK5" s="524"/>
      <c r="AL5" s="524"/>
      <c r="AM5" s="524"/>
      <c r="AN5" s="525"/>
      <c r="AP5" s="532" t="str">
        <f>B5</f>
        <v>jan-dez</v>
      </c>
      <c r="AQ5" s="527"/>
      <c r="AR5" s="527"/>
      <c r="AS5" s="527"/>
      <c r="AT5" s="527"/>
      <c r="AU5" s="527"/>
      <c r="AV5" s="527"/>
      <c r="AW5" s="527"/>
      <c r="AX5" s="527"/>
      <c r="AY5" s="527"/>
      <c r="AZ5" s="527"/>
      <c r="BA5" s="528"/>
      <c r="BB5" s="520"/>
    </row>
    <row r="6" spans="1:55" s="190" customFormat="1" ht="24.75" customHeight="1" thickBot="1">
      <c r="A6" s="508"/>
      <c r="B6" s="28">
        <v>2010</v>
      </c>
      <c r="C6" s="196">
        <v>2011</v>
      </c>
      <c r="D6" s="196">
        <v>2012</v>
      </c>
      <c r="E6" s="196">
        <v>2013</v>
      </c>
      <c r="F6" s="196">
        <v>2014</v>
      </c>
      <c r="G6" s="196">
        <v>2015</v>
      </c>
      <c r="H6" s="196">
        <v>2016</v>
      </c>
      <c r="I6" s="196">
        <v>2017</v>
      </c>
      <c r="J6" s="196">
        <v>2018</v>
      </c>
      <c r="K6" s="196">
        <v>2019</v>
      </c>
      <c r="L6" s="196">
        <v>2020</v>
      </c>
      <c r="M6" s="287">
        <v>2021</v>
      </c>
      <c r="N6" s="521"/>
      <c r="O6"/>
      <c r="P6" s="284">
        <v>2010</v>
      </c>
      <c r="Q6" s="339">
        <v>2015</v>
      </c>
      <c r="R6" s="386">
        <v>2019</v>
      </c>
      <c r="S6" s="447">
        <v>2020</v>
      </c>
      <c r="T6" s="288">
        <v>2021</v>
      </c>
      <c r="V6" s="283">
        <v>2010</v>
      </c>
      <c r="W6" s="196">
        <v>2011</v>
      </c>
      <c r="X6" s="196">
        <v>2012</v>
      </c>
      <c r="Y6" s="196">
        <v>2013</v>
      </c>
      <c r="Z6" s="196">
        <v>2014</v>
      </c>
      <c r="AA6" s="196">
        <v>2015</v>
      </c>
      <c r="AB6" s="196">
        <v>2016</v>
      </c>
      <c r="AC6" s="196">
        <v>2017</v>
      </c>
      <c r="AD6" s="196">
        <v>2018</v>
      </c>
      <c r="AE6" s="196">
        <v>2019</v>
      </c>
      <c r="AF6" s="196">
        <v>2020</v>
      </c>
      <c r="AG6" s="287">
        <v>2021</v>
      </c>
      <c r="AH6" s="521"/>
      <c r="AI6"/>
      <c r="AJ6" s="284">
        <v>2010</v>
      </c>
      <c r="AK6" s="339">
        <v>2015</v>
      </c>
      <c r="AL6" s="386">
        <v>2019</v>
      </c>
      <c r="AM6" s="447">
        <v>2020</v>
      </c>
      <c r="AN6" s="288">
        <v>2021</v>
      </c>
      <c r="AP6" s="283">
        <v>2010</v>
      </c>
      <c r="AQ6" s="197">
        <v>2011</v>
      </c>
      <c r="AR6" s="197">
        <v>2012</v>
      </c>
      <c r="AS6" s="197">
        <v>2013</v>
      </c>
      <c r="AT6" s="197">
        <v>2014</v>
      </c>
      <c r="AU6" s="197">
        <v>2015</v>
      </c>
      <c r="AV6" s="197">
        <v>2016</v>
      </c>
      <c r="AW6" s="197">
        <v>2017</v>
      </c>
      <c r="AX6" s="197">
        <v>2018</v>
      </c>
      <c r="AY6" s="197">
        <v>2019</v>
      </c>
      <c r="AZ6" s="197">
        <v>2020</v>
      </c>
      <c r="BA6" s="286">
        <v>2021</v>
      </c>
      <c r="BB6" s="521"/>
    </row>
    <row r="7" spans="1:55" ht="20.100000000000001" customHeight="1">
      <c r="A7" s="47" t="s">
        <v>119</v>
      </c>
      <c r="B7" s="79">
        <v>1483.0800000000002</v>
      </c>
      <c r="C7" s="60">
        <v>1946.27</v>
      </c>
      <c r="D7" s="60">
        <v>1524.89</v>
      </c>
      <c r="E7" s="60">
        <v>1917.18</v>
      </c>
      <c r="F7" s="60">
        <v>2187.36</v>
      </c>
      <c r="G7" s="60">
        <v>1685.8799999999999</v>
      </c>
      <c r="H7" s="60">
        <v>2010.95</v>
      </c>
      <c r="I7" s="60">
        <v>2250.5700000000002</v>
      </c>
      <c r="J7" s="60">
        <v>2197.0300000000002</v>
      </c>
      <c r="K7" s="60">
        <v>2147.65</v>
      </c>
      <c r="L7" s="60">
        <v>1463.5400000000002</v>
      </c>
      <c r="M7" s="80">
        <v>2397.9500000000003</v>
      </c>
      <c r="N7" s="42">
        <f t="shared" ref="N7:N33" si="0">(M7-L7)/L7</f>
        <v>0.63845880536234056</v>
      </c>
      <c r="P7" s="340">
        <f>B7/$B$33</f>
        <v>6.402134217410449E-2</v>
      </c>
      <c r="Q7" s="341">
        <f>G7/$G$33</f>
        <v>6.9393712630307705E-2</v>
      </c>
      <c r="R7" s="341">
        <f>K7/$K$33</f>
        <v>7.9391073259072603E-2</v>
      </c>
      <c r="S7" s="341">
        <f>L7/$L$33</f>
        <v>6.1423620860209381E-2</v>
      </c>
      <c r="T7" s="342">
        <f>M7/$M$33</f>
        <v>9.2636947537343389E-2</v>
      </c>
      <c r="V7" s="79">
        <v>1127.0420000000001</v>
      </c>
      <c r="W7" s="60">
        <v>1442.9080000000001</v>
      </c>
      <c r="X7" s="60">
        <v>1357.48</v>
      </c>
      <c r="Y7" s="60">
        <v>1722.0360000000003</v>
      </c>
      <c r="Z7" s="60">
        <v>1925.3320000000001</v>
      </c>
      <c r="AA7" s="60">
        <v>1922.3880000000001</v>
      </c>
      <c r="AB7" s="60">
        <v>2201.2359999999999</v>
      </c>
      <c r="AC7" s="60">
        <v>2794.694</v>
      </c>
      <c r="AD7" s="60">
        <v>2561.59</v>
      </c>
      <c r="AE7" s="60">
        <v>2934.3410000000003</v>
      </c>
      <c r="AF7" s="60">
        <v>1628.3789999999999</v>
      </c>
      <c r="AG7" s="80">
        <v>2769.8809999999999</v>
      </c>
      <c r="AH7" s="42">
        <f t="shared" ref="AH7:AH33" si="1">(AG7-AF7)/AF7</f>
        <v>0.70100510998975052</v>
      </c>
      <c r="AJ7" s="340">
        <f>V7/$V$33</f>
        <v>9.8110003417617705E-2</v>
      </c>
      <c r="AK7" s="341">
        <f>AA7/$AA$33</f>
        <v>0.12742596550926663</v>
      </c>
      <c r="AL7" s="341">
        <f>AE7/$AE$33</f>
        <v>0.17623401878638129</v>
      </c>
      <c r="AM7" s="341">
        <f>AF7/$AF$33</f>
        <v>0.11713266416371852</v>
      </c>
      <c r="AN7" s="342">
        <f>AG7/$AG$33</f>
        <v>0.166016656561392</v>
      </c>
      <c r="AP7" s="52">
        <f t="shared" ref="AP7" si="2">(V7/B7)*10</f>
        <v>7.5993338188095052</v>
      </c>
      <c r="AQ7" s="73">
        <f t="shared" ref="AQ7" si="3">(W7/C7)*10</f>
        <v>7.4137093003540109</v>
      </c>
      <c r="AR7" s="73">
        <f t="shared" ref="AR7" si="4">(X7/D7)*10</f>
        <v>8.9021503190394053</v>
      </c>
      <c r="AS7" s="73">
        <f t="shared" ref="AS7" si="5">(Y7/E7)*10</f>
        <v>8.982130003442558</v>
      </c>
      <c r="AT7" s="73">
        <f t="shared" ref="AT7" si="6">(Z7/F7)*10</f>
        <v>8.8020810474727522</v>
      </c>
      <c r="AU7" s="73">
        <f t="shared" ref="AU7" si="7">(AA7/G7)*10</f>
        <v>11.402875649512422</v>
      </c>
      <c r="AV7" s="73">
        <f t="shared" ref="AV7:AV33" si="8">(AB7/H7)*10</f>
        <v>10.946249285163727</v>
      </c>
      <c r="AW7" s="73">
        <f t="shared" ref="AW7:AW33" si="9">(AC7/I7)*10</f>
        <v>12.417716400734037</v>
      </c>
      <c r="AX7" s="73">
        <f t="shared" ref="AX7:AY33" si="10">(AD7/J7)*10</f>
        <v>11.659331005948941</v>
      </c>
      <c r="AY7" s="73">
        <f t="shared" ref="AY7" si="11">(AE7/K7)*10</f>
        <v>13.663031685796103</v>
      </c>
      <c r="AZ7" s="73">
        <f t="shared" ref="AZ7" si="12">(AF7/L7)*10</f>
        <v>11.126303346679967</v>
      </c>
      <c r="BA7" s="73">
        <f t="shared" ref="BA7" si="13">(AG7/M7)*10</f>
        <v>11.551037344398338</v>
      </c>
      <c r="BB7" s="42">
        <f>(BA7-AZ7)/AZ7</f>
        <v>3.8173864623699143E-2</v>
      </c>
      <c r="BC7" s="8"/>
    </row>
    <row r="8" spans="1:55" ht="20.100000000000001" customHeight="1">
      <c r="A8" s="47" t="s">
        <v>117</v>
      </c>
      <c r="B8" s="81">
        <v>4665.13</v>
      </c>
      <c r="C8" s="61">
        <v>6784.09</v>
      </c>
      <c r="D8" s="61">
        <v>7053.0300000000007</v>
      </c>
      <c r="E8" s="61">
        <v>5787.9500000000007</v>
      </c>
      <c r="F8" s="61">
        <v>4574.25</v>
      </c>
      <c r="G8" s="61">
        <v>5585.48</v>
      </c>
      <c r="H8" s="61">
        <v>3187.62</v>
      </c>
      <c r="I8" s="61">
        <v>6319.77</v>
      </c>
      <c r="J8" s="61">
        <v>8449.66</v>
      </c>
      <c r="K8" s="61">
        <v>7213.86</v>
      </c>
      <c r="L8" s="61">
        <v>7097.1100000000006</v>
      </c>
      <c r="M8" s="82">
        <v>6665.83</v>
      </c>
      <c r="N8" s="42">
        <f t="shared" si="0"/>
        <v>-6.0768397277201652E-2</v>
      </c>
      <c r="P8" s="340">
        <f t="shared" ref="P8:P32" si="14">B8/$B$33</f>
        <v>0.20138352888359362</v>
      </c>
      <c r="Q8" s="341">
        <f t="shared" ref="Q8:Q32" si="15">G8/$G$33</f>
        <v>0.2299079377075065</v>
      </c>
      <c r="R8" s="341">
        <f t="shared" ref="R8:R32" si="16">K8/$K$33</f>
        <v>0.26667105335631669</v>
      </c>
      <c r="S8" s="341">
        <f t="shared" ref="S8:S32" si="17">L8/$L$33</f>
        <v>0.29786011577626892</v>
      </c>
      <c r="T8" s="342">
        <f t="shared" ref="T8:T32" si="18">M8/$M$33</f>
        <v>0.25751251861083407</v>
      </c>
      <c r="V8" s="81">
        <v>1835.079</v>
      </c>
      <c r="W8" s="61">
        <v>2678.4639999999999</v>
      </c>
      <c r="X8" s="61">
        <v>2473.3679999999999</v>
      </c>
      <c r="Y8" s="61">
        <v>2434.424</v>
      </c>
      <c r="Z8" s="61">
        <v>2002.9580000000001</v>
      </c>
      <c r="AA8" s="61">
        <v>2456.8069999999998</v>
      </c>
      <c r="AB8" s="61">
        <v>1541.3620000000001</v>
      </c>
      <c r="AC8" s="61">
        <v>2283.364</v>
      </c>
      <c r="AD8" s="61">
        <v>3123.835</v>
      </c>
      <c r="AE8" s="61">
        <v>2593.0039999999999</v>
      </c>
      <c r="AF8" s="61">
        <v>2632.5320000000002</v>
      </c>
      <c r="AG8" s="82">
        <v>2507.1710000000003</v>
      </c>
      <c r="AH8" s="42">
        <f t="shared" si="1"/>
        <v>-4.761993396471529E-2</v>
      </c>
      <c r="AJ8" s="340">
        <f t="shared" ref="AJ8:AJ32" si="19">V8/$V$33</f>
        <v>0.15974525080839796</v>
      </c>
      <c r="AK8" s="341">
        <f t="shared" ref="AK8:AK32" si="20">AA8/$AA$33</f>
        <v>0.16285006150939599</v>
      </c>
      <c r="AL8" s="341">
        <f t="shared" ref="AL8:AL32" si="21">AE8/$AE$33</f>
        <v>0.15573360957338012</v>
      </c>
      <c r="AM8" s="341">
        <f t="shared" ref="AM8:AM32" si="22">AF8/$AF$33</f>
        <v>0.18936346308583094</v>
      </c>
      <c r="AN8" s="342">
        <f t="shared" ref="AN8:AN32" si="23">AG8/$AG$33</f>
        <v>0.15027076861702066</v>
      </c>
      <c r="AP8" s="52">
        <f t="shared" ref="AP8:AP32" si="24">(V8/B8)*10</f>
        <v>3.9336074235873379</v>
      </c>
      <c r="AQ8" s="74">
        <f t="shared" ref="AQ8:AQ32" si="25">(W8/C8)*10</f>
        <v>3.9481551689320158</v>
      </c>
      <c r="AR8" s="74">
        <f t="shared" ref="AR8:AR32" si="26">(X8/D8)*10</f>
        <v>3.506816219412082</v>
      </c>
      <c r="AS8" s="74">
        <f t="shared" ref="AS8:AS32" si="27">(Y8/E8)*10</f>
        <v>4.2060211301065138</v>
      </c>
      <c r="AT8" s="74">
        <f t="shared" ref="AT8:AT32" si="28">(Z8/F8)*10</f>
        <v>4.3787681040607751</v>
      </c>
      <c r="AU8" s="74">
        <f t="shared" ref="AU8:AU32" si="29">(AA8/G8)*10</f>
        <v>4.398560195363693</v>
      </c>
      <c r="AV8" s="74">
        <f t="shared" ref="AV8:AV32" si="30">(AB8/H8)*10</f>
        <v>4.8354634492191675</v>
      </c>
      <c r="AW8" s="74">
        <f t="shared" ref="AW8:AW32" si="31">(AC8/I8)*10</f>
        <v>3.6130492090693171</v>
      </c>
      <c r="AX8" s="74">
        <f t="shared" ref="AX8:AX32" si="32">(AD8/J8)*10</f>
        <v>3.6969949086708813</v>
      </c>
      <c r="AY8" s="74">
        <f t="shared" ref="AY8:AY32" si="33">(AE8/K8)*10</f>
        <v>3.5944750799156067</v>
      </c>
      <c r="AZ8" s="74">
        <f t="shared" ref="AZ8:AZ32" si="34">(AF8/L8)*10</f>
        <v>3.7093013916932382</v>
      </c>
      <c r="BA8" s="103">
        <f t="shared" ref="BA8:BA32" si="35">(AG8/M8)*10</f>
        <v>3.7612285341810403</v>
      </c>
      <c r="BB8" s="42">
        <f t="shared" ref="BB8:BB33" si="36">(BA8-AZ8)/AZ8</f>
        <v>1.3999170464845438E-2</v>
      </c>
      <c r="BC8" s="8"/>
    </row>
    <row r="9" spans="1:55" ht="20.100000000000001" customHeight="1">
      <c r="A9" s="47" t="s">
        <v>118</v>
      </c>
      <c r="B9" s="81">
        <v>2387.14</v>
      </c>
      <c r="C9" s="61">
        <v>3296.62</v>
      </c>
      <c r="D9" s="61">
        <v>3432.47</v>
      </c>
      <c r="E9" s="61">
        <v>3413.95</v>
      </c>
      <c r="F9" s="61">
        <v>2714.98</v>
      </c>
      <c r="G9" s="61">
        <v>3007.35</v>
      </c>
      <c r="H9" s="61">
        <v>2753.63</v>
      </c>
      <c r="I9" s="61">
        <v>3726.38</v>
      </c>
      <c r="J9" s="61">
        <v>2520.59</v>
      </c>
      <c r="K9" s="61">
        <v>3200.98</v>
      </c>
      <c r="L9" s="61">
        <v>2662.51</v>
      </c>
      <c r="M9" s="82">
        <v>3060.37</v>
      </c>
      <c r="N9" s="42">
        <f t="shared" si="0"/>
        <v>0.14943042467446119</v>
      </c>
      <c r="P9" s="340">
        <f t="shared" si="14"/>
        <v>0.1030476486484153</v>
      </c>
      <c r="Q9" s="341">
        <f t="shared" si="15"/>
        <v>0.12378768457942195</v>
      </c>
      <c r="R9" s="341">
        <f t="shared" si="16"/>
        <v>0.11832898176184492</v>
      </c>
      <c r="S9" s="341">
        <f t="shared" si="17"/>
        <v>0.11174344724197226</v>
      </c>
      <c r="T9" s="342">
        <f t="shared" si="18"/>
        <v>0.11822737552278385</v>
      </c>
      <c r="V9" s="81">
        <v>1599.9</v>
      </c>
      <c r="W9" s="61">
        <v>1982.079</v>
      </c>
      <c r="X9" s="61">
        <v>2146.1260000000002</v>
      </c>
      <c r="Y9" s="61">
        <v>2126.6769999999997</v>
      </c>
      <c r="Z9" s="61">
        <v>2231.77</v>
      </c>
      <c r="AA9" s="61">
        <v>2690.9609999999998</v>
      </c>
      <c r="AB9" s="61">
        <v>2667.6640000000002</v>
      </c>
      <c r="AC9" s="61">
        <v>2838.8019999999997</v>
      </c>
      <c r="AD9" s="61">
        <v>1689.6480000000001</v>
      </c>
      <c r="AE9" s="61">
        <v>2245.3339999999998</v>
      </c>
      <c r="AF9" s="61">
        <v>1858.5530000000001</v>
      </c>
      <c r="AG9" s="82">
        <v>2440.643</v>
      </c>
      <c r="AH9" s="42">
        <f t="shared" si="1"/>
        <v>0.31319526534890307</v>
      </c>
      <c r="AJ9" s="340">
        <f t="shared" si="19"/>
        <v>0.13927271074888653</v>
      </c>
      <c r="AK9" s="341">
        <f t="shared" si="20"/>
        <v>0.17837101749115244</v>
      </c>
      <c r="AL9" s="341">
        <f t="shared" si="21"/>
        <v>0.13485284577958068</v>
      </c>
      <c r="AM9" s="341">
        <f t="shared" si="22"/>
        <v>0.13368955530590335</v>
      </c>
      <c r="AN9" s="342">
        <f t="shared" si="23"/>
        <v>0.14628332073470501</v>
      </c>
      <c r="AP9" s="52">
        <f t="shared" si="24"/>
        <v>6.7021624203021188</v>
      </c>
      <c r="AQ9" s="74">
        <f t="shared" si="25"/>
        <v>6.0124582147775598</v>
      </c>
      <c r="AR9" s="74">
        <f t="shared" si="26"/>
        <v>6.2524246388169455</v>
      </c>
      <c r="AS9" s="74">
        <f t="shared" si="27"/>
        <v>6.2293735994961841</v>
      </c>
      <c r="AT9" s="74">
        <f t="shared" si="28"/>
        <v>8.2202078836676513</v>
      </c>
      <c r="AU9" s="74">
        <f t="shared" si="29"/>
        <v>8.9479475285550389</v>
      </c>
      <c r="AV9" s="74">
        <f t="shared" si="30"/>
        <v>9.6878084564738192</v>
      </c>
      <c r="AW9" s="74">
        <f t="shared" si="31"/>
        <v>7.6181226820667769</v>
      </c>
      <c r="AX9" s="74">
        <f t="shared" si="32"/>
        <v>6.7033829381216306</v>
      </c>
      <c r="AY9" s="74">
        <f t="shared" si="33"/>
        <v>7.0145205530806187</v>
      </c>
      <c r="AZ9" s="74">
        <f t="shared" si="34"/>
        <v>6.9804545335040995</v>
      </c>
      <c r="BA9" s="103">
        <f t="shared" si="35"/>
        <v>7.9749932197740803</v>
      </c>
      <c r="BB9" s="42">
        <f t="shared" si="36"/>
        <v>0.14247477460049224</v>
      </c>
      <c r="BC9" s="8"/>
    </row>
    <row r="10" spans="1:55" ht="20.100000000000001" customHeight="1">
      <c r="A10" s="47" t="s">
        <v>122</v>
      </c>
      <c r="B10" s="81">
        <v>2609.42</v>
      </c>
      <c r="C10" s="61">
        <v>2370.3200000000002</v>
      </c>
      <c r="D10" s="61">
        <v>2516.2199999999998</v>
      </c>
      <c r="E10" s="61">
        <v>2422.3599999999997</v>
      </c>
      <c r="F10" s="61">
        <v>2129.46</v>
      </c>
      <c r="G10" s="61">
        <v>2579.39</v>
      </c>
      <c r="H10" s="61">
        <v>2231.5300000000002</v>
      </c>
      <c r="I10" s="61">
        <v>3562.09</v>
      </c>
      <c r="J10" s="61">
        <v>2577.52</v>
      </c>
      <c r="K10" s="61">
        <v>3187.7</v>
      </c>
      <c r="L10" s="61">
        <v>2996.9399999999996</v>
      </c>
      <c r="M10" s="82">
        <v>3385.0699999999997</v>
      </c>
      <c r="N10" s="42">
        <f t="shared" si="0"/>
        <v>0.12950876560758645</v>
      </c>
      <c r="P10" s="340">
        <f t="shared" si="14"/>
        <v>0.11264299342985659</v>
      </c>
      <c r="Q10" s="341">
        <f t="shared" si="15"/>
        <v>0.10617211688939271</v>
      </c>
      <c r="R10" s="341">
        <f t="shared" si="16"/>
        <v>0.11783806683023106</v>
      </c>
      <c r="S10" s="341">
        <f t="shared" si="17"/>
        <v>0.12577921088647789</v>
      </c>
      <c r="T10" s="342">
        <f t="shared" si="18"/>
        <v>0.13077109697876724</v>
      </c>
      <c r="V10" s="81">
        <v>997.47199999999998</v>
      </c>
      <c r="W10" s="61">
        <v>888.96799999999996</v>
      </c>
      <c r="X10" s="61">
        <v>993.26900000000001</v>
      </c>
      <c r="Y10" s="61">
        <v>984.52599999999984</v>
      </c>
      <c r="Z10" s="61">
        <v>932.43700000000001</v>
      </c>
      <c r="AA10" s="61">
        <v>1173.6300000000001</v>
      </c>
      <c r="AB10" s="61">
        <v>1042.1500000000001</v>
      </c>
      <c r="AC10" s="61">
        <v>1613.3409999999999</v>
      </c>
      <c r="AD10" s="61">
        <v>1077.2239999999999</v>
      </c>
      <c r="AE10" s="61">
        <v>1369.711</v>
      </c>
      <c r="AF10" s="61">
        <v>1393.5450000000001</v>
      </c>
      <c r="AG10" s="82">
        <v>1519.402</v>
      </c>
      <c r="AH10" s="42">
        <f t="shared" si="1"/>
        <v>9.0314270439777661E-2</v>
      </c>
      <c r="AJ10" s="340">
        <f t="shared" si="19"/>
        <v>8.6830820261337163E-2</v>
      </c>
      <c r="AK10" s="341">
        <f t="shared" si="20"/>
        <v>7.7794355718325631E-2</v>
      </c>
      <c r="AL10" s="341">
        <f t="shared" si="21"/>
        <v>8.2263674912327195E-2</v>
      </c>
      <c r="AM10" s="341">
        <f t="shared" si="22"/>
        <v>0.10024056959837307</v>
      </c>
      <c r="AN10" s="342">
        <f t="shared" si="23"/>
        <v>9.1067464635734216E-2</v>
      </c>
      <c r="AP10" s="52">
        <f t="shared" si="24"/>
        <v>3.8225812632692318</v>
      </c>
      <c r="AQ10" s="74">
        <f t="shared" si="25"/>
        <v>3.7504134462857328</v>
      </c>
      <c r="AR10" s="74">
        <f t="shared" si="26"/>
        <v>3.9474648480657497</v>
      </c>
      <c r="AS10" s="74">
        <f t="shared" si="27"/>
        <v>4.0643256989051997</v>
      </c>
      <c r="AT10" s="74">
        <f t="shared" si="28"/>
        <v>4.3787486029321983</v>
      </c>
      <c r="AU10" s="74">
        <f t="shared" si="29"/>
        <v>4.5500292704864336</v>
      </c>
      <c r="AV10" s="74">
        <f t="shared" si="30"/>
        <v>4.6701142265620446</v>
      </c>
      <c r="AW10" s="74">
        <f t="shared" si="31"/>
        <v>4.5291977462669379</v>
      </c>
      <c r="AX10" s="74">
        <f t="shared" si="32"/>
        <v>4.1793041373102824</v>
      </c>
      <c r="AY10" s="74">
        <f t="shared" si="33"/>
        <v>4.296862941933056</v>
      </c>
      <c r="AZ10" s="74">
        <f t="shared" si="34"/>
        <v>4.6498928907485642</v>
      </c>
      <c r="BA10" s="103">
        <f t="shared" si="35"/>
        <v>4.488539380278695</v>
      </c>
      <c r="BB10" s="42">
        <f t="shared" si="36"/>
        <v>-3.4700478970364754E-2</v>
      </c>
      <c r="BC10" s="8"/>
    </row>
    <row r="11" spans="1:55" ht="20.100000000000001" customHeight="1">
      <c r="A11" s="47" t="s">
        <v>132</v>
      </c>
      <c r="B11" s="81">
        <v>549.29</v>
      </c>
      <c r="C11" s="61">
        <v>31.229999999999997</v>
      </c>
      <c r="D11" s="61">
        <v>200.32</v>
      </c>
      <c r="E11" s="61">
        <v>78.209999999999994</v>
      </c>
      <c r="F11" s="61">
        <v>112.01</v>
      </c>
      <c r="G11" s="61">
        <v>34.83</v>
      </c>
      <c r="H11" s="61">
        <v>160.24</v>
      </c>
      <c r="I11" s="61">
        <v>679.58</v>
      </c>
      <c r="J11" s="61">
        <v>612.43999999999994</v>
      </c>
      <c r="K11" s="61">
        <v>503.23</v>
      </c>
      <c r="L11" s="61">
        <v>564.04999999999995</v>
      </c>
      <c r="M11" s="82">
        <v>482.16</v>
      </c>
      <c r="N11" s="42">
        <f t="shared" si="0"/>
        <v>-0.14518216470171072</v>
      </c>
      <c r="P11" s="340">
        <f t="shared" si="14"/>
        <v>2.3711656176884487E-2</v>
      </c>
      <c r="Q11" s="341">
        <f t="shared" si="15"/>
        <v>1.4336625447324942E-3</v>
      </c>
      <c r="R11" s="341">
        <f t="shared" si="16"/>
        <v>1.8602644656328129E-2</v>
      </c>
      <c r="S11" s="341">
        <f t="shared" si="17"/>
        <v>2.3672734155678079E-2</v>
      </c>
      <c r="T11" s="342">
        <f t="shared" si="18"/>
        <v>1.862667304347692E-2</v>
      </c>
      <c r="V11" s="81">
        <v>461.29699999999997</v>
      </c>
      <c r="W11" s="61">
        <v>21.527000000000001</v>
      </c>
      <c r="X11" s="61">
        <v>75.671999999999997</v>
      </c>
      <c r="Y11" s="61">
        <v>41.916000000000011</v>
      </c>
      <c r="Z11" s="61">
        <v>51.62</v>
      </c>
      <c r="AA11" s="61">
        <v>36.186</v>
      </c>
      <c r="AB11" s="61">
        <v>100.64700000000001</v>
      </c>
      <c r="AC11" s="61">
        <v>491.60399999999998</v>
      </c>
      <c r="AD11" s="61">
        <v>565.00800000000004</v>
      </c>
      <c r="AE11" s="61">
        <v>431.89699999999999</v>
      </c>
      <c r="AF11" s="61">
        <v>713.44100000000003</v>
      </c>
      <c r="AG11" s="82">
        <v>1211.26</v>
      </c>
      <c r="AH11" s="42">
        <f t="shared" si="1"/>
        <v>0.69777178491283787</v>
      </c>
      <c r="AJ11" s="340">
        <f t="shared" si="19"/>
        <v>4.0156312050958869E-2</v>
      </c>
      <c r="AK11" s="341">
        <f t="shared" si="20"/>
        <v>2.3985979874605549E-3</v>
      </c>
      <c r="AL11" s="341">
        <f t="shared" si="21"/>
        <v>2.5939365606036147E-2</v>
      </c>
      <c r="AM11" s="341">
        <f t="shared" si="22"/>
        <v>5.131928442557139E-2</v>
      </c>
      <c r="AN11" s="342">
        <f t="shared" si="23"/>
        <v>7.2598546806361602E-2</v>
      </c>
      <c r="AP11" s="52">
        <f t="shared" si="24"/>
        <v>8.3980593129312382</v>
      </c>
      <c r="AQ11" s="74">
        <f t="shared" si="25"/>
        <v>6.8930515529939171</v>
      </c>
      <c r="AR11" s="74">
        <f t="shared" si="26"/>
        <v>3.7775559105431311</v>
      </c>
      <c r="AS11" s="74">
        <f t="shared" si="27"/>
        <v>5.3594169543536649</v>
      </c>
      <c r="AT11" s="74">
        <f t="shared" si="28"/>
        <v>4.6085170966877955</v>
      </c>
      <c r="AU11" s="74">
        <f t="shared" si="29"/>
        <v>10.389319552110249</v>
      </c>
      <c r="AV11" s="74">
        <f t="shared" si="30"/>
        <v>6.2810159760359463</v>
      </c>
      <c r="AW11" s="74">
        <f t="shared" si="31"/>
        <v>7.2339386091409397</v>
      </c>
      <c r="AX11" s="74">
        <f t="shared" si="32"/>
        <v>9.2255241329762931</v>
      </c>
      <c r="AY11" s="74">
        <f t="shared" si="33"/>
        <v>8.582497068934682</v>
      </c>
      <c r="AZ11" s="74">
        <f t="shared" si="34"/>
        <v>12.648541795940078</v>
      </c>
      <c r="BA11" s="103">
        <f t="shared" si="35"/>
        <v>25.121536419445825</v>
      </c>
      <c r="BB11" s="42">
        <f t="shared" si="36"/>
        <v>0.98612115331028283</v>
      </c>
      <c r="BC11" s="8"/>
    </row>
    <row r="12" spans="1:55" ht="20.100000000000001" customHeight="1">
      <c r="A12" s="47" t="s">
        <v>137</v>
      </c>
      <c r="B12" s="81">
        <v>2073.6999999999998</v>
      </c>
      <c r="C12" s="61">
        <v>2069.75</v>
      </c>
      <c r="D12" s="61">
        <v>2673.64</v>
      </c>
      <c r="E12" s="61">
        <v>2293.31</v>
      </c>
      <c r="F12" s="61">
        <v>2701.15</v>
      </c>
      <c r="G12" s="61">
        <v>2606.42</v>
      </c>
      <c r="H12" s="61">
        <v>2072.54</v>
      </c>
      <c r="I12" s="61">
        <v>2386.25</v>
      </c>
      <c r="J12" s="61">
        <v>2421.7399999999998</v>
      </c>
      <c r="K12" s="61">
        <v>2295.4699999999998</v>
      </c>
      <c r="L12" s="61">
        <v>1441.52</v>
      </c>
      <c r="M12" s="82">
        <v>1668.7</v>
      </c>
      <c r="N12" s="42">
        <f t="shared" si="0"/>
        <v>0.15759753593429163</v>
      </c>
      <c r="P12" s="340">
        <f t="shared" si="14"/>
        <v>8.9517124677320467E-2</v>
      </c>
      <c r="Q12" s="341">
        <f t="shared" si="15"/>
        <v>0.10728471805459856</v>
      </c>
      <c r="R12" s="341">
        <f t="shared" si="16"/>
        <v>8.4855459192141824E-2</v>
      </c>
      <c r="S12" s="341">
        <f t="shared" si="17"/>
        <v>6.0499458807008362E-2</v>
      </c>
      <c r="T12" s="342">
        <f t="shared" si="18"/>
        <v>6.4464761298427778E-2</v>
      </c>
      <c r="V12" s="81">
        <v>1107.4549999999999</v>
      </c>
      <c r="W12" s="61">
        <v>1203.809</v>
      </c>
      <c r="X12" s="61">
        <v>1442.2750000000001</v>
      </c>
      <c r="Y12" s="61">
        <v>1179.02</v>
      </c>
      <c r="Z12" s="61">
        <v>1395.355</v>
      </c>
      <c r="AA12" s="61">
        <v>1552.223</v>
      </c>
      <c r="AB12" s="61">
        <v>1259.925</v>
      </c>
      <c r="AC12" s="61">
        <v>1355.4449999999999</v>
      </c>
      <c r="AD12" s="61">
        <v>1471.1579999999999</v>
      </c>
      <c r="AE12" s="61">
        <v>1276.3809999999999</v>
      </c>
      <c r="AF12" s="61">
        <v>894.64200000000005</v>
      </c>
      <c r="AG12" s="82">
        <v>964.82500000000005</v>
      </c>
      <c r="AH12" s="42">
        <f t="shared" si="1"/>
        <v>7.8448139032149158E-2</v>
      </c>
      <c r="AJ12" s="340">
        <f t="shared" si="19"/>
        <v>9.6404937735113508E-2</v>
      </c>
      <c r="AK12" s="341">
        <f t="shared" si="20"/>
        <v>0.10288948664925621</v>
      </c>
      <c r="AL12" s="341">
        <f t="shared" si="21"/>
        <v>7.6658354680856827E-2</v>
      </c>
      <c r="AM12" s="341">
        <f t="shared" si="22"/>
        <v>6.4353446545771895E-2</v>
      </c>
      <c r="AN12" s="342">
        <f t="shared" si="23"/>
        <v>5.7828123542796622E-2</v>
      </c>
      <c r="AP12" s="52">
        <f t="shared" si="24"/>
        <v>5.3404783719920914</v>
      </c>
      <c r="AQ12" s="74">
        <f t="shared" si="25"/>
        <v>5.8162048556588966</v>
      </c>
      <c r="AR12" s="74">
        <f t="shared" si="26"/>
        <v>5.3944248290719781</v>
      </c>
      <c r="AS12" s="74">
        <f t="shared" si="27"/>
        <v>5.1411278893825951</v>
      </c>
      <c r="AT12" s="74">
        <f t="shared" si="28"/>
        <v>5.1657812413231401</v>
      </c>
      <c r="AU12" s="74">
        <f t="shared" si="29"/>
        <v>5.9553832459849145</v>
      </c>
      <c r="AV12" s="74">
        <f t="shared" si="30"/>
        <v>6.0791347814758705</v>
      </c>
      <c r="AW12" s="74">
        <f t="shared" si="31"/>
        <v>5.6802304871660549</v>
      </c>
      <c r="AX12" s="74">
        <f t="shared" si="32"/>
        <v>6.0747974596777521</v>
      </c>
      <c r="AY12" s="74">
        <f t="shared" si="33"/>
        <v>5.560434246581309</v>
      </c>
      <c r="AZ12" s="74">
        <f t="shared" si="34"/>
        <v>6.2062406348853996</v>
      </c>
      <c r="BA12" s="103">
        <f t="shared" si="35"/>
        <v>5.7818960867741351</v>
      </c>
      <c r="BB12" s="42">
        <f t="shared" si="36"/>
        <v>-6.8373847079988406E-2</v>
      </c>
      <c r="BC12" s="8"/>
    </row>
    <row r="13" spans="1:55" ht="20.100000000000001" customHeight="1">
      <c r="A13" s="47" t="s">
        <v>124</v>
      </c>
      <c r="B13" s="81">
        <v>1582.03</v>
      </c>
      <c r="C13" s="61">
        <v>2907.42</v>
      </c>
      <c r="D13" s="61">
        <v>2316.87</v>
      </c>
      <c r="E13" s="61">
        <v>2871.8199999999997</v>
      </c>
      <c r="F13" s="61">
        <v>1960.31</v>
      </c>
      <c r="G13" s="61">
        <v>2525.0500000000002</v>
      </c>
      <c r="H13" s="61">
        <v>1819.29</v>
      </c>
      <c r="I13" s="61">
        <v>2104.42</v>
      </c>
      <c r="J13" s="61">
        <v>2446.85</v>
      </c>
      <c r="K13" s="61">
        <v>2015.5600000000002</v>
      </c>
      <c r="L13" s="61">
        <v>1735.79</v>
      </c>
      <c r="M13" s="82">
        <v>1949.09</v>
      </c>
      <c r="N13" s="42">
        <f t="shared" si="0"/>
        <v>0.12288352853743827</v>
      </c>
      <c r="P13" s="340">
        <f t="shared" si="14"/>
        <v>6.829279874295284E-2</v>
      </c>
      <c r="Q13" s="341">
        <f t="shared" si="15"/>
        <v>0.10393538927869035</v>
      </c>
      <c r="R13" s="341">
        <f t="shared" si="16"/>
        <v>7.4508170147862263E-2</v>
      </c>
      <c r="S13" s="341">
        <f t="shared" si="17"/>
        <v>7.2849738888546151E-2</v>
      </c>
      <c r="T13" s="342">
        <f t="shared" si="18"/>
        <v>7.5296710972105579E-2</v>
      </c>
      <c r="V13" s="81">
        <v>688.66899999999998</v>
      </c>
      <c r="W13" s="61">
        <v>1392.4469999999999</v>
      </c>
      <c r="X13" s="61">
        <v>1059.0329999999999</v>
      </c>
      <c r="Y13" s="61">
        <v>1356.6610000000001</v>
      </c>
      <c r="Z13" s="61">
        <v>1188.5219999999999</v>
      </c>
      <c r="AA13" s="61">
        <v>1682.9870000000001</v>
      </c>
      <c r="AB13" s="61">
        <v>1210.7840000000001</v>
      </c>
      <c r="AC13" s="61">
        <v>1158.5540000000001</v>
      </c>
      <c r="AD13" s="61">
        <v>1433.6160000000002</v>
      </c>
      <c r="AE13" s="61">
        <v>1114.0230000000001</v>
      </c>
      <c r="AF13" s="61">
        <v>873.13900000000001</v>
      </c>
      <c r="AG13" s="82">
        <v>908.33999999999992</v>
      </c>
      <c r="AH13" s="42">
        <f t="shared" si="1"/>
        <v>4.0315459508737911E-2</v>
      </c>
      <c r="AJ13" s="340">
        <f t="shared" si="19"/>
        <v>5.994924585206883E-2</v>
      </c>
      <c r="AK13" s="341">
        <f t="shared" si="20"/>
        <v>0.11155721083077094</v>
      </c>
      <c r="AL13" s="341">
        <f t="shared" si="21"/>
        <v>6.6907271619236097E-2</v>
      </c>
      <c r="AM13" s="341">
        <f t="shared" si="22"/>
        <v>6.2806691350874119E-2</v>
      </c>
      <c r="AN13" s="342">
        <f t="shared" si="23"/>
        <v>5.4442616784249866E-2</v>
      </c>
      <c r="AP13" s="52">
        <f t="shared" si="24"/>
        <v>4.3530716863776284</v>
      </c>
      <c r="AQ13" s="74">
        <f t="shared" si="25"/>
        <v>4.789287409455806</v>
      </c>
      <c r="AR13" s="74">
        <f t="shared" si="26"/>
        <v>4.5709642750780146</v>
      </c>
      <c r="AS13" s="74">
        <f t="shared" si="27"/>
        <v>4.7240460753111275</v>
      </c>
      <c r="AT13" s="74">
        <f t="shared" si="28"/>
        <v>6.0629288224821583</v>
      </c>
      <c r="AU13" s="74">
        <f t="shared" si="29"/>
        <v>6.6651630660778993</v>
      </c>
      <c r="AV13" s="74">
        <f t="shared" si="30"/>
        <v>6.6552556216985757</v>
      </c>
      <c r="AW13" s="74">
        <f t="shared" si="31"/>
        <v>5.5053363872230836</v>
      </c>
      <c r="AX13" s="74">
        <f t="shared" si="32"/>
        <v>5.8590269121523599</v>
      </c>
      <c r="AY13" s="74">
        <f t="shared" si="33"/>
        <v>5.5271140526702256</v>
      </c>
      <c r="AZ13" s="74">
        <f t="shared" si="34"/>
        <v>5.030211027831708</v>
      </c>
      <c r="BA13" s="103">
        <f t="shared" si="35"/>
        <v>4.6603286661980716</v>
      </c>
      <c r="BB13" s="42">
        <f t="shared" si="36"/>
        <v>-7.3532175804774461E-2</v>
      </c>
      <c r="BC13" s="8"/>
    </row>
    <row r="14" spans="1:55" ht="20.100000000000001" customHeight="1">
      <c r="A14" s="47" t="s">
        <v>126</v>
      </c>
      <c r="B14" s="81">
        <v>1512.74</v>
      </c>
      <c r="C14" s="61">
        <v>2429.5</v>
      </c>
      <c r="D14" s="61">
        <v>1731.95</v>
      </c>
      <c r="E14" s="61">
        <v>1701.7200000000003</v>
      </c>
      <c r="F14" s="61">
        <v>1165.46</v>
      </c>
      <c r="G14" s="61">
        <v>1412.63</v>
      </c>
      <c r="H14" s="61">
        <v>1366.86</v>
      </c>
      <c r="I14" s="61">
        <v>1354.68</v>
      </c>
      <c r="J14" s="61">
        <v>1101.4100000000001</v>
      </c>
      <c r="K14" s="61">
        <v>963.85</v>
      </c>
      <c r="L14" s="61">
        <v>1066.1400000000001</v>
      </c>
      <c r="M14" s="82">
        <v>839.2</v>
      </c>
      <c r="N14" s="42">
        <f t="shared" si="0"/>
        <v>-0.21286135029170655</v>
      </c>
      <c r="P14" s="340">
        <f t="shared" si="14"/>
        <v>6.5301699949061959E-2</v>
      </c>
      <c r="Q14" s="341">
        <f t="shared" si="15"/>
        <v>5.8146273918043744E-2</v>
      </c>
      <c r="R14" s="341">
        <f t="shared" si="16"/>
        <v>3.5630147352109114E-2</v>
      </c>
      <c r="S14" s="341">
        <f t="shared" si="17"/>
        <v>4.4745055921876838E-2</v>
      </c>
      <c r="T14" s="342">
        <f t="shared" si="18"/>
        <v>3.241974452066914E-2</v>
      </c>
      <c r="V14" s="81">
        <v>562.82299999999998</v>
      </c>
      <c r="W14" s="61">
        <v>1039.7660000000001</v>
      </c>
      <c r="X14" s="61">
        <v>738.65300000000002</v>
      </c>
      <c r="Y14" s="61">
        <v>746.35599999999999</v>
      </c>
      <c r="Z14" s="61">
        <v>516.66499999999996</v>
      </c>
      <c r="AA14" s="61">
        <v>692.29100000000005</v>
      </c>
      <c r="AB14" s="61">
        <v>721.14400000000001</v>
      </c>
      <c r="AC14" s="61">
        <v>714.72</v>
      </c>
      <c r="AD14" s="61">
        <v>625.35199999999998</v>
      </c>
      <c r="AE14" s="61">
        <v>499.58100000000002</v>
      </c>
      <c r="AF14" s="61">
        <v>659.89800000000002</v>
      </c>
      <c r="AG14" s="82">
        <v>475.54199999999997</v>
      </c>
      <c r="AH14" s="42">
        <f t="shared" si="1"/>
        <v>-0.27937044816017026</v>
      </c>
      <c r="AJ14" s="340">
        <f t="shared" si="19"/>
        <v>4.8994240191149792E-2</v>
      </c>
      <c r="AK14" s="341">
        <f t="shared" si="20"/>
        <v>4.5888680686924643E-2</v>
      </c>
      <c r="AL14" s="341">
        <f t="shared" si="21"/>
        <v>3.0004408942014289E-2</v>
      </c>
      <c r="AM14" s="341">
        <f t="shared" si="22"/>
        <v>4.7467825866281461E-2</v>
      </c>
      <c r="AN14" s="342">
        <f t="shared" si="23"/>
        <v>2.8502268831952518E-2</v>
      </c>
      <c r="AP14" s="52">
        <f t="shared" si="24"/>
        <v>3.720553432843714</v>
      </c>
      <c r="AQ14" s="74">
        <f t="shared" si="25"/>
        <v>4.2797530356040339</v>
      </c>
      <c r="AR14" s="74">
        <f t="shared" si="26"/>
        <v>4.2648633043679087</v>
      </c>
      <c r="AS14" s="74">
        <f t="shared" si="27"/>
        <v>4.3858919211151068</v>
      </c>
      <c r="AT14" s="74">
        <f t="shared" si="28"/>
        <v>4.4331422785852794</v>
      </c>
      <c r="AU14" s="74">
        <f t="shared" si="29"/>
        <v>4.9007241811373117</v>
      </c>
      <c r="AV14" s="74">
        <f t="shared" si="30"/>
        <v>5.2759170653907503</v>
      </c>
      <c r="AW14" s="74">
        <f t="shared" si="31"/>
        <v>5.2759323235007525</v>
      </c>
      <c r="AX14" s="74">
        <f t="shared" si="32"/>
        <v>5.6777403510046209</v>
      </c>
      <c r="AY14" s="74">
        <f t="shared" si="33"/>
        <v>5.1831820303989211</v>
      </c>
      <c r="AZ14" s="74">
        <f t="shared" si="34"/>
        <v>6.1895998649333102</v>
      </c>
      <c r="BA14" s="103">
        <f t="shared" si="35"/>
        <v>5.6666110581506191</v>
      </c>
      <c r="BB14" s="42">
        <f t="shared" si="36"/>
        <v>-8.4494768352578478E-2</v>
      </c>
      <c r="BC14" s="8"/>
    </row>
    <row r="15" spans="1:55" ht="20.100000000000001" customHeight="1">
      <c r="A15" s="47" t="s">
        <v>121</v>
      </c>
      <c r="B15" s="81">
        <v>712.14</v>
      </c>
      <c r="C15" s="61">
        <v>458.51</v>
      </c>
      <c r="D15" s="61">
        <v>571.13</v>
      </c>
      <c r="E15" s="61">
        <v>394.78</v>
      </c>
      <c r="F15" s="61">
        <v>511.77</v>
      </c>
      <c r="G15" s="61">
        <v>281.51</v>
      </c>
      <c r="H15" s="61">
        <v>438.56</v>
      </c>
      <c r="I15" s="61">
        <v>458.64</v>
      </c>
      <c r="J15" s="61">
        <v>527.51</v>
      </c>
      <c r="K15" s="61">
        <v>450.86</v>
      </c>
      <c r="L15" s="61">
        <v>401.75</v>
      </c>
      <c r="M15" s="82">
        <v>449.57</v>
      </c>
      <c r="N15" s="42">
        <f t="shared" si="0"/>
        <v>0.11902924704418169</v>
      </c>
      <c r="P15" s="340">
        <f t="shared" si="14"/>
        <v>3.074153694734388E-2</v>
      </c>
      <c r="Q15" s="341">
        <f t="shared" si="15"/>
        <v>1.1587434480839634E-2</v>
      </c>
      <c r="R15" s="341">
        <f t="shared" si="16"/>
        <v>1.6666709794233455E-2</v>
      </c>
      <c r="S15" s="341">
        <f t="shared" si="17"/>
        <v>1.6861131011512577E-2</v>
      </c>
      <c r="T15" s="342">
        <f t="shared" si="18"/>
        <v>1.7367665090749791E-2</v>
      </c>
      <c r="V15" s="81">
        <v>492.70800000000003</v>
      </c>
      <c r="W15" s="61">
        <v>346.22699999999998</v>
      </c>
      <c r="X15" s="61">
        <v>443.30500000000001</v>
      </c>
      <c r="Y15" s="61">
        <v>362.01199999999994</v>
      </c>
      <c r="Z15" s="61">
        <v>373.73900000000003</v>
      </c>
      <c r="AA15" s="61">
        <v>198.024</v>
      </c>
      <c r="AB15" s="61">
        <v>331.33499999999998</v>
      </c>
      <c r="AC15" s="61">
        <v>390.589</v>
      </c>
      <c r="AD15" s="61">
        <v>391.483</v>
      </c>
      <c r="AE15" s="61">
        <v>364.334</v>
      </c>
      <c r="AF15" s="61">
        <v>324.94400000000002</v>
      </c>
      <c r="AG15" s="82">
        <v>386.69900000000001</v>
      </c>
      <c r="AH15" s="42">
        <f t="shared" si="1"/>
        <v>0.19004813137032842</v>
      </c>
      <c r="AJ15" s="340">
        <f t="shared" si="19"/>
        <v>4.289066739650127E-2</v>
      </c>
      <c r="AK15" s="341">
        <f t="shared" si="20"/>
        <v>1.312606996818905E-2</v>
      </c>
      <c r="AL15" s="341">
        <f t="shared" si="21"/>
        <v>2.1881589426899408E-2</v>
      </c>
      <c r="AM15" s="341">
        <f t="shared" si="22"/>
        <v>2.3373892947535776E-2</v>
      </c>
      <c r="AN15" s="342">
        <f t="shared" si="23"/>
        <v>2.3177340497889162E-2</v>
      </c>
      <c r="AP15" s="52">
        <f t="shared" si="24"/>
        <v>6.9186957620692571</v>
      </c>
      <c r="AQ15" s="74">
        <f t="shared" si="25"/>
        <v>7.5511330178185858</v>
      </c>
      <c r="AR15" s="74">
        <f t="shared" si="26"/>
        <v>7.7618930891390754</v>
      </c>
      <c r="AS15" s="74">
        <f t="shared" si="27"/>
        <v>9.1699680834895378</v>
      </c>
      <c r="AT15" s="74">
        <f t="shared" si="28"/>
        <v>7.3028704300760117</v>
      </c>
      <c r="AU15" s="74">
        <f t="shared" si="29"/>
        <v>7.0343504671237254</v>
      </c>
      <c r="AV15" s="74">
        <f t="shared" si="30"/>
        <v>7.5550665815395837</v>
      </c>
      <c r="AW15" s="74">
        <f t="shared" si="31"/>
        <v>8.5162436769579628</v>
      </c>
      <c r="AX15" s="74">
        <f t="shared" si="32"/>
        <v>7.4213379841140457</v>
      </c>
      <c r="AY15" s="74">
        <f t="shared" si="33"/>
        <v>8.0808676751097899</v>
      </c>
      <c r="AZ15" s="74">
        <f t="shared" si="34"/>
        <v>8.088214063472309</v>
      </c>
      <c r="BA15" s="103">
        <f t="shared" si="35"/>
        <v>8.601530351224504</v>
      </c>
      <c r="BB15" s="42">
        <f t="shared" si="36"/>
        <v>6.3464725800274624E-2</v>
      </c>
      <c r="BC15" s="8"/>
    </row>
    <row r="16" spans="1:55" ht="20.100000000000001" customHeight="1">
      <c r="A16" s="47" t="s">
        <v>125</v>
      </c>
      <c r="B16" s="81">
        <v>1249.78</v>
      </c>
      <c r="C16" s="61">
        <v>1125.3</v>
      </c>
      <c r="D16" s="61">
        <v>815.32999999999993</v>
      </c>
      <c r="E16" s="61">
        <v>992.69999999999993</v>
      </c>
      <c r="F16" s="61">
        <v>855.31</v>
      </c>
      <c r="G16" s="61">
        <v>1040.97</v>
      </c>
      <c r="H16" s="61">
        <v>1001.01</v>
      </c>
      <c r="I16" s="61">
        <v>730.28</v>
      </c>
      <c r="J16" s="61">
        <v>896.13</v>
      </c>
      <c r="K16" s="61">
        <v>754.86</v>
      </c>
      <c r="L16" s="61">
        <v>900.13</v>
      </c>
      <c r="M16" s="82">
        <v>812.22</v>
      </c>
      <c r="N16" s="42">
        <f t="shared" si="0"/>
        <v>-9.7663670803106187E-2</v>
      </c>
      <c r="P16" s="340">
        <f t="shared" si="14"/>
        <v>5.3950287929411964E-2</v>
      </c>
      <c r="Q16" s="341">
        <f t="shared" si="15"/>
        <v>4.2848110800751779E-2</v>
      </c>
      <c r="R16" s="341">
        <f t="shared" si="16"/>
        <v>2.790452148177941E-2</v>
      </c>
      <c r="S16" s="341">
        <f t="shared" si="17"/>
        <v>3.777774700035548E-2</v>
      </c>
      <c r="T16" s="342">
        <f t="shared" si="18"/>
        <v>3.1377460551212925E-2</v>
      </c>
      <c r="V16" s="81">
        <v>476.113</v>
      </c>
      <c r="W16" s="61">
        <v>511.71499999999997</v>
      </c>
      <c r="X16" s="61">
        <v>339.89699999999999</v>
      </c>
      <c r="Y16" s="61">
        <v>375.46499999999997</v>
      </c>
      <c r="Z16" s="61">
        <v>391.88399999999996</v>
      </c>
      <c r="AA16" s="61">
        <v>374.68299999999999</v>
      </c>
      <c r="AB16" s="61">
        <v>399.89100000000002</v>
      </c>
      <c r="AC16" s="61">
        <v>288.10500000000002</v>
      </c>
      <c r="AD16" s="61">
        <v>350.91800000000001</v>
      </c>
      <c r="AE16" s="61">
        <v>439.01700000000005</v>
      </c>
      <c r="AF16" s="61">
        <v>357.21300000000002</v>
      </c>
      <c r="AG16" s="82">
        <v>354.43699999999995</v>
      </c>
      <c r="AH16" s="42">
        <f t="shared" si="1"/>
        <v>-7.7712737218412183E-3</v>
      </c>
      <c r="AJ16" s="340">
        <f t="shared" si="19"/>
        <v>4.1446057961612978E-2</v>
      </c>
      <c r="AK16" s="341">
        <f t="shared" si="20"/>
        <v>2.4835955610890487E-2</v>
      </c>
      <c r="AL16" s="341">
        <f t="shared" si="21"/>
        <v>2.636698673587724E-2</v>
      </c>
      <c r="AM16" s="341">
        <f t="shared" si="22"/>
        <v>2.5695068754825745E-2</v>
      </c>
      <c r="AN16" s="342">
        <f t="shared" si="23"/>
        <v>2.1243672815420622E-2</v>
      </c>
      <c r="AP16" s="52">
        <f t="shared" si="24"/>
        <v>3.8095744851093793</v>
      </c>
      <c r="AQ16" s="74">
        <f t="shared" si="25"/>
        <v>4.5473651470718917</v>
      </c>
      <c r="AR16" s="74">
        <f t="shared" si="26"/>
        <v>4.1688273459826082</v>
      </c>
      <c r="AS16" s="74">
        <f t="shared" si="27"/>
        <v>3.7822605016621336</v>
      </c>
      <c r="AT16" s="74">
        <f t="shared" si="28"/>
        <v>4.5817773672703463</v>
      </c>
      <c r="AU16" s="74">
        <f t="shared" si="29"/>
        <v>3.5993640546797696</v>
      </c>
      <c r="AV16" s="74">
        <f t="shared" si="30"/>
        <v>3.9948751760721675</v>
      </c>
      <c r="AW16" s="74">
        <f t="shared" si="31"/>
        <v>3.9451306348249995</v>
      </c>
      <c r="AX16" s="74">
        <f t="shared" si="32"/>
        <v>3.9159273766083045</v>
      </c>
      <c r="AY16" s="74">
        <f t="shared" si="33"/>
        <v>5.8158731420395835</v>
      </c>
      <c r="AZ16" s="74">
        <f t="shared" si="34"/>
        <v>3.9684601113172544</v>
      </c>
      <c r="BA16" s="103">
        <f t="shared" si="35"/>
        <v>4.3638053729285167</v>
      </c>
      <c r="BB16" s="42">
        <f t="shared" si="36"/>
        <v>9.9621830765998287E-2</v>
      </c>
      <c r="BC16" s="8"/>
    </row>
    <row r="17" spans="1:55" ht="20.100000000000001" customHeight="1">
      <c r="A17" s="47" t="s">
        <v>135</v>
      </c>
      <c r="B17" s="81">
        <v>10.44</v>
      </c>
      <c r="C17" s="61">
        <v>58.04</v>
      </c>
      <c r="D17" s="61">
        <v>31.66</v>
      </c>
      <c r="E17" s="61"/>
      <c r="F17" s="61">
        <v>69.08</v>
      </c>
      <c r="G17" s="61">
        <v>256.82</v>
      </c>
      <c r="H17" s="61">
        <v>139.82</v>
      </c>
      <c r="I17" s="61">
        <v>161.83000000000001</v>
      </c>
      <c r="J17" s="61">
        <v>223.69</v>
      </c>
      <c r="K17" s="61">
        <v>355.69</v>
      </c>
      <c r="L17" s="61">
        <v>177.73</v>
      </c>
      <c r="M17" s="82">
        <v>424.47</v>
      </c>
      <c r="N17" s="42">
        <f t="shared" si="0"/>
        <v>1.3882856017554721</v>
      </c>
      <c r="P17" s="340">
        <f t="shared" si="14"/>
        <v>4.5067212308011083E-4</v>
      </c>
      <c r="Q17" s="341">
        <f t="shared" si="15"/>
        <v>1.0571151729491792E-2</v>
      </c>
      <c r="R17" s="341">
        <f t="shared" si="16"/>
        <v>1.3148609339286911E-2</v>
      </c>
      <c r="S17" s="341">
        <f t="shared" si="17"/>
        <v>7.4591880888018169E-3</v>
      </c>
      <c r="T17" s="342">
        <f t="shared" si="18"/>
        <v>1.6398008766311284E-2</v>
      </c>
      <c r="V17" s="81">
        <v>29.802</v>
      </c>
      <c r="W17" s="61">
        <v>77.617000000000004</v>
      </c>
      <c r="X17" s="61">
        <v>19.725000000000001</v>
      </c>
      <c r="Y17" s="61"/>
      <c r="Z17" s="61">
        <v>66.998000000000005</v>
      </c>
      <c r="AA17" s="61">
        <v>152.84100000000001</v>
      </c>
      <c r="AB17" s="61">
        <v>72.153000000000006</v>
      </c>
      <c r="AC17" s="61">
        <v>90.128</v>
      </c>
      <c r="AD17" s="61">
        <v>139.72</v>
      </c>
      <c r="AE17" s="61">
        <v>213.30099999999999</v>
      </c>
      <c r="AF17" s="61">
        <v>123.447</v>
      </c>
      <c r="AG17" s="82">
        <v>309.76900000000001</v>
      </c>
      <c r="AH17" s="42">
        <f t="shared" si="1"/>
        <v>1.5093278897016533</v>
      </c>
      <c r="AJ17" s="340">
        <f t="shared" si="19"/>
        <v>2.594290471740931E-3</v>
      </c>
      <c r="AK17" s="341">
        <f t="shared" si="20"/>
        <v>1.0131103603643915E-2</v>
      </c>
      <c r="AL17" s="341">
        <f t="shared" si="21"/>
        <v>1.281067621014528E-2</v>
      </c>
      <c r="AM17" s="341">
        <f t="shared" si="22"/>
        <v>8.8797976349600204E-3</v>
      </c>
      <c r="AN17" s="342">
        <f t="shared" si="23"/>
        <v>1.8566434329260296E-2</v>
      </c>
      <c r="AP17" s="52">
        <f t="shared" si="24"/>
        <v>28.545977011494251</v>
      </c>
      <c r="AQ17" s="74">
        <f t="shared" si="25"/>
        <v>13.373018607856652</v>
      </c>
      <c r="AR17" s="74">
        <f t="shared" si="26"/>
        <v>6.2302590018951367</v>
      </c>
      <c r="AS17" s="74"/>
      <c r="AT17" s="74">
        <f t="shared" si="28"/>
        <v>9.6986103068905631</v>
      </c>
      <c r="AU17" s="74">
        <f t="shared" si="29"/>
        <v>5.9512888404329889</v>
      </c>
      <c r="AV17" s="74">
        <f t="shared" si="30"/>
        <v>5.1604205406951795</v>
      </c>
      <c r="AW17" s="74">
        <f t="shared" si="31"/>
        <v>5.5693011184576404</v>
      </c>
      <c r="AX17" s="74">
        <f t="shared" si="32"/>
        <v>6.246144217443784</v>
      </c>
      <c r="AY17" s="74">
        <f t="shared" si="33"/>
        <v>5.9968230762742838</v>
      </c>
      <c r="AZ17" s="74">
        <f t="shared" si="34"/>
        <v>6.9457604231137129</v>
      </c>
      <c r="BA17" s="103">
        <f t="shared" si="35"/>
        <v>7.2977831177703951</v>
      </c>
      <c r="BB17" s="42">
        <f t="shared" si="36"/>
        <v>5.0681663808219014E-2</v>
      </c>
      <c r="BC17" s="8"/>
    </row>
    <row r="18" spans="1:55" ht="20.100000000000001" customHeight="1">
      <c r="A18" s="47" t="s">
        <v>123</v>
      </c>
      <c r="B18" s="81">
        <v>726.9</v>
      </c>
      <c r="C18" s="61">
        <v>868.55</v>
      </c>
      <c r="D18" s="61">
        <v>871.95</v>
      </c>
      <c r="E18" s="61">
        <v>910.16</v>
      </c>
      <c r="F18" s="61">
        <v>720.03</v>
      </c>
      <c r="G18" s="61">
        <v>708.34</v>
      </c>
      <c r="H18" s="61">
        <v>1015.31</v>
      </c>
      <c r="I18" s="61">
        <v>973.01</v>
      </c>
      <c r="J18" s="61">
        <v>740.72</v>
      </c>
      <c r="K18" s="61">
        <v>805.84</v>
      </c>
      <c r="L18" s="61">
        <v>615.43999999999994</v>
      </c>
      <c r="M18" s="82">
        <v>573.04999999999995</v>
      </c>
      <c r="N18" s="42">
        <f t="shared" si="0"/>
        <v>-6.8877551020408143E-2</v>
      </c>
      <c r="P18" s="340">
        <f t="shared" si="14"/>
        <v>3.1378694086870933E-2</v>
      </c>
      <c r="Q18" s="341">
        <f t="shared" si="15"/>
        <v>2.9156489432552828E-2</v>
      </c>
      <c r="R18" s="341">
        <f t="shared" si="16"/>
        <v>2.9789072928592217E-2</v>
      </c>
      <c r="S18" s="341">
        <f t="shared" si="17"/>
        <v>2.5829531971936028E-2</v>
      </c>
      <c r="T18" s="342">
        <f t="shared" si="18"/>
        <v>2.2137910626274366E-2</v>
      </c>
      <c r="V18" s="81">
        <v>308.351</v>
      </c>
      <c r="W18" s="61">
        <v>419.00799999999998</v>
      </c>
      <c r="X18" s="61">
        <v>409.29899999999998</v>
      </c>
      <c r="Y18" s="61">
        <v>432.24099999999999</v>
      </c>
      <c r="Z18" s="61">
        <v>348.46300000000002</v>
      </c>
      <c r="AA18" s="61">
        <v>394.78100000000001</v>
      </c>
      <c r="AB18" s="61">
        <v>611.45699999999999</v>
      </c>
      <c r="AC18" s="61">
        <v>605.48099999999999</v>
      </c>
      <c r="AD18" s="61">
        <v>421.95699999999999</v>
      </c>
      <c r="AE18" s="61">
        <v>444.90800000000002</v>
      </c>
      <c r="AF18" s="61">
        <v>399.625</v>
      </c>
      <c r="AG18" s="82">
        <v>308.75099999999998</v>
      </c>
      <c r="AH18" s="42">
        <f t="shared" si="1"/>
        <v>-0.2273981857991868</v>
      </c>
      <c r="AJ18" s="340">
        <f t="shared" si="19"/>
        <v>2.6842227409294272E-2</v>
      </c>
      <c r="AK18" s="341">
        <f t="shared" si="20"/>
        <v>2.6168156527045416E-2</v>
      </c>
      <c r="AL18" s="341">
        <f t="shared" si="21"/>
        <v>2.672079517350278E-2</v>
      </c>
      <c r="AM18" s="341">
        <f t="shared" si="22"/>
        <v>2.8745851497978064E-2</v>
      </c>
      <c r="AN18" s="342">
        <f t="shared" si="23"/>
        <v>1.8505419088396338E-2</v>
      </c>
      <c r="AP18" s="52">
        <f t="shared" si="24"/>
        <v>4.2420002751410095</v>
      </c>
      <c r="AQ18" s="74">
        <f t="shared" si="25"/>
        <v>4.8242242818490588</v>
      </c>
      <c r="AR18" s="74">
        <f t="shared" si="26"/>
        <v>4.6940650266643722</v>
      </c>
      <c r="AS18" s="74">
        <f t="shared" si="27"/>
        <v>4.7490660982684361</v>
      </c>
      <c r="AT18" s="74">
        <f t="shared" si="28"/>
        <v>4.8395622404622038</v>
      </c>
      <c r="AU18" s="74">
        <f t="shared" si="29"/>
        <v>5.5733263686930004</v>
      </c>
      <c r="AV18" s="74">
        <f t="shared" si="30"/>
        <v>6.0223675527671352</v>
      </c>
      <c r="AW18" s="74">
        <f t="shared" si="31"/>
        <v>6.2227623559881193</v>
      </c>
      <c r="AX18" s="74">
        <f t="shared" si="32"/>
        <v>5.6965790042121176</v>
      </c>
      <c r="AY18" s="74">
        <f t="shared" si="33"/>
        <v>5.5210463615606074</v>
      </c>
      <c r="AZ18" s="74">
        <f t="shared" si="34"/>
        <v>6.4933218510334081</v>
      </c>
      <c r="BA18" s="103">
        <f t="shared" si="35"/>
        <v>5.3878544629613465</v>
      </c>
      <c r="BB18" s="42">
        <f t="shared" si="36"/>
        <v>-0.17024681872131861</v>
      </c>
      <c r="BC18" s="8"/>
    </row>
    <row r="19" spans="1:55" ht="20.100000000000001" customHeight="1">
      <c r="A19" s="47" t="s">
        <v>129</v>
      </c>
      <c r="B19" s="81">
        <v>222.41000000000003</v>
      </c>
      <c r="C19" s="61">
        <v>668.38</v>
      </c>
      <c r="D19" s="61">
        <v>448.62</v>
      </c>
      <c r="E19" s="61">
        <v>404.59000000000003</v>
      </c>
      <c r="F19" s="61">
        <v>527</v>
      </c>
      <c r="G19" s="61">
        <v>426.3</v>
      </c>
      <c r="H19" s="61">
        <v>500.21</v>
      </c>
      <c r="I19" s="61">
        <v>488.69</v>
      </c>
      <c r="J19" s="61">
        <v>677.54000000000008</v>
      </c>
      <c r="K19" s="61">
        <v>466.35</v>
      </c>
      <c r="L19" s="61">
        <v>413.32</v>
      </c>
      <c r="M19" s="82">
        <v>384.25</v>
      </c>
      <c r="N19" s="42">
        <f t="shared" si="0"/>
        <v>-7.033291396496659E-2</v>
      </c>
      <c r="P19" s="340">
        <f t="shared" si="14"/>
        <v>9.600956599065848E-3</v>
      </c>
      <c r="Q19" s="341">
        <f t="shared" si="15"/>
        <v>1.7547239242591512E-2</v>
      </c>
      <c r="R19" s="341">
        <f t="shared" si="16"/>
        <v>1.7239320659496897E-2</v>
      </c>
      <c r="S19" s="341">
        <f t="shared" si="17"/>
        <v>1.7346714796959248E-2</v>
      </c>
      <c r="T19" s="342">
        <f t="shared" si="18"/>
        <v>1.4844240743645277E-2</v>
      </c>
      <c r="V19" s="81">
        <v>114.41500000000001</v>
      </c>
      <c r="W19" s="61">
        <v>297.12299999999999</v>
      </c>
      <c r="X19" s="61">
        <v>229.898</v>
      </c>
      <c r="Y19" s="61">
        <v>201.89700000000002</v>
      </c>
      <c r="Z19" s="61">
        <v>320.77100000000002</v>
      </c>
      <c r="AA19" s="61">
        <v>298.94099999999997</v>
      </c>
      <c r="AB19" s="61">
        <v>349.358</v>
      </c>
      <c r="AC19" s="61">
        <v>292.70500000000004</v>
      </c>
      <c r="AD19" s="61">
        <v>397.27699999999999</v>
      </c>
      <c r="AE19" s="61">
        <v>347.1</v>
      </c>
      <c r="AF19" s="61">
        <v>238.85599999999999</v>
      </c>
      <c r="AG19" s="82">
        <v>276.14800000000002</v>
      </c>
      <c r="AH19" s="42">
        <f t="shared" si="1"/>
        <v>0.15612754128010195</v>
      </c>
      <c r="AJ19" s="340">
        <f t="shared" si="19"/>
        <v>9.9599269956458843E-3</v>
      </c>
      <c r="AK19" s="341">
        <f t="shared" si="20"/>
        <v>1.9815378349899014E-2</v>
      </c>
      <c r="AL19" s="341">
        <f t="shared" si="21"/>
        <v>2.0846530079753151E-2</v>
      </c>
      <c r="AM19" s="341">
        <f t="shared" si="22"/>
        <v>1.7181405331000432E-2</v>
      </c>
      <c r="AN19" s="342">
        <f t="shared" si="23"/>
        <v>1.6551313098329957E-2</v>
      </c>
      <c r="AP19" s="52">
        <f t="shared" si="24"/>
        <v>5.1443280428038305</v>
      </c>
      <c r="AQ19" s="74">
        <f t="shared" si="25"/>
        <v>4.4454202699063403</v>
      </c>
      <c r="AR19" s="74">
        <f t="shared" si="26"/>
        <v>5.1245597610449822</v>
      </c>
      <c r="AS19" s="74">
        <f t="shared" si="27"/>
        <v>4.9901628809411998</v>
      </c>
      <c r="AT19" s="74">
        <f t="shared" si="28"/>
        <v>6.0867362428842506</v>
      </c>
      <c r="AU19" s="74">
        <f t="shared" si="29"/>
        <v>7.0124560168895131</v>
      </c>
      <c r="AV19" s="74">
        <f t="shared" si="30"/>
        <v>6.9842266248175768</v>
      </c>
      <c r="AW19" s="74">
        <f t="shared" si="31"/>
        <v>5.9895843991078204</v>
      </c>
      <c r="AX19" s="74">
        <f t="shared" si="32"/>
        <v>5.8635209729314859</v>
      </c>
      <c r="AY19" s="74">
        <f t="shared" si="33"/>
        <v>7.4429076873592788</v>
      </c>
      <c r="AZ19" s="74">
        <f t="shared" si="34"/>
        <v>5.7789606116326331</v>
      </c>
      <c r="BA19" s="103">
        <f t="shared" si="35"/>
        <v>7.1866753415744968</v>
      </c>
      <c r="BB19" s="42">
        <f t="shared" si="36"/>
        <v>0.24359306535300396</v>
      </c>
      <c r="BC19" s="8"/>
    </row>
    <row r="20" spans="1:55" ht="20.100000000000001" customHeight="1">
      <c r="A20" s="47" t="s">
        <v>154</v>
      </c>
      <c r="B20" s="81">
        <v>49.63</v>
      </c>
      <c r="C20" s="61">
        <v>30.74</v>
      </c>
      <c r="D20" s="61">
        <v>40.96</v>
      </c>
      <c r="E20" s="61">
        <v>49.739999999999995</v>
      </c>
      <c r="F20" s="61">
        <v>41.95</v>
      </c>
      <c r="G20" s="61">
        <v>57.78</v>
      </c>
      <c r="H20" s="61">
        <v>392.12</v>
      </c>
      <c r="I20" s="61">
        <v>919.3</v>
      </c>
      <c r="J20" s="61">
        <v>87.07</v>
      </c>
      <c r="K20" s="61">
        <v>233.11</v>
      </c>
      <c r="L20" s="61">
        <v>39.15</v>
      </c>
      <c r="M20" s="82">
        <v>114.69</v>
      </c>
      <c r="N20" s="42">
        <f t="shared" si="0"/>
        <v>1.929501915708812</v>
      </c>
      <c r="P20" s="340">
        <f t="shared" si="14"/>
        <v>2.142419297745776E-3</v>
      </c>
      <c r="Q20" s="341">
        <f t="shared" si="15"/>
        <v>2.3783239114166959E-3</v>
      </c>
      <c r="R20" s="341">
        <f t="shared" si="16"/>
        <v>8.6172575081705192E-3</v>
      </c>
      <c r="S20" s="341">
        <f t="shared" si="17"/>
        <v>1.6430946586203294E-3</v>
      </c>
      <c r="T20" s="342">
        <f t="shared" si="18"/>
        <v>4.4306726633407331E-3</v>
      </c>
      <c r="V20" s="81">
        <v>100.753</v>
      </c>
      <c r="W20" s="61">
        <v>62.744999999999997</v>
      </c>
      <c r="X20" s="61">
        <v>77.498000000000005</v>
      </c>
      <c r="Y20" s="61">
        <v>83.970999999999989</v>
      </c>
      <c r="Z20" s="61">
        <v>71.885000000000005</v>
      </c>
      <c r="AA20" s="61">
        <v>102.43600000000001</v>
      </c>
      <c r="AB20" s="61">
        <v>160.22900000000001</v>
      </c>
      <c r="AC20" s="61">
        <v>337.54</v>
      </c>
      <c r="AD20" s="61">
        <v>196.59</v>
      </c>
      <c r="AE20" s="61">
        <v>593.38699999999994</v>
      </c>
      <c r="AF20" s="61">
        <v>133.16</v>
      </c>
      <c r="AG20" s="82">
        <v>252.14599999999999</v>
      </c>
      <c r="AH20" s="42">
        <f t="shared" si="1"/>
        <v>0.89355662361069388</v>
      </c>
      <c r="AJ20" s="340">
        <f t="shared" si="19"/>
        <v>8.7706378061644871E-3</v>
      </c>
      <c r="AK20" s="341">
        <f t="shared" si="20"/>
        <v>6.7899956735618591E-3</v>
      </c>
      <c r="AL20" s="341">
        <f t="shared" si="21"/>
        <v>3.563831732767065E-2</v>
      </c>
      <c r="AM20" s="341">
        <f t="shared" si="22"/>
        <v>9.578473782848318E-3</v>
      </c>
      <c r="AN20" s="342">
        <f t="shared" si="23"/>
        <v>1.5112719963539497E-2</v>
      </c>
      <c r="AP20" s="52">
        <f t="shared" si="24"/>
        <v>20.30082611323796</v>
      </c>
      <c r="AQ20" s="74">
        <f t="shared" si="25"/>
        <v>20.411515940143133</v>
      </c>
      <c r="AR20" s="74">
        <f t="shared" si="26"/>
        <v>18.92041015625</v>
      </c>
      <c r="AS20" s="74">
        <f t="shared" si="27"/>
        <v>16.881986328910333</v>
      </c>
      <c r="AT20" s="74">
        <f t="shared" si="28"/>
        <v>17.135876042908226</v>
      </c>
      <c r="AU20" s="74">
        <f t="shared" si="29"/>
        <v>17.728625822083767</v>
      </c>
      <c r="AV20" s="74">
        <f t="shared" si="30"/>
        <v>4.0862236050188718</v>
      </c>
      <c r="AW20" s="74">
        <f t="shared" si="31"/>
        <v>3.6717067333840969</v>
      </c>
      <c r="AX20" s="74">
        <f t="shared" si="32"/>
        <v>22.578385207304468</v>
      </c>
      <c r="AY20" s="74">
        <f t="shared" si="33"/>
        <v>25.455235725623094</v>
      </c>
      <c r="AZ20" s="74">
        <f t="shared" si="34"/>
        <v>34.012771392081738</v>
      </c>
      <c r="BA20" s="103">
        <f t="shared" si="35"/>
        <v>21.985003051704592</v>
      </c>
      <c r="BB20" s="42">
        <f t="shared" si="36"/>
        <v>-0.35362506047293879</v>
      </c>
      <c r="BC20" s="8"/>
    </row>
    <row r="21" spans="1:55" ht="20.100000000000001" customHeight="1">
      <c r="A21" s="47" t="s">
        <v>155</v>
      </c>
      <c r="B21" s="81"/>
      <c r="C21" s="61">
        <v>6.18</v>
      </c>
      <c r="D21" s="61">
        <v>24.53</v>
      </c>
      <c r="E21" s="61">
        <v>23.87</v>
      </c>
      <c r="F21" s="61">
        <v>10.73</v>
      </c>
      <c r="G21" s="61">
        <v>24.99</v>
      </c>
      <c r="H21" s="61">
        <v>88.65</v>
      </c>
      <c r="I21" s="61">
        <v>113.52</v>
      </c>
      <c r="J21" s="61">
        <v>166.25</v>
      </c>
      <c r="K21" s="61">
        <v>305.29000000000002</v>
      </c>
      <c r="L21" s="61">
        <v>180.92</v>
      </c>
      <c r="M21" s="82">
        <v>465.41</v>
      </c>
      <c r="N21" s="42">
        <f t="shared" si="0"/>
        <v>1.572462967057263</v>
      </c>
      <c r="P21" s="340">
        <f t="shared" si="14"/>
        <v>0</v>
      </c>
      <c r="Q21" s="341">
        <f t="shared" si="15"/>
        <v>1.0286312659450194E-3</v>
      </c>
      <c r="R21" s="341">
        <f t="shared" si="16"/>
        <v>1.1285498454246399E-2</v>
      </c>
      <c r="S21" s="341">
        <f t="shared" si="17"/>
        <v>7.5930698758005103E-3</v>
      </c>
      <c r="T21" s="342">
        <f t="shared" si="18"/>
        <v>1.797959163175003E-2</v>
      </c>
      <c r="V21" s="81"/>
      <c r="W21" s="61">
        <v>9.65</v>
      </c>
      <c r="X21" s="61">
        <v>19.875</v>
      </c>
      <c r="Y21" s="61">
        <v>26.183</v>
      </c>
      <c r="Z21" s="61">
        <v>7.681</v>
      </c>
      <c r="AA21" s="61">
        <v>19.646999999999998</v>
      </c>
      <c r="AB21" s="61">
        <v>53.661000000000001</v>
      </c>
      <c r="AC21" s="61">
        <v>62.558</v>
      </c>
      <c r="AD21" s="61">
        <v>101.373</v>
      </c>
      <c r="AE21" s="61">
        <v>188.78899999999999</v>
      </c>
      <c r="AF21" s="61">
        <v>107.667</v>
      </c>
      <c r="AG21" s="82">
        <v>251.72399999999999</v>
      </c>
      <c r="AH21" s="42">
        <f t="shared" si="1"/>
        <v>1.3379865697010225</v>
      </c>
      <c r="AJ21" s="340">
        <f t="shared" si="19"/>
        <v>0</v>
      </c>
      <c r="AK21" s="341">
        <f t="shared" si="20"/>
        <v>1.3023062692653932E-3</v>
      </c>
      <c r="AL21" s="341">
        <f t="shared" si="21"/>
        <v>1.1338506387860896E-2</v>
      </c>
      <c r="AM21" s="341">
        <f t="shared" si="22"/>
        <v>7.7447096483773637E-3</v>
      </c>
      <c r="AN21" s="342">
        <f t="shared" si="23"/>
        <v>1.5087426808682336E-2</v>
      </c>
      <c r="AP21" s="52"/>
      <c r="AQ21" s="74">
        <f t="shared" si="25"/>
        <v>15.614886731391586</v>
      </c>
      <c r="AR21" s="74">
        <f t="shared" si="26"/>
        <v>8.1023236852833254</v>
      </c>
      <c r="AS21" s="74">
        <f t="shared" si="27"/>
        <v>10.968998743192291</v>
      </c>
      <c r="AT21" s="74">
        <f t="shared" si="28"/>
        <v>7.1584342963653302</v>
      </c>
      <c r="AU21" s="74">
        <f t="shared" si="29"/>
        <v>7.8619447779111642</v>
      </c>
      <c r="AV21" s="74">
        <f t="shared" si="30"/>
        <v>6.0531302876480542</v>
      </c>
      <c r="AW21" s="74">
        <f t="shared" si="31"/>
        <v>5.5107470049330516</v>
      </c>
      <c r="AX21" s="74">
        <f t="shared" si="32"/>
        <v>6.0976240601503759</v>
      </c>
      <c r="AY21" s="74">
        <f t="shared" si="33"/>
        <v>6.1839234825903233</v>
      </c>
      <c r="AZ21" s="74">
        <f t="shared" si="34"/>
        <v>5.9510833517576831</v>
      </c>
      <c r="BA21" s="103">
        <f t="shared" si="35"/>
        <v>5.4086504372488768</v>
      </c>
      <c r="BB21" s="42">
        <f t="shared" si="36"/>
        <v>-9.1148599750093554E-2</v>
      </c>
      <c r="BC21" s="8"/>
    </row>
    <row r="22" spans="1:55" ht="20.100000000000001" customHeight="1">
      <c r="A22" s="47" t="s">
        <v>131</v>
      </c>
      <c r="B22" s="81">
        <v>187.60000000000002</v>
      </c>
      <c r="C22" s="61">
        <v>168.8</v>
      </c>
      <c r="D22" s="61">
        <v>173.29</v>
      </c>
      <c r="E22" s="61">
        <v>168.68</v>
      </c>
      <c r="F22" s="61">
        <v>170.77</v>
      </c>
      <c r="G22" s="61">
        <v>170.41</v>
      </c>
      <c r="H22" s="61">
        <v>179.9</v>
      </c>
      <c r="I22" s="61">
        <v>178.1</v>
      </c>
      <c r="J22" s="61">
        <v>206.39999999999998</v>
      </c>
      <c r="K22" s="61">
        <v>138.66</v>
      </c>
      <c r="L22" s="61">
        <v>198.58999999999997</v>
      </c>
      <c r="M22" s="82">
        <v>172.76</v>
      </c>
      <c r="N22" s="42">
        <f t="shared" si="0"/>
        <v>-0.1300669721536834</v>
      </c>
      <c r="P22" s="340">
        <f t="shared" si="14"/>
        <v>8.0982845105200003E-3</v>
      </c>
      <c r="Q22" s="341">
        <f t="shared" si="15"/>
        <v>7.0143679083509713E-3</v>
      </c>
      <c r="R22" s="341">
        <f t="shared" si="16"/>
        <v>5.1257729230102704E-3</v>
      </c>
      <c r="S22" s="341">
        <f t="shared" si="17"/>
        <v>8.3346658558214864E-3</v>
      </c>
      <c r="T22" s="342">
        <f t="shared" si="18"/>
        <v>6.6740169964142042E-3</v>
      </c>
      <c r="V22" s="81">
        <v>120.66</v>
      </c>
      <c r="W22" s="61">
        <v>127.66800000000001</v>
      </c>
      <c r="X22" s="61">
        <v>118.736</v>
      </c>
      <c r="Y22" s="61">
        <v>144.44</v>
      </c>
      <c r="Z22" s="61">
        <v>132.929</v>
      </c>
      <c r="AA22" s="61">
        <v>162.453</v>
      </c>
      <c r="AB22" s="61">
        <v>128.57</v>
      </c>
      <c r="AC22" s="61">
        <v>436.84100000000001</v>
      </c>
      <c r="AD22" s="61">
        <v>187.90600000000001</v>
      </c>
      <c r="AE22" s="61">
        <v>141.959</v>
      </c>
      <c r="AF22" s="61">
        <v>152.62699999999998</v>
      </c>
      <c r="AG22" s="82">
        <v>200.96100000000001</v>
      </c>
      <c r="AH22" s="42">
        <f t="shared" si="1"/>
        <v>0.31668053489880582</v>
      </c>
      <c r="AJ22" s="340">
        <f t="shared" si="19"/>
        <v>1.0503559771836144E-2</v>
      </c>
      <c r="AK22" s="341">
        <f t="shared" si="20"/>
        <v>1.0768237408305133E-2</v>
      </c>
      <c r="AL22" s="341">
        <f t="shared" si="21"/>
        <v>8.5259365127965357E-3</v>
      </c>
      <c r="AM22" s="341">
        <f t="shared" si="22"/>
        <v>1.0978775293292204E-2</v>
      </c>
      <c r="AN22" s="342">
        <f t="shared" si="23"/>
        <v>1.2044876050355195E-2</v>
      </c>
      <c r="AP22" s="52">
        <f t="shared" si="24"/>
        <v>6.4317697228144972</v>
      </c>
      <c r="AQ22" s="74">
        <f t="shared" si="25"/>
        <v>7.5632701421800954</v>
      </c>
      <c r="AR22" s="74">
        <f t="shared" si="26"/>
        <v>6.851866812857061</v>
      </c>
      <c r="AS22" s="74">
        <f t="shared" si="27"/>
        <v>8.5629594498458612</v>
      </c>
      <c r="AT22" s="74">
        <f t="shared" si="28"/>
        <v>7.7840955671370846</v>
      </c>
      <c r="AU22" s="74">
        <f t="shared" si="29"/>
        <v>9.5330673082565571</v>
      </c>
      <c r="AV22" s="74">
        <f t="shared" si="30"/>
        <v>7.1467481934407999</v>
      </c>
      <c r="AW22" s="74">
        <f t="shared" si="31"/>
        <v>24.527849522740034</v>
      </c>
      <c r="AX22" s="74">
        <f t="shared" si="32"/>
        <v>9.1039728682170544</v>
      </c>
      <c r="AY22" s="74">
        <f t="shared" si="33"/>
        <v>10.237920092312132</v>
      </c>
      <c r="AZ22" s="74">
        <f t="shared" si="34"/>
        <v>7.6855330077043149</v>
      </c>
      <c r="BA22" s="103">
        <f t="shared" si="35"/>
        <v>11.632380180597362</v>
      </c>
      <c r="BB22" s="42">
        <f t="shared" si="36"/>
        <v>0.513542413901099</v>
      </c>
      <c r="BC22" s="8"/>
    </row>
    <row r="23" spans="1:55" ht="20.100000000000001" customHeight="1">
      <c r="A23" s="47" t="s">
        <v>143</v>
      </c>
      <c r="B23" s="81">
        <v>276.01</v>
      </c>
      <c r="C23" s="61">
        <v>279.13</v>
      </c>
      <c r="D23" s="61">
        <v>437.82</v>
      </c>
      <c r="E23" s="61">
        <v>195.89999999999998</v>
      </c>
      <c r="F23" s="61">
        <v>407.26</v>
      </c>
      <c r="G23" s="61">
        <v>368.28</v>
      </c>
      <c r="H23" s="61">
        <v>196.82</v>
      </c>
      <c r="I23" s="61">
        <v>375.65999999999997</v>
      </c>
      <c r="J23" s="61">
        <v>341.3</v>
      </c>
      <c r="K23" s="61">
        <v>337.56</v>
      </c>
      <c r="L23" s="61">
        <v>177.88</v>
      </c>
      <c r="M23" s="82">
        <v>410.5</v>
      </c>
      <c r="N23" s="42">
        <f t="shared" si="0"/>
        <v>1.3077355520575669</v>
      </c>
      <c r="P23" s="340">
        <f t="shared" si="14"/>
        <v>1.1914752173500133E-2</v>
      </c>
      <c r="Q23" s="341">
        <f t="shared" si="15"/>
        <v>1.5159036519497069E-2</v>
      </c>
      <c r="R23" s="341">
        <f t="shared" si="16"/>
        <v>1.2478406951473727E-2</v>
      </c>
      <c r="S23" s="341">
        <f t="shared" si="17"/>
        <v>7.4654834706356114E-3</v>
      </c>
      <c r="T23" s="342">
        <f t="shared" si="18"/>
        <v>1.5858323553068019E-2</v>
      </c>
      <c r="V23" s="81">
        <v>105.096</v>
      </c>
      <c r="W23" s="61">
        <v>119.119</v>
      </c>
      <c r="X23" s="61">
        <v>175.554</v>
      </c>
      <c r="Y23" s="61">
        <v>90.359000000000009</v>
      </c>
      <c r="Z23" s="61">
        <v>197.352</v>
      </c>
      <c r="AA23" s="61">
        <v>178.989</v>
      </c>
      <c r="AB23" s="61">
        <v>92.296999999999997</v>
      </c>
      <c r="AC23" s="61">
        <v>179.33499999999998</v>
      </c>
      <c r="AD23" s="61">
        <v>150.65899999999999</v>
      </c>
      <c r="AE23" s="61">
        <v>149.79300000000001</v>
      </c>
      <c r="AF23" s="61">
        <v>90.424999999999997</v>
      </c>
      <c r="AG23" s="82">
        <v>188.83099999999999</v>
      </c>
      <c r="AH23" s="42">
        <f t="shared" si="1"/>
        <v>1.088260989770528</v>
      </c>
      <c r="AJ23" s="340">
        <f t="shared" si="19"/>
        <v>9.1486997992780653E-3</v>
      </c>
      <c r="AK23" s="341">
        <f t="shared" si="20"/>
        <v>1.1864330270756019E-2</v>
      </c>
      <c r="AL23" s="341">
        <f t="shared" si="21"/>
        <v>8.9964398739166354E-3</v>
      </c>
      <c r="AM23" s="341">
        <f t="shared" si="22"/>
        <v>6.5044569826829312E-3</v>
      </c>
      <c r="AN23" s="342">
        <f t="shared" si="23"/>
        <v>1.1317847689176616E-2</v>
      </c>
      <c r="AP23" s="52">
        <f t="shared" si="24"/>
        <v>3.8076881272417666</v>
      </c>
      <c r="AQ23" s="74">
        <f t="shared" si="25"/>
        <v>4.2675097624762657</v>
      </c>
      <c r="AR23" s="74">
        <f t="shared" si="26"/>
        <v>4.0097300260380981</v>
      </c>
      <c r="AS23" s="74">
        <f t="shared" si="27"/>
        <v>4.6125063808065345</v>
      </c>
      <c r="AT23" s="74">
        <f t="shared" si="28"/>
        <v>4.845847861317095</v>
      </c>
      <c r="AU23" s="74">
        <f t="shared" si="29"/>
        <v>4.8601335940045622</v>
      </c>
      <c r="AV23" s="74">
        <f t="shared" si="30"/>
        <v>4.6894116451580121</v>
      </c>
      <c r="AW23" s="74">
        <f t="shared" si="31"/>
        <v>4.7738646648565188</v>
      </c>
      <c r="AX23" s="74">
        <f t="shared" si="32"/>
        <v>4.4142689715792551</v>
      </c>
      <c r="AY23" s="74">
        <f t="shared" si="33"/>
        <v>4.4375222182723073</v>
      </c>
      <c r="AZ23" s="74">
        <f t="shared" si="34"/>
        <v>5.0834832471328983</v>
      </c>
      <c r="BA23" s="103">
        <f t="shared" si="35"/>
        <v>4.6000243605359312</v>
      </c>
      <c r="BB23" s="42">
        <f t="shared" si="36"/>
        <v>-9.5103861485063335E-2</v>
      </c>
      <c r="BC23" s="8"/>
    </row>
    <row r="24" spans="1:55" ht="20.100000000000001" customHeight="1">
      <c r="A24" s="47" t="s">
        <v>151</v>
      </c>
      <c r="B24" s="81">
        <v>23.16</v>
      </c>
      <c r="C24" s="61">
        <v>7.54</v>
      </c>
      <c r="D24" s="61"/>
      <c r="E24" s="61">
        <v>1.74</v>
      </c>
      <c r="F24" s="61">
        <v>4.26</v>
      </c>
      <c r="G24" s="61">
        <v>20.78</v>
      </c>
      <c r="H24" s="61">
        <v>42.010000000000005</v>
      </c>
      <c r="I24" s="61">
        <v>43.07</v>
      </c>
      <c r="J24" s="61">
        <v>100.72</v>
      </c>
      <c r="K24" s="61">
        <v>133.19</v>
      </c>
      <c r="L24" s="61">
        <v>101.56</v>
      </c>
      <c r="M24" s="82">
        <v>207.32</v>
      </c>
      <c r="N24" s="42">
        <f t="shared" si="0"/>
        <v>1.0413548641197321</v>
      </c>
      <c r="P24" s="340">
        <f t="shared" si="14"/>
        <v>9.9976689372944117E-4</v>
      </c>
      <c r="Q24" s="341">
        <f t="shared" si="15"/>
        <v>8.5534044443127282E-4</v>
      </c>
      <c r="R24" s="341">
        <f t="shared" si="16"/>
        <v>4.9235662456060718E-3</v>
      </c>
      <c r="S24" s="341">
        <f t="shared" si="17"/>
        <v>4.2623931936010386E-3</v>
      </c>
      <c r="T24" s="342">
        <f t="shared" si="18"/>
        <v>8.0091294495056309E-3</v>
      </c>
      <c r="V24" s="81">
        <v>67.509</v>
      </c>
      <c r="W24" s="61">
        <v>17.997</v>
      </c>
      <c r="X24" s="61"/>
      <c r="Y24" s="61">
        <v>2.6850000000000001</v>
      </c>
      <c r="Z24" s="61">
        <v>5.5439999999999996</v>
      </c>
      <c r="AA24" s="61">
        <v>21.587</v>
      </c>
      <c r="AB24" s="61">
        <v>40.200000000000003</v>
      </c>
      <c r="AC24" s="61">
        <v>80.006</v>
      </c>
      <c r="AD24" s="61">
        <v>87.352000000000004</v>
      </c>
      <c r="AE24" s="61">
        <v>114.208</v>
      </c>
      <c r="AF24" s="61">
        <v>92.468000000000004</v>
      </c>
      <c r="AG24" s="82">
        <v>178.078</v>
      </c>
      <c r="AH24" s="42">
        <f t="shared" si="1"/>
        <v>0.92583380196392262</v>
      </c>
      <c r="AJ24" s="340">
        <f t="shared" si="19"/>
        <v>5.8767181886033998E-3</v>
      </c>
      <c r="AK24" s="341">
        <f t="shared" si="20"/>
        <v>1.4308996505640579E-3</v>
      </c>
      <c r="AL24" s="341">
        <f t="shared" si="21"/>
        <v>6.8592351119229266E-3</v>
      </c>
      <c r="AM24" s="341">
        <f t="shared" si="22"/>
        <v>6.651414191592207E-3</v>
      </c>
      <c r="AN24" s="342">
        <f t="shared" si="23"/>
        <v>1.0673351731406355E-2</v>
      </c>
      <c r="AP24" s="52">
        <f t="shared" si="24"/>
        <v>29.148963730569946</v>
      </c>
      <c r="AQ24" s="74">
        <f t="shared" si="25"/>
        <v>23.868700265251988</v>
      </c>
      <c r="AR24" s="74"/>
      <c r="AS24" s="74">
        <f t="shared" si="27"/>
        <v>15.431034482758621</v>
      </c>
      <c r="AT24" s="74">
        <f t="shared" si="28"/>
        <v>13.014084507042254</v>
      </c>
      <c r="AU24" s="74">
        <f t="shared" si="29"/>
        <v>10.388354186717999</v>
      </c>
      <c r="AV24" s="74">
        <f t="shared" si="30"/>
        <v>9.5691502023327786</v>
      </c>
      <c r="AW24" s="74">
        <f t="shared" si="31"/>
        <v>18.57580682609705</v>
      </c>
      <c r="AX24" s="74">
        <f t="shared" si="32"/>
        <v>8.6727561556791102</v>
      </c>
      <c r="AY24" s="74">
        <f t="shared" si="33"/>
        <v>8.5748179292739692</v>
      </c>
      <c r="AZ24" s="74">
        <f t="shared" si="34"/>
        <v>9.1047656557699881</v>
      </c>
      <c r="BA24" s="103">
        <f t="shared" si="35"/>
        <v>8.5895234420219957</v>
      </c>
      <c r="BB24" s="42">
        <f t="shared" si="36"/>
        <v>-5.6590387191510695E-2</v>
      </c>
      <c r="BC24" s="8"/>
    </row>
    <row r="25" spans="1:55" ht="20.100000000000001" customHeight="1">
      <c r="A25" s="47" t="s">
        <v>130</v>
      </c>
      <c r="B25" s="81">
        <v>66.789999999999992</v>
      </c>
      <c r="C25" s="61">
        <v>99.47</v>
      </c>
      <c r="D25" s="61">
        <v>70.209999999999994</v>
      </c>
      <c r="E25" s="61">
        <v>89.54</v>
      </c>
      <c r="F25" s="61">
        <v>98.95</v>
      </c>
      <c r="G25" s="61">
        <v>92.7</v>
      </c>
      <c r="H25" s="61">
        <v>182.2</v>
      </c>
      <c r="I25" s="61">
        <v>134.5</v>
      </c>
      <c r="J25" s="61">
        <v>100.02000000000001</v>
      </c>
      <c r="K25" s="61">
        <v>164.48</v>
      </c>
      <c r="L25" s="61">
        <v>145.38999999999999</v>
      </c>
      <c r="M25" s="82">
        <v>203.12</v>
      </c>
      <c r="N25" s="42">
        <f t="shared" si="0"/>
        <v>0.39706994979021959</v>
      </c>
      <c r="P25" s="340">
        <f t="shared" si="14"/>
        <v>2.8831792241877968E-3</v>
      </c>
      <c r="Q25" s="341">
        <f t="shared" si="15"/>
        <v>3.8156910105283438E-3</v>
      </c>
      <c r="R25" s="341">
        <f t="shared" si="16"/>
        <v>6.0802475867353907E-3</v>
      </c>
      <c r="S25" s="341">
        <f t="shared" si="17"/>
        <v>6.1019037654357518E-3</v>
      </c>
      <c r="T25" s="342">
        <f t="shared" si="18"/>
        <v>7.846876199997993E-3</v>
      </c>
      <c r="V25" s="81">
        <v>32.541000000000004</v>
      </c>
      <c r="W25" s="61">
        <v>46.802999999999997</v>
      </c>
      <c r="X25" s="61">
        <v>42.628</v>
      </c>
      <c r="Y25" s="61">
        <v>56.86</v>
      </c>
      <c r="Z25" s="61">
        <v>75.7</v>
      </c>
      <c r="AA25" s="61">
        <v>64.840999999999994</v>
      </c>
      <c r="AB25" s="61">
        <v>156.24</v>
      </c>
      <c r="AC25" s="61">
        <v>105.279</v>
      </c>
      <c r="AD25" s="61">
        <v>91.336000000000013</v>
      </c>
      <c r="AE25" s="61">
        <v>141.96</v>
      </c>
      <c r="AF25" s="61">
        <v>121.604</v>
      </c>
      <c r="AG25" s="82">
        <v>171.19299999999998</v>
      </c>
      <c r="AH25" s="42">
        <f t="shared" si="1"/>
        <v>0.40779086214269256</v>
      </c>
      <c r="AJ25" s="340">
        <f t="shared" si="19"/>
        <v>2.8327228454775402E-3</v>
      </c>
      <c r="AK25" s="341">
        <f t="shared" si="20"/>
        <v>4.2980017715395415E-3</v>
      </c>
      <c r="AL25" s="341">
        <f t="shared" si="21"/>
        <v>8.5259965719439862E-3</v>
      </c>
      <c r="AM25" s="341">
        <f t="shared" si="22"/>
        <v>8.7472268390619314E-3</v>
      </c>
      <c r="AN25" s="342">
        <f t="shared" si="23"/>
        <v>1.0260689714364762E-2</v>
      </c>
      <c r="AP25" s="52">
        <f t="shared" si="24"/>
        <v>4.8721365473873348</v>
      </c>
      <c r="AQ25" s="74">
        <f t="shared" si="25"/>
        <v>4.7052377601286812</v>
      </c>
      <c r="AR25" s="74">
        <f t="shared" si="26"/>
        <v>6.0714997863552211</v>
      </c>
      <c r="AS25" s="74">
        <f t="shared" si="27"/>
        <v>6.3502345320527134</v>
      </c>
      <c r="AT25" s="74">
        <f t="shared" si="28"/>
        <v>7.6503284487114707</v>
      </c>
      <c r="AU25" s="74">
        <f t="shared" si="29"/>
        <v>6.9947141316073349</v>
      </c>
      <c r="AV25" s="74">
        <f t="shared" si="30"/>
        <v>8.5751920965971475</v>
      </c>
      <c r="AW25" s="74">
        <f t="shared" si="31"/>
        <v>7.8274349442379174</v>
      </c>
      <c r="AX25" s="74">
        <f t="shared" si="32"/>
        <v>9.1317736452709468</v>
      </c>
      <c r="AY25" s="74">
        <f t="shared" si="33"/>
        <v>8.6308365758754881</v>
      </c>
      <c r="AZ25" s="74">
        <f t="shared" si="34"/>
        <v>8.363986519017816</v>
      </c>
      <c r="BA25" s="103">
        <f t="shared" si="35"/>
        <v>8.4281705395825117</v>
      </c>
      <c r="BB25" s="42">
        <f t="shared" si="36"/>
        <v>7.6738550951458108E-3</v>
      </c>
      <c r="BC25" s="8"/>
    </row>
    <row r="26" spans="1:55" ht="20.100000000000001" customHeight="1">
      <c r="A26" s="47" t="s">
        <v>128</v>
      </c>
      <c r="B26" s="81">
        <v>473.97</v>
      </c>
      <c r="C26" s="61">
        <v>603.05999999999995</v>
      </c>
      <c r="D26" s="61">
        <v>645.54999999999995</v>
      </c>
      <c r="E26" s="61">
        <v>190.39000000000001</v>
      </c>
      <c r="F26" s="61">
        <v>857.53</v>
      </c>
      <c r="G26" s="61">
        <v>474.23</v>
      </c>
      <c r="H26" s="61">
        <v>798.46</v>
      </c>
      <c r="I26" s="61">
        <v>278.43</v>
      </c>
      <c r="J26" s="61">
        <v>543</v>
      </c>
      <c r="K26" s="61">
        <v>232.11</v>
      </c>
      <c r="L26" s="61">
        <v>224.25</v>
      </c>
      <c r="M26" s="82">
        <v>220.92</v>
      </c>
      <c r="N26" s="42">
        <f t="shared" si="0"/>
        <v>-1.4849498327759253E-2</v>
      </c>
      <c r="P26" s="340">
        <f t="shared" si="14"/>
        <v>2.0460255380869746E-2</v>
      </c>
      <c r="Q26" s="341">
        <f t="shared" si="15"/>
        <v>1.9520120258067493E-2</v>
      </c>
      <c r="R26" s="341">
        <f t="shared" si="16"/>
        <v>8.5802910223562231E-3</v>
      </c>
      <c r="S26" s="341">
        <f t="shared" si="17"/>
        <v>9.4115958415225773E-3</v>
      </c>
      <c r="T26" s="342">
        <f t="shared" si="18"/>
        <v>8.5345209241017937E-3</v>
      </c>
      <c r="V26" s="81">
        <v>105.193</v>
      </c>
      <c r="W26" s="61">
        <v>232.178</v>
      </c>
      <c r="X26" s="61">
        <v>274.75599999999997</v>
      </c>
      <c r="Y26" s="61">
        <v>100.70000000000002</v>
      </c>
      <c r="Z26" s="61">
        <v>325.66899999999998</v>
      </c>
      <c r="AA26" s="61">
        <v>219.965</v>
      </c>
      <c r="AB26" s="61">
        <v>385.40300000000002</v>
      </c>
      <c r="AC26" s="61">
        <v>188.15600000000001</v>
      </c>
      <c r="AD26" s="61">
        <v>264.30799999999999</v>
      </c>
      <c r="AE26" s="61">
        <v>163.02199999999999</v>
      </c>
      <c r="AF26" s="61">
        <v>155.803</v>
      </c>
      <c r="AG26" s="82">
        <v>159</v>
      </c>
      <c r="AH26" s="42">
        <f t="shared" si="1"/>
        <v>2.0519502191870521E-2</v>
      </c>
      <c r="AJ26" s="340">
        <f t="shared" si="19"/>
        <v>9.157143735113206E-3</v>
      </c>
      <c r="AK26" s="341">
        <f t="shared" si="20"/>
        <v>1.4580434596577709E-2</v>
      </c>
      <c r="AL26" s="341">
        <f t="shared" si="21"/>
        <v>9.7909623355272781E-3</v>
      </c>
      <c r="AM26" s="341">
        <f t="shared" si="22"/>
        <v>1.1207231531909856E-2</v>
      </c>
      <c r="AN26" s="342">
        <f t="shared" si="23"/>
        <v>9.5298853608733834E-3</v>
      </c>
      <c r="AP26" s="52">
        <f t="shared" si="24"/>
        <v>2.2194020718610878</v>
      </c>
      <c r="AQ26" s="74">
        <f t="shared" si="25"/>
        <v>3.8499983417902035</v>
      </c>
      <c r="AR26" s="74">
        <f t="shared" si="26"/>
        <v>4.2561536674153819</v>
      </c>
      <c r="AS26" s="74">
        <f t="shared" si="27"/>
        <v>5.289143337360156</v>
      </c>
      <c r="AT26" s="74">
        <f t="shared" si="28"/>
        <v>3.7977563467167332</v>
      </c>
      <c r="AU26" s="74">
        <f t="shared" si="29"/>
        <v>4.63836113278367</v>
      </c>
      <c r="AV26" s="74">
        <f t="shared" si="30"/>
        <v>4.8268291461062542</v>
      </c>
      <c r="AW26" s="74">
        <f t="shared" si="31"/>
        <v>6.7577488058039723</v>
      </c>
      <c r="AX26" s="74">
        <f t="shared" si="32"/>
        <v>4.8675506445672188</v>
      </c>
      <c r="AY26" s="74">
        <f t="shared" si="33"/>
        <v>7.0234802464348789</v>
      </c>
      <c r="AZ26" s="74">
        <f t="shared" si="34"/>
        <v>6.9477369007803791</v>
      </c>
      <c r="BA26" s="103">
        <f t="shared" si="35"/>
        <v>7.1971754481260186</v>
      </c>
      <c r="BB26" s="42">
        <f t="shared" si="36"/>
        <v>3.5902129126049988E-2</v>
      </c>
      <c r="BC26" s="8"/>
    </row>
    <row r="27" spans="1:55" ht="20.100000000000001" customHeight="1">
      <c r="A27" s="47" t="s">
        <v>120</v>
      </c>
      <c r="B27" s="81">
        <v>455.72</v>
      </c>
      <c r="C27" s="61">
        <v>373.79</v>
      </c>
      <c r="D27" s="61">
        <v>243.73</v>
      </c>
      <c r="E27" s="61">
        <v>348.21</v>
      </c>
      <c r="F27" s="61">
        <v>228.89</v>
      </c>
      <c r="G27" s="61">
        <v>274.14</v>
      </c>
      <c r="H27" s="61">
        <v>224.67</v>
      </c>
      <c r="I27" s="61">
        <v>235.52</v>
      </c>
      <c r="J27" s="61">
        <v>317.89</v>
      </c>
      <c r="K27" s="61">
        <v>302.14</v>
      </c>
      <c r="L27" s="61">
        <v>219</v>
      </c>
      <c r="M27" s="82">
        <v>274.08</v>
      </c>
      <c r="N27" s="42">
        <f t="shared" si="0"/>
        <v>0.25150684931506845</v>
      </c>
      <c r="P27" s="340">
        <f t="shared" si="14"/>
        <v>1.9672442522037176E-2</v>
      </c>
      <c r="Q27" s="341">
        <f t="shared" si="15"/>
        <v>1.1284072638902267E-2</v>
      </c>
      <c r="R27" s="341">
        <f t="shared" si="16"/>
        <v>1.1169054023931365E-2</v>
      </c>
      <c r="S27" s="341">
        <f t="shared" si="17"/>
        <v>9.1912574773397732E-3</v>
      </c>
      <c r="T27" s="342">
        <f t="shared" si="18"/>
        <v>1.058818348215562E-2</v>
      </c>
      <c r="V27" s="81">
        <v>217.244</v>
      </c>
      <c r="W27" s="61">
        <v>212.25200000000001</v>
      </c>
      <c r="X27" s="61">
        <v>137.864</v>
      </c>
      <c r="Y27" s="61">
        <v>158.75600000000003</v>
      </c>
      <c r="Z27" s="61">
        <v>110.417</v>
      </c>
      <c r="AA27" s="61">
        <v>123.80200000000001</v>
      </c>
      <c r="AB27" s="61">
        <v>99.945999999999998</v>
      </c>
      <c r="AC27" s="61">
        <v>107.06100000000001</v>
      </c>
      <c r="AD27" s="61">
        <v>159.12899999999999</v>
      </c>
      <c r="AE27" s="61">
        <v>149.64400000000001</v>
      </c>
      <c r="AF27" s="61">
        <v>100.771</v>
      </c>
      <c r="AG27" s="82">
        <v>155.81800000000001</v>
      </c>
      <c r="AH27" s="42">
        <f t="shared" si="1"/>
        <v>0.54625834813587248</v>
      </c>
      <c r="AJ27" s="340">
        <f t="shared" si="19"/>
        <v>1.8911282438859367E-2</v>
      </c>
      <c r="AK27" s="341">
        <f t="shared" si="20"/>
        <v>8.2062462842975633E-3</v>
      </c>
      <c r="AL27" s="341">
        <f t="shared" si="21"/>
        <v>8.9874910609466455E-3</v>
      </c>
      <c r="AM27" s="341">
        <f t="shared" si="22"/>
        <v>7.2486661277516356E-3</v>
      </c>
      <c r="AN27" s="342">
        <f t="shared" si="23"/>
        <v>9.339167780884082E-3</v>
      </c>
      <c r="AP27" s="52">
        <f t="shared" si="24"/>
        <v>4.7670499429474233</v>
      </c>
      <c r="AQ27" s="74">
        <f t="shared" si="25"/>
        <v>5.6783755584686588</v>
      </c>
      <c r="AR27" s="74">
        <f t="shared" si="26"/>
        <v>5.6564230911254265</v>
      </c>
      <c r="AS27" s="74">
        <f t="shared" si="27"/>
        <v>4.5592027799316517</v>
      </c>
      <c r="AT27" s="74">
        <f t="shared" si="28"/>
        <v>4.8240202717462539</v>
      </c>
      <c r="AU27" s="74">
        <f t="shared" si="29"/>
        <v>4.5160137156197564</v>
      </c>
      <c r="AV27" s="74">
        <f t="shared" si="30"/>
        <v>4.4485690123291945</v>
      </c>
      <c r="AW27" s="74">
        <f t="shared" si="31"/>
        <v>4.5457286005434785</v>
      </c>
      <c r="AX27" s="74">
        <f t="shared" si="32"/>
        <v>5.0057881657177008</v>
      </c>
      <c r="AY27" s="74">
        <f t="shared" si="33"/>
        <v>4.9528033362017609</v>
      </c>
      <c r="AZ27" s="74">
        <f t="shared" si="34"/>
        <v>4.6014155251141551</v>
      </c>
      <c r="BA27" s="103">
        <f t="shared" si="35"/>
        <v>5.6851284296555757</v>
      </c>
      <c r="BB27" s="42">
        <f t="shared" si="36"/>
        <v>0.23551728780559003</v>
      </c>
      <c r="BC27" s="8"/>
    </row>
    <row r="28" spans="1:55" ht="20.100000000000001" customHeight="1">
      <c r="A28" s="47" t="s">
        <v>138</v>
      </c>
      <c r="B28" s="81">
        <v>9.75</v>
      </c>
      <c r="C28" s="61">
        <v>11.21</v>
      </c>
      <c r="D28" s="61">
        <v>32.119999999999997</v>
      </c>
      <c r="E28" s="61">
        <v>16.89</v>
      </c>
      <c r="F28" s="61">
        <v>9.6300000000000008</v>
      </c>
      <c r="G28" s="61">
        <v>17.39</v>
      </c>
      <c r="H28" s="61">
        <v>9.3000000000000007</v>
      </c>
      <c r="I28" s="61">
        <v>4.74</v>
      </c>
      <c r="J28" s="61">
        <v>11.85</v>
      </c>
      <c r="K28" s="61">
        <v>16.170000000000002</v>
      </c>
      <c r="L28" s="61">
        <v>17.260000000000002</v>
      </c>
      <c r="M28" s="82">
        <v>23.92</v>
      </c>
      <c r="N28" s="42">
        <f t="shared" si="0"/>
        <v>0.38586326767091539</v>
      </c>
      <c r="P28" s="340">
        <f t="shared" si="14"/>
        <v>4.2088632184205754E-4</v>
      </c>
      <c r="Q28" s="341">
        <f t="shared" si="15"/>
        <v>7.1580222948314893E-4</v>
      </c>
      <c r="R28" s="341">
        <f t="shared" si="16"/>
        <v>5.9774807561716492E-4</v>
      </c>
      <c r="S28" s="341">
        <f t="shared" si="17"/>
        <v>7.2438860300860503E-4</v>
      </c>
      <c r="T28" s="342">
        <f t="shared" si="18"/>
        <v>9.2407088767207564E-4</v>
      </c>
      <c r="V28" s="81">
        <v>5.0190000000000001</v>
      </c>
      <c r="W28" s="61">
        <v>7.93</v>
      </c>
      <c r="X28" s="61">
        <v>74.284000000000006</v>
      </c>
      <c r="Y28" s="61">
        <v>21.449999999999996</v>
      </c>
      <c r="Z28" s="61">
        <v>9.8989999999999991</v>
      </c>
      <c r="AA28" s="61">
        <v>16.725000000000001</v>
      </c>
      <c r="AB28" s="61">
        <v>19.77</v>
      </c>
      <c r="AC28" s="61">
        <v>9.3729999999999993</v>
      </c>
      <c r="AD28" s="61">
        <v>48.477999999999994</v>
      </c>
      <c r="AE28" s="61">
        <v>22.187000000000001</v>
      </c>
      <c r="AF28" s="61">
        <v>10.826000000000001</v>
      </c>
      <c r="AG28" s="82">
        <v>93.158000000000001</v>
      </c>
      <c r="AH28" s="42">
        <f t="shared" si="1"/>
        <v>7.6050249399593559</v>
      </c>
      <c r="AJ28" s="340">
        <f t="shared" si="19"/>
        <v>4.3690839130486997E-4</v>
      </c>
      <c r="AK28" s="341">
        <f t="shared" si="20"/>
        <v>1.1086207743402914E-3</v>
      </c>
      <c r="AL28" s="341">
        <f t="shared" si="21"/>
        <v>1.3325323044640828E-3</v>
      </c>
      <c r="AM28" s="341">
        <f t="shared" si="22"/>
        <v>7.7873653629555336E-4</v>
      </c>
      <c r="AN28" s="342">
        <f t="shared" si="23"/>
        <v>5.5835538392971238E-3</v>
      </c>
      <c r="AP28" s="52">
        <f t="shared" si="24"/>
        <v>5.1476923076923073</v>
      </c>
      <c r="AQ28" s="74">
        <f t="shared" si="25"/>
        <v>7.0740410347903646</v>
      </c>
      <c r="AR28" s="74">
        <f t="shared" si="26"/>
        <v>23.12702366127024</v>
      </c>
      <c r="AS28" s="74">
        <f t="shared" si="27"/>
        <v>12.699822380106569</v>
      </c>
      <c r="AT28" s="74">
        <f t="shared" si="28"/>
        <v>10.279335410176529</v>
      </c>
      <c r="AU28" s="74">
        <f t="shared" si="29"/>
        <v>9.6175963197239795</v>
      </c>
      <c r="AV28" s="74">
        <f t="shared" si="30"/>
        <v>21.258064516129028</v>
      </c>
      <c r="AW28" s="74">
        <f t="shared" si="31"/>
        <v>19.774261603375525</v>
      </c>
      <c r="AX28" s="74">
        <f t="shared" si="32"/>
        <v>40.909704641350203</v>
      </c>
      <c r="AY28" s="74">
        <f t="shared" si="33"/>
        <v>13.721088435374149</v>
      </c>
      <c r="AZ28" s="74">
        <f t="shared" si="34"/>
        <v>6.2723059096176126</v>
      </c>
      <c r="BA28" s="103">
        <f t="shared" si="35"/>
        <v>38.945652173913039</v>
      </c>
      <c r="BB28" s="42">
        <f t="shared" si="36"/>
        <v>5.209144250154619</v>
      </c>
      <c r="BC28" s="8"/>
    </row>
    <row r="29" spans="1:55" ht="20.100000000000001" customHeight="1">
      <c r="A29" s="47" t="s">
        <v>134</v>
      </c>
      <c r="B29" s="81">
        <v>283.60000000000002</v>
      </c>
      <c r="C29" s="61">
        <v>286.32</v>
      </c>
      <c r="D29" s="61">
        <v>190.95</v>
      </c>
      <c r="E29" s="61">
        <v>179.20999999999998</v>
      </c>
      <c r="F29" s="61">
        <v>226.67</v>
      </c>
      <c r="G29" s="61">
        <v>140.38</v>
      </c>
      <c r="H29" s="61">
        <v>117.12</v>
      </c>
      <c r="I29" s="61">
        <v>122.19</v>
      </c>
      <c r="J29" s="61">
        <v>112.36</v>
      </c>
      <c r="K29" s="61">
        <v>122.35</v>
      </c>
      <c r="L29" s="61">
        <v>215.8</v>
      </c>
      <c r="M29" s="82">
        <v>117.14</v>
      </c>
      <c r="N29" s="42">
        <f t="shared" si="0"/>
        <v>-0.45718257645968491</v>
      </c>
      <c r="P29" s="340">
        <f t="shared" si="14"/>
        <v>1.224239598711872E-2</v>
      </c>
      <c r="Q29" s="341">
        <f t="shared" si="15"/>
        <v>5.7782815971733426E-3</v>
      </c>
      <c r="R29" s="341">
        <f t="shared" si="16"/>
        <v>4.5228495393791037E-3</v>
      </c>
      <c r="S29" s="341">
        <f t="shared" si="17"/>
        <v>9.0569559982188273E-3</v>
      </c>
      <c r="T29" s="342">
        <f t="shared" si="18"/>
        <v>4.5253203922201897E-3</v>
      </c>
      <c r="V29" s="81">
        <v>183.29599999999999</v>
      </c>
      <c r="W29" s="61">
        <v>161.25899999999999</v>
      </c>
      <c r="X29" s="61">
        <v>129.53700000000001</v>
      </c>
      <c r="Y29" s="61">
        <v>126.42599999999999</v>
      </c>
      <c r="Z29" s="61">
        <v>189.86799999999999</v>
      </c>
      <c r="AA29" s="61">
        <v>117.187</v>
      </c>
      <c r="AB29" s="61">
        <v>84.241</v>
      </c>
      <c r="AC29" s="61">
        <v>97.986000000000004</v>
      </c>
      <c r="AD29" s="61">
        <v>83.751999999999995</v>
      </c>
      <c r="AE29" s="61">
        <v>89.331000000000003</v>
      </c>
      <c r="AF29" s="61">
        <v>109.011</v>
      </c>
      <c r="AG29" s="82">
        <v>86.317999999999998</v>
      </c>
      <c r="AH29" s="42">
        <f t="shared" si="1"/>
        <v>-0.20817165240205115</v>
      </c>
      <c r="AJ29" s="340">
        <f t="shared" si="19"/>
        <v>1.5956078998329834E-2</v>
      </c>
      <c r="AK29" s="341">
        <f t="shared" si="20"/>
        <v>7.7677693681683542E-3</v>
      </c>
      <c r="AL29" s="341">
        <f t="shared" si="21"/>
        <v>5.3651437008194434E-3</v>
      </c>
      <c r="AM29" s="341">
        <f t="shared" si="22"/>
        <v>7.8413863438125397E-3</v>
      </c>
      <c r="AN29" s="342">
        <f t="shared" si="23"/>
        <v>5.1735889596218158E-3</v>
      </c>
      <c r="AP29" s="52">
        <f t="shared" si="24"/>
        <v>6.4631875881523264</v>
      </c>
      <c r="AQ29" s="74">
        <f t="shared" si="25"/>
        <v>5.6321248952221294</v>
      </c>
      <c r="AR29" s="74">
        <f t="shared" si="26"/>
        <v>6.7838177533385711</v>
      </c>
      <c r="AS29" s="74">
        <f t="shared" si="27"/>
        <v>7.0546286479549138</v>
      </c>
      <c r="AT29" s="74">
        <f t="shared" si="28"/>
        <v>8.3764062293201569</v>
      </c>
      <c r="AU29" s="74">
        <f t="shared" si="29"/>
        <v>8.3478415728736284</v>
      </c>
      <c r="AV29" s="74">
        <f t="shared" si="30"/>
        <v>7.192708333333333</v>
      </c>
      <c r="AW29" s="74">
        <f t="shared" si="31"/>
        <v>8.0191505033145098</v>
      </c>
      <c r="AX29" s="74">
        <f t="shared" si="32"/>
        <v>7.4538981844072616</v>
      </c>
      <c r="AY29" s="74">
        <f t="shared" si="33"/>
        <v>7.3012668573763797</v>
      </c>
      <c r="AZ29" s="74">
        <f t="shared" si="34"/>
        <v>5.0514828544949015</v>
      </c>
      <c r="BA29" s="103">
        <f t="shared" si="35"/>
        <v>7.3687894826703095</v>
      </c>
      <c r="BB29" s="42">
        <f t="shared" si="36"/>
        <v>0.45873789834076667</v>
      </c>
      <c r="BC29" s="8"/>
    </row>
    <row r="30" spans="1:55" ht="20.100000000000001" customHeight="1">
      <c r="A30" s="47" t="s">
        <v>136</v>
      </c>
      <c r="B30" s="81">
        <v>39.83</v>
      </c>
      <c r="C30" s="61">
        <v>41.69</v>
      </c>
      <c r="D30" s="61">
        <v>122</v>
      </c>
      <c r="E30" s="61">
        <v>47.349999999999994</v>
      </c>
      <c r="F30" s="61">
        <v>50.19</v>
      </c>
      <c r="G30" s="61">
        <v>70.13</v>
      </c>
      <c r="H30" s="61">
        <v>81.84</v>
      </c>
      <c r="I30" s="61">
        <v>78.03</v>
      </c>
      <c r="J30" s="61">
        <v>236.78</v>
      </c>
      <c r="K30" s="61">
        <v>137.94</v>
      </c>
      <c r="L30" s="61">
        <v>167.81</v>
      </c>
      <c r="M30" s="82">
        <v>75.569999999999993</v>
      </c>
      <c r="N30" s="42">
        <f t="shared" si="0"/>
        <v>-0.54966926881592282</v>
      </c>
      <c r="P30" s="340">
        <f t="shared" si="14"/>
        <v>1.7193745845096565E-3</v>
      </c>
      <c r="Q30" s="341">
        <f t="shared" si="15"/>
        <v>2.8866710956672354E-3</v>
      </c>
      <c r="R30" s="341">
        <f t="shared" si="16"/>
        <v>5.0991570532239773E-3</v>
      </c>
      <c r="S30" s="341">
        <f t="shared" si="17"/>
        <v>7.0428535035268833E-3</v>
      </c>
      <c r="T30" s="342">
        <f t="shared" si="18"/>
        <v>2.9193995393552987E-3</v>
      </c>
      <c r="V30" s="81">
        <v>27.471</v>
      </c>
      <c r="W30" s="61">
        <v>26.744</v>
      </c>
      <c r="X30" s="61">
        <v>60.231000000000002</v>
      </c>
      <c r="Y30" s="61">
        <v>34.347000000000001</v>
      </c>
      <c r="Z30" s="61">
        <v>38.450000000000003</v>
      </c>
      <c r="AA30" s="61">
        <v>56.502000000000002</v>
      </c>
      <c r="AB30" s="61">
        <v>68.778999999999996</v>
      </c>
      <c r="AC30" s="61">
        <v>85.858999999999995</v>
      </c>
      <c r="AD30" s="61">
        <v>249.179</v>
      </c>
      <c r="AE30" s="61">
        <v>162.15299999999999</v>
      </c>
      <c r="AF30" s="61">
        <v>163.101</v>
      </c>
      <c r="AG30" s="82">
        <v>80.344999999999999</v>
      </c>
      <c r="AH30" s="42">
        <f t="shared" si="1"/>
        <v>-0.50739112574417078</v>
      </c>
      <c r="AJ30" s="340">
        <f t="shared" si="19"/>
        <v>2.3913748590428537E-3</v>
      </c>
      <c r="AK30" s="341">
        <f t="shared" si="20"/>
        <v>3.7452490876995603E-3</v>
      </c>
      <c r="AL30" s="341">
        <f t="shared" si="21"/>
        <v>9.7387709363935832E-3</v>
      </c>
      <c r="AM30" s="341">
        <f t="shared" si="22"/>
        <v>1.173219174268807E-2</v>
      </c>
      <c r="AN30" s="342">
        <f t="shared" si="23"/>
        <v>4.8155889265369305E-3</v>
      </c>
      <c r="AP30" s="52">
        <f t="shared" si="24"/>
        <v>6.8970625156916903</v>
      </c>
      <c r="AQ30" s="74">
        <f t="shared" si="25"/>
        <v>6.4149676181338453</v>
      </c>
      <c r="AR30" s="74">
        <f t="shared" si="26"/>
        <v>4.9369672131147544</v>
      </c>
      <c r="AS30" s="74">
        <f t="shared" si="27"/>
        <v>7.253854276663148</v>
      </c>
      <c r="AT30" s="74">
        <f t="shared" si="28"/>
        <v>7.6608886232317204</v>
      </c>
      <c r="AU30" s="74">
        <f t="shared" si="29"/>
        <v>8.0567517467560261</v>
      </c>
      <c r="AV30" s="74">
        <f t="shared" si="30"/>
        <v>8.404081133919842</v>
      </c>
      <c r="AW30" s="74">
        <f t="shared" si="31"/>
        <v>11.003332051774956</v>
      </c>
      <c r="AX30" s="74">
        <f t="shared" si="32"/>
        <v>10.52365064616944</v>
      </c>
      <c r="AY30" s="74">
        <f t="shared" si="33"/>
        <v>11.755328403653762</v>
      </c>
      <c r="AZ30" s="74">
        <f t="shared" si="34"/>
        <v>9.719385018771229</v>
      </c>
      <c r="BA30" s="103">
        <f t="shared" si="35"/>
        <v>10.631864496493318</v>
      </c>
      <c r="BB30" s="42">
        <f t="shared" si="36"/>
        <v>9.3882429388258651E-2</v>
      </c>
      <c r="BC30" s="8"/>
    </row>
    <row r="31" spans="1:55" ht="20.100000000000001" customHeight="1">
      <c r="A31" s="47" t="s">
        <v>141</v>
      </c>
      <c r="B31" s="81">
        <v>36.44</v>
      </c>
      <c r="C31" s="61">
        <v>59.07</v>
      </c>
      <c r="D31" s="61">
        <v>28.5</v>
      </c>
      <c r="E31" s="61">
        <v>39.119999999999997</v>
      </c>
      <c r="F31" s="61">
        <v>39.450000000000003</v>
      </c>
      <c r="G31" s="61">
        <v>62.86</v>
      </c>
      <c r="H31" s="61">
        <v>52.26</v>
      </c>
      <c r="I31" s="61">
        <v>40.54</v>
      </c>
      <c r="J31" s="61">
        <v>44.62</v>
      </c>
      <c r="K31" s="61">
        <v>21.099999999999998</v>
      </c>
      <c r="L31" s="61">
        <v>33.130000000000003</v>
      </c>
      <c r="M31" s="82">
        <v>26.66</v>
      </c>
      <c r="N31" s="42">
        <f t="shared" si="0"/>
        <v>-0.19529127678840935</v>
      </c>
      <c r="P31" s="340">
        <f t="shared" si="14"/>
        <v>1.5730356479922642E-3</v>
      </c>
      <c r="Q31" s="341">
        <f t="shared" si="15"/>
        <v>2.587425425262262E-3</v>
      </c>
      <c r="R31" s="341">
        <f t="shared" si="16"/>
        <v>7.7999285068164359E-4</v>
      </c>
      <c r="S31" s="341">
        <f t="shared" si="17"/>
        <v>1.3904400010240491E-3</v>
      </c>
      <c r="T31" s="342">
        <f t="shared" si="18"/>
        <v>1.0299218171127731E-3</v>
      </c>
      <c r="V31" s="81">
        <v>40.770000000000003</v>
      </c>
      <c r="W31" s="61">
        <v>86.567999999999998</v>
      </c>
      <c r="X31" s="61">
        <v>32.692999999999998</v>
      </c>
      <c r="Y31" s="61">
        <v>43.839999999999996</v>
      </c>
      <c r="Z31" s="61">
        <v>61.317</v>
      </c>
      <c r="AA31" s="61">
        <v>79.959999999999994</v>
      </c>
      <c r="AB31" s="61">
        <v>70.146000000000001</v>
      </c>
      <c r="AC31" s="61">
        <v>61.228999999999999</v>
      </c>
      <c r="AD31" s="61">
        <v>57.03</v>
      </c>
      <c r="AE31" s="61">
        <v>25.996000000000002</v>
      </c>
      <c r="AF31" s="61">
        <v>44.686</v>
      </c>
      <c r="AG31" s="82">
        <v>59.344999999999999</v>
      </c>
      <c r="AH31" s="42">
        <f t="shared" si="1"/>
        <v>0.32804457772009127</v>
      </c>
      <c r="AJ31" s="340">
        <f t="shared" si="19"/>
        <v>3.5490645773061462E-3</v>
      </c>
      <c r="AK31" s="341">
        <f t="shared" si="20"/>
        <v>5.3001684374439275E-3</v>
      </c>
      <c r="AL31" s="341">
        <f t="shared" si="21"/>
        <v>1.5612975970995763E-3</v>
      </c>
      <c r="AM31" s="341">
        <f t="shared" si="22"/>
        <v>3.2143562590895157E-3</v>
      </c>
      <c r="AN31" s="342">
        <f t="shared" si="23"/>
        <v>3.5569248222706348E-3</v>
      </c>
      <c r="AP31" s="52">
        <f t="shared" si="24"/>
        <v>11.188254665203075</v>
      </c>
      <c r="AQ31" s="74">
        <f t="shared" si="25"/>
        <v>14.655154900964957</v>
      </c>
      <c r="AR31" s="74">
        <f t="shared" si="26"/>
        <v>11.471228070175439</v>
      </c>
      <c r="AS31" s="74">
        <f t="shared" si="27"/>
        <v>11.206543967280162</v>
      </c>
      <c r="AT31" s="74">
        <f t="shared" si="28"/>
        <v>15.542965779467679</v>
      </c>
      <c r="AU31" s="74">
        <f t="shared" si="29"/>
        <v>12.720330894050269</v>
      </c>
      <c r="AV31" s="74">
        <f t="shared" si="30"/>
        <v>13.422502870264065</v>
      </c>
      <c r="AW31" s="74">
        <f t="shared" si="31"/>
        <v>15.103354711396154</v>
      </c>
      <c r="AX31" s="74">
        <f t="shared" si="32"/>
        <v>12.781264007171673</v>
      </c>
      <c r="AY31" s="74">
        <f t="shared" si="33"/>
        <v>12.320379146919434</v>
      </c>
      <c r="AZ31" s="74">
        <f t="shared" si="34"/>
        <v>13.488077271355266</v>
      </c>
      <c r="BA31" s="103">
        <f t="shared" si="35"/>
        <v>22.259939984996247</v>
      </c>
      <c r="BB31" s="42">
        <f t="shared" si="36"/>
        <v>0.65034196773693265</v>
      </c>
      <c r="BC31" s="8"/>
    </row>
    <row r="32" spans="1:55" ht="20.100000000000001" customHeight="1" thickBot="1">
      <c r="A32" s="47" t="s">
        <v>33</v>
      </c>
      <c r="B32" s="81">
        <f t="shared" ref="B32:K32" si="37">B33-SUM(B7:B31)</f>
        <v>1478.7000000000007</v>
      </c>
      <c r="C32" s="61">
        <f t="shared" si="37"/>
        <v>802.09999999999491</v>
      </c>
      <c r="D32" s="61">
        <f t="shared" si="37"/>
        <v>623.29000000001179</v>
      </c>
      <c r="E32" s="61">
        <f t="shared" si="37"/>
        <v>1017.510000000002</v>
      </c>
      <c r="F32" s="61">
        <f t="shared" si="37"/>
        <v>632.51999999999316</v>
      </c>
      <c r="G32" s="61">
        <f t="shared" si="37"/>
        <v>369.38000000000102</v>
      </c>
      <c r="H32" s="61">
        <f t="shared" si="37"/>
        <v>458.09000000000742</v>
      </c>
      <c r="I32" s="61">
        <f t="shared" si="37"/>
        <v>526.06999999999243</v>
      </c>
      <c r="J32" s="61">
        <f t="shared" si="37"/>
        <v>473.67999999998574</v>
      </c>
      <c r="K32" s="61">
        <f t="shared" si="37"/>
        <v>545.53000000000247</v>
      </c>
      <c r="L32" s="61">
        <f t="shared" ref="L32:M32" si="38">L33-SUM(L7:L31)</f>
        <v>570.2799999999952</v>
      </c>
      <c r="M32" s="82">
        <f t="shared" si="38"/>
        <v>481.43999999999869</v>
      </c>
      <c r="N32" s="42">
        <f t="shared" si="0"/>
        <v>-0.15578312407939479</v>
      </c>
      <c r="P32" s="340">
        <f t="shared" si="14"/>
        <v>6.3832267087984701E-2</v>
      </c>
      <c r="Q32" s="349">
        <f t="shared" si="15"/>
        <v>1.5204314406353435E-2</v>
      </c>
      <c r="R32" s="341">
        <f t="shared" si="16"/>
        <v>2.0166327006272938E-2</v>
      </c>
      <c r="S32" s="341">
        <f t="shared" si="17"/>
        <v>2.3934202347841473E-2</v>
      </c>
      <c r="T32" s="342">
        <f t="shared" si="18"/>
        <v>1.8598858200704133E-2</v>
      </c>
      <c r="V32" s="81">
        <f t="shared" ref="V32:AG32" si="39">V33-SUM(V7:V31)</f>
        <v>680.85600000000522</v>
      </c>
      <c r="W32" s="61">
        <f t="shared" si="39"/>
        <v>456.88300000000163</v>
      </c>
      <c r="X32" s="61">
        <f t="shared" si="39"/>
        <v>400.66099999999642</v>
      </c>
      <c r="Y32" s="61">
        <f t="shared" si="39"/>
        <v>501.91499999999724</v>
      </c>
      <c r="Z32" s="61">
        <f t="shared" si="39"/>
        <v>456.84700000000157</v>
      </c>
      <c r="AA32" s="61">
        <f t="shared" si="39"/>
        <v>295.47599999999511</v>
      </c>
      <c r="AB32" s="61">
        <f t="shared" si="39"/>
        <v>312.56899999999223</v>
      </c>
      <c r="AC32" s="61">
        <f t="shared" si="39"/>
        <v>380.21300000000701</v>
      </c>
      <c r="AD32" s="61">
        <f t="shared" si="39"/>
        <v>290.85900000000038</v>
      </c>
      <c r="AE32" s="61">
        <f t="shared" si="39"/>
        <v>434.89199999999255</v>
      </c>
      <c r="AF32" s="61">
        <f t="shared" si="39"/>
        <v>521.64300000000185</v>
      </c>
      <c r="AG32" s="82">
        <f t="shared" si="39"/>
        <v>374.57100000000355</v>
      </c>
      <c r="AH32" s="42">
        <f t="shared" si="1"/>
        <v>-0.2819399474353107</v>
      </c>
      <c r="AJ32" s="340">
        <f t="shared" si="19"/>
        <v>5.9269117288358403E-2</v>
      </c>
      <c r="AK32" s="349">
        <f t="shared" si="20"/>
        <v>1.9585699965259582E-2</v>
      </c>
      <c r="AL32" s="341">
        <f t="shared" si="21"/>
        <v>2.6119242752647227E-2</v>
      </c>
      <c r="AM32" s="341">
        <f t="shared" si="22"/>
        <v>3.7522858211973285E-2</v>
      </c>
      <c r="AN32" s="342">
        <f t="shared" si="23"/>
        <v>2.2450432009482629E-2</v>
      </c>
      <c r="AP32" s="52">
        <f t="shared" si="24"/>
        <v>4.6044228038141943</v>
      </c>
      <c r="AQ32" s="74">
        <f t="shared" si="25"/>
        <v>5.6960852761501624</v>
      </c>
      <c r="AR32" s="74">
        <f t="shared" si="26"/>
        <v>6.4281634552132854</v>
      </c>
      <c r="AS32" s="74">
        <f t="shared" si="27"/>
        <v>4.9327770734439582</v>
      </c>
      <c r="AT32" s="74">
        <f t="shared" si="28"/>
        <v>7.2226490861950055</v>
      </c>
      <c r="AU32" s="74">
        <f t="shared" si="29"/>
        <v>7.9992419730357431</v>
      </c>
      <c r="AV32" s="74">
        <f t="shared" si="30"/>
        <v>6.823309829945801</v>
      </c>
      <c r="AW32" s="74">
        <f t="shared" si="31"/>
        <v>7.2274222061705187</v>
      </c>
      <c r="AX32" s="74">
        <f t="shared" si="32"/>
        <v>6.1404112481001762</v>
      </c>
      <c r="AY32" s="74">
        <f t="shared" si="33"/>
        <v>7.9719172181179871</v>
      </c>
      <c r="AZ32" s="74">
        <f t="shared" si="34"/>
        <v>9.1471382478783454</v>
      </c>
      <c r="BA32" s="74">
        <f t="shared" si="35"/>
        <v>7.7802218344966061</v>
      </c>
      <c r="BB32" s="42">
        <f t="shared" si="36"/>
        <v>-0.14943650968638109</v>
      </c>
      <c r="BC32" s="8"/>
    </row>
    <row r="33" spans="1:55" s="6" customFormat="1" ht="26.25" customHeight="1" thickBot="1">
      <c r="A33" s="56" t="s">
        <v>34</v>
      </c>
      <c r="B33" s="84">
        <v>23165.4</v>
      </c>
      <c r="C33" s="69">
        <v>27783.079999999994</v>
      </c>
      <c r="D33" s="69">
        <v>26821.030000000006</v>
      </c>
      <c r="E33" s="69">
        <v>25556.880000000001</v>
      </c>
      <c r="F33" s="69">
        <v>23006.96999999999</v>
      </c>
      <c r="G33" s="69">
        <v>24294.42</v>
      </c>
      <c r="H33" s="69">
        <v>21521.010000000002</v>
      </c>
      <c r="I33" s="69">
        <v>28245.859999999993</v>
      </c>
      <c r="J33" s="69">
        <v>28134.769999999986</v>
      </c>
      <c r="K33" s="69">
        <v>27051.529999999995</v>
      </c>
      <c r="L33" s="69">
        <v>23826.989999999998</v>
      </c>
      <c r="M33" s="85">
        <v>25885.459999999995</v>
      </c>
      <c r="N33" s="86">
        <f t="shared" si="0"/>
        <v>8.6392364289404486E-2</v>
      </c>
      <c r="O33"/>
      <c r="P33" s="334">
        <f>SUM(P7:P32)</f>
        <v>0.99999999999999978</v>
      </c>
      <c r="Q33" s="338">
        <f t="shared" ref="Q33:T33" si="40">SUM(Q7:Q32)</f>
        <v>1</v>
      </c>
      <c r="R33" s="338">
        <f t="shared" si="40"/>
        <v>1.0000000000000002</v>
      </c>
      <c r="S33" s="338">
        <f t="shared" si="40"/>
        <v>1</v>
      </c>
      <c r="T33" s="335">
        <f t="shared" si="40"/>
        <v>1</v>
      </c>
      <c r="V33" s="99">
        <v>11487.534000000005</v>
      </c>
      <c r="W33" s="69">
        <v>13869.454000000002</v>
      </c>
      <c r="X33" s="69">
        <v>13272.316999999997</v>
      </c>
      <c r="Y33" s="69">
        <v>13355.163</v>
      </c>
      <c r="Z33" s="69">
        <v>13430.072000000002</v>
      </c>
      <c r="AA33" s="69">
        <v>15086.312999999996</v>
      </c>
      <c r="AB33" s="69">
        <v>14181.156999999994</v>
      </c>
      <c r="AC33" s="69">
        <v>17048.968000000008</v>
      </c>
      <c r="AD33" s="69">
        <v>16216.737000000003</v>
      </c>
      <c r="AE33" s="69">
        <v>16650.252999999993</v>
      </c>
      <c r="AF33" s="69">
        <v>13902.005999999999</v>
      </c>
      <c r="AG33" s="85">
        <v>16684.356</v>
      </c>
      <c r="AH33" s="181">
        <f t="shared" si="1"/>
        <v>0.20014018120838103</v>
      </c>
      <c r="AI33"/>
      <c r="AJ33" s="334">
        <f>SUM(AJ7:AJ32)</f>
        <v>0.99999999999999989</v>
      </c>
      <c r="AK33" s="338">
        <f t="shared" ref="AK33:AN33" si="41">SUM(AK7:AK32)</f>
        <v>1</v>
      </c>
      <c r="AL33" s="338">
        <f t="shared" si="41"/>
        <v>0.99999999999999978</v>
      </c>
      <c r="AM33" s="338">
        <f t="shared" si="41"/>
        <v>1.0000000000000002</v>
      </c>
      <c r="AN33" s="335">
        <f t="shared" si="41"/>
        <v>1.0000000000000002</v>
      </c>
      <c r="AP33" s="72">
        <f t="shared" ref="AP33" si="42">(V33/B33)*10</f>
        <v>4.9589189049185443</v>
      </c>
      <c r="AQ33" s="77">
        <f>(W33/C33)*10</f>
        <v>4.9920505573896072</v>
      </c>
      <c r="AR33" s="77">
        <f>(X33/D33)*10</f>
        <v>4.9484740146071919</v>
      </c>
      <c r="AS33" s="77">
        <f t="shared" ref="AS33" si="43">(Y33/E33)*10</f>
        <v>5.2256625221858064</v>
      </c>
      <c r="AT33" s="77">
        <f t="shared" ref="AT33" si="44">(Z33/F33)*10</f>
        <v>5.8373927553258902</v>
      </c>
      <c r="AU33" s="77">
        <f t="shared" ref="AU33" si="45">(AA33/G33)*10</f>
        <v>6.2097852099370954</v>
      </c>
      <c r="AV33" s="77">
        <f t="shared" si="8"/>
        <v>6.5894477071475697</v>
      </c>
      <c r="AW33" s="77">
        <f t="shared" si="9"/>
        <v>6.035917476047822</v>
      </c>
      <c r="AX33" s="77">
        <f t="shared" si="10"/>
        <v>5.7639486656546364</v>
      </c>
      <c r="AY33" s="77">
        <f t="shared" si="10"/>
        <v>6.1550134132893763</v>
      </c>
      <c r="AZ33" s="77">
        <f t="shared" ref="AZ33" si="46">(AF33/L33)*10</f>
        <v>5.8345624017133515</v>
      </c>
      <c r="BA33" s="87">
        <f t="shared" ref="BA33" si="47">(AG33/M33)*10</f>
        <v>6.4454547070054016</v>
      </c>
      <c r="BB33" s="86">
        <f t="shared" si="36"/>
        <v>0.10470233467940256</v>
      </c>
      <c r="BC33" s="13"/>
    </row>
    <row r="35" spans="1:55" ht="15.75" thickBot="1"/>
    <row r="36" spans="1:55" ht="15" customHeight="1">
      <c r="A36" s="507" t="s">
        <v>20</v>
      </c>
      <c r="B36" s="533" t="s">
        <v>19</v>
      </c>
      <c r="C36" s="530"/>
      <c r="D36" s="530"/>
      <c r="E36" s="530"/>
      <c r="F36" s="530"/>
      <c r="G36" s="530"/>
      <c r="H36" s="530"/>
      <c r="I36" s="530"/>
      <c r="J36" s="530"/>
      <c r="K36" s="530"/>
      <c r="L36" s="530"/>
      <c r="M36" s="531"/>
      <c r="N36" s="519" t="s">
        <v>196</v>
      </c>
      <c r="P36" s="489" t="s">
        <v>112</v>
      </c>
      <c r="Q36" s="495"/>
      <c r="R36" s="495"/>
      <c r="S36" s="495"/>
      <c r="T36" s="522"/>
      <c r="V36" s="529" t="s">
        <v>35</v>
      </c>
      <c r="W36" s="530"/>
      <c r="X36" s="530"/>
      <c r="Y36" s="530"/>
      <c r="Z36" s="530"/>
      <c r="AA36" s="530"/>
      <c r="AB36" s="530"/>
      <c r="AC36" s="530"/>
      <c r="AD36" s="530"/>
      <c r="AE36" s="530"/>
      <c r="AF36" s="530"/>
      <c r="AG36" s="531"/>
      <c r="AH36" s="519" t="s">
        <v>196</v>
      </c>
      <c r="AJ36" s="489" t="s">
        <v>112</v>
      </c>
      <c r="AK36" s="495"/>
      <c r="AL36" s="495"/>
      <c r="AM36" s="495"/>
      <c r="AN36" s="522"/>
      <c r="AP36" s="529" t="s">
        <v>41</v>
      </c>
      <c r="AQ36" s="530"/>
      <c r="AR36" s="530"/>
      <c r="AS36" s="530"/>
      <c r="AT36" s="530"/>
      <c r="AU36" s="530"/>
      <c r="AV36" s="530"/>
      <c r="AW36" s="530"/>
      <c r="AX36" s="530"/>
      <c r="AY36" s="530"/>
      <c r="AZ36" s="530"/>
      <c r="BA36" s="530"/>
      <c r="BB36" s="519" t="s">
        <v>196</v>
      </c>
    </row>
    <row r="37" spans="1:55" ht="15.75" thickBot="1">
      <c r="A37" s="517"/>
      <c r="B37" s="526" t="s">
        <v>69</v>
      </c>
      <c r="C37" s="527"/>
      <c r="D37" s="527"/>
      <c r="E37" s="527"/>
      <c r="F37" s="527"/>
      <c r="G37" s="527"/>
      <c r="H37" s="527"/>
      <c r="I37" s="527"/>
      <c r="J37" s="527"/>
      <c r="K37" s="527"/>
      <c r="L37" s="527"/>
      <c r="M37" s="528"/>
      <c r="N37" s="520"/>
      <c r="P37" s="523"/>
      <c r="Q37" s="524"/>
      <c r="R37" s="524"/>
      <c r="S37" s="524"/>
      <c r="T37" s="525"/>
      <c r="V37" s="532" t="str">
        <f>B37</f>
        <v>jan-dez</v>
      </c>
      <c r="W37" s="527"/>
      <c r="X37" s="527"/>
      <c r="Y37" s="527"/>
      <c r="Z37" s="527"/>
      <c r="AA37" s="527"/>
      <c r="AB37" s="527"/>
      <c r="AC37" s="527"/>
      <c r="AD37" s="527"/>
      <c r="AE37" s="527"/>
      <c r="AF37" s="527"/>
      <c r="AG37" s="528"/>
      <c r="AH37" s="520"/>
      <c r="AJ37" s="523"/>
      <c r="AK37" s="524"/>
      <c r="AL37" s="524"/>
      <c r="AM37" s="524"/>
      <c r="AN37" s="525"/>
      <c r="AP37" s="532" t="str">
        <f>B37</f>
        <v>jan-dez</v>
      </c>
      <c r="AQ37" s="527"/>
      <c r="AR37" s="527"/>
      <c r="AS37" s="527"/>
      <c r="AT37" s="527"/>
      <c r="AU37" s="527"/>
      <c r="AV37" s="527"/>
      <c r="AW37" s="527"/>
      <c r="AX37" s="527"/>
      <c r="AY37" s="527"/>
      <c r="AZ37" s="527"/>
      <c r="BA37" s="528"/>
      <c r="BB37" s="520"/>
    </row>
    <row r="38" spans="1:55" ht="24.75" customHeight="1" thickBot="1">
      <c r="A38" s="508"/>
      <c r="B38" s="31">
        <v>2010</v>
      </c>
      <c r="C38" s="78">
        <v>2011</v>
      </c>
      <c r="D38" s="78">
        <v>2012</v>
      </c>
      <c r="E38" s="78">
        <v>2013</v>
      </c>
      <c r="F38" s="78">
        <v>2014</v>
      </c>
      <c r="G38" s="78">
        <v>2015</v>
      </c>
      <c r="H38" s="78">
        <v>2016</v>
      </c>
      <c r="I38" s="78">
        <v>2017</v>
      </c>
      <c r="J38" s="78">
        <v>2018</v>
      </c>
      <c r="K38" s="78">
        <v>2019</v>
      </c>
      <c r="L38" s="78">
        <v>2020</v>
      </c>
      <c r="M38" s="30">
        <v>2021</v>
      </c>
      <c r="N38" s="521"/>
      <c r="P38" s="284">
        <v>2010</v>
      </c>
      <c r="Q38" s="339">
        <v>2015</v>
      </c>
      <c r="R38" s="386">
        <v>2019</v>
      </c>
      <c r="S38" s="339">
        <v>2020</v>
      </c>
      <c r="T38" s="288">
        <v>2021</v>
      </c>
      <c r="V38" s="51">
        <v>2010</v>
      </c>
      <c r="W38" s="78">
        <v>2011</v>
      </c>
      <c r="X38" s="78">
        <v>2012</v>
      </c>
      <c r="Y38" s="78">
        <v>2013</v>
      </c>
      <c r="Z38" s="78">
        <v>2014</v>
      </c>
      <c r="AA38" s="78">
        <v>2015</v>
      </c>
      <c r="AB38" s="78">
        <v>2016</v>
      </c>
      <c r="AC38" s="78">
        <v>2017</v>
      </c>
      <c r="AD38" s="78">
        <v>2018</v>
      </c>
      <c r="AE38" s="78">
        <v>2019</v>
      </c>
      <c r="AF38" s="78">
        <v>2020</v>
      </c>
      <c r="AG38" s="30">
        <v>2021</v>
      </c>
      <c r="AH38" s="521"/>
      <c r="AJ38" s="284">
        <v>2010</v>
      </c>
      <c r="AK38" s="339">
        <v>2015</v>
      </c>
      <c r="AL38" s="386">
        <v>2019</v>
      </c>
      <c r="AM38" s="447">
        <v>2020</v>
      </c>
      <c r="AN38" s="288">
        <v>2021</v>
      </c>
      <c r="AP38" s="51">
        <v>2010</v>
      </c>
      <c r="AQ38" s="70">
        <v>2011</v>
      </c>
      <c r="AR38" s="70">
        <v>2012</v>
      </c>
      <c r="AS38" s="70">
        <v>2013</v>
      </c>
      <c r="AT38" s="70">
        <v>2014</v>
      </c>
      <c r="AU38" s="70">
        <v>2015</v>
      </c>
      <c r="AV38" s="70">
        <v>2016</v>
      </c>
      <c r="AW38" s="70">
        <v>2017</v>
      </c>
      <c r="AX38" s="70">
        <v>2018</v>
      </c>
      <c r="AY38" s="70">
        <v>2019</v>
      </c>
      <c r="AZ38" s="70">
        <v>2020</v>
      </c>
      <c r="BA38" s="29">
        <v>2021</v>
      </c>
      <c r="BB38" s="521"/>
    </row>
    <row r="39" spans="1:55" ht="20.100000000000001" customHeight="1">
      <c r="A39" s="88" t="s">
        <v>117</v>
      </c>
      <c r="B39" s="89">
        <v>4665.13</v>
      </c>
      <c r="C39" s="60">
        <v>6784.09</v>
      </c>
      <c r="D39" s="60">
        <v>7053.0300000000007</v>
      </c>
      <c r="E39" s="60">
        <v>5787.9500000000007</v>
      </c>
      <c r="F39" s="60">
        <v>4574.25</v>
      </c>
      <c r="G39" s="60">
        <v>5585.48</v>
      </c>
      <c r="H39" s="60">
        <v>3187.62</v>
      </c>
      <c r="I39" s="60">
        <v>6319.77</v>
      </c>
      <c r="J39" s="60">
        <v>8449.66</v>
      </c>
      <c r="K39" s="60">
        <v>7213.86</v>
      </c>
      <c r="L39" s="60">
        <v>7097.1100000000006</v>
      </c>
      <c r="M39" s="80">
        <v>6665.83</v>
      </c>
      <c r="N39" s="42">
        <f>(M39-L39)/L39</f>
        <v>-6.0768397277201652E-2</v>
      </c>
      <c r="P39" s="340">
        <f t="shared" ref="P39:P61" si="48">B39/$B$62</f>
        <v>0.31082465846885321</v>
      </c>
      <c r="Q39" s="341">
        <f t="shared" ref="Q39:Q61" si="49">G39/$G$62</f>
        <v>0.31784550564675007</v>
      </c>
      <c r="R39" s="341">
        <f>K39/$K$62</f>
        <v>0.37724973643255189</v>
      </c>
      <c r="S39" s="341">
        <f>L39/$L$62</f>
        <v>0.46618457128368568</v>
      </c>
      <c r="T39" s="342">
        <f t="shared" ref="T39:T61" si="50">M39/$M$62</f>
        <v>0.44235178415124493</v>
      </c>
      <c r="V39" s="97">
        <v>1835.079</v>
      </c>
      <c r="W39" s="60">
        <v>2678.4639999999999</v>
      </c>
      <c r="X39" s="60">
        <v>2473.3679999999999</v>
      </c>
      <c r="Y39" s="60">
        <v>2434.424</v>
      </c>
      <c r="Z39" s="60">
        <v>2002.9580000000001</v>
      </c>
      <c r="AA39" s="60">
        <v>2456.8069999999998</v>
      </c>
      <c r="AB39" s="60">
        <v>1541.3620000000001</v>
      </c>
      <c r="AC39" s="60">
        <v>2283.364</v>
      </c>
      <c r="AD39" s="60">
        <v>3123.835</v>
      </c>
      <c r="AE39" s="60">
        <v>2593.0039999999999</v>
      </c>
      <c r="AF39" s="60">
        <v>2632.5320000000002</v>
      </c>
      <c r="AG39" s="80">
        <v>2507.1710000000003</v>
      </c>
      <c r="AH39" s="42">
        <f t="shared" ref="AH39:AH62" si="51">(AG39-AF39)/AF39</f>
        <v>-4.761993396471529E-2</v>
      </c>
      <c r="AJ39" s="340">
        <f t="shared" ref="AJ39:AJ61" si="52">V39/$V$62</f>
        <v>0.27589140660072214</v>
      </c>
      <c r="AK39" s="341">
        <f t="shared" ref="AK39:AK61" si="53">AA39/$AA$62</f>
        <v>0.24195271673580634</v>
      </c>
      <c r="AL39" s="341">
        <f>AE39/$AE$62</f>
        <v>0.27135885484019001</v>
      </c>
      <c r="AM39" s="341">
        <f>AF39/$AF$62</f>
        <v>0.36700873463200101</v>
      </c>
      <c r="AN39" s="342">
        <f t="shared" ref="AN39:AN61" si="54">AG39/$AG$62</f>
        <v>0.36451696291281965</v>
      </c>
      <c r="AP39" s="100">
        <f t="shared" ref="AP39" si="55">(V39/B39)*10</f>
        <v>3.9336074235873379</v>
      </c>
      <c r="AQ39" s="73">
        <f t="shared" ref="AQ39" si="56">(W39/C39)*10</f>
        <v>3.9481551689320158</v>
      </c>
      <c r="AR39" s="73">
        <f t="shared" ref="AR39" si="57">(X39/D39)*10</f>
        <v>3.506816219412082</v>
      </c>
      <c r="AS39" s="73">
        <f t="shared" ref="AS39" si="58">(Y39/E39)*10</f>
        <v>4.2060211301065138</v>
      </c>
      <c r="AT39" s="73">
        <f t="shared" ref="AT39" si="59">(Z39/F39)*10</f>
        <v>4.3787681040607751</v>
      </c>
      <c r="AU39" s="73">
        <f t="shared" ref="AU39" si="60">(AA39/G39)*10</f>
        <v>4.398560195363693</v>
      </c>
      <c r="AV39" s="73">
        <f t="shared" ref="AV39" si="61">(AB39/H39)*10</f>
        <v>4.8354634492191675</v>
      </c>
      <c r="AW39" s="73">
        <f t="shared" ref="AW39" si="62">(AC39/I39)*10</f>
        <v>3.6130492090693171</v>
      </c>
      <c r="AX39" s="73">
        <f t="shared" ref="AX39" si="63">(AD39/J39)*10</f>
        <v>3.6969949086708813</v>
      </c>
      <c r="AY39" s="73">
        <f t="shared" ref="AY39" si="64">(AE39/K39)*10</f>
        <v>3.5944750799156067</v>
      </c>
      <c r="AZ39" s="73">
        <f t="shared" ref="AZ39" si="65">(AF39/L39)*10</f>
        <v>3.7093013916932382</v>
      </c>
      <c r="BA39" s="73">
        <f t="shared" ref="BA39" si="66">(AG39/M39)*10</f>
        <v>3.7612285341810403</v>
      </c>
      <c r="BB39" s="42">
        <f>(BA39-AZ39)/AZ39</f>
        <v>1.3999170464845438E-2</v>
      </c>
    </row>
    <row r="40" spans="1:55" ht="20.100000000000001" customHeight="1">
      <c r="A40" s="88" t="s">
        <v>122</v>
      </c>
      <c r="B40" s="90">
        <v>2609.42</v>
      </c>
      <c r="C40" s="61">
        <v>2370.3200000000002</v>
      </c>
      <c r="D40" s="61">
        <v>2516.2199999999998</v>
      </c>
      <c r="E40" s="61">
        <v>2422.3599999999997</v>
      </c>
      <c r="F40" s="61">
        <v>2129.46</v>
      </c>
      <c r="G40" s="61">
        <v>2579.39</v>
      </c>
      <c r="H40" s="61">
        <v>2231.5300000000002</v>
      </c>
      <c r="I40" s="61">
        <v>3562.09</v>
      </c>
      <c r="J40" s="61">
        <v>2577.52</v>
      </c>
      <c r="K40" s="61">
        <v>3187.7</v>
      </c>
      <c r="L40" s="61">
        <v>2996.9399999999996</v>
      </c>
      <c r="M40" s="82">
        <v>3385.0699999999997</v>
      </c>
      <c r="N40" s="42">
        <f t="shared" ref="N40:N62" si="67">(M40-L40)/L40</f>
        <v>0.12950876560758645</v>
      </c>
      <c r="P40" s="340">
        <f t="shared" si="48"/>
        <v>0.17385840915511355</v>
      </c>
      <c r="Q40" s="341">
        <f t="shared" si="49"/>
        <v>0.14678192721309014</v>
      </c>
      <c r="R40" s="341">
        <f t="shared" ref="R40:R61" si="68">K40/$K$62</f>
        <v>0.16670118145154544</v>
      </c>
      <c r="S40" s="341">
        <f t="shared" ref="S40:S61" si="69">L40/$L$62</f>
        <v>0.19685860710386743</v>
      </c>
      <c r="T40" s="342">
        <f t="shared" si="50"/>
        <v>0.22463695503438499</v>
      </c>
      <c r="V40" s="97">
        <v>997.47199999999998</v>
      </c>
      <c r="W40" s="61">
        <v>888.96799999999996</v>
      </c>
      <c r="X40" s="61">
        <v>993.26900000000001</v>
      </c>
      <c r="Y40" s="61">
        <v>984.52599999999984</v>
      </c>
      <c r="Z40" s="61">
        <v>932.43700000000001</v>
      </c>
      <c r="AA40" s="61">
        <v>1173.6300000000001</v>
      </c>
      <c r="AB40" s="61">
        <v>1042.1500000000001</v>
      </c>
      <c r="AC40" s="61">
        <v>1613.3409999999999</v>
      </c>
      <c r="AD40" s="61">
        <v>1077.2239999999999</v>
      </c>
      <c r="AE40" s="61">
        <v>1369.711</v>
      </c>
      <c r="AF40" s="61">
        <v>1393.5450000000001</v>
      </c>
      <c r="AG40" s="82">
        <v>1519.402</v>
      </c>
      <c r="AH40" s="42">
        <f t="shared" si="51"/>
        <v>9.0314270439777661E-2</v>
      </c>
      <c r="AJ40" s="340">
        <f t="shared" si="52"/>
        <v>0.14996300057100295</v>
      </c>
      <c r="AK40" s="341">
        <f t="shared" si="53"/>
        <v>0.11558212221906095</v>
      </c>
      <c r="AL40" s="341">
        <f t="shared" ref="AL40:AL61" si="70">AE40/$AE$62</f>
        <v>0.14334077711488741</v>
      </c>
      <c r="AM40" s="341">
        <f t="shared" ref="AM40:AM61" si="71">AF40/$AF$62</f>
        <v>0.19427805135996518</v>
      </c>
      <c r="AN40" s="342">
        <f t="shared" si="54"/>
        <v>0.22090547572689057</v>
      </c>
      <c r="AP40" s="102">
        <f t="shared" ref="AP40:AP61" si="72">(V40/B40)*10</f>
        <v>3.8225812632692318</v>
      </c>
      <c r="AQ40" s="74">
        <f t="shared" ref="AQ40:AQ61" si="73">(W40/C40)*10</f>
        <v>3.7504134462857328</v>
      </c>
      <c r="AR40" s="74">
        <f t="shared" ref="AR40:AR61" si="74">(X40/D40)*10</f>
        <v>3.9474648480657497</v>
      </c>
      <c r="AS40" s="74">
        <f t="shared" ref="AS40:AS61" si="75">(Y40/E40)*10</f>
        <v>4.0643256989051997</v>
      </c>
      <c r="AT40" s="74">
        <f t="shared" ref="AT40:AT61" si="76">(Z40/F40)*10</f>
        <v>4.3787486029321983</v>
      </c>
      <c r="AU40" s="74">
        <f t="shared" ref="AU40:AU61" si="77">(AA40/G40)*10</f>
        <v>4.5500292704864336</v>
      </c>
      <c r="AV40" s="74">
        <f t="shared" ref="AV40:AV61" si="78">(AB40/H40)*10</f>
        <v>4.6701142265620446</v>
      </c>
      <c r="AW40" s="74">
        <f t="shared" ref="AW40:AW61" si="79">(AC40/I40)*10</f>
        <v>4.5291977462669379</v>
      </c>
      <c r="AX40" s="74">
        <f t="shared" ref="AX40:AX61" si="80">(AD40/J40)*10</f>
        <v>4.1793041373102824</v>
      </c>
      <c r="AY40" s="74">
        <f t="shared" ref="AY40:AY61" si="81">(AE40/K40)*10</f>
        <v>4.296862941933056</v>
      </c>
      <c r="AZ40" s="74">
        <f t="shared" ref="AZ40:AZ61" si="82">(AF40/L40)*10</f>
        <v>4.6498928907485642</v>
      </c>
      <c r="BA40" s="103">
        <f t="shared" ref="BA40:BA61" si="83">(AG40/M40)*10</f>
        <v>4.488539380278695</v>
      </c>
      <c r="BB40" s="42">
        <f t="shared" ref="BB40:BB62" si="84">(BA40-AZ40)/AZ40</f>
        <v>-3.4700478970364754E-2</v>
      </c>
    </row>
    <row r="41" spans="1:55" ht="20.100000000000001" customHeight="1">
      <c r="A41" s="88" t="s">
        <v>124</v>
      </c>
      <c r="B41" s="90">
        <v>1582.03</v>
      </c>
      <c r="C41" s="61">
        <v>2907.42</v>
      </c>
      <c r="D41" s="61">
        <v>2316.87</v>
      </c>
      <c r="E41" s="61">
        <v>2871.8199999999997</v>
      </c>
      <c r="F41" s="61">
        <v>1960.31</v>
      </c>
      <c r="G41" s="61">
        <v>2525.0500000000002</v>
      </c>
      <c r="H41" s="61">
        <v>1819.29</v>
      </c>
      <c r="I41" s="61">
        <v>2104.42</v>
      </c>
      <c r="J41" s="61">
        <v>2446.85</v>
      </c>
      <c r="K41" s="61">
        <v>2015.5600000000002</v>
      </c>
      <c r="L41" s="61">
        <v>1735.79</v>
      </c>
      <c r="M41" s="82">
        <v>1949.09</v>
      </c>
      <c r="N41" s="42">
        <f t="shared" si="67"/>
        <v>0.12288352853743827</v>
      </c>
      <c r="P41" s="340">
        <f t="shared" si="48"/>
        <v>0.10540626615710169</v>
      </c>
      <c r="Q41" s="341">
        <f t="shared" si="49"/>
        <v>0.14368967287204079</v>
      </c>
      <c r="R41" s="341">
        <f t="shared" si="68"/>
        <v>0.10540396940944159</v>
      </c>
      <c r="S41" s="341">
        <f t="shared" si="69"/>
        <v>0.11401803226785391</v>
      </c>
      <c r="T41" s="342">
        <f t="shared" si="50"/>
        <v>0.1293437484861375</v>
      </c>
      <c r="V41" s="97">
        <v>688.66899999999998</v>
      </c>
      <c r="W41" s="61">
        <v>1392.4469999999999</v>
      </c>
      <c r="X41" s="61">
        <v>1059.0329999999999</v>
      </c>
      <c r="Y41" s="61">
        <v>1356.6610000000001</v>
      </c>
      <c r="Z41" s="61">
        <v>1188.5219999999999</v>
      </c>
      <c r="AA41" s="61">
        <v>1682.9870000000001</v>
      </c>
      <c r="AB41" s="61">
        <v>1210.7840000000001</v>
      </c>
      <c r="AC41" s="61">
        <v>1158.5540000000001</v>
      </c>
      <c r="AD41" s="61">
        <v>1433.6160000000002</v>
      </c>
      <c r="AE41" s="61">
        <v>1114.0230000000001</v>
      </c>
      <c r="AF41" s="61">
        <v>873.13900000000001</v>
      </c>
      <c r="AG41" s="82">
        <v>908.33999999999992</v>
      </c>
      <c r="AH41" s="42">
        <f t="shared" si="51"/>
        <v>4.0315459508737911E-2</v>
      </c>
      <c r="AJ41" s="340">
        <f t="shared" si="52"/>
        <v>0.10353661019079437</v>
      </c>
      <c r="AK41" s="341">
        <f t="shared" si="53"/>
        <v>0.16574491886462575</v>
      </c>
      <c r="AL41" s="341">
        <f t="shared" si="70"/>
        <v>0.11658293066483238</v>
      </c>
      <c r="AM41" s="341">
        <f t="shared" si="71"/>
        <v>0.12172677845809689</v>
      </c>
      <c r="AN41" s="342">
        <f t="shared" si="54"/>
        <v>0.13206332479604724</v>
      </c>
      <c r="AP41" s="102">
        <f t="shared" si="72"/>
        <v>4.3530716863776284</v>
      </c>
      <c r="AQ41" s="74">
        <f t="shared" si="73"/>
        <v>4.789287409455806</v>
      </c>
      <c r="AR41" s="74">
        <f t="shared" si="74"/>
        <v>4.5709642750780146</v>
      </c>
      <c r="AS41" s="74">
        <f t="shared" si="75"/>
        <v>4.7240460753111275</v>
      </c>
      <c r="AT41" s="74">
        <f t="shared" si="76"/>
        <v>6.0629288224821583</v>
      </c>
      <c r="AU41" s="74">
        <f t="shared" si="77"/>
        <v>6.6651630660778993</v>
      </c>
      <c r="AV41" s="74">
        <f t="shared" si="78"/>
        <v>6.6552556216985757</v>
      </c>
      <c r="AW41" s="74">
        <f t="shared" si="79"/>
        <v>5.5053363872230836</v>
      </c>
      <c r="AX41" s="74">
        <f t="shared" si="80"/>
        <v>5.8590269121523599</v>
      </c>
      <c r="AY41" s="74">
        <f t="shared" si="81"/>
        <v>5.5271140526702256</v>
      </c>
      <c r="AZ41" s="74">
        <f t="shared" si="82"/>
        <v>5.030211027831708</v>
      </c>
      <c r="BA41" s="103">
        <f t="shared" si="83"/>
        <v>4.6603286661980716</v>
      </c>
      <c r="BB41" s="42">
        <f t="shared" si="84"/>
        <v>-7.3532175804774461E-2</v>
      </c>
    </row>
    <row r="42" spans="1:55" ht="20.100000000000001" customHeight="1">
      <c r="A42" s="88" t="s">
        <v>126</v>
      </c>
      <c r="B42" s="90">
        <v>1512.74</v>
      </c>
      <c r="C42" s="61">
        <v>2429.5</v>
      </c>
      <c r="D42" s="61">
        <v>1731.95</v>
      </c>
      <c r="E42" s="61">
        <v>1701.7200000000003</v>
      </c>
      <c r="F42" s="61">
        <v>1165.46</v>
      </c>
      <c r="G42" s="61">
        <v>1412.63</v>
      </c>
      <c r="H42" s="61">
        <v>1366.86</v>
      </c>
      <c r="I42" s="61">
        <v>1354.68</v>
      </c>
      <c r="J42" s="61">
        <v>1101.4100000000001</v>
      </c>
      <c r="K42" s="61">
        <v>963.85</v>
      </c>
      <c r="L42" s="61">
        <v>1066.1400000000001</v>
      </c>
      <c r="M42" s="82">
        <v>839.2</v>
      </c>
      <c r="N42" s="42">
        <f t="shared" si="67"/>
        <v>-0.21286135029170655</v>
      </c>
      <c r="P42" s="340">
        <f t="shared" si="48"/>
        <v>0.10078966585114948</v>
      </c>
      <c r="Q42" s="341">
        <f t="shared" si="49"/>
        <v>8.038666267568205E-2</v>
      </c>
      <c r="R42" s="341">
        <f t="shared" si="68"/>
        <v>5.0404659705139153E-2</v>
      </c>
      <c r="S42" s="341">
        <f t="shared" si="69"/>
        <v>7.0031043456898465E-2</v>
      </c>
      <c r="T42" s="342">
        <f t="shared" si="50"/>
        <v>5.5690231713038697E-2</v>
      </c>
      <c r="V42" s="97">
        <v>562.82299999999998</v>
      </c>
      <c r="W42" s="61">
        <v>1039.7660000000001</v>
      </c>
      <c r="X42" s="61">
        <v>738.65300000000002</v>
      </c>
      <c r="Y42" s="61">
        <v>746.35599999999999</v>
      </c>
      <c r="Z42" s="61">
        <v>516.66499999999996</v>
      </c>
      <c r="AA42" s="61">
        <v>692.29100000000005</v>
      </c>
      <c r="AB42" s="61">
        <v>721.14400000000001</v>
      </c>
      <c r="AC42" s="61">
        <v>714.72</v>
      </c>
      <c r="AD42" s="61">
        <v>625.35199999999998</v>
      </c>
      <c r="AE42" s="61">
        <v>499.58100000000002</v>
      </c>
      <c r="AF42" s="61">
        <v>659.89800000000002</v>
      </c>
      <c r="AG42" s="82">
        <v>475.54199999999997</v>
      </c>
      <c r="AH42" s="42">
        <f t="shared" si="51"/>
        <v>-0.27937044816017026</v>
      </c>
      <c r="AJ42" s="340">
        <f t="shared" si="52"/>
        <v>8.4616536474581339E-2</v>
      </c>
      <c r="AK42" s="341">
        <f t="shared" si="53"/>
        <v>6.8178610782917884E-2</v>
      </c>
      <c r="AL42" s="341">
        <f t="shared" si="70"/>
        <v>5.2281341663922218E-2</v>
      </c>
      <c r="AM42" s="341">
        <f t="shared" si="71"/>
        <v>9.1998247301908656E-2</v>
      </c>
      <c r="AN42" s="342">
        <f t="shared" si="54"/>
        <v>6.9138932118107635E-2</v>
      </c>
      <c r="AP42" s="102">
        <f t="shared" si="72"/>
        <v>3.720553432843714</v>
      </c>
      <c r="AQ42" s="74">
        <f t="shared" si="73"/>
        <v>4.2797530356040339</v>
      </c>
      <c r="AR42" s="74">
        <f t="shared" si="74"/>
        <v>4.2648633043679087</v>
      </c>
      <c r="AS42" s="74">
        <f t="shared" si="75"/>
        <v>4.3858919211151068</v>
      </c>
      <c r="AT42" s="74">
        <f t="shared" si="76"/>
        <v>4.4331422785852794</v>
      </c>
      <c r="AU42" s="74">
        <f t="shared" si="77"/>
        <v>4.9007241811373117</v>
      </c>
      <c r="AV42" s="74">
        <f t="shared" si="78"/>
        <v>5.2759170653907503</v>
      </c>
      <c r="AW42" s="74">
        <f t="shared" si="79"/>
        <v>5.2759323235007525</v>
      </c>
      <c r="AX42" s="74">
        <f t="shared" si="80"/>
        <v>5.6777403510046209</v>
      </c>
      <c r="AY42" s="74">
        <f t="shared" si="81"/>
        <v>5.1831820303989211</v>
      </c>
      <c r="AZ42" s="74">
        <f t="shared" si="82"/>
        <v>6.1895998649333102</v>
      </c>
      <c r="BA42" s="103">
        <f t="shared" si="83"/>
        <v>5.6666110581506191</v>
      </c>
      <c r="BB42" s="42">
        <f t="shared" si="84"/>
        <v>-8.4494768352578478E-2</v>
      </c>
    </row>
    <row r="43" spans="1:55" ht="20.100000000000001" customHeight="1">
      <c r="A43" s="88" t="s">
        <v>123</v>
      </c>
      <c r="B43" s="90">
        <v>726.9</v>
      </c>
      <c r="C43" s="61">
        <v>868.55</v>
      </c>
      <c r="D43" s="61">
        <v>871.95</v>
      </c>
      <c r="E43" s="61">
        <v>910.16</v>
      </c>
      <c r="F43" s="61">
        <v>720.03</v>
      </c>
      <c r="G43" s="61">
        <v>708.34</v>
      </c>
      <c r="H43" s="61">
        <v>1015.31</v>
      </c>
      <c r="I43" s="61">
        <v>973.01</v>
      </c>
      <c r="J43" s="61">
        <v>740.72</v>
      </c>
      <c r="K43" s="61">
        <v>805.84</v>
      </c>
      <c r="L43" s="61">
        <v>615.43999999999994</v>
      </c>
      <c r="M43" s="82">
        <v>573.04999999999995</v>
      </c>
      <c r="N43" s="42">
        <f t="shared" si="67"/>
        <v>-6.8877551020408143E-2</v>
      </c>
      <c r="P43" s="340">
        <f t="shared" si="48"/>
        <v>4.8431328653437175E-2</v>
      </c>
      <c r="Q43" s="341">
        <f t="shared" si="49"/>
        <v>4.0308565328283148E-2</v>
      </c>
      <c r="R43" s="341">
        <f t="shared" si="68"/>
        <v>4.2141506434392628E-2</v>
      </c>
      <c r="S43" s="341">
        <f t="shared" si="69"/>
        <v>4.0426121696131447E-2</v>
      </c>
      <c r="T43" s="342">
        <f t="shared" si="50"/>
        <v>3.8028226028547212E-2</v>
      </c>
      <c r="V43" s="97">
        <v>308.351</v>
      </c>
      <c r="W43" s="61">
        <v>419.00799999999998</v>
      </c>
      <c r="X43" s="61">
        <v>409.29899999999998</v>
      </c>
      <c r="Y43" s="61">
        <v>432.24099999999999</v>
      </c>
      <c r="Z43" s="61">
        <v>348.46300000000002</v>
      </c>
      <c r="AA43" s="61">
        <v>394.78100000000001</v>
      </c>
      <c r="AB43" s="61">
        <v>611.45699999999999</v>
      </c>
      <c r="AC43" s="61">
        <v>605.48099999999999</v>
      </c>
      <c r="AD43" s="61">
        <v>421.95699999999999</v>
      </c>
      <c r="AE43" s="61">
        <v>444.90800000000002</v>
      </c>
      <c r="AF43" s="61">
        <v>399.625</v>
      </c>
      <c r="AG43" s="82">
        <v>308.75099999999998</v>
      </c>
      <c r="AH43" s="42">
        <f t="shared" si="51"/>
        <v>-0.2273981857991868</v>
      </c>
      <c r="AJ43" s="340">
        <f t="shared" si="52"/>
        <v>4.6358435313541967E-2</v>
      </c>
      <c r="AK43" s="341">
        <f t="shared" si="53"/>
        <v>3.8879055402267403E-2</v>
      </c>
      <c r="AL43" s="341">
        <f t="shared" si="70"/>
        <v>4.6559791419233935E-2</v>
      </c>
      <c r="AM43" s="341">
        <f t="shared" si="71"/>
        <v>5.5712851952915823E-2</v>
      </c>
      <c r="AN43" s="342">
        <f t="shared" si="54"/>
        <v>4.4889230457873019E-2</v>
      </c>
      <c r="AP43" s="102">
        <f t="shared" si="72"/>
        <v>4.2420002751410095</v>
      </c>
      <c r="AQ43" s="74">
        <f t="shared" si="73"/>
        <v>4.8242242818490588</v>
      </c>
      <c r="AR43" s="74">
        <f t="shared" si="74"/>
        <v>4.6940650266643722</v>
      </c>
      <c r="AS43" s="74">
        <f t="shared" si="75"/>
        <v>4.7490660982684361</v>
      </c>
      <c r="AT43" s="74">
        <f t="shared" si="76"/>
        <v>4.8395622404622038</v>
      </c>
      <c r="AU43" s="74">
        <f t="shared" si="77"/>
        <v>5.5733263686930004</v>
      </c>
      <c r="AV43" s="74">
        <f t="shared" si="78"/>
        <v>6.0223675527671352</v>
      </c>
      <c r="AW43" s="74">
        <f t="shared" si="79"/>
        <v>6.2227623559881193</v>
      </c>
      <c r="AX43" s="74">
        <f t="shared" si="80"/>
        <v>5.6965790042121176</v>
      </c>
      <c r="AY43" s="74">
        <f t="shared" si="81"/>
        <v>5.5210463615606074</v>
      </c>
      <c r="AZ43" s="74">
        <f t="shared" si="82"/>
        <v>6.4933218510334081</v>
      </c>
      <c r="BA43" s="103">
        <f t="shared" si="83"/>
        <v>5.3878544629613465</v>
      </c>
      <c r="BB43" s="42">
        <f t="shared" si="84"/>
        <v>-0.17024681872131861</v>
      </c>
    </row>
    <row r="44" spans="1:55" ht="20.100000000000001" customHeight="1">
      <c r="A44" s="88" t="s">
        <v>129</v>
      </c>
      <c r="B44" s="90">
        <v>222.41000000000003</v>
      </c>
      <c r="C44" s="61">
        <v>668.38</v>
      </c>
      <c r="D44" s="61">
        <v>448.62</v>
      </c>
      <c r="E44" s="61">
        <v>404.59000000000003</v>
      </c>
      <c r="F44" s="61">
        <v>527</v>
      </c>
      <c r="G44" s="61">
        <v>426.3</v>
      </c>
      <c r="H44" s="61">
        <v>500.21</v>
      </c>
      <c r="I44" s="61">
        <v>488.69</v>
      </c>
      <c r="J44" s="61">
        <v>677.54000000000008</v>
      </c>
      <c r="K44" s="61">
        <v>466.35</v>
      </c>
      <c r="L44" s="61">
        <v>413.32</v>
      </c>
      <c r="M44" s="82">
        <v>384.25</v>
      </c>
      <c r="N44" s="42">
        <f t="shared" si="67"/>
        <v>-7.033291396496659E-2</v>
      </c>
      <c r="P44" s="340">
        <f t="shared" si="48"/>
        <v>1.481856074537208E-2</v>
      </c>
      <c r="Q44" s="341">
        <f t="shared" si="49"/>
        <v>2.4258888950852847E-2</v>
      </c>
      <c r="R44" s="341">
        <f t="shared" si="68"/>
        <v>2.4387833224559469E-2</v>
      </c>
      <c r="S44" s="341">
        <f t="shared" si="69"/>
        <v>2.7149559046284043E-2</v>
      </c>
      <c r="T44" s="342">
        <f t="shared" si="50"/>
        <v>2.5499251115032314E-2</v>
      </c>
      <c r="V44" s="97">
        <v>114.41500000000001</v>
      </c>
      <c r="W44" s="61">
        <v>297.12299999999999</v>
      </c>
      <c r="X44" s="61">
        <v>229.898</v>
      </c>
      <c r="Y44" s="61">
        <v>201.89700000000002</v>
      </c>
      <c r="Z44" s="61">
        <v>320.77100000000002</v>
      </c>
      <c r="AA44" s="61">
        <v>298.94099999999997</v>
      </c>
      <c r="AB44" s="61">
        <v>349.358</v>
      </c>
      <c r="AC44" s="61">
        <v>292.70500000000004</v>
      </c>
      <c r="AD44" s="61">
        <v>397.27699999999999</v>
      </c>
      <c r="AE44" s="61">
        <v>347.1</v>
      </c>
      <c r="AF44" s="61">
        <v>238.85599999999999</v>
      </c>
      <c r="AG44" s="82">
        <v>276.14800000000002</v>
      </c>
      <c r="AH44" s="42">
        <f t="shared" si="51"/>
        <v>0.15612754128010195</v>
      </c>
      <c r="AJ44" s="340">
        <f t="shared" si="52"/>
        <v>1.7201502107659469E-2</v>
      </c>
      <c r="AK44" s="341">
        <f t="shared" si="53"/>
        <v>2.9440483967083573E-2</v>
      </c>
      <c r="AL44" s="341">
        <f t="shared" si="70"/>
        <v>3.6324147018296137E-2</v>
      </c>
      <c r="AM44" s="341">
        <f t="shared" si="71"/>
        <v>3.329959078152183E-2</v>
      </c>
      <c r="AN44" s="342">
        <f t="shared" si="54"/>
        <v>4.0149088464428356E-2</v>
      </c>
      <c r="AP44" s="102">
        <f t="shared" si="72"/>
        <v>5.1443280428038305</v>
      </c>
      <c r="AQ44" s="74">
        <f t="shared" si="73"/>
        <v>4.4454202699063403</v>
      </c>
      <c r="AR44" s="74">
        <f t="shared" si="74"/>
        <v>5.1245597610449822</v>
      </c>
      <c r="AS44" s="74">
        <f t="shared" si="75"/>
        <v>4.9901628809411998</v>
      </c>
      <c r="AT44" s="74">
        <f t="shared" si="76"/>
        <v>6.0867362428842506</v>
      </c>
      <c r="AU44" s="74">
        <f t="shared" si="77"/>
        <v>7.0124560168895131</v>
      </c>
      <c r="AV44" s="74">
        <f t="shared" si="78"/>
        <v>6.9842266248175768</v>
      </c>
      <c r="AW44" s="74">
        <f t="shared" si="79"/>
        <v>5.9895843991078204</v>
      </c>
      <c r="AX44" s="74">
        <f t="shared" si="80"/>
        <v>5.8635209729314859</v>
      </c>
      <c r="AY44" s="74">
        <f t="shared" si="81"/>
        <v>7.4429076873592788</v>
      </c>
      <c r="AZ44" s="74">
        <f t="shared" si="82"/>
        <v>5.7789606116326331</v>
      </c>
      <c r="BA44" s="103">
        <f t="shared" si="83"/>
        <v>7.1866753415744968</v>
      </c>
      <c r="BB44" s="42">
        <f t="shared" si="84"/>
        <v>0.24359306535300396</v>
      </c>
    </row>
    <row r="45" spans="1:55" ht="20.100000000000001" customHeight="1">
      <c r="A45" s="88" t="s">
        <v>143</v>
      </c>
      <c r="B45" s="90">
        <v>276.01</v>
      </c>
      <c r="C45" s="61">
        <v>279.13</v>
      </c>
      <c r="D45" s="61">
        <v>437.82</v>
      </c>
      <c r="E45" s="61">
        <v>195.89999999999998</v>
      </c>
      <c r="F45" s="61">
        <v>407.26</v>
      </c>
      <c r="G45" s="61">
        <v>368.28</v>
      </c>
      <c r="H45" s="61">
        <v>196.82</v>
      </c>
      <c r="I45" s="61">
        <v>375.65999999999997</v>
      </c>
      <c r="J45" s="61">
        <v>341.3</v>
      </c>
      <c r="K45" s="61">
        <v>337.56</v>
      </c>
      <c r="L45" s="61">
        <v>177.88</v>
      </c>
      <c r="M45" s="82">
        <v>410.5</v>
      </c>
      <c r="N45" s="42">
        <f t="shared" si="67"/>
        <v>1.3077355520575669</v>
      </c>
      <c r="P45" s="340">
        <f t="shared" si="48"/>
        <v>1.8389779916955833E-2</v>
      </c>
      <c r="Q45" s="341">
        <f t="shared" si="49"/>
        <v>2.0957221728407426E-2</v>
      </c>
      <c r="R45" s="341">
        <f t="shared" si="68"/>
        <v>1.7652743611627091E-2</v>
      </c>
      <c r="S45" s="341">
        <f t="shared" si="69"/>
        <v>1.1684321017983659E-2</v>
      </c>
      <c r="T45" s="342">
        <f t="shared" si="50"/>
        <v>2.724122988346328E-2</v>
      </c>
      <c r="V45" s="97">
        <v>105.096</v>
      </c>
      <c r="W45" s="61">
        <v>119.119</v>
      </c>
      <c r="X45" s="61">
        <v>175.554</v>
      </c>
      <c r="Y45" s="61">
        <v>90.359000000000009</v>
      </c>
      <c r="Z45" s="61">
        <v>197.352</v>
      </c>
      <c r="AA45" s="61">
        <v>178.989</v>
      </c>
      <c r="AB45" s="61">
        <v>92.296999999999997</v>
      </c>
      <c r="AC45" s="61">
        <v>179.33499999999998</v>
      </c>
      <c r="AD45" s="61">
        <v>150.65899999999999</v>
      </c>
      <c r="AE45" s="61">
        <v>149.79300000000001</v>
      </c>
      <c r="AF45" s="61">
        <v>90.424999999999997</v>
      </c>
      <c r="AG45" s="82">
        <v>188.83099999999999</v>
      </c>
      <c r="AH45" s="42">
        <f t="shared" si="51"/>
        <v>1.088260989770528</v>
      </c>
      <c r="AJ45" s="340">
        <f t="shared" si="52"/>
        <v>1.5800455058397757E-2</v>
      </c>
      <c r="AK45" s="341">
        <f t="shared" si="53"/>
        <v>1.7627300319408585E-2</v>
      </c>
      <c r="AL45" s="341">
        <f t="shared" si="70"/>
        <v>1.567589442325449E-2</v>
      </c>
      <c r="AM45" s="341">
        <f t="shared" si="71"/>
        <v>1.2606405099386707E-2</v>
      </c>
      <c r="AN45" s="342">
        <f t="shared" si="54"/>
        <v>2.7454091732789919E-2</v>
      </c>
      <c r="AP45" s="102">
        <f t="shared" si="72"/>
        <v>3.8076881272417666</v>
      </c>
      <c r="AQ45" s="74">
        <f t="shared" si="73"/>
        <v>4.2675097624762657</v>
      </c>
      <c r="AR45" s="74">
        <f t="shared" si="74"/>
        <v>4.0097300260380981</v>
      </c>
      <c r="AS45" s="74">
        <f t="shared" si="75"/>
        <v>4.6125063808065345</v>
      </c>
      <c r="AT45" s="74">
        <f t="shared" si="76"/>
        <v>4.845847861317095</v>
      </c>
      <c r="AU45" s="74">
        <f t="shared" si="77"/>
        <v>4.8601335940045622</v>
      </c>
      <c r="AV45" s="74">
        <f t="shared" si="78"/>
        <v>4.6894116451580121</v>
      </c>
      <c r="AW45" s="74">
        <f t="shared" si="79"/>
        <v>4.7738646648565188</v>
      </c>
      <c r="AX45" s="74">
        <f t="shared" si="80"/>
        <v>4.4142689715792551</v>
      </c>
      <c r="AY45" s="74">
        <f t="shared" si="81"/>
        <v>4.4375222182723073</v>
      </c>
      <c r="AZ45" s="74">
        <f t="shared" si="82"/>
        <v>5.0834832471328983</v>
      </c>
      <c r="BA45" s="103">
        <f t="shared" si="83"/>
        <v>4.6000243605359312</v>
      </c>
      <c r="BB45" s="42">
        <f t="shared" si="84"/>
        <v>-9.5103861485063335E-2</v>
      </c>
    </row>
    <row r="46" spans="1:55" ht="20.100000000000001" customHeight="1">
      <c r="A46" s="88" t="s">
        <v>130</v>
      </c>
      <c r="B46" s="90">
        <v>66.789999999999992</v>
      </c>
      <c r="C46" s="61">
        <v>99.47</v>
      </c>
      <c r="D46" s="61">
        <v>70.209999999999994</v>
      </c>
      <c r="E46" s="61">
        <v>89.54</v>
      </c>
      <c r="F46" s="61">
        <v>98.95</v>
      </c>
      <c r="G46" s="61">
        <v>92.7</v>
      </c>
      <c r="H46" s="61">
        <v>182.2</v>
      </c>
      <c r="I46" s="61">
        <v>134.5</v>
      </c>
      <c r="J46" s="61">
        <v>100.02000000000001</v>
      </c>
      <c r="K46" s="61">
        <v>164.48</v>
      </c>
      <c r="L46" s="61">
        <v>145.38999999999999</v>
      </c>
      <c r="M46" s="82">
        <v>203.12</v>
      </c>
      <c r="N46" s="42">
        <f t="shared" si="67"/>
        <v>0.39706994979021959</v>
      </c>
      <c r="P46" s="340">
        <f t="shared" si="48"/>
        <v>4.4500322475761024E-3</v>
      </c>
      <c r="Q46" s="341">
        <f t="shared" si="49"/>
        <v>5.2751560069060734E-3</v>
      </c>
      <c r="R46" s="341">
        <f t="shared" si="68"/>
        <v>8.6015027528155708E-3</v>
      </c>
      <c r="S46" s="341">
        <f t="shared" si="69"/>
        <v>9.5501654643841017E-3</v>
      </c>
      <c r="T46" s="342">
        <f t="shared" si="50"/>
        <v>1.3479265807378956E-2</v>
      </c>
      <c r="V46" s="97">
        <v>32.541000000000004</v>
      </c>
      <c r="W46" s="61">
        <v>46.802999999999997</v>
      </c>
      <c r="X46" s="61">
        <v>42.628</v>
      </c>
      <c r="Y46" s="61">
        <v>56.86</v>
      </c>
      <c r="Z46" s="61">
        <v>75.7</v>
      </c>
      <c r="AA46" s="61">
        <v>64.840999999999994</v>
      </c>
      <c r="AB46" s="61">
        <v>156.24</v>
      </c>
      <c r="AC46" s="61">
        <v>105.279</v>
      </c>
      <c r="AD46" s="61">
        <v>91.336000000000013</v>
      </c>
      <c r="AE46" s="61">
        <v>141.96</v>
      </c>
      <c r="AF46" s="61">
        <v>121.604</v>
      </c>
      <c r="AG46" s="82">
        <v>171.19299999999998</v>
      </c>
      <c r="AH46" s="42">
        <f t="shared" si="51"/>
        <v>0.40779086214269256</v>
      </c>
      <c r="AJ46" s="340">
        <f t="shared" si="52"/>
        <v>4.8923137707935736E-3</v>
      </c>
      <c r="AK46" s="341">
        <f t="shared" si="53"/>
        <v>6.3857096246739851E-3</v>
      </c>
      <c r="AL46" s="341">
        <f t="shared" si="70"/>
        <v>1.485616799399977E-2</v>
      </c>
      <c r="AM46" s="341">
        <f t="shared" si="71"/>
        <v>1.6953157707556774E-2</v>
      </c>
      <c r="AN46" s="342">
        <f t="shared" si="54"/>
        <v>2.4889707336250427E-2</v>
      </c>
      <c r="AP46" s="102">
        <f t="shared" si="72"/>
        <v>4.8721365473873348</v>
      </c>
      <c r="AQ46" s="74">
        <f t="shared" si="73"/>
        <v>4.7052377601286812</v>
      </c>
      <c r="AR46" s="74">
        <f t="shared" si="74"/>
        <v>6.0714997863552211</v>
      </c>
      <c r="AS46" s="74">
        <f t="shared" si="75"/>
        <v>6.3502345320527134</v>
      </c>
      <c r="AT46" s="74">
        <f t="shared" si="76"/>
        <v>7.6503284487114707</v>
      </c>
      <c r="AU46" s="74">
        <f t="shared" si="77"/>
        <v>6.9947141316073349</v>
      </c>
      <c r="AV46" s="74">
        <f t="shared" si="78"/>
        <v>8.5751920965971475</v>
      </c>
      <c r="AW46" s="74">
        <f t="shared" si="79"/>
        <v>7.8274349442379174</v>
      </c>
      <c r="AX46" s="74">
        <f t="shared" si="80"/>
        <v>9.1317736452709468</v>
      </c>
      <c r="AY46" s="74">
        <f t="shared" si="81"/>
        <v>8.6308365758754881</v>
      </c>
      <c r="AZ46" s="74">
        <f t="shared" si="82"/>
        <v>8.363986519017816</v>
      </c>
      <c r="BA46" s="103">
        <f t="shared" si="83"/>
        <v>8.4281705395825117</v>
      </c>
      <c r="BB46" s="42">
        <f t="shared" si="84"/>
        <v>7.6738550951458108E-3</v>
      </c>
    </row>
    <row r="47" spans="1:55" ht="20.100000000000001" customHeight="1">
      <c r="A47" s="88" t="s">
        <v>128</v>
      </c>
      <c r="B47" s="90">
        <v>473.97</v>
      </c>
      <c r="C47" s="61">
        <v>603.05999999999995</v>
      </c>
      <c r="D47" s="61">
        <v>645.54999999999995</v>
      </c>
      <c r="E47" s="61">
        <v>190.39000000000001</v>
      </c>
      <c r="F47" s="61">
        <v>857.53</v>
      </c>
      <c r="G47" s="61">
        <v>474.23</v>
      </c>
      <c r="H47" s="61">
        <v>798.46</v>
      </c>
      <c r="I47" s="61">
        <v>278.43</v>
      </c>
      <c r="J47" s="61">
        <v>543</v>
      </c>
      <c r="K47" s="61">
        <v>232.11</v>
      </c>
      <c r="L47" s="61">
        <v>224.25</v>
      </c>
      <c r="M47" s="82">
        <v>220.92</v>
      </c>
      <c r="N47" s="42">
        <f t="shared" si="67"/>
        <v>-1.4849498327759253E-2</v>
      </c>
      <c r="P47" s="340">
        <f t="shared" si="48"/>
        <v>3.157930505140958E-2</v>
      </c>
      <c r="Q47" s="341">
        <f t="shared" si="49"/>
        <v>2.6986377919687887E-2</v>
      </c>
      <c r="R47" s="341">
        <f t="shared" si="68"/>
        <v>1.2138222300316283E-2</v>
      </c>
      <c r="S47" s="341">
        <f t="shared" si="69"/>
        <v>1.4730205690818728E-2</v>
      </c>
      <c r="T47" s="342">
        <f t="shared" si="50"/>
        <v>1.4660493315115E-2</v>
      </c>
      <c r="V47" s="97">
        <v>105.193</v>
      </c>
      <c r="W47" s="61">
        <v>232.178</v>
      </c>
      <c r="X47" s="61">
        <v>274.75599999999997</v>
      </c>
      <c r="Y47" s="61">
        <v>100.70000000000002</v>
      </c>
      <c r="Z47" s="61">
        <v>325.66899999999998</v>
      </c>
      <c r="AA47" s="61">
        <v>219.965</v>
      </c>
      <c r="AB47" s="61">
        <v>385.40300000000002</v>
      </c>
      <c r="AC47" s="61">
        <v>188.15600000000001</v>
      </c>
      <c r="AD47" s="61">
        <v>264.30799999999999</v>
      </c>
      <c r="AE47" s="61">
        <v>163.02199999999999</v>
      </c>
      <c r="AF47" s="61">
        <v>155.803</v>
      </c>
      <c r="AG47" s="82">
        <v>159</v>
      </c>
      <c r="AH47" s="42">
        <f t="shared" si="51"/>
        <v>2.0519502191870521E-2</v>
      </c>
      <c r="AJ47" s="340">
        <f t="shared" si="52"/>
        <v>1.581503833597887E-2</v>
      </c>
      <c r="AK47" s="341">
        <f t="shared" si="53"/>
        <v>2.1662722931346114E-2</v>
      </c>
      <c r="AL47" s="341">
        <f t="shared" si="70"/>
        <v>1.7060314304859325E-2</v>
      </c>
      <c r="AM47" s="341">
        <f t="shared" si="71"/>
        <v>2.1720937060544621E-2</v>
      </c>
      <c r="AN47" s="342">
        <f t="shared" si="54"/>
        <v>2.3116970124151211E-2</v>
      </c>
      <c r="AP47" s="102">
        <f t="shared" si="72"/>
        <v>2.2194020718610878</v>
      </c>
      <c r="AQ47" s="74">
        <f t="shared" si="73"/>
        <v>3.8499983417902035</v>
      </c>
      <c r="AR47" s="74">
        <f t="shared" si="74"/>
        <v>4.2561536674153819</v>
      </c>
      <c r="AS47" s="74">
        <f t="shared" si="75"/>
        <v>5.289143337360156</v>
      </c>
      <c r="AT47" s="74">
        <f t="shared" si="76"/>
        <v>3.7977563467167332</v>
      </c>
      <c r="AU47" s="74">
        <f t="shared" si="77"/>
        <v>4.63836113278367</v>
      </c>
      <c r="AV47" s="74">
        <f t="shared" si="78"/>
        <v>4.8268291461062542</v>
      </c>
      <c r="AW47" s="74">
        <f t="shared" si="79"/>
        <v>6.7577488058039723</v>
      </c>
      <c r="AX47" s="74">
        <f t="shared" si="80"/>
        <v>4.8675506445672188</v>
      </c>
      <c r="AY47" s="74">
        <f t="shared" si="81"/>
        <v>7.0234802464348789</v>
      </c>
      <c r="AZ47" s="74">
        <f t="shared" si="82"/>
        <v>6.9477369007803791</v>
      </c>
      <c r="BA47" s="103">
        <f t="shared" si="83"/>
        <v>7.1971754481260186</v>
      </c>
      <c r="BB47" s="42">
        <f t="shared" si="84"/>
        <v>3.5902129126049988E-2</v>
      </c>
    </row>
    <row r="48" spans="1:55" ht="20.100000000000001" customHeight="1">
      <c r="A48" s="88" t="s">
        <v>134</v>
      </c>
      <c r="B48" s="90">
        <v>283.60000000000002</v>
      </c>
      <c r="C48" s="61">
        <v>286.32</v>
      </c>
      <c r="D48" s="61">
        <v>190.95</v>
      </c>
      <c r="E48" s="61">
        <v>179.20999999999998</v>
      </c>
      <c r="F48" s="61">
        <v>226.67</v>
      </c>
      <c r="G48" s="61">
        <v>140.38</v>
      </c>
      <c r="H48" s="61">
        <v>117.12</v>
      </c>
      <c r="I48" s="61">
        <v>122.19</v>
      </c>
      <c r="J48" s="61">
        <v>112.36</v>
      </c>
      <c r="K48" s="61">
        <v>122.35</v>
      </c>
      <c r="L48" s="61">
        <v>215.8</v>
      </c>
      <c r="M48" s="82">
        <v>117.14</v>
      </c>
      <c r="N48" s="42">
        <f t="shared" si="67"/>
        <v>-0.45718257645968491</v>
      </c>
      <c r="P48" s="340">
        <f t="shared" si="48"/>
        <v>1.8895480542185698E-2</v>
      </c>
      <c r="Q48" s="341">
        <f t="shared" si="49"/>
        <v>7.9884185571680102E-3</v>
      </c>
      <c r="R48" s="341">
        <f t="shared" si="68"/>
        <v>6.3983089847214555E-3</v>
      </c>
      <c r="S48" s="341">
        <f t="shared" si="69"/>
        <v>1.4175154461889328E-2</v>
      </c>
      <c r="T48" s="342">
        <f t="shared" si="50"/>
        <v>7.7735387784382184E-3</v>
      </c>
      <c r="V48" s="97">
        <v>183.29599999999999</v>
      </c>
      <c r="W48" s="61">
        <v>161.25899999999999</v>
      </c>
      <c r="X48" s="61">
        <v>129.53700000000001</v>
      </c>
      <c r="Y48" s="61">
        <v>126.42599999999999</v>
      </c>
      <c r="Z48" s="61">
        <v>189.86799999999999</v>
      </c>
      <c r="AA48" s="61">
        <v>117.187</v>
      </c>
      <c r="AB48" s="61">
        <v>84.241</v>
      </c>
      <c r="AC48" s="61">
        <v>97.986000000000004</v>
      </c>
      <c r="AD48" s="61">
        <v>83.751999999999995</v>
      </c>
      <c r="AE48" s="61">
        <v>89.331000000000003</v>
      </c>
      <c r="AF48" s="61">
        <v>109.011</v>
      </c>
      <c r="AG48" s="82">
        <v>86.317999999999998</v>
      </c>
      <c r="AH48" s="42">
        <f t="shared" si="51"/>
        <v>-0.20817165240205115</v>
      </c>
      <c r="AJ48" s="340">
        <f t="shared" si="52"/>
        <v>2.7557282963995539E-2</v>
      </c>
      <c r="AK48" s="341">
        <f t="shared" si="53"/>
        <v>1.1540879286048494E-2</v>
      </c>
      <c r="AL48" s="341">
        <f t="shared" si="70"/>
        <v>9.34852312673988E-3</v>
      </c>
      <c r="AM48" s="341">
        <f t="shared" si="71"/>
        <v>1.519753194679839E-2</v>
      </c>
      <c r="AN48" s="342">
        <f t="shared" si="54"/>
        <v>1.2549752372179146E-2</v>
      </c>
      <c r="AP48" s="102">
        <f t="shared" si="72"/>
        <v>6.4631875881523264</v>
      </c>
      <c r="AQ48" s="74">
        <f t="shared" si="73"/>
        <v>5.6321248952221294</v>
      </c>
      <c r="AR48" s="74">
        <f t="shared" si="74"/>
        <v>6.7838177533385711</v>
      </c>
      <c r="AS48" s="74">
        <f t="shared" si="75"/>
        <v>7.0546286479549138</v>
      </c>
      <c r="AT48" s="74">
        <f t="shared" si="76"/>
        <v>8.3764062293201569</v>
      </c>
      <c r="AU48" s="74">
        <f t="shared" si="77"/>
        <v>8.3478415728736284</v>
      </c>
      <c r="AV48" s="74">
        <f t="shared" si="78"/>
        <v>7.192708333333333</v>
      </c>
      <c r="AW48" s="74">
        <f t="shared" si="79"/>
        <v>8.0191505033145098</v>
      </c>
      <c r="AX48" s="74">
        <f t="shared" si="80"/>
        <v>7.4538981844072616</v>
      </c>
      <c r="AY48" s="74">
        <f t="shared" si="81"/>
        <v>7.3012668573763797</v>
      </c>
      <c r="AZ48" s="74">
        <f t="shared" si="82"/>
        <v>5.0514828544949015</v>
      </c>
      <c r="BA48" s="103">
        <f t="shared" si="83"/>
        <v>7.3687894826703095</v>
      </c>
      <c r="BB48" s="42">
        <f t="shared" si="84"/>
        <v>0.45873789834076667</v>
      </c>
    </row>
    <row r="49" spans="1:54" ht="20.100000000000001" customHeight="1">
      <c r="A49" s="88" t="s">
        <v>136</v>
      </c>
      <c r="B49" s="90">
        <v>39.83</v>
      </c>
      <c r="C49" s="61">
        <v>41.69</v>
      </c>
      <c r="D49" s="61">
        <v>122</v>
      </c>
      <c r="E49" s="61">
        <v>47.349999999999994</v>
      </c>
      <c r="F49" s="61">
        <v>50.19</v>
      </c>
      <c r="G49" s="61">
        <v>70.13</v>
      </c>
      <c r="H49" s="61">
        <v>81.84</v>
      </c>
      <c r="I49" s="61">
        <v>78.03</v>
      </c>
      <c r="J49" s="61">
        <v>236.78</v>
      </c>
      <c r="K49" s="61">
        <v>137.94</v>
      </c>
      <c r="L49" s="61">
        <v>167.81</v>
      </c>
      <c r="M49" s="82">
        <v>75.569999999999993</v>
      </c>
      <c r="N49" s="42">
        <f t="shared" si="67"/>
        <v>-0.54966926881592282</v>
      </c>
      <c r="P49" s="340">
        <f t="shared" si="48"/>
        <v>2.6537623060481534E-3</v>
      </c>
      <c r="Q49" s="341">
        <f t="shared" si="49"/>
        <v>3.99079493812646E-3</v>
      </c>
      <c r="R49" s="341">
        <f t="shared" si="68"/>
        <v>7.2135900396606261E-3</v>
      </c>
      <c r="S49" s="341">
        <f t="shared" si="69"/>
        <v>1.1022857600786135E-2</v>
      </c>
      <c r="T49" s="342">
        <f t="shared" si="50"/>
        <v>5.0149080202029715E-3</v>
      </c>
      <c r="V49" s="97">
        <v>27.471</v>
      </c>
      <c r="W49" s="61">
        <v>26.744</v>
      </c>
      <c r="X49" s="61">
        <v>60.231000000000002</v>
      </c>
      <c r="Y49" s="61">
        <v>34.347000000000001</v>
      </c>
      <c r="Z49" s="61">
        <v>38.450000000000003</v>
      </c>
      <c r="AA49" s="61">
        <v>56.502000000000002</v>
      </c>
      <c r="AB49" s="61">
        <v>68.778999999999996</v>
      </c>
      <c r="AC49" s="61">
        <v>85.858999999999995</v>
      </c>
      <c r="AD49" s="61">
        <v>249.179</v>
      </c>
      <c r="AE49" s="61">
        <v>162.15299999999999</v>
      </c>
      <c r="AF49" s="61">
        <v>163.101</v>
      </c>
      <c r="AG49" s="82">
        <v>80.344999999999999</v>
      </c>
      <c r="AH49" s="42">
        <f t="shared" si="51"/>
        <v>-0.50739112574417078</v>
      </c>
      <c r="AJ49" s="340">
        <f t="shared" si="52"/>
        <v>4.1300744168117224E-3</v>
      </c>
      <c r="AK49" s="341">
        <f t="shared" si="53"/>
        <v>5.5644633058301004E-3</v>
      </c>
      <c r="AL49" s="341">
        <f t="shared" si="70"/>
        <v>1.6969373124338154E-2</v>
      </c>
      <c r="AM49" s="341">
        <f t="shared" si="71"/>
        <v>2.2738371889577787E-2</v>
      </c>
      <c r="AN49" s="342">
        <f t="shared" si="54"/>
        <v>1.1681339400156787E-2</v>
      </c>
      <c r="AP49" s="102">
        <f t="shared" si="72"/>
        <v>6.8970625156916903</v>
      </c>
      <c r="AQ49" s="74">
        <f t="shared" si="73"/>
        <v>6.4149676181338453</v>
      </c>
      <c r="AR49" s="74">
        <f t="shared" si="74"/>
        <v>4.9369672131147544</v>
      </c>
      <c r="AS49" s="74">
        <f t="shared" si="75"/>
        <v>7.253854276663148</v>
      </c>
      <c r="AT49" s="74">
        <f t="shared" si="76"/>
        <v>7.6608886232317204</v>
      </c>
      <c r="AU49" s="74">
        <f t="shared" si="77"/>
        <v>8.0567517467560261</v>
      </c>
      <c r="AV49" s="74">
        <f t="shared" si="78"/>
        <v>8.404081133919842</v>
      </c>
      <c r="AW49" s="74">
        <f t="shared" si="79"/>
        <v>11.003332051774956</v>
      </c>
      <c r="AX49" s="74">
        <f t="shared" si="80"/>
        <v>10.52365064616944</v>
      </c>
      <c r="AY49" s="74">
        <f t="shared" si="81"/>
        <v>11.755328403653762</v>
      </c>
      <c r="AZ49" s="74">
        <f t="shared" si="82"/>
        <v>9.719385018771229</v>
      </c>
      <c r="BA49" s="103">
        <f t="shared" si="83"/>
        <v>10.631864496493318</v>
      </c>
      <c r="BB49" s="42">
        <f t="shared" si="84"/>
        <v>9.3882429388258651E-2</v>
      </c>
    </row>
    <row r="50" spans="1:54" ht="20.100000000000001" customHeight="1">
      <c r="A50" s="88" t="s">
        <v>140</v>
      </c>
      <c r="B50" s="90">
        <v>33.06</v>
      </c>
      <c r="C50" s="61">
        <v>34.72</v>
      </c>
      <c r="D50" s="61">
        <v>40.75</v>
      </c>
      <c r="E50" s="61">
        <v>149</v>
      </c>
      <c r="F50" s="61">
        <v>45.13</v>
      </c>
      <c r="G50" s="61">
        <v>53.63</v>
      </c>
      <c r="H50" s="61">
        <v>28.94</v>
      </c>
      <c r="I50" s="61">
        <v>34.18</v>
      </c>
      <c r="J50" s="61">
        <v>43.19</v>
      </c>
      <c r="K50" s="61">
        <v>66.069999999999993</v>
      </c>
      <c r="L50" s="61">
        <v>69.31</v>
      </c>
      <c r="M50" s="82">
        <v>48.69</v>
      </c>
      <c r="N50" s="42">
        <f t="shared" si="67"/>
        <v>-0.29750396768143128</v>
      </c>
      <c r="P50" s="340">
        <f t="shared" si="48"/>
        <v>2.202696003965653E-3</v>
      </c>
      <c r="Q50" s="341">
        <f t="shared" si="49"/>
        <v>3.0518513123017552E-3</v>
      </c>
      <c r="R50" s="341">
        <f t="shared" si="68"/>
        <v>3.45513914687819E-3</v>
      </c>
      <c r="S50" s="341">
        <f t="shared" si="69"/>
        <v>4.5527338079404513E-3</v>
      </c>
      <c r="T50" s="342">
        <f t="shared" si="50"/>
        <v>3.2311217613296638E-3</v>
      </c>
      <c r="V50" s="97">
        <v>25.844000000000001</v>
      </c>
      <c r="W50" s="61">
        <v>22.06</v>
      </c>
      <c r="X50" s="61">
        <v>24.547999999999998</v>
      </c>
      <c r="Y50" s="61">
        <v>94.025999999999996</v>
      </c>
      <c r="Z50" s="61">
        <v>33.851999999999997</v>
      </c>
      <c r="AA50" s="61">
        <v>43.151000000000003</v>
      </c>
      <c r="AB50" s="61">
        <v>22.631</v>
      </c>
      <c r="AC50" s="61">
        <v>31.884</v>
      </c>
      <c r="AD50" s="61">
        <v>35.790999999999997</v>
      </c>
      <c r="AE50" s="61">
        <v>52.862000000000002</v>
      </c>
      <c r="AF50" s="61">
        <v>119.483</v>
      </c>
      <c r="AG50" s="82">
        <v>57.012</v>
      </c>
      <c r="AH50" s="42">
        <f t="shared" si="51"/>
        <v>-0.52284425399429213</v>
      </c>
      <c r="AJ50" s="340">
        <f t="shared" si="52"/>
        <v>3.8854662454254362E-3</v>
      </c>
      <c r="AK50" s="341">
        <f t="shared" si="53"/>
        <v>4.2496222454050242E-3</v>
      </c>
      <c r="AL50" s="341">
        <f t="shared" si="70"/>
        <v>5.5320284058806412E-3</v>
      </c>
      <c r="AM50" s="341">
        <f t="shared" si="71"/>
        <v>1.6657463096378458E-2</v>
      </c>
      <c r="AN50" s="342">
        <f t="shared" si="54"/>
        <v>8.2889603818748978E-3</v>
      </c>
      <c r="AP50" s="102">
        <f t="shared" si="72"/>
        <v>7.8173018753780994</v>
      </c>
      <c r="AQ50" s="74">
        <f t="shared" si="73"/>
        <v>6.3536866359447011</v>
      </c>
      <c r="AR50" s="74">
        <f t="shared" si="74"/>
        <v>6.0240490797546009</v>
      </c>
      <c r="AS50" s="74">
        <f t="shared" si="75"/>
        <v>6.3104697986577172</v>
      </c>
      <c r="AT50" s="74">
        <f t="shared" si="76"/>
        <v>7.5009971194327481</v>
      </c>
      <c r="AU50" s="74">
        <f t="shared" si="77"/>
        <v>8.0460563117658026</v>
      </c>
      <c r="AV50" s="74">
        <f t="shared" si="78"/>
        <v>7.8199723565998616</v>
      </c>
      <c r="AW50" s="74">
        <f t="shared" si="79"/>
        <v>9.3282621416032772</v>
      </c>
      <c r="AX50" s="74">
        <f t="shared" si="80"/>
        <v>8.2868719611021078</v>
      </c>
      <c r="AY50" s="74">
        <f t="shared" si="81"/>
        <v>8.000908127743303</v>
      </c>
      <c r="AZ50" s="74">
        <f t="shared" si="82"/>
        <v>17.238926561823689</v>
      </c>
      <c r="BA50" s="103">
        <f t="shared" si="83"/>
        <v>11.709180529882934</v>
      </c>
      <c r="BB50" s="42">
        <f t="shared" si="84"/>
        <v>-0.32077090253325896</v>
      </c>
    </row>
    <row r="51" spans="1:54" ht="20.100000000000001" customHeight="1">
      <c r="A51" s="88" t="s">
        <v>133</v>
      </c>
      <c r="B51" s="90">
        <v>75.61</v>
      </c>
      <c r="C51" s="61">
        <v>74.800000000000011</v>
      </c>
      <c r="D51" s="61">
        <v>89.22</v>
      </c>
      <c r="E51" s="61">
        <v>280.10000000000002</v>
      </c>
      <c r="F51" s="61">
        <v>95.06</v>
      </c>
      <c r="G51" s="61">
        <v>52.57</v>
      </c>
      <c r="H51" s="61">
        <v>134.16999999999999</v>
      </c>
      <c r="I51" s="61">
        <v>151.09</v>
      </c>
      <c r="J51" s="61">
        <v>185.82</v>
      </c>
      <c r="K51" s="61">
        <v>86.45</v>
      </c>
      <c r="L51" s="61">
        <v>54.620000000000005</v>
      </c>
      <c r="M51" s="82">
        <v>64.150000000000006</v>
      </c>
      <c r="N51" s="42">
        <f t="shared" si="67"/>
        <v>0.17447821310875139</v>
      </c>
      <c r="P51" s="340">
        <f t="shared" si="48"/>
        <v>5.0376843575270121E-3</v>
      </c>
      <c r="Q51" s="341">
        <f t="shared" si="49"/>
        <v>2.9915312975518043E-3</v>
      </c>
      <c r="R51" s="341">
        <f t="shared" si="68"/>
        <v>4.5209138678313845E-3</v>
      </c>
      <c r="S51" s="341">
        <f t="shared" si="69"/>
        <v>3.5877985945708762E-3</v>
      </c>
      <c r="T51" s="342">
        <f t="shared" si="50"/>
        <v>4.2570643045655773E-3</v>
      </c>
      <c r="V51" s="97">
        <v>29.032</v>
      </c>
      <c r="W51" s="61">
        <v>31.920999999999999</v>
      </c>
      <c r="X51" s="61">
        <v>47.497999999999998</v>
      </c>
      <c r="Y51" s="61">
        <v>109.53200000000001</v>
      </c>
      <c r="Z51" s="61">
        <v>40.320999999999998</v>
      </c>
      <c r="AA51" s="61">
        <v>30.157</v>
      </c>
      <c r="AB51" s="61">
        <v>58.622</v>
      </c>
      <c r="AC51" s="61">
        <v>74.756</v>
      </c>
      <c r="AD51" s="61">
        <v>70.790000000000006</v>
      </c>
      <c r="AE51" s="61">
        <v>54.509</v>
      </c>
      <c r="AF51" s="61">
        <v>35.817999999999998</v>
      </c>
      <c r="AG51" s="82">
        <v>43.975000000000001</v>
      </c>
      <c r="AH51" s="42">
        <f t="shared" si="51"/>
        <v>0.22773465855156635</v>
      </c>
      <c r="AJ51" s="340">
        <f t="shared" si="52"/>
        <v>4.3647599457201387E-3</v>
      </c>
      <c r="AK51" s="341">
        <f t="shared" si="53"/>
        <v>2.969939469645647E-3</v>
      </c>
      <c r="AL51" s="341">
        <f t="shared" si="70"/>
        <v>5.7043875823114491E-3</v>
      </c>
      <c r="AM51" s="341">
        <f t="shared" si="71"/>
        <v>4.993488723802412E-3</v>
      </c>
      <c r="AN51" s="342">
        <f t="shared" si="54"/>
        <v>6.3935142214437074E-3</v>
      </c>
      <c r="AP51" s="102">
        <f t="shared" si="72"/>
        <v>3.8397037428911518</v>
      </c>
      <c r="AQ51" s="74">
        <f t="shared" si="73"/>
        <v>4.2675133689839564</v>
      </c>
      <c r="AR51" s="74">
        <f t="shared" si="74"/>
        <v>5.3236942389598738</v>
      </c>
      <c r="AS51" s="74">
        <f t="shared" si="75"/>
        <v>3.9104605498036413</v>
      </c>
      <c r="AT51" s="74">
        <f t="shared" si="76"/>
        <v>4.2416368609299386</v>
      </c>
      <c r="AU51" s="74">
        <f t="shared" si="77"/>
        <v>5.7365417538520074</v>
      </c>
      <c r="AV51" s="74">
        <f t="shared" si="78"/>
        <v>4.3692330625326079</v>
      </c>
      <c r="AW51" s="74">
        <f t="shared" si="79"/>
        <v>4.9477794691905483</v>
      </c>
      <c r="AX51" s="74">
        <f t="shared" si="80"/>
        <v>3.8096006888386613</v>
      </c>
      <c r="AY51" s="74">
        <f t="shared" si="81"/>
        <v>6.3052631578947373</v>
      </c>
      <c r="AZ51" s="74">
        <f t="shared" si="82"/>
        <v>6.5576711827169518</v>
      </c>
      <c r="BA51" s="103">
        <f t="shared" si="83"/>
        <v>6.8550272798129388</v>
      </c>
      <c r="BB51" s="42">
        <f t="shared" si="84"/>
        <v>4.5344770850920806E-2</v>
      </c>
    </row>
    <row r="52" spans="1:54" ht="20.100000000000001" customHeight="1">
      <c r="A52" s="88" t="s">
        <v>144</v>
      </c>
      <c r="B52" s="90">
        <v>22.32</v>
      </c>
      <c r="C52" s="61">
        <v>137</v>
      </c>
      <c r="D52" s="61">
        <v>65.52</v>
      </c>
      <c r="E52" s="61">
        <v>56.03</v>
      </c>
      <c r="F52" s="61">
        <v>27.38</v>
      </c>
      <c r="G52" s="61">
        <v>34.06</v>
      </c>
      <c r="H52" s="61">
        <v>29.07</v>
      </c>
      <c r="I52" s="61">
        <v>30.68</v>
      </c>
      <c r="J52" s="61">
        <v>35.68</v>
      </c>
      <c r="K52" s="61">
        <v>43.46</v>
      </c>
      <c r="L52" s="61">
        <v>46.6</v>
      </c>
      <c r="M52" s="82">
        <v>54.96</v>
      </c>
      <c r="N52" s="42">
        <f t="shared" si="67"/>
        <v>0.17939914163090126</v>
      </c>
      <c r="P52" s="340">
        <f t="shared" si="48"/>
        <v>1.4871196251818929E-3</v>
      </c>
      <c r="Q52" s="341">
        <f t="shared" si="49"/>
        <v>1.9382072663993619E-3</v>
      </c>
      <c r="R52" s="341">
        <f t="shared" si="68"/>
        <v>2.2727462891376747E-3</v>
      </c>
      <c r="S52" s="341">
        <f t="shared" si="69"/>
        <v>3.0609925761077047E-3</v>
      </c>
      <c r="T52" s="342">
        <f t="shared" si="50"/>
        <v>3.647205832874889E-3</v>
      </c>
      <c r="V52" s="97">
        <v>14.06</v>
      </c>
      <c r="W52" s="61">
        <v>67.346000000000004</v>
      </c>
      <c r="X52" s="61">
        <v>35.762</v>
      </c>
      <c r="Y52" s="61">
        <v>34.008000000000003</v>
      </c>
      <c r="Z52" s="61">
        <v>17.827000000000002</v>
      </c>
      <c r="AA52" s="61">
        <v>20.611999999999998</v>
      </c>
      <c r="AB52" s="61">
        <v>21.292999999999999</v>
      </c>
      <c r="AC52" s="61">
        <v>21.923999999999999</v>
      </c>
      <c r="AD52" s="61">
        <v>33.536000000000001</v>
      </c>
      <c r="AE52" s="61">
        <v>34.879999999999995</v>
      </c>
      <c r="AF52" s="61">
        <v>46.09</v>
      </c>
      <c r="AG52" s="82">
        <v>39.421999999999997</v>
      </c>
      <c r="AH52" s="42">
        <f t="shared" si="51"/>
        <v>-0.14467346495986128</v>
      </c>
      <c r="AJ52" s="340">
        <f t="shared" si="52"/>
        <v>2.1138235339220567E-3</v>
      </c>
      <c r="AK52" s="341">
        <f t="shared" si="53"/>
        <v>2.0299231471411637E-3</v>
      </c>
      <c r="AL52" s="341">
        <f t="shared" si="70"/>
        <v>3.650205266488531E-3</v>
      </c>
      <c r="AM52" s="341">
        <f t="shared" si="71"/>
        <v>6.425537307500508E-3</v>
      </c>
      <c r="AN52" s="342">
        <f t="shared" si="54"/>
        <v>5.731554693297415E-3</v>
      </c>
      <c r="AP52" s="102">
        <f t="shared" si="72"/>
        <v>6.2992831541218646</v>
      </c>
      <c r="AQ52" s="74">
        <f t="shared" si="73"/>
        <v>4.9157664233576641</v>
      </c>
      <c r="AR52" s="74">
        <f t="shared" si="74"/>
        <v>5.4581807081807092</v>
      </c>
      <c r="AS52" s="74">
        <f t="shared" si="75"/>
        <v>6.0696055684454766</v>
      </c>
      <c r="AT52" s="74">
        <f t="shared" si="76"/>
        <v>6.5109569028487959</v>
      </c>
      <c r="AU52" s="74">
        <f t="shared" si="77"/>
        <v>6.0516735173223708</v>
      </c>
      <c r="AV52" s="74">
        <f t="shared" si="78"/>
        <v>7.3247334021327823</v>
      </c>
      <c r="AW52" s="74">
        <f t="shared" si="79"/>
        <v>7.1460234680573667</v>
      </c>
      <c r="AX52" s="74">
        <f t="shared" si="80"/>
        <v>9.3991031390134534</v>
      </c>
      <c r="AY52" s="74">
        <f t="shared" si="81"/>
        <v>8.0257708237459724</v>
      </c>
      <c r="AZ52" s="74">
        <f t="shared" si="82"/>
        <v>9.8905579399141637</v>
      </c>
      <c r="BA52" s="103">
        <f t="shared" si="83"/>
        <v>7.1728529839883546</v>
      </c>
      <c r="BB52" s="42">
        <f t="shared" si="84"/>
        <v>-0.27477771956203667</v>
      </c>
    </row>
    <row r="53" spans="1:54" ht="20.100000000000001" customHeight="1">
      <c r="A53" s="88" t="s">
        <v>239</v>
      </c>
      <c r="B53" s="90">
        <v>9.4600000000000009</v>
      </c>
      <c r="C53" s="61">
        <v>5.38</v>
      </c>
      <c r="D53" s="61">
        <v>6.77</v>
      </c>
      <c r="E53" s="61">
        <v>7.12</v>
      </c>
      <c r="F53" s="61">
        <v>18.239999999999998</v>
      </c>
      <c r="G53" s="61">
        <v>3.74</v>
      </c>
      <c r="H53" s="61">
        <v>11.19</v>
      </c>
      <c r="I53" s="61">
        <v>12.6</v>
      </c>
      <c r="J53" s="61">
        <v>6.62</v>
      </c>
      <c r="K53" s="61">
        <v>11.02</v>
      </c>
      <c r="L53" s="61">
        <v>2.19</v>
      </c>
      <c r="M53" s="82">
        <v>12.38</v>
      </c>
      <c r="N53" s="42">
        <f t="shared" si="67"/>
        <v>4.6529680365296811</v>
      </c>
      <c r="P53" s="340">
        <f t="shared" si="48"/>
        <v>6.302935328951929E-4</v>
      </c>
      <c r="Q53" s="341">
        <f t="shared" si="49"/>
        <v>2.1282722185359993E-4</v>
      </c>
      <c r="R53" s="341">
        <f t="shared" si="68"/>
        <v>5.7629231721806654E-4</v>
      </c>
      <c r="S53" s="341">
        <f t="shared" si="69"/>
        <v>1.4385351376986852E-4</v>
      </c>
      <c r="T53" s="342">
        <f t="shared" si="50"/>
        <v>8.2155036774001324E-4</v>
      </c>
      <c r="V53" s="97">
        <v>6.81</v>
      </c>
      <c r="W53" s="61">
        <v>3.7069999999999999</v>
      </c>
      <c r="X53" s="61">
        <v>6.7210000000000001</v>
      </c>
      <c r="Y53" s="61">
        <v>4.99</v>
      </c>
      <c r="Z53" s="61">
        <v>11.742000000000001</v>
      </c>
      <c r="AA53" s="61">
        <v>2.9140000000000001</v>
      </c>
      <c r="AB53" s="61">
        <v>9.4009999999999998</v>
      </c>
      <c r="AC53" s="61">
        <v>13.02</v>
      </c>
      <c r="AD53" s="61">
        <v>5.7009999999999996</v>
      </c>
      <c r="AE53" s="61">
        <v>9.7240000000000002</v>
      </c>
      <c r="AF53" s="61">
        <v>2.1429999999999998</v>
      </c>
      <c r="AG53" s="82">
        <v>12.686999999999999</v>
      </c>
      <c r="AH53" s="42">
        <f t="shared" si="51"/>
        <v>4.9202053196453575</v>
      </c>
      <c r="AJ53" s="340">
        <f t="shared" si="52"/>
        <v>1.0238362920347941E-3</v>
      </c>
      <c r="AK53" s="341">
        <f t="shared" si="53"/>
        <v>2.869782675513949E-4</v>
      </c>
      <c r="AL53" s="341">
        <f t="shared" si="70"/>
        <v>1.0176202984900941E-3</v>
      </c>
      <c r="AM53" s="341">
        <f t="shared" si="71"/>
        <v>2.9876169342533271E-4</v>
      </c>
      <c r="AN53" s="342">
        <f t="shared" si="54"/>
        <v>1.8445597482082163E-3</v>
      </c>
      <c r="AP53" s="102">
        <f t="shared" si="72"/>
        <v>7.1987315010570816</v>
      </c>
      <c r="AQ53" s="74">
        <f t="shared" si="73"/>
        <v>6.8903345724907066</v>
      </c>
      <c r="AR53" s="74">
        <f t="shared" si="74"/>
        <v>9.9276218611521436</v>
      </c>
      <c r="AS53" s="74">
        <f t="shared" si="75"/>
        <v>7.0084269662921352</v>
      </c>
      <c r="AT53" s="74">
        <f t="shared" si="76"/>
        <v>6.4375000000000018</v>
      </c>
      <c r="AU53" s="74">
        <f t="shared" si="77"/>
        <v>7.7914438502673802</v>
      </c>
      <c r="AV53" s="74">
        <f t="shared" si="78"/>
        <v>8.4012511170688118</v>
      </c>
      <c r="AW53" s="74">
        <f t="shared" si="79"/>
        <v>10.333333333333334</v>
      </c>
      <c r="AX53" s="74">
        <f t="shared" si="80"/>
        <v>8.6117824773413894</v>
      </c>
      <c r="AY53" s="74">
        <f t="shared" si="81"/>
        <v>8.8239564428312161</v>
      </c>
      <c r="AZ53" s="74">
        <f t="shared" si="82"/>
        <v>9.7853881278538797</v>
      </c>
      <c r="BA53" s="103">
        <f t="shared" si="83"/>
        <v>10.247980613893375</v>
      </c>
      <c r="BB53" s="42">
        <f t="shared" si="84"/>
        <v>4.7273800486537364E-2</v>
      </c>
    </row>
    <row r="54" spans="1:54" ht="20.100000000000001" customHeight="1">
      <c r="A54" s="88" t="s">
        <v>146</v>
      </c>
      <c r="B54" s="90">
        <v>0.9</v>
      </c>
      <c r="C54" s="61">
        <v>3.6</v>
      </c>
      <c r="D54" s="61">
        <v>2.6</v>
      </c>
      <c r="E54" s="61">
        <v>2.7</v>
      </c>
      <c r="F54" s="61">
        <v>9.41</v>
      </c>
      <c r="G54" s="61">
        <v>13.65</v>
      </c>
      <c r="H54" s="61">
        <v>11.97</v>
      </c>
      <c r="I54" s="61">
        <v>7.69</v>
      </c>
      <c r="J54" s="61">
        <v>13.82</v>
      </c>
      <c r="K54" s="61">
        <v>27.91</v>
      </c>
      <c r="L54" s="61">
        <v>30.77</v>
      </c>
      <c r="M54" s="82">
        <v>29.26</v>
      </c>
      <c r="N54" s="42">
        <f t="shared" si="67"/>
        <v>-4.9073773155671047E-2</v>
      </c>
      <c r="P54" s="340">
        <f t="shared" si="48"/>
        <v>5.9964501015398904E-5</v>
      </c>
      <c r="Q54" s="341">
        <f t="shared" si="49"/>
        <v>7.7676245409134738E-4</v>
      </c>
      <c r="R54" s="341">
        <f t="shared" si="68"/>
        <v>1.4595570393426713E-3</v>
      </c>
      <c r="S54" s="341">
        <f t="shared" si="69"/>
        <v>2.0211747117346367E-3</v>
      </c>
      <c r="T54" s="342">
        <f t="shared" si="50"/>
        <v>1.941725667211049E-3</v>
      </c>
      <c r="V54" s="97">
        <v>0.621</v>
      </c>
      <c r="W54" s="61">
        <v>2.484</v>
      </c>
      <c r="X54" s="61">
        <v>1.915</v>
      </c>
      <c r="Y54" s="61">
        <v>1.863</v>
      </c>
      <c r="Z54" s="61">
        <v>6.4560000000000004</v>
      </c>
      <c r="AA54" s="61">
        <v>11.84</v>
      </c>
      <c r="AB54" s="61">
        <v>8.8290000000000006</v>
      </c>
      <c r="AC54" s="61">
        <v>5.6859999999999999</v>
      </c>
      <c r="AD54" s="61">
        <v>9.9329999999999998</v>
      </c>
      <c r="AE54" s="61">
        <v>18.111000000000001</v>
      </c>
      <c r="AF54" s="61">
        <v>21.616</v>
      </c>
      <c r="AG54" s="82">
        <v>10.503</v>
      </c>
      <c r="AH54" s="42">
        <f t="shared" si="51"/>
        <v>-0.51410991857883048</v>
      </c>
      <c r="AJ54" s="340">
        <f t="shared" si="52"/>
        <v>9.336304513268827E-5</v>
      </c>
      <c r="AK54" s="341">
        <f t="shared" si="53"/>
        <v>1.1660338667839791E-3</v>
      </c>
      <c r="AL54" s="341">
        <f t="shared" si="70"/>
        <v>1.8953230384568176E-3</v>
      </c>
      <c r="AM54" s="341">
        <f t="shared" si="71"/>
        <v>3.0135477205235619E-3</v>
      </c>
      <c r="AN54" s="342">
        <f t="shared" si="54"/>
        <v>1.5270285359368565E-3</v>
      </c>
      <c r="AP54" s="102">
        <f t="shared" si="72"/>
        <v>6.8999999999999995</v>
      </c>
      <c r="AQ54" s="74">
        <f t="shared" si="73"/>
        <v>6.8999999999999995</v>
      </c>
      <c r="AR54" s="74">
        <f t="shared" si="74"/>
        <v>7.365384615384615</v>
      </c>
      <c r="AS54" s="74">
        <f t="shared" si="75"/>
        <v>6.8999999999999995</v>
      </c>
      <c r="AT54" s="74">
        <f t="shared" si="76"/>
        <v>6.8607863974495222</v>
      </c>
      <c r="AU54" s="74">
        <f t="shared" si="77"/>
        <v>8.6739926739926734</v>
      </c>
      <c r="AV54" s="74">
        <f t="shared" si="78"/>
        <v>7.3759398496240607</v>
      </c>
      <c r="AW54" s="74">
        <f t="shared" si="79"/>
        <v>7.3940182054616379</v>
      </c>
      <c r="AX54" s="74">
        <f t="shared" si="80"/>
        <v>7.1874095513748193</v>
      </c>
      <c r="AY54" s="74">
        <f t="shared" si="81"/>
        <v>6.4890720171981373</v>
      </c>
      <c r="AZ54" s="74">
        <f t="shared" si="82"/>
        <v>7.0250243743906404</v>
      </c>
      <c r="BA54" s="103">
        <f t="shared" si="83"/>
        <v>3.589542036910458</v>
      </c>
      <c r="BB54" s="42">
        <f t="shared" si="84"/>
        <v>-0.48903493488279615</v>
      </c>
    </row>
    <row r="55" spans="1:54" ht="20.100000000000001" customHeight="1">
      <c r="A55" s="88" t="s">
        <v>150</v>
      </c>
      <c r="B55" s="90">
        <v>5.4</v>
      </c>
      <c r="C55" s="61">
        <v>3.24</v>
      </c>
      <c r="D55" s="61">
        <v>0.15</v>
      </c>
      <c r="E55" s="61">
        <v>4.9800000000000004</v>
      </c>
      <c r="F55" s="61">
        <v>19.649999999999999</v>
      </c>
      <c r="G55" s="61"/>
      <c r="H55" s="61">
        <v>4.7300000000000004</v>
      </c>
      <c r="I55" s="61">
        <v>0.08</v>
      </c>
      <c r="J55" s="61">
        <v>0.42</v>
      </c>
      <c r="K55" s="61">
        <v>8.75</v>
      </c>
      <c r="L55" s="61">
        <v>1.2</v>
      </c>
      <c r="M55" s="82">
        <v>3.54</v>
      </c>
      <c r="N55" s="42">
        <f t="shared" si="67"/>
        <v>1.95</v>
      </c>
      <c r="P55" s="340">
        <f t="shared" si="48"/>
        <v>3.5978700609239344E-4</v>
      </c>
      <c r="Q55" s="341">
        <f t="shared" si="49"/>
        <v>0</v>
      </c>
      <c r="R55" s="341">
        <f t="shared" si="68"/>
        <v>4.5758237528657737E-4</v>
      </c>
      <c r="S55" s="341">
        <f t="shared" si="69"/>
        <v>7.8823843161571785E-5</v>
      </c>
      <c r="T55" s="342">
        <f t="shared" si="50"/>
        <v>2.3491827962840442E-4</v>
      </c>
      <c r="V55" s="97">
        <v>5.8170000000000002</v>
      </c>
      <c r="W55" s="61">
        <v>2.0059999999999998</v>
      </c>
      <c r="X55" s="61">
        <v>0.13900000000000001</v>
      </c>
      <c r="Y55" s="61">
        <v>2.891</v>
      </c>
      <c r="Z55" s="61">
        <v>7.6619999999999999</v>
      </c>
      <c r="AA55" s="61"/>
      <c r="AB55" s="61">
        <v>3.1579999999999999</v>
      </c>
      <c r="AC55" s="61">
        <v>0.76800000000000002</v>
      </c>
      <c r="AD55" s="61">
        <v>1.3620000000000001</v>
      </c>
      <c r="AE55" s="61">
        <v>8.83</v>
      </c>
      <c r="AF55" s="61">
        <v>2.2410000000000001</v>
      </c>
      <c r="AG55" s="82">
        <v>6.7409999999999997</v>
      </c>
      <c r="AH55" s="42">
        <f t="shared" si="51"/>
        <v>2.0080321285140563</v>
      </c>
      <c r="AJ55" s="340">
        <f t="shared" si="52"/>
        <v>8.7454562566320084E-4</v>
      </c>
      <c r="AK55" s="341">
        <f t="shared" si="53"/>
        <v>0</v>
      </c>
      <c r="AL55" s="341">
        <f t="shared" si="70"/>
        <v>9.2406285846025602E-4</v>
      </c>
      <c r="AM55" s="341">
        <f t="shared" si="71"/>
        <v>3.1242415070749916E-4</v>
      </c>
      <c r="AN55" s="342">
        <f t="shared" si="54"/>
        <v>9.8007229941448628E-4</v>
      </c>
      <c r="AP55" s="102">
        <f t="shared" si="72"/>
        <v>10.77222222222222</v>
      </c>
      <c r="AQ55" s="74">
        <f t="shared" si="73"/>
        <v>6.1913580246913567</v>
      </c>
      <c r="AR55" s="74">
        <f t="shared" si="74"/>
        <v>9.2666666666666675</v>
      </c>
      <c r="AS55" s="74">
        <f t="shared" si="75"/>
        <v>5.8052208835341359</v>
      </c>
      <c r="AT55" s="74">
        <f t="shared" si="76"/>
        <v>3.8992366412213739</v>
      </c>
      <c r="AU55" s="74"/>
      <c r="AV55" s="74">
        <f t="shared" si="78"/>
        <v>6.676532769556025</v>
      </c>
      <c r="AW55" s="74">
        <f t="shared" si="79"/>
        <v>96</v>
      </c>
      <c r="AX55" s="74">
        <f t="shared" si="80"/>
        <v>32.428571428571431</v>
      </c>
      <c r="AY55" s="74">
        <f t="shared" si="81"/>
        <v>10.091428571428571</v>
      </c>
      <c r="AZ55" s="74">
        <f t="shared" si="82"/>
        <v>18.675000000000001</v>
      </c>
      <c r="BA55" s="103">
        <f t="shared" si="83"/>
        <v>19.042372881355931</v>
      </c>
      <c r="BB55" s="42">
        <f t="shared" si="84"/>
        <v>1.96719079708664E-2</v>
      </c>
    </row>
    <row r="56" spans="1:54" ht="20.100000000000001" customHeight="1">
      <c r="A56" s="88" t="s">
        <v>145</v>
      </c>
      <c r="B56" s="90">
        <v>4.7699999999999996</v>
      </c>
      <c r="C56" s="61">
        <v>16.72</v>
      </c>
      <c r="D56" s="61">
        <v>2.25</v>
      </c>
      <c r="E56" s="61">
        <v>5.17</v>
      </c>
      <c r="F56" s="61">
        <v>62.33</v>
      </c>
      <c r="G56" s="61">
        <v>15.78</v>
      </c>
      <c r="H56" s="61">
        <v>2.92</v>
      </c>
      <c r="I56" s="61">
        <v>5.17</v>
      </c>
      <c r="J56" s="61">
        <v>23.31</v>
      </c>
      <c r="K56" s="61">
        <v>17.22</v>
      </c>
      <c r="L56" s="61">
        <v>19.329999999999998</v>
      </c>
      <c r="M56" s="82">
        <v>10.33</v>
      </c>
      <c r="N56" s="42">
        <f t="shared" si="67"/>
        <v>-0.46559751681324363</v>
      </c>
      <c r="P56" s="340">
        <f t="shared" si="48"/>
        <v>3.1781185538161416E-4</v>
      </c>
      <c r="Q56" s="341">
        <f t="shared" si="49"/>
        <v>8.9797154033417292E-4</v>
      </c>
      <c r="R56" s="341">
        <f t="shared" si="68"/>
        <v>9.0052211456398412E-4</v>
      </c>
      <c r="S56" s="341">
        <f t="shared" si="69"/>
        <v>1.2697207402609855E-3</v>
      </c>
      <c r="T56" s="342">
        <f t="shared" si="50"/>
        <v>6.8551012106254732E-4</v>
      </c>
      <c r="V56" s="97">
        <v>3.2589999999999999</v>
      </c>
      <c r="W56" s="61">
        <v>8.82</v>
      </c>
      <c r="X56" s="61">
        <v>0.53700000000000003</v>
      </c>
      <c r="Y56" s="61">
        <v>2.4689999999999999</v>
      </c>
      <c r="Z56" s="61">
        <v>53.79</v>
      </c>
      <c r="AA56" s="61">
        <v>9.4440000000000008</v>
      </c>
      <c r="AB56" s="61">
        <v>1.006</v>
      </c>
      <c r="AC56" s="61">
        <v>1.851</v>
      </c>
      <c r="AD56" s="61">
        <v>18.065000000000001</v>
      </c>
      <c r="AE56" s="61">
        <v>44.249000000000002</v>
      </c>
      <c r="AF56" s="61">
        <v>12.367000000000001</v>
      </c>
      <c r="AG56" s="82">
        <v>6.6660000000000004</v>
      </c>
      <c r="AH56" s="42">
        <f t="shared" si="51"/>
        <v>-0.46098487911377051</v>
      </c>
      <c r="AJ56" s="340">
        <f t="shared" si="52"/>
        <v>4.8996805811180521E-4</v>
      </c>
      <c r="AK56" s="341">
        <f t="shared" si="53"/>
        <v>9.3006958090438346E-4</v>
      </c>
      <c r="AL56" s="341">
        <f t="shared" si="70"/>
        <v>4.6306746799555914E-3</v>
      </c>
      <c r="AM56" s="341">
        <f t="shared" si="71"/>
        <v>1.7241184613117548E-3</v>
      </c>
      <c r="AN56" s="342">
        <f t="shared" si="54"/>
        <v>9.6916806822384895E-4</v>
      </c>
      <c r="AP56" s="102">
        <f t="shared" si="72"/>
        <v>6.832285115303983</v>
      </c>
      <c r="AQ56" s="74">
        <f t="shared" si="73"/>
        <v>5.2751196172248802</v>
      </c>
      <c r="AR56" s="74">
        <f t="shared" si="74"/>
        <v>2.3866666666666667</v>
      </c>
      <c r="AS56" s="74">
        <f t="shared" si="75"/>
        <v>4.7756286266924564</v>
      </c>
      <c r="AT56" s="74">
        <f t="shared" si="76"/>
        <v>8.6298732552542923</v>
      </c>
      <c r="AU56" s="74">
        <f t="shared" si="77"/>
        <v>5.984790874524716</v>
      </c>
      <c r="AV56" s="74">
        <f t="shared" si="78"/>
        <v>3.4452054794520546</v>
      </c>
      <c r="AW56" s="74">
        <f t="shared" si="79"/>
        <v>3.5802707930367506</v>
      </c>
      <c r="AX56" s="74">
        <f t="shared" si="80"/>
        <v>7.7498927498927506</v>
      </c>
      <c r="AY56" s="74">
        <f t="shared" si="81"/>
        <v>25.696283391405345</v>
      </c>
      <c r="AZ56" s="74">
        <f t="shared" si="82"/>
        <v>6.397827211588206</v>
      </c>
      <c r="BA56" s="103">
        <f t="shared" si="83"/>
        <v>6.4530493707647629</v>
      </c>
      <c r="BB56" s="42">
        <f t="shared" si="84"/>
        <v>8.6313927135347711E-3</v>
      </c>
    </row>
    <row r="57" spans="1:54" ht="20.100000000000001" customHeight="1">
      <c r="A57" s="88" t="s">
        <v>149</v>
      </c>
      <c r="B57" s="90">
        <v>1.53</v>
      </c>
      <c r="C57" s="61"/>
      <c r="D57" s="61"/>
      <c r="E57" s="61"/>
      <c r="F57" s="61"/>
      <c r="G57" s="61">
        <v>0.54</v>
      </c>
      <c r="H57" s="61">
        <v>2.06</v>
      </c>
      <c r="I57" s="61">
        <v>3.14</v>
      </c>
      <c r="J57" s="61">
        <v>1.67</v>
      </c>
      <c r="K57" s="61">
        <v>0.93</v>
      </c>
      <c r="L57" s="61">
        <v>3.63</v>
      </c>
      <c r="M57" s="82">
        <v>3.39</v>
      </c>
      <c r="N57" s="42">
        <f t="shared" si="67"/>
        <v>-6.6115702479338775E-2</v>
      </c>
      <c r="P57" s="340">
        <f t="shared" si="48"/>
        <v>1.0193965172617814E-4</v>
      </c>
      <c r="Q57" s="341">
        <f t="shared" si="49"/>
        <v>3.0729064117899456E-5</v>
      </c>
      <c r="R57" s="341">
        <f t="shared" si="68"/>
        <v>4.8634469601887652E-5</v>
      </c>
      <c r="S57" s="341">
        <f t="shared" si="69"/>
        <v>2.3844212556375466E-4</v>
      </c>
      <c r="T57" s="342">
        <f t="shared" si="50"/>
        <v>2.2496411523737034E-4</v>
      </c>
      <c r="V57" s="97">
        <v>0.99</v>
      </c>
      <c r="W57" s="61"/>
      <c r="X57" s="61"/>
      <c r="Y57" s="61"/>
      <c r="Z57" s="61"/>
      <c r="AA57" s="61">
        <v>0.44800000000000001</v>
      </c>
      <c r="AB57" s="61">
        <v>2.9020000000000001</v>
      </c>
      <c r="AC57" s="61">
        <v>3.3740000000000001</v>
      </c>
      <c r="AD57" s="61">
        <v>1.1719999999999999</v>
      </c>
      <c r="AE57" s="61">
        <v>1.764</v>
      </c>
      <c r="AF57" s="61">
        <v>3.165</v>
      </c>
      <c r="AG57" s="82">
        <v>4.3499999999999996</v>
      </c>
      <c r="AH57" s="42">
        <f t="shared" si="51"/>
        <v>0.37440758293838849</v>
      </c>
      <c r="AJ57" s="340">
        <f t="shared" si="52"/>
        <v>1.4883963716805375E-4</v>
      </c>
      <c r="AK57" s="341">
        <f t="shared" si="53"/>
        <v>4.4120200364799213E-5</v>
      </c>
      <c r="AL57" s="341">
        <f t="shared" si="70"/>
        <v>1.8460327093135806E-4</v>
      </c>
      <c r="AM57" s="341">
        <f t="shared" si="71"/>
        <v>4.4124160508221099E-4</v>
      </c>
      <c r="AN57" s="342">
        <f t="shared" si="54"/>
        <v>6.3244540905696704E-4</v>
      </c>
      <c r="AP57" s="102">
        <f t="shared" si="72"/>
        <v>6.4705882352941178</v>
      </c>
      <c r="AQ57" s="74"/>
      <c r="AR57" s="74"/>
      <c r="AS57" s="74"/>
      <c r="AT57" s="74"/>
      <c r="AU57" s="74">
        <f t="shared" si="77"/>
        <v>8.2962962962962958</v>
      </c>
      <c r="AV57" s="74">
        <f t="shared" si="78"/>
        <v>14.0873786407767</v>
      </c>
      <c r="AW57" s="74">
        <f t="shared" si="79"/>
        <v>10.745222929936308</v>
      </c>
      <c r="AX57" s="74">
        <f t="shared" si="80"/>
        <v>7.0179640718562872</v>
      </c>
      <c r="AY57" s="74">
        <f t="shared" si="81"/>
        <v>18.967741935483872</v>
      </c>
      <c r="AZ57" s="74">
        <f t="shared" si="82"/>
        <v>8.7190082644628095</v>
      </c>
      <c r="BA57" s="103">
        <f t="shared" si="83"/>
        <v>12.831858407079643</v>
      </c>
      <c r="BB57" s="42">
        <f t="shared" si="84"/>
        <v>0.47171077465084066</v>
      </c>
    </row>
    <row r="58" spans="1:54" ht="20.100000000000001" customHeight="1">
      <c r="A58" s="88" t="s">
        <v>240</v>
      </c>
      <c r="B58" s="90"/>
      <c r="C58" s="61"/>
      <c r="D58" s="61"/>
      <c r="E58" s="61"/>
      <c r="F58" s="61"/>
      <c r="G58" s="61"/>
      <c r="H58" s="61"/>
      <c r="I58" s="61">
        <v>5.7</v>
      </c>
      <c r="J58" s="61">
        <v>0.9</v>
      </c>
      <c r="K58" s="61">
        <v>0.45</v>
      </c>
      <c r="L58" s="61">
        <v>2.17</v>
      </c>
      <c r="M58" s="82">
        <v>4.59</v>
      </c>
      <c r="N58" s="42">
        <f t="shared" si="67"/>
        <v>1.1152073732718895</v>
      </c>
      <c r="P58" s="340">
        <f t="shared" si="48"/>
        <v>0</v>
      </c>
      <c r="Q58" s="341">
        <f t="shared" si="49"/>
        <v>0</v>
      </c>
      <c r="R58" s="341">
        <f t="shared" si="68"/>
        <v>2.3532807871881121E-5</v>
      </c>
      <c r="S58" s="341">
        <f t="shared" si="69"/>
        <v>1.42539783050509E-4</v>
      </c>
      <c r="T58" s="342">
        <f t="shared" si="50"/>
        <v>3.0459743036564301E-4</v>
      </c>
      <c r="V58" s="97"/>
      <c r="W58" s="61"/>
      <c r="X58" s="61"/>
      <c r="Y58" s="61"/>
      <c r="Z58" s="61"/>
      <c r="AA58" s="61"/>
      <c r="AB58" s="61"/>
      <c r="AC58" s="61">
        <v>4.2229999999999999</v>
      </c>
      <c r="AD58" s="61">
        <v>0.56399999999999995</v>
      </c>
      <c r="AE58" s="61">
        <v>0.28199999999999997</v>
      </c>
      <c r="AF58" s="61">
        <v>1.806</v>
      </c>
      <c r="AG58" s="82">
        <v>3.536</v>
      </c>
      <c r="AH58" s="42">
        <f t="shared" si="51"/>
        <v>0.95791805094130666</v>
      </c>
      <c r="AJ58" s="340">
        <f t="shared" si="52"/>
        <v>0</v>
      </c>
      <c r="AK58" s="341">
        <f t="shared" si="53"/>
        <v>0</v>
      </c>
      <c r="AL58" s="341">
        <f t="shared" si="70"/>
        <v>2.951140725773411E-5</v>
      </c>
      <c r="AM58" s="341">
        <f t="shared" si="71"/>
        <v>2.5177956991420951E-4</v>
      </c>
      <c r="AN58" s="342">
        <f t="shared" si="54"/>
        <v>5.1409815320124959E-4</v>
      </c>
      <c r="AP58" s="102"/>
      <c r="AQ58" s="74"/>
      <c r="AR58" s="74"/>
      <c r="AS58" s="74"/>
      <c r="AT58" s="74"/>
      <c r="AU58" s="74"/>
      <c r="AV58" s="74"/>
      <c r="AW58" s="74">
        <f t="shared" si="79"/>
        <v>7.4087719298245611</v>
      </c>
      <c r="AX58" s="74">
        <f t="shared" si="80"/>
        <v>6.2666666666666657</v>
      </c>
      <c r="AY58" s="74">
        <f t="shared" si="81"/>
        <v>6.2666666666666657</v>
      </c>
      <c r="AZ58" s="74">
        <f t="shared" si="82"/>
        <v>8.32258064516129</v>
      </c>
      <c r="BA58" s="103">
        <f t="shared" si="83"/>
        <v>7.7037037037037042</v>
      </c>
      <c r="BB58" s="42">
        <f t="shared" si="84"/>
        <v>-7.4361182888314586E-2</v>
      </c>
    </row>
    <row r="59" spans="1:54" ht="20.100000000000001" customHeight="1">
      <c r="A59" s="88" t="s">
        <v>234</v>
      </c>
      <c r="B59" s="90"/>
      <c r="C59" s="61"/>
      <c r="D59" s="61"/>
      <c r="E59" s="61"/>
      <c r="F59" s="61"/>
      <c r="G59" s="61"/>
      <c r="H59" s="61"/>
      <c r="I59" s="61"/>
      <c r="J59" s="61"/>
      <c r="K59" s="61"/>
      <c r="L59" s="61"/>
      <c r="M59" s="82">
        <v>2.41</v>
      </c>
      <c r="N59" s="42"/>
      <c r="P59" s="340">
        <f t="shared" si="48"/>
        <v>0</v>
      </c>
      <c r="Q59" s="341">
        <f t="shared" si="49"/>
        <v>0</v>
      </c>
      <c r="R59" s="341">
        <f t="shared" si="68"/>
        <v>0</v>
      </c>
      <c r="S59" s="341">
        <f t="shared" si="69"/>
        <v>0</v>
      </c>
      <c r="T59" s="342">
        <f t="shared" si="50"/>
        <v>1.5993024121594766E-4</v>
      </c>
      <c r="V59" s="97"/>
      <c r="W59" s="61"/>
      <c r="X59" s="61"/>
      <c r="Y59" s="61"/>
      <c r="Z59" s="61"/>
      <c r="AA59" s="61"/>
      <c r="AB59" s="61"/>
      <c r="AC59" s="61"/>
      <c r="AD59" s="61"/>
      <c r="AE59" s="61"/>
      <c r="AF59" s="61"/>
      <c r="AG59" s="82">
        <v>2.7749999999999999</v>
      </c>
      <c r="AH59" s="42"/>
      <c r="AJ59" s="340">
        <f t="shared" si="52"/>
        <v>0</v>
      </c>
      <c r="AK59" s="341">
        <f t="shared" si="53"/>
        <v>0</v>
      </c>
      <c r="AL59" s="341">
        <f t="shared" si="70"/>
        <v>0</v>
      </c>
      <c r="AM59" s="341">
        <f t="shared" si="71"/>
        <v>0</v>
      </c>
      <c r="AN59" s="342">
        <f t="shared" si="54"/>
        <v>4.0345655405358243E-4</v>
      </c>
      <c r="AP59" s="102"/>
      <c r="AQ59" s="74"/>
      <c r="AR59" s="74"/>
      <c r="AS59" s="74"/>
      <c r="AT59" s="74"/>
      <c r="AU59" s="74"/>
      <c r="AV59" s="74"/>
      <c r="AW59" s="74"/>
      <c r="AX59" s="74"/>
      <c r="AY59" s="74"/>
      <c r="AZ59" s="74"/>
      <c r="BA59" s="103">
        <f t="shared" si="83"/>
        <v>11.514522821576762</v>
      </c>
      <c r="BB59" s="42"/>
    </row>
    <row r="60" spans="1:54" ht="20.100000000000001" customHeight="1">
      <c r="A60" s="88" t="s">
        <v>241</v>
      </c>
      <c r="B60" s="90">
        <v>6.89</v>
      </c>
      <c r="C60" s="61">
        <v>0.95</v>
      </c>
      <c r="D60" s="61">
        <v>3.79</v>
      </c>
      <c r="E60" s="61">
        <v>9.9499999999999993</v>
      </c>
      <c r="F60" s="61">
        <v>0.67</v>
      </c>
      <c r="G60" s="61">
        <v>5.87</v>
      </c>
      <c r="H60" s="61">
        <v>0.61</v>
      </c>
      <c r="I60" s="61"/>
      <c r="J60" s="61">
        <v>5.71</v>
      </c>
      <c r="K60" s="61">
        <v>9.9499999999999993</v>
      </c>
      <c r="L60" s="61">
        <v>7.0000000000000007E-2</v>
      </c>
      <c r="M60" s="82">
        <v>4.54</v>
      </c>
      <c r="N60" s="42">
        <f t="shared" si="67"/>
        <v>63.857142857142847</v>
      </c>
      <c r="P60" s="340">
        <f t="shared" si="48"/>
        <v>4.590615688845538E-4</v>
      </c>
      <c r="Q60" s="341">
        <f t="shared" si="49"/>
        <v>3.3403630809642555E-4</v>
      </c>
      <c r="R60" s="341">
        <f t="shared" si="68"/>
        <v>5.2033652961159366E-4</v>
      </c>
      <c r="S60" s="341">
        <f t="shared" si="69"/>
        <v>4.5980575177583554E-6</v>
      </c>
      <c r="T60" s="342">
        <f t="shared" si="50"/>
        <v>3.0127937556863164E-4</v>
      </c>
      <c r="V60" s="97">
        <v>2.4340000000000002</v>
      </c>
      <c r="W60" s="61">
        <v>0.73599999999999999</v>
      </c>
      <c r="X60" s="61">
        <v>3.2120000000000002</v>
      </c>
      <c r="Y60" s="61">
        <v>8.4759999999999991</v>
      </c>
      <c r="Z60" s="61">
        <v>0.247</v>
      </c>
      <c r="AA60" s="61">
        <v>4.282</v>
      </c>
      <c r="AB60" s="61">
        <v>0.23799999999999999</v>
      </c>
      <c r="AC60" s="61"/>
      <c r="AD60" s="61">
        <v>3.2869999999999999</v>
      </c>
      <c r="AE60" s="61">
        <v>8.2650000000000006</v>
      </c>
      <c r="AF60" s="61">
        <v>0.22500000000000001</v>
      </c>
      <c r="AG60" s="82">
        <v>2.6059999999999999</v>
      </c>
      <c r="AH60" s="42">
        <f t="shared" si="51"/>
        <v>10.582222222222221</v>
      </c>
      <c r="AJ60" s="340">
        <f t="shared" si="52"/>
        <v>3.6593502713842715E-4</v>
      </c>
      <c r="AK60" s="341">
        <f t="shared" si="53"/>
        <v>4.2170245080819246E-4</v>
      </c>
      <c r="AL60" s="341">
        <f t="shared" si="70"/>
        <v>8.6493539356444129E-4</v>
      </c>
      <c r="AM60" s="341">
        <f t="shared" si="71"/>
        <v>3.136788661721879E-5</v>
      </c>
      <c r="AN60" s="342">
        <f t="shared" si="54"/>
        <v>3.7888568643734623E-4</v>
      </c>
      <c r="AP60" s="102">
        <f t="shared" si="72"/>
        <v>3.5326560232220618</v>
      </c>
      <c r="AQ60" s="74">
        <f t="shared" si="73"/>
        <v>7.7473684210526317</v>
      </c>
      <c r="AR60" s="74">
        <f t="shared" si="74"/>
        <v>8.4749340369393149</v>
      </c>
      <c r="AS60" s="74">
        <f t="shared" si="75"/>
        <v>8.5185929648241192</v>
      </c>
      <c r="AT60" s="74">
        <f t="shared" si="76"/>
        <v>3.6865671641791042</v>
      </c>
      <c r="AU60" s="74">
        <f t="shared" si="77"/>
        <v>7.2947189097103919</v>
      </c>
      <c r="AV60" s="74">
        <f t="shared" si="78"/>
        <v>3.901639344262295</v>
      </c>
      <c r="AW60" s="74"/>
      <c r="AX60" s="74">
        <f t="shared" si="80"/>
        <v>5.7565674255691768</v>
      </c>
      <c r="AY60" s="74">
        <f t="shared" si="81"/>
        <v>8.3065326633165846</v>
      </c>
      <c r="AZ60" s="74">
        <f t="shared" si="82"/>
        <v>32.142857142857139</v>
      </c>
      <c r="BA60" s="103">
        <f t="shared" si="83"/>
        <v>5.7400881057268718</v>
      </c>
      <c r="BB60" s="42">
        <f t="shared" si="84"/>
        <v>-0.82141948115516394</v>
      </c>
    </row>
    <row r="61" spans="1:54" ht="20.100000000000001" customHeight="1" thickBot="1">
      <c r="A61" s="47" t="s">
        <v>33</v>
      </c>
      <c r="B61" s="91">
        <f t="shared" ref="B61:M61" si="85">B62-SUM(B39:B60)</f>
        <v>2390.1099999999969</v>
      </c>
      <c r="C61" s="92">
        <f t="shared" si="85"/>
        <v>3301.7499999999964</v>
      </c>
      <c r="D61" s="92">
        <f t="shared" si="85"/>
        <v>3433.6000000000022</v>
      </c>
      <c r="E61" s="92">
        <f t="shared" si="85"/>
        <v>3477.4699999999975</v>
      </c>
      <c r="F61" s="92">
        <f t="shared" si="85"/>
        <v>2769.7099999999991</v>
      </c>
      <c r="G61" s="92">
        <f t="shared" si="85"/>
        <v>3010.1900000000005</v>
      </c>
      <c r="H61" s="92">
        <f t="shared" si="85"/>
        <v>2808.5000000000036</v>
      </c>
      <c r="I61" s="92">
        <f t="shared" si="85"/>
        <v>3792.8799999999992</v>
      </c>
      <c r="J61" s="92">
        <f t="shared" si="85"/>
        <v>2530.9700000000012</v>
      </c>
      <c r="K61" s="92">
        <f t="shared" si="85"/>
        <v>3202.4299999999967</v>
      </c>
      <c r="L61" s="92">
        <f t="shared" si="85"/>
        <v>138.06000000000313</v>
      </c>
      <c r="M61" s="93">
        <f t="shared" si="85"/>
        <v>7.0900000000001455</v>
      </c>
      <c r="N61" s="42">
        <f t="shared" si="67"/>
        <v>-0.94864551644212669</v>
      </c>
      <c r="P61" s="340">
        <f t="shared" si="48"/>
        <v>0.15924639280212766</v>
      </c>
      <c r="Q61" s="349">
        <f t="shared" si="49"/>
        <v>0.17129689169825885</v>
      </c>
      <c r="R61" s="341">
        <f t="shared" si="68"/>
        <v>0.16747148869588485</v>
      </c>
      <c r="S61" s="341">
        <f t="shared" si="69"/>
        <v>9.0686831557390407E-3</v>
      </c>
      <c r="T61" s="342">
        <f t="shared" si="50"/>
        <v>4.7050017021622073E-4</v>
      </c>
      <c r="V61" s="98">
        <f t="shared" ref="V61:AG61" si="86">V62-SUM(V39:V60)</f>
        <v>1602.1810000000005</v>
      </c>
      <c r="W61" s="92">
        <f t="shared" si="86"/>
        <v>1987.7209999999977</v>
      </c>
      <c r="X61" s="92">
        <f t="shared" si="86"/>
        <v>2147.3509999999997</v>
      </c>
      <c r="Y61" s="92">
        <f t="shared" si="86"/>
        <v>2159.2359999999999</v>
      </c>
      <c r="Z61" s="92">
        <f t="shared" si="86"/>
        <v>2273.2629999999999</v>
      </c>
      <c r="AA61" s="92">
        <f t="shared" si="86"/>
        <v>2694.3099999999986</v>
      </c>
      <c r="AB61" s="92">
        <f t="shared" si="86"/>
        <v>2713.1330000000025</v>
      </c>
      <c r="AC61" s="92">
        <f t="shared" si="86"/>
        <v>2880.1289999999999</v>
      </c>
      <c r="AD61" s="92">
        <f t="shared" si="86"/>
        <v>1697.549</v>
      </c>
      <c r="AE61" s="92">
        <f t="shared" si="86"/>
        <v>2247.5649999999969</v>
      </c>
      <c r="AF61" s="92">
        <f t="shared" si="86"/>
        <v>90.447999999999411</v>
      </c>
      <c r="AG61" s="93">
        <f t="shared" si="86"/>
        <v>6.75</v>
      </c>
      <c r="AH61" s="42">
        <f t="shared" si="51"/>
        <v>-0.9253714841676981</v>
      </c>
      <c r="AJ61" s="340">
        <f t="shared" si="52"/>
        <v>0.24087680678540366</v>
      </c>
      <c r="AK61" s="349">
        <f t="shared" si="53"/>
        <v>0.26534262733232611</v>
      </c>
      <c r="AL61" s="341">
        <f t="shared" si="70"/>
        <v>0.2352085321036492</v>
      </c>
      <c r="AM61" s="341">
        <f t="shared" si="71"/>
        <v>1.2609611594463053E-2</v>
      </c>
      <c r="AN61" s="342">
        <f t="shared" si="54"/>
        <v>9.8138080715736266E-4</v>
      </c>
      <c r="AP61" s="102">
        <f t="shared" si="72"/>
        <v>6.7033776688102336</v>
      </c>
      <c r="AQ61" s="74">
        <f t="shared" si="73"/>
        <v>6.0202044370409622</v>
      </c>
      <c r="AR61" s="74">
        <f t="shared" si="74"/>
        <v>6.2539346458527447</v>
      </c>
      <c r="AS61" s="74">
        <f t="shared" si="75"/>
        <v>6.2092153203334641</v>
      </c>
      <c r="AT61" s="74">
        <f t="shared" si="76"/>
        <v>8.2075849096114784</v>
      </c>
      <c r="AU61" s="74">
        <f t="shared" si="77"/>
        <v>8.9506310232908817</v>
      </c>
      <c r="AV61" s="74">
        <f t="shared" si="78"/>
        <v>9.6604343955848275</v>
      </c>
      <c r="AW61" s="74">
        <f t="shared" si="79"/>
        <v>7.5935146906835982</v>
      </c>
      <c r="AX61" s="74">
        <f t="shared" si="80"/>
        <v>6.707108341861022</v>
      </c>
      <c r="AY61" s="74">
        <f t="shared" si="81"/>
        <v>7.0183110950122227</v>
      </c>
      <c r="AZ61" s="74">
        <f t="shared" si="82"/>
        <v>6.5513544835576818</v>
      </c>
      <c r="BA61" s="74">
        <f t="shared" si="83"/>
        <v>9.5204513399151782</v>
      </c>
      <c r="BB61" s="42">
        <f t="shared" si="84"/>
        <v>0.45320351139740839</v>
      </c>
    </row>
    <row r="62" spans="1:54" s="6" customFormat="1" ht="26.25" customHeight="1" thickBot="1">
      <c r="A62" s="56" t="s">
        <v>34</v>
      </c>
      <c r="B62" s="84">
        <v>15008.879999999996</v>
      </c>
      <c r="C62" s="69">
        <v>20916.089999999997</v>
      </c>
      <c r="D62" s="69">
        <v>20049.820000000003</v>
      </c>
      <c r="E62" s="69">
        <v>18793.510000000002</v>
      </c>
      <c r="F62" s="69">
        <v>15764.689999999999</v>
      </c>
      <c r="G62" s="69">
        <v>17572.939999999999</v>
      </c>
      <c r="H62" s="69">
        <v>14531.420000000004</v>
      </c>
      <c r="I62" s="69">
        <v>19834.680000000004</v>
      </c>
      <c r="J62" s="69">
        <v>20175.269999999997</v>
      </c>
      <c r="K62" s="69">
        <v>19122.239999999998</v>
      </c>
      <c r="L62" s="69">
        <v>15223.820000000002</v>
      </c>
      <c r="M62" s="108">
        <v>15069.07</v>
      </c>
      <c r="N62" s="157">
        <f t="shared" si="67"/>
        <v>-1.0164991441044482E-2</v>
      </c>
      <c r="O62"/>
      <c r="P62" s="334">
        <f>SUM(P39:P61)</f>
        <v>1.0000000000000002</v>
      </c>
      <c r="Q62" s="338">
        <f>SUM(Q39:Q61)</f>
        <v>1.0000000000000004</v>
      </c>
      <c r="R62" s="338">
        <f>SUM(R39:R61)</f>
        <v>1.0000000000000002</v>
      </c>
      <c r="S62" s="338">
        <f>SUM(S39:S61)</f>
        <v>1.0000000000000002</v>
      </c>
      <c r="T62" s="335">
        <f>SUM(T39:T61)</f>
        <v>1.0000000000000002</v>
      </c>
      <c r="V62" s="99">
        <v>6651.4540000000006</v>
      </c>
      <c r="W62" s="95">
        <v>9428.6799999999985</v>
      </c>
      <c r="X62" s="95">
        <v>8853.9089999999997</v>
      </c>
      <c r="Y62" s="95">
        <v>8982.2879999999986</v>
      </c>
      <c r="Z62" s="95">
        <v>8582.0149999999994</v>
      </c>
      <c r="AA62" s="95">
        <v>10154.079</v>
      </c>
      <c r="AB62" s="95">
        <v>9104.4280000000035</v>
      </c>
      <c r="AC62" s="95">
        <v>10362.395</v>
      </c>
      <c r="AD62" s="95">
        <v>9796.2450000000008</v>
      </c>
      <c r="AE62" s="95">
        <v>9555.6269999999986</v>
      </c>
      <c r="AF62" s="95">
        <v>7172.9410000000007</v>
      </c>
      <c r="AG62" s="96">
        <v>6878.0640000000012</v>
      </c>
      <c r="AH62" s="139">
        <f t="shared" si="51"/>
        <v>-4.1109636897891599E-2</v>
      </c>
      <c r="AI62"/>
      <c r="AJ62" s="334">
        <f>SUM(AJ39:AJ61)</f>
        <v>1</v>
      </c>
      <c r="AK62" s="338">
        <f>SUM(AK39:AK61)</f>
        <v>0.99999999999999978</v>
      </c>
      <c r="AL62" s="338">
        <f>SUM(AL39:AL61)</f>
        <v>0.99999999999999967</v>
      </c>
      <c r="AM62" s="338">
        <f>SUM(AM39:AM61)</f>
        <v>0.99999999999999989</v>
      </c>
      <c r="AN62" s="335">
        <f>SUM(AN39:AN61)</f>
        <v>0.99999999999999989</v>
      </c>
      <c r="AP62" s="72">
        <f t="shared" ref="AP62:AR62" si="87">(V62/B62)*10</f>
        <v>4.4316791126319908</v>
      </c>
      <c r="AQ62" s="77">
        <f t="shared" si="87"/>
        <v>4.5078597386031518</v>
      </c>
      <c r="AR62" s="77">
        <f t="shared" si="87"/>
        <v>4.4159543576949813</v>
      </c>
      <c r="AS62" s="77">
        <f t="shared" ref="AS62:AV62" si="88">(Y62/E62)*10</f>
        <v>4.7794626974950383</v>
      </c>
      <c r="AT62" s="77">
        <f t="shared" si="88"/>
        <v>5.4438209695211262</v>
      </c>
      <c r="AU62" s="77">
        <f t="shared" si="88"/>
        <v>5.7782471231336361</v>
      </c>
      <c r="AV62" s="77">
        <f t="shared" si="88"/>
        <v>6.2653395194688493</v>
      </c>
      <c r="AW62" s="77">
        <f t="shared" ref="AW62:AY62" si="89">(AC62/I62)*10</f>
        <v>5.2243822436258105</v>
      </c>
      <c r="AX62" s="77">
        <f t="shared" si="89"/>
        <v>4.8555707061169446</v>
      </c>
      <c r="AY62" s="77">
        <f t="shared" si="89"/>
        <v>4.9971274285857721</v>
      </c>
      <c r="AZ62" s="77">
        <f t="shared" ref="AZ62" si="90">(AF62/L62)*10</f>
        <v>4.7116564699267336</v>
      </c>
      <c r="BA62" s="87">
        <f t="shared" ref="BA62" si="91">(AG62/M62)*10</f>
        <v>4.5643586498702318</v>
      </c>
      <c r="BB62" s="86">
        <f t="shared" si="84"/>
        <v>-3.126242776753041E-2</v>
      </c>
    </row>
    <row r="64" spans="1:54" ht="15.75" thickBot="1"/>
    <row r="65" spans="1:54" ht="15" customHeight="1">
      <c r="A65" s="507" t="s">
        <v>31</v>
      </c>
      <c r="B65" s="533" t="s">
        <v>19</v>
      </c>
      <c r="C65" s="530"/>
      <c r="D65" s="530"/>
      <c r="E65" s="530"/>
      <c r="F65" s="530"/>
      <c r="G65" s="530"/>
      <c r="H65" s="530"/>
      <c r="I65" s="530"/>
      <c r="J65" s="530"/>
      <c r="K65" s="530"/>
      <c r="L65" s="530"/>
      <c r="M65" s="531"/>
      <c r="N65" s="519" t="s">
        <v>196</v>
      </c>
      <c r="P65" s="489" t="s">
        <v>112</v>
      </c>
      <c r="Q65" s="495"/>
      <c r="R65" s="495"/>
      <c r="S65" s="495"/>
      <c r="T65" s="522"/>
      <c r="V65" s="529" t="s">
        <v>35</v>
      </c>
      <c r="W65" s="530"/>
      <c r="X65" s="530"/>
      <c r="Y65" s="530"/>
      <c r="Z65" s="530"/>
      <c r="AA65" s="530"/>
      <c r="AB65" s="530"/>
      <c r="AC65" s="530"/>
      <c r="AD65" s="530"/>
      <c r="AE65" s="530"/>
      <c r="AF65" s="530"/>
      <c r="AG65" s="530"/>
      <c r="AH65" s="519" t="s">
        <v>196</v>
      </c>
      <c r="AJ65" s="489" t="s">
        <v>112</v>
      </c>
      <c r="AK65" s="495"/>
      <c r="AL65" s="495"/>
      <c r="AM65" s="495"/>
      <c r="AN65" s="522"/>
      <c r="AP65" s="529" t="s">
        <v>41</v>
      </c>
      <c r="AQ65" s="530"/>
      <c r="AR65" s="530"/>
      <c r="AS65" s="530"/>
      <c r="AT65" s="530"/>
      <c r="AU65" s="530"/>
      <c r="AV65" s="530"/>
      <c r="AW65" s="530"/>
      <c r="AX65" s="530"/>
      <c r="AY65" s="530"/>
      <c r="AZ65" s="530"/>
      <c r="BA65" s="530"/>
      <c r="BB65" s="519" t="s">
        <v>196</v>
      </c>
    </row>
    <row r="66" spans="1:54" ht="15" customHeight="1" thickBot="1">
      <c r="A66" s="517"/>
      <c r="B66" s="526" t="s">
        <v>69</v>
      </c>
      <c r="C66" s="527"/>
      <c r="D66" s="527"/>
      <c r="E66" s="527"/>
      <c r="F66" s="527"/>
      <c r="G66" s="527"/>
      <c r="H66" s="527"/>
      <c r="I66" s="527"/>
      <c r="J66" s="527"/>
      <c r="K66" s="527"/>
      <c r="L66" s="527"/>
      <c r="M66" s="528"/>
      <c r="N66" s="520"/>
      <c r="P66" s="523"/>
      <c r="Q66" s="524"/>
      <c r="R66" s="524"/>
      <c r="S66" s="524"/>
      <c r="T66" s="525"/>
      <c r="V66" s="532" t="str">
        <f>B66</f>
        <v>jan-dez</v>
      </c>
      <c r="W66" s="527"/>
      <c r="X66" s="527"/>
      <c r="Y66" s="527"/>
      <c r="Z66" s="527"/>
      <c r="AA66" s="527"/>
      <c r="AB66" s="527"/>
      <c r="AC66" s="527"/>
      <c r="AD66" s="527"/>
      <c r="AE66" s="527"/>
      <c r="AF66" s="527"/>
      <c r="AG66" s="527"/>
      <c r="AH66" s="520"/>
      <c r="AJ66" s="523"/>
      <c r="AK66" s="524"/>
      <c r="AL66" s="524"/>
      <c r="AM66" s="524"/>
      <c r="AN66" s="525"/>
      <c r="AP66" s="532" t="str">
        <f>B66</f>
        <v>jan-dez</v>
      </c>
      <c r="AQ66" s="527"/>
      <c r="AR66" s="527"/>
      <c r="AS66" s="527"/>
      <c r="AT66" s="527"/>
      <c r="AU66" s="527"/>
      <c r="AV66" s="527"/>
      <c r="AW66" s="527"/>
      <c r="AX66" s="527"/>
      <c r="AY66" s="527"/>
      <c r="AZ66" s="527"/>
      <c r="BA66" s="528"/>
      <c r="BB66" s="520"/>
    </row>
    <row r="67" spans="1:54" ht="24.75" customHeight="1" thickBot="1">
      <c r="A67" s="508"/>
      <c r="B67" s="31">
        <v>2010</v>
      </c>
      <c r="C67" s="78">
        <v>2011</v>
      </c>
      <c r="D67" s="78">
        <v>2012</v>
      </c>
      <c r="E67" s="78">
        <v>2013</v>
      </c>
      <c r="F67" s="78">
        <v>2014</v>
      </c>
      <c r="G67" s="78">
        <v>2015</v>
      </c>
      <c r="H67" s="78">
        <v>2016</v>
      </c>
      <c r="I67" s="78">
        <v>2017</v>
      </c>
      <c r="J67" s="78">
        <v>2018</v>
      </c>
      <c r="K67" s="78">
        <v>2019</v>
      </c>
      <c r="L67" s="78">
        <v>2020</v>
      </c>
      <c r="M67" s="30">
        <v>2021</v>
      </c>
      <c r="N67" s="521"/>
      <c r="P67" s="284">
        <v>2010</v>
      </c>
      <c r="Q67" s="339">
        <v>2015</v>
      </c>
      <c r="R67" s="386">
        <v>2019</v>
      </c>
      <c r="S67" s="339">
        <v>2020</v>
      </c>
      <c r="T67" s="288">
        <v>2021</v>
      </c>
      <c r="V67" s="51">
        <v>2010</v>
      </c>
      <c r="W67" s="78">
        <v>2011</v>
      </c>
      <c r="X67" s="78">
        <v>2012</v>
      </c>
      <c r="Y67" s="78">
        <v>2013</v>
      </c>
      <c r="Z67" s="78">
        <v>2014</v>
      </c>
      <c r="AA67" s="78">
        <v>2015</v>
      </c>
      <c r="AB67" s="78">
        <v>2016</v>
      </c>
      <c r="AC67" s="78">
        <v>2017</v>
      </c>
      <c r="AD67" s="78">
        <v>2018</v>
      </c>
      <c r="AE67" s="78">
        <v>2019</v>
      </c>
      <c r="AF67" s="78">
        <v>2020</v>
      </c>
      <c r="AG67" s="29">
        <v>2021</v>
      </c>
      <c r="AH67" s="521"/>
      <c r="AJ67" s="284">
        <v>2010</v>
      </c>
      <c r="AK67" s="339">
        <v>2015</v>
      </c>
      <c r="AL67" s="386">
        <v>2019</v>
      </c>
      <c r="AM67" s="339">
        <v>2020</v>
      </c>
      <c r="AN67" s="288">
        <v>2021</v>
      </c>
      <c r="AP67" s="51">
        <v>2010</v>
      </c>
      <c r="AQ67" s="70">
        <v>2011</v>
      </c>
      <c r="AR67" s="70">
        <v>2012</v>
      </c>
      <c r="AS67" s="70">
        <v>2013</v>
      </c>
      <c r="AT67" s="70">
        <v>2014</v>
      </c>
      <c r="AU67" s="70">
        <v>2015</v>
      </c>
      <c r="AV67" s="70">
        <v>2016</v>
      </c>
      <c r="AW67" s="70">
        <v>2017</v>
      </c>
      <c r="AX67" s="70">
        <v>2018</v>
      </c>
      <c r="AY67" s="70">
        <v>2019</v>
      </c>
      <c r="AZ67" s="70">
        <v>2020</v>
      </c>
      <c r="BA67" s="29">
        <v>2021</v>
      </c>
      <c r="BB67" s="521"/>
    </row>
    <row r="68" spans="1:54" ht="20.100000000000001" customHeight="1">
      <c r="A68" s="88" t="s">
        <v>119</v>
      </c>
      <c r="B68" s="89">
        <v>1483.0800000000002</v>
      </c>
      <c r="C68" s="60">
        <v>1946.27</v>
      </c>
      <c r="D68" s="60">
        <v>1524.89</v>
      </c>
      <c r="E68" s="60">
        <v>1917.18</v>
      </c>
      <c r="F68" s="60">
        <v>2187.36</v>
      </c>
      <c r="G68" s="60">
        <v>1685.8799999999999</v>
      </c>
      <c r="H68" s="60">
        <v>2010.95</v>
      </c>
      <c r="I68" s="60">
        <v>2250.5700000000002</v>
      </c>
      <c r="J68" s="60">
        <v>2197.0300000000002</v>
      </c>
      <c r="K68" s="60">
        <v>2147.65</v>
      </c>
      <c r="L68" s="60">
        <v>1463.5400000000002</v>
      </c>
      <c r="M68" s="80">
        <v>2397.9500000000003</v>
      </c>
      <c r="N68" s="42">
        <f t="shared" ref="N68:N96" si="92">(M68-L68)/L68</f>
        <v>0.63845880536234056</v>
      </c>
      <c r="P68" s="340">
        <f>B68/$B$96</f>
        <v>0.1818275440996896</v>
      </c>
      <c r="Q68" s="341">
        <f>G68/$G$96</f>
        <v>0.25081975993382405</v>
      </c>
      <c r="R68" s="341">
        <f>K68/$K$96</f>
        <v>0.27085022744785475</v>
      </c>
      <c r="S68" s="341">
        <f>L68/$L$96</f>
        <v>0.17011636408440148</v>
      </c>
      <c r="T68" s="342">
        <f>M68/$M$96</f>
        <v>0.22169596325576285</v>
      </c>
      <c r="V68" s="97">
        <v>1127.0420000000001</v>
      </c>
      <c r="W68" s="60">
        <v>1442.9080000000001</v>
      </c>
      <c r="X68" s="60">
        <v>1357.48</v>
      </c>
      <c r="Y68" s="60">
        <v>1722.0360000000003</v>
      </c>
      <c r="Z68" s="60">
        <v>1925.3320000000001</v>
      </c>
      <c r="AA68" s="60">
        <v>1922.3880000000001</v>
      </c>
      <c r="AB68" s="60">
        <v>2201.2359999999999</v>
      </c>
      <c r="AC68" s="60">
        <v>2794.694</v>
      </c>
      <c r="AD68" s="60">
        <v>2561.59</v>
      </c>
      <c r="AE68" s="60">
        <v>2934.3410000000003</v>
      </c>
      <c r="AF68" s="60">
        <v>1628.3789999999999</v>
      </c>
      <c r="AG68" s="38">
        <v>2769.8809999999999</v>
      </c>
      <c r="AH68" s="42">
        <f t="shared" ref="AH68:AH96" si="93">(AG68-AF68)/AF68</f>
        <v>0.70100510998975052</v>
      </c>
      <c r="AJ68" s="340">
        <f>V68/$V$96</f>
        <v>0.23304866751583936</v>
      </c>
      <c r="AK68" s="341">
        <f>AA68/$AA$96</f>
        <v>0.38976009654043187</v>
      </c>
      <c r="AL68" s="341">
        <f>AE68/$AE$96</f>
        <v>0.41360051960455718</v>
      </c>
      <c r="AM68" s="341">
        <f>AF68/$AF$96</f>
        <v>0.24199186662634398</v>
      </c>
      <c r="AN68" s="342">
        <f>AG68/$AG$96</f>
        <v>0.28245956779586007</v>
      </c>
      <c r="AP68" s="109">
        <f>(V68/B68)*10</f>
        <v>7.5993338188095052</v>
      </c>
      <c r="AQ68" s="73">
        <f t="shared" ref="AQ68:BA68" si="94">(W68/C68)*10</f>
        <v>7.4137093003540109</v>
      </c>
      <c r="AR68" s="73">
        <f t="shared" si="94"/>
        <v>8.9021503190394053</v>
      </c>
      <c r="AS68" s="73">
        <f t="shared" si="94"/>
        <v>8.982130003442558</v>
      </c>
      <c r="AT68" s="73">
        <f t="shared" si="94"/>
        <v>8.8020810474727522</v>
      </c>
      <c r="AU68" s="73">
        <f t="shared" si="94"/>
        <v>11.402875649512422</v>
      </c>
      <c r="AV68" s="73">
        <f t="shared" si="94"/>
        <v>10.946249285163727</v>
      </c>
      <c r="AW68" s="73">
        <f t="shared" si="94"/>
        <v>12.417716400734037</v>
      </c>
      <c r="AX68" s="73">
        <f t="shared" si="94"/>
        <v>11.659331005948941</v>
      </c>
      <c r="AY68" s="73">
        <f t="shared" si="94"/>
        <v>13.663031685796103</v>
      </c>
      <c r="AZ68" s="73">
        <f t="shared" si="94"/>
        <v>11.126303346679967</v>
      </c>
      <c r="BA68" s="485">
        <f t="shared" si="94"/>
        <v>11.551037344398338</v>
      </c>
      <c r="BB68" s="42">
        <f t="shared" ref="BB68:BB96" si="95">(BA68-AZ68)/AZ68</f>
        <v>3.8173864623699143E-2</v>
      </c>
    </row>
    <row r="69" spans="1:54" ht="20.100000000000001" customHeight="1">
      <c r="A69" s="88" t="s">
        <v>118</v>
      </c>
      <c r="B69" s="90"/>
      <c r="C69" s="61"/>
      <c r="D69" s="61"/>
      <c r="E69" s="61"/>
      <c r="F69" s="61"/>
      <c r="G69" s="61"/>
      <c r="H69" s="61"/>
      <c r="I69" s="61"/>
      <c r="J69" s="61"/>
      <c r="K69" s="61"/>
      <c r="L69" s="61">
        <v>2662.51</v>
      </c>
      <c r="M69" s="82">
        <v>3060.37</v>
      </c>
      <c r="N69" s="42">
        <f t="shared" si="92"/>
        <v>0.14943042467446119</v>
      </c>
      <c r="P69" s="340">
        <f t="shared" ref="P69:P95" si="96">B69/$B$96</f>
        <v>0</v>
      </c>
      <c r="Q69" s="341">
        <f t="shared" ref="Q69:Q95" si="97">G69/$G$96</f>
        <v>0</v>
      </c>
      <c r="R69" s="341">
        <f t="shared" ref="R69:R95" si="98">K69/$K$96</f>
        <v>0</v>
      </c>
      <c r="S69" s="341">
        <f t="shared" ref="S69:S95" si="99">L69/$L$96</f>
        <v>0.30948011023843541</v>
      </c>
      <c r="T69" s="342">
        <f t="shared" ref="T69:T95" si="100">M69/$M$96</f>
        <v>0.28293820766447958</v>
      </c>
      <c r="V69" s="97"/>
      <c r="W69" s="61"/>
      <c r="X69" s="61"/>
      <c r="Y69" s="61"/>
      <c r="Z69" s="61"/>
      <c r="AA69" s="61"/>
      <c r="AB69" s="61"/>
      <c r="AC69" s="61"/>
      <c r="AD69" s="61"/>
      <c r="AE69" s="61"/>
      <c r="AF69" s="61">
        <v>1858.5530000000001</v>
      </c>
      <c r="AG69" s="38">
        <v>2440.643</v>
      </c>
      <c r="AH69" s="42">
        <f t="shared" si="93"/>
        <v>0.31319526534890307</v>
      </c>
      <c r="AJ69" s="340">
        <f t="shared" ref="AJ69:AJ95" si="101">V69/$V$96</f>
        <v>0</v>
      </c>
      <c r="AK69" s="341">
        <f t="shared" ref="AK69:AK95" si="102">AA69/$AA$96</f>
        <v>0</v>
      </c>
      <c r="AL69" s="341">
        <f t="shared" ref="AL69:AL95" si="103">AE69/$AE$96</f>
        <v>0</v>
      </c>
      <c r="AM69" s="341">
        <f t="shared" ref="AM69:AM95" si="104">AF69/$AF$96</f>
        <v>0.27619780757059109</v>
      </c>
      <c r="AN69" s="342">
        <f t="shared" ref="AN69:AN95" si="105">AG69/$AG$96</f>
        <v>0.24888540949015184</v>
      </c>
      <c r="AP69" s="52"/>
      <c r="AQ69" s="74"/>
      <c r="AR69" s="74"/>
      <c r="AS69" s="74"/>
      <c r="AT69" s="74"/>
      <c r="AU69" s="74"/>
      <c r="AV69" s="74"/>
      <c r="AW69" s="74"/>
      <c r="AX69" s="74"/>
      <c r="AY69" s="74"/>
      <c r="AZ69" s="74">
        <f t="shared" ref="AZ69:AZ95" si="106">(AF69/L69)*10</f>
        <v>6.9804545335040995</v>
      </c>
      <c r="BA69" s="111">
        <f t="shared" ref="BA69:BA95" si="107">(AG69/M69)*10</f>
        <v>7.9749932197740803</v>
      </c>
      <c r="BB69" s="42">
        <f t="shared" si="95"/>
        <v>0.14247477460049224</v>
      </c>
    </row>
    <row r="70" spans="1:54" ht="20.100000000000001" customHeight="1">
      <c r="A70" s="88" t="s">
        <v>132</v>
      </c>
      <c r="B70" s="90">
        <v>549.29</v>
      </c>
      <c r="C70" s="61">
        <v>31.229999999999997</v>
      </c>
      <c r="D70" s="61">
        <v>200.32</v>
      </c>
      <c r="E70" s="61">
        <v>78.209999999999994</v>
      </c>
      <c r="F70" s="61">
        <v>112.01</v>
      </c>
      <c r="G70" s="61">
        <v>34.83</v>
      </c>
      <c r="H70" s="61">
        <v>160.24</v>
      </c>
      <c r="I70" s="61">
        <v>679.58</v>
      </c>
      <c r="J70" s="61">
        <v>612.43999999999994</v>
      </c>
      <c r="K70" s="61">
        <v>503.23</v>
      </c>
      <c r="L70" s="61">
        <v>564.04999999999995</v>
      </c>
      <c r="M70" s="82">
        <v>482.16</v>
      </c>
      <c r="N70" s="42">
        <f t="shared" si="92"/>
        <v>-0.14518216470171072</v>
      </c>
      <c r="P70" s="340">
        <f t="shared" si="96"/>
        <v>6.7343671075409617E-2</v>
      </c>
      <c r="Q70" s="341">
        <f t="shared" si="97"/>
        <v>5.1818944637192985E-3</v>
      </c>
      <c r="R70" s="341">
        <f t="shared" si="98"/>
        <v>6.3464698604793118E-2</v>
      </c>
      <c r="S70" s="341">
        <f t="shared" si="99"/>
        <v>6.5563042459930457E-2</v>
      </c>
      <c r="T70" s="342">
        <f t="shared" si="100"/>
        <v>4.4576795030504643E-2</v>
      </c>
      <c r="V70" s="97">
        <v>461.29699999999997</v>
      </c>
      <c r="W70" s="61">
        <v>21.527000000000001</v>
      </c>
      <c r="X70" s="61">
        <v>75.671999999999997</v>
      </c>
      <c r="Y70" s="61">
        <v>41.916000000000011</v>
      </c>
      <c r="Z70" s="61">
        <v>51.62</v>
      </c>
      <c r="AA70" s="61">
        <v>36.186</v>
      </c>
      <c r="AB70" s="61">
        <v>100.64700000000001</v>
      </c>
      <c r="AC70" s="61">
        <v>491.60399999999998</v>
      </c>
      <c r="AD70" s="61">
        <v>565.00800000000004</v>
      </c>
      <c r="AE70" s="61">
        <v>431.89699999999999</v>
      </c>
      <c r="AF70" s="61">
        <v>713.44100000000003</v>
      </c>
      <c r="AG70" s="38">
        <v>1211.26</v>
      </c>
      <c r="AH70" s="42">
        <f t="shared" si="93"/>
        <v>0.69777178491283787</v>
      </c>
      <c r="AJ70" s="340">
        <f t="shared" si="101"/>
        <v>9.5386552745198597E-2</v>
      </c>
      <c r="AK70" s="341">
        <f t="shared" si="102"/>
        <v>7.3366348798536334E-3</v>
      </c>
      <c r="AL70" s="341">
        <f t="shared" si="103"/>
        <v>6.0876640995593014E-2</v>
      </c>
      <c r="AM70" s="341">
        <f t="shared" si="104"/>
        <v>0.10602379379601769</v>
      </c>
      <c r="AN70" s="342">
        <f t="shared" si="105"/>
        <v>0.12351865516547948</v>
      </c>
      <c r="AP70" s="52">
        <f t="shared" ref="AP70:AP95" si="108">(V70/B70)*10</f>
        <v>8.3980593129312382</v>
      </c>
      <c r="AQ70" s="74">
        <f t="shared" ref="AQ70:AQ95" si="109">(W70/C70)*10</f>
        <v>6.8930515529939171</v>
      </c>
      <c r="AR70" s="74">
        <f t="shared" ref="AR70:AR95" si="110">(X70/D70)*10</f>
        <v>3.7775559105431311</v>
      </c>
      <c r="AS70" s="74">
        <f t="shared" ref="AS70:AS95" si="111">(Y70/E70)*10</f>
        <v>5.3594169543536649</v>
      </c>
      <c r="AT70" s="74">
        <f t="shared" ref="AT70:AT95" si="112">(Z70/F70)*10</f>
        <v>4.6085170966877955</v>
      </c>
      <c r="AU70" s="74">
        <f t="shared" ref="AU70:AU95" si="113">(AA70/G70)*10</f>
        <v>10.389319552110249</v>
      </c>
      <c r="AV70" s="74">
        <f t="shared" ref="AV70:AV95" si="114">(AB70/H70)*10</f>
        <v>6.2810159760359463</v>
      </c>
      <c r="AW70" s="74">
        <f t="shared" ref="AW70:AW95" si="115">(AC70/I70)*10</f>
        <v>7.2339386091409397</v>
      </c>
      <c r="AX70" s="74">
        <f t="shared" ref="AX70:AX95" si="116">(AD70/J70)*10</f>
        <v>9.2255241329762931</v>
      </c>
      <c r="AY70" s="74">
        <f t="shared" ref="AY70:AY95" si="117">(AE70/K70)*10</f>
        <v>8.582497068934682</v>
      </c>
      <c r="AZ70" s="74">
        <f t="shared" si="106"/>
        <v>12.648541795940078</v>
      </c>
      <c r="BA70" s="111">
        <f t="shared" si="107"/>
        <v>25.121536419445825</v>
      </c>
      <c r="BB70" s="42">
        <f t="shared" si="95"/>
        <v>0.98612115331028283</v>
      </c>
    </row>
    <row r="71" spans="1:54" ht="20.100000000000001" customHeight="1">
      <c r="A71" s="88" t="s">
        <v>137</v>
      </c>
      <c r="B71" s="90">
        <v>2073.6999999999998</v>
      </c>
      <c r="C71" s="61">
        <v>2069.75</v>
      </c>
      <c r="D71" s="61">
        <v>2673.64</v>
      </c>
      <c r="E71" s="61">
        <v>2293.31</v>
      </c>
      <c r="F71" s="61">
        <v>2701.15</v>
      </c>
      <c r="G71" s="61">
        <v>2606.42</v>
      </c>
      <c r="H71" s="61">
        <v>2072.54</v>
      </c>
      <c r="I71" s="61">
        <v>2386.25</v>
      </c>
      <c r="J71" s="61">
        <v>2421.7399999999998</v>
      </c>
      <c r="K71" s="61">
        <v>2295.4699999999998</v>
      </c>
      <c r="L71" s="61">
        <v>1441.52</v>
      </c>
      <c r="M71" s="82">
        <v>1668.7</v>
      </c>
      <c r="N71" s="42">
        <f t="shared" si="92"/>
        <v>0.15759753593429163</v>
      </c>
      <c r="P71" s="340">
        <f t="shared" si="96"/>
        <v>0.25423832712970729</v>
      </c>
      <c r="Q71" s="341">
        <f t="shared" si="97"/>
        <v>0.38777471628272336</v>
      </c>
      <c r="R71" s="341">
        <f t="shared" si="98"/>
        <v>0.28949250185073316</v>
      </c>
      <c r="S71" s="341">
        <f t="shared" si="99"/>
        <v>0.16755684241971272</v>
      </c>
      <c r="T71" s="342">
        <f t="shared" si="100"/>
        <v>0.15427513246101521</v>
      </c>
      <c r="V71" s="97">
        <v>1107.4549999999999</v>
      </c>
      <c r="W71" s="61">
        <v>1203.809</v>
      </c>
      <c r="X71" s="61">
        <v>1442.2750000000001</v>
      </c>
      <c r="Y71" s="61">
        <v>1179.02</v>
      </c>
      <c r="Z71" s="61">
        <v>1395.355</v>
      </c>
      <c r="AA71" s="61">
        <v>1552.223</v>
      </c>
      <c r="AB71" s="61">
        <v>1259.925</v>
      </c>
      <c r="AC71" s="61">
        <v>1355.4449999999999</v>
      </c>
      <c r="AD71" s="61">
        <v>1471.1579999999999</v>
      </c>
      <c r="AE71" s="61">
        <v>1276.3809999999999</v>
      </c>
      <c r="AF71" s="61">
        <v>894.64200000000005</v>
      </c>
      <c r="AG71" s="38">
        <v>964.82500000000005</v>
      </c>
      <c r="AH71" s="42">
        <f t="shared" si="93"/>
        <v>7.8448139032149158E-2</v>
      </c>
      <c r="AJ71" s="340">
        <f t="shared" si="101"/>
        <v>0.22899848637739659</v>
      </c>
      <c r="AK71" s="341">
        <f t="shared" si="102"/>
        <v>0.31470992657688179</v>
      </c>
      <c r="AL71" s="341">
        <f t="shared" si="103"/>
        <v>0.1799081445589944</v>
      </c>
      <c r="AM71" s="341">
        <f t="shared" si="104"/>
        <v>0.1329519034219464</v>
      </c>
      <c r="AN71" s="342">
        <f t="shared" si="105"/>
        <v>9.8388361268459082E-2</v>
      </c>
      <c r="AP71" s="52">
        <f t="shared" si="108"/>
        <v>5.3404783719920914</v>
      </c>
      <c r="AQ71" s="74">
        <f t="shared" si="109"/>
        <v>5.8162048556588966</v>
      </c>
      <c r="AR71" s="74">
        <f t="shared" si="110"/>
        <v>5.3944248290719781</v>
      </c>
      <c r="AS71" s="74">
        <f t="shared" si="111"/>
        <v>5.1411278893825951</v>
      </c>
      <c r="AT71" s="74">
        <f t="shared" si="112"/>
        <v>5.1657812413231401</v>
      </c>
      <c r="AU71" s="74">
        <f t="shared" si="113"/>
        <v>5.9553832459849145</v>
      </c>
      <c r="AV71" s="74">
        <f t="shared" si="114"/>
        <v>6.0791347814758705</v>
      </c>
      <c r="AW71" s="74">
        <f t="shared" si="115"/>
        <v>5.6802304871660549</v>
      </c>
      <c r="AX71" s="74">
        <f t="shared" si="116"/>
        <v>6.0747974596777521</v>
      </c>
      <c r="AY71" s="74">
        <f t="shared" si="117"/>
        <v>5.560434246581309</v>
      </c>
      <c r="AZ71" s="74">
        <f t="shared" si="106"/>
        <v>6.2062406348853996</v>
      </c>
      <c r="BA71" s="111">
        <f t="shared" si="107"/>
        <v>5.7818960867741351</v>
      </c>
      <c r="BB71" s="42">
        <f t="shared" si="95"/>
        <v>-6.8373847079988406E-2</v>
      </c>
    </row>
    <row r="72" spans="1:54" ht="20.100000000000001" customHeight="1">
      <c r="A72" s="88" t="s">
        <v>121</v>
      </c>
      <c r="B72" s="90">
        <v>712.14</v>
      </c>
      <c r="C72" s="61">
        <v>458.51</v>
      </c>
      <c r="D72" s="61">
        <v>571.13</v>
      </c>
      <c r="E72" s="61">
        <v>394.78</v>
      </c>
      <c r="F72" s="61">
        <v>511.77</v>
      </c>
      <c r="G72" s="61">
        <v>281.51</v>
      </c>
      <c r="H72" s="61">
        <v>438.56</v>
      </c>
      <c r="I72" s="61">
        <v>458.64</v>
      </c>
      <c r="J72" s="61">
        <v>527.51</v>
      </c>
      <c r="K72" s="61">
        <v>450.86</v>
      </c>
      <c r="L72" s="61">
        <v>401.75</v>
      </c>
      <c r="M72" s="82">
        <v>449.57</v>
      </c>
      <c r="N72" s="42">
        <f t="shared" si="92"/>
        <v>0.11902924704418169</v>
      </c>
      <c r="P72" s="340">
        <f t="shared" si="96"/>
        <v>8.7309293669358995E-2</v>
      </c>
      <c r="Q72" s="341">
        <f t="shared" si="97"/>
        <v>4.1882145003778917E-2</v>
      </c>
      <c r="R72" s="341">
        <f t="shared" si="98"/>
        <v>5.6860071961045693E-2</v>
      </c>
      <c r="S72" s="341">
        <f t="shared" si="99"/>
        <v>4.6697903214745262E-2</v>
      </c>
      <c r="T72" s="342">
        <f t="shared" si="100"/>
        <v>4.1563774974829874E-2</v>
      </c>
      <c r="V72" s="97">
        <v>492.70800000000003</v>
      </c>
      <c r="W72" s="61">
        <v>346.22699999999998</v>
      </c>
      <c r="X72" s="61">
        <v>443.30500000000001</v>
      </c>
      <c r="Y72" s="61">
        <v>362.01199999999994</v>
      </c>
      <c r="Z72" s="61">
        <v>373.73900000000003</v>
      </c>
      <c r="AA72" s="61">
        <v>198.024</v>
      </c>
      <c r="AB72" s="61">
        <v>331.33499999999998</v>
      </c>
      <c r="AC72" s="61">
        <v>390.589</v>
      </c>
      <c r="AD72" s="61">
        <v>391.483</v>
      </c>
      <c r="AE72" s="61">
        <v>364.334</v>
      </c>
      <c r="AF72" s="61">
        <v>324.94400000000002</v>
      </c>
      <c r="AG72" s="38">
        <v>386.69900000000001</v>
      </c>
      <c r="AH72" s="42">
        <f t="shared" si="93"/>
        <v>0.19004813137032842</v>
      </c>
      <c r="AJ72" s="340">
        <f t="shared" si="101"/>
        <v>0.1018816893020794</v>
      </c>
      <c r="AK72" s="341">
        <f t="shared" si="102"/>
        <v>4.0148946704475094E-2</v>
      </c>
      <c r="AL72" s="341">
        <f t="shared" si="103"/>
        <v>5.1353517437000923E-2</v>
      </c>
      <c r="AM72" s="341">
        <f t="shared" si="104"/>
        <v>4.8289621217806618E-2</v>
      </c>
      <c r="AN72" s="342">
        <f t="shared" si="105"/>
        <v>3.9433763546914573E-2</v>
      </c>
      <c r="AP72" s="52">
        <f t="shared" si="108"/>
        <v>6.9186957620692571</v>
      </c>
      <c r="AQ72" s="74">
        <f t="shared" si="109"/>
        <v>7.5511330178185858</v>
      </c>
      <c r="AR72" s="74">
        <f t="shared" si="110"/>
        <v>7.7618930891390754</v>
      </c>
      <c r="AS72" s="74">
        <f t="shared" si="111"/>
        <v>9.1699680834895378</v>
      </c>
      <c r="AT72" s="74">
        <f t="shared" si="112"/>
        <v>7.3028704300760117</v>
      </c>
      <c r="AU72" s="74">
        <f t="shared" si="113"/>
        <v>7.0343504671237254</v>
      </c>
      <c r="AV72" s="74">
        <f t="shared" si="114"/>
        <v>7.5550665815395837</v>
      </c>
      <c r="AW72" s="74">
        <f t="shared" si="115"/>
        <v>8.5162436769579628</v>
      </c>
      <c r="AX72" s="74">
        <f t="shared" si="116"/>
        <v>7.4213379841140457</v>
      </c>
      <c r="AY72" s="74">
        <f t="shared" si="117"/>
        <v>8.0808676751097899</v>
      </c>
      <c r="AZ72" s="74">
        <f t="shared" si="106"/>
        <v>8.088214063472309</v>
      </c>
      <c r="BA72" s="111">
        <f t="shared" si="107"/>
        <v>8.601530351224504</v>
      </c>
      <c r="BB72" s="42">
        <f t="shared" si="95"/>
        <v>6.3464725800274624E-2</v>
      </c>
    </row>
    <row r="73" spans="1:54" ht="20.100000000000001" customHeight="1">
      <c r="A73" s="88" t="s">
        <v>125</v>
      </c>
      <c r="B73" s="90">
        <v>1249.78</v>
      </c>
      <c r="C73" s="61">
        <v>1125.3</v>
      </c>
      <c r="D73" s="61">
        <v>815.32999999999993</v>
      </c>
      <c r="E73" s="61">
        <v>992.69999999999993</v>
      </c>
      <c r="F73" s="61">
        <v>855.31</v>
      </c>
      <c r="G73" s="61">
        <v>1040.97</v>
      </c>
      <c r="H73" s="61">
        <v>1001.01</v>
      </c>
      <c r="I73" s="61">
        <v>730.28</v>
      </c>
      <c r="J73" s="61">
        <v>896.13</v>
      </c>
      <c r="K73" s="61">
        <v>754.86</v>
      </c>
      <c r="L73" s="61">
        <v>900.13</v>
      </c>
      <c r="M73" s="82">
        <v>812.22</v>
      </c>
      <c r="N73" s="42">
        <f t="shared" si="92"/>
        <v>-9.7663670803106187E-2</v>
      </c>
      <c r="P73" s="340">
        <f t="shared" si="96"/>
        <v>0.15322465953617476</v>
      </c>
      <c r="Q73" s="341">
        <f t="shared" si="97"/>
        <v>0.15487214125460461</v>
      </c>
      <c r="R73" s="341">
        <f t="shared" si="98"/>
        <v>9.5198939627633747E-2</v>
      </c>
      <c r="S73" s="341">
        <f t="shared" si="99"/>
        <v>0.10462771280818582</v>
      </c>
      <c r="T73" s="342">
        <f t="shared" si="100"/>
        <v>7.5091597104024563E-2</v>
      </c>
      <c r="V73" s="97">
        <v>476.113</v>
      </c>
      <c r="W73" s="61">
        <v>511.71499999999997</v>
      </c>
      <c r="X73" s="61">
        <v>339.89699999999999</v>
      </c>
      <c r="Y73" s="61">
        <v>375.46499999999997</v>
      </c>
      <c r="Z73" s="61">
        <v>391.88399999999996</v>
      </c>
      <c r="AA73" s="61">
        <v>374.68299999999999</v>
      </c>
      <c r="AB73" s="61">
        <v>399.89100000000002</v>
      </c>
      <c r="AC73" s="61">
        <v>288.10500000000002</v>
      </c>
      <c r="AD73" s="61">
        <v>350.91800000000001</v>
      </c>
      <c r="AE73" s="61">
        <v>439.01700000000005</v>
      </c>
      <c r="AF73" s="61">
        <v>357.21300000000002</v>
      </c>
      <c r="AG73" s="38">
        <v>354.43699999999995</v>
      </c>
      <c r="AH73" s="42">
        <f t="shared" si="93"/>
        <v>-7.7712737218412183E-3</v>
      </c>
      <c r="AJ73" s="340">
        <f t="shared" si="101"/>
        <v>9.8450191063836845E-2</v>
      </c>
      <c r="AK73" s="341">
        <f t="shared" si="102"/>
        <v>7.5966184897148029E-2</v>
      </c>
      <c r="AL73" s="341">
        <f t="shared" si="103"/>
        <v>6.1880217505475295E-2</v>
      </c>
      <c r="AM73" s="341">
        <f t="shared" si="104"/>
        <v>5.3085086858278216E-2</v>
      </c>
      <c r="AN73" s="342">
        <f t="shared" si="105"/>
        <v>3.6143834998998599E-2</v>
      </c>
      <c r="AP73" s="52">
        <f t="shared" si="108"/>
        <v>3.8095744851093793</v>
      </c>
      <c r="AQ73" s="74">
        <f t="shared" si="109"/>
        <v>4.5473651470718917</v>
      </c>
      <c r="AR73" s="74">
        <f t="shared" si="110"/>
        <v>4.1688273459826082</v>
      </c>
      <c r="AS73" s="74">
        <f t="shared" si="111"/>
        <v>3.7822605016621336</v>
      </c>
      <c r="AT73" s="74">
        <f t="shared" si="112"/>
        <v>4.5817773672703463</v>
      </c>
      <c r="AU73" s="74">
        <f t="shared" si="113"/>
        <v>3.5993640546797696</v>
      </c>
      <c r="AV73" s="74">
        <f t="shared" si="114"/>
        <v>3.9948751760721675</v>
      </c>
      <c r="AW73" s="74">
        <f t="shared" si="115"/>
        <v>3.9451306348249995</v>
      </c>
      <c r="AX73" s="74">
        <f t="shared" si="116"/>
        <v>3.9159273766083045</v>
      </c>
      <c r="AY73" s="74">
        <f t="shared" si="117"/>
        <v>5.8158731420395835</v>
      </c>
      <c r="AZ73" s="74">
        <f t="shared" si="106"/>
        <v>3.9684601113172544</v>
      </c>
      <c r="BA73" s="111">
        <f t="shared" si="107"/>
        <v>4.3638053729285167</v>
      </c>
      <c r="BB73" s="42">
        <f t="shared" si="95"/>
        <v>9.9621830765998287E-2</v>
      </c>
    </row>
    <row r="74" spans="1:54" ht="20.100000000000001" customHeight="1">
      <c r="A74" s="88" t="s">
        <v>135</v>
      </c>
      <c r="B74" s="90">
        <v>10.44</v>
      </c>
      <c r="C74" s="61">
        <v>58.04</v>
      </c>
      <c r="D74" s="61">
        <v>31.66</v>
      </c>
      <c r="E74" s="61"/>
      <c r="F74" s="61">
        <v>69.08</v>
      </c>
      <c r="G74" s="61">
        <v>256.82</v>
      </c>
      <c r="H74" s="61">
        <v>139.82</v>
      </c>
      <c r="I74" s="61">
        <v>161.83000000000001</v>
      </c>
      <c r="J74" s="61">
        <v>223.69</v>
      </c>
      <c r="K74" s="61">
        <v>355.69</v>
      </c>
      <c r="L74" s="61">
        <v>177.73</v>
      </c>
      <c r="M74" s="82">
        <v>424.47</v>
      </c>
      <c r="N74" s="42">
        <f t="shared" si="92"/>
        <v>1.3882856017554721</v>
      </c>
      <c r="P74" s="340">
        <f t="shared" si="96"/>
        <v>1.2799576289888334E-3</v>
      </c>
      <c r="Q74" s="341">
        <f t="shared" si="97"/>
        <v>3.820884686110796E-2</v>
      </c>
      <c r="R74" s="341">
        <f t="shared" si="98"/>
        <v>4.485773631687074E-2</v>
      </c>
      <c r="S74" s="341">
        <f t="shared" si="99"/>
        <v>2.0658664190060173E-2</v>
      </c>
      <c r="T74" s="342">
        <f t="shared" si="100"/>
        <v>3.9243222553920494E-2</v>
      </c>
      <c r="V74" s="97">
        <v>29.802</v>
      </c>
      <c r="W74" s="61">
        <v>77.617000000000004</v>
      </c>
      <c r="X74" s="61">
        <v>19.725000000000001</v>
      </c>
      <c r="Y74" s="61"/>
      <c r="Z74" s="61">
        <v>66.998000000000005</v>
      </c>
      <c r="AA74" s="61">
        <v>152.84100000000001</v>
      </c>
      <c r="AB74" s="61">
        <v>72.153000000000006</v>
      </c>
      <c r="AC74" s="61">
        <v>90.128</v>
      </c>
      <c r="AD74" s="61">
        <v>139.72</v>
      </c>
      <c r="AE74" s="61">
        <v>213.30099999999999</v>
      </c>
      <c r="AF74" s="61">
        <v>123.447</v>
      </c>
      <c r="AG74" s="38">
        <v>309.76900000000001</v>
      </c>
      <c r="AH74" s="42">
        <f t="shared" si="93"/>
        <v>1.5093278897016533</v>
      </c>
      <c r="AJ74" s="340">
        <f t="shared" si="101"/>
        <v>6.1624290747878457E-3</v>
      </c>
      <c r="AK74" s="341">
        <f t="shared" si="102"/>
        <v>3.0988189124846879E-2</v>
      </c>
      <c r="AL74" s="341">
        <f t="shared" si="103"/>
        <v>3.0065150721123288E-2</v>
      </c>
      <c r="AM74" s="341">
        <f t="shared" si="104"/>
        <v>1.8345342183497999E-2</v>
      </c>
      <c r="AN74" s="342">
        <f t="shared" si="105"/>
        <v>3.1588800333500165E-2</v>
      </c>
      <c r="AP74" s="52">
        <f t="shared" si="108"/>
        <v>28.545977011494251</v>
      </c>
      <c r="AQ74" s="74">
        <f t="shared" si="109"/>
        <v>13.373018607856652</v>
      </c>
      <c r="AR74" s="74">
        <f t="shared" si="110"/>
        <v>6.2302590018951367</v>
      </c>
      <c r="AS74" s="74"/>
      <c r="AT74" s="74">
        <f t="shared" si="112"/>
        <v>9.6986103068905631</v>
      </c>
      <c r="AU74" s="74">
        <f t="shared" si="113"/>
        <v>5.9512888404329889</v>
      </c>
      <c r="AV74" s="74">
        <f t="shared" si="114"/>
        <v>5.1604205406951795</v>
      </c>
      <c r="AW74" s="74">
        <f t="shared" si="115"/>
        <v>5.5693011184576404</v>
      </c>
      <c r="AX74" s="74">
        <f t="shared" si="116"/>
        <v>6.246144217443784</v>
      </c>
      <c r="AY74" s="74">
        <f t="shared" si="117"/>
        <v>5.9968230762742838</v>
      </c>
      <c r="AZ74" s="74">
        <f t="shared" si="106"/>
        <v>6.9457604231137129</v>
      </c>
      <c r="BA74" s="111">
        <f t="shared" si="107"/>
        <v>7.2977831177703951</v>
      </c>
      <c r="BB74" s="42">
        <f t="shared" si="95"/>
        <v>5.0681663808219014E-2</v>
      </c>
    </row>
    <row r="75" spans="1:54" ht="20.100000000000001" customHeight="1">
      <c r="A75" s="88" t="s">
        <v>154</v>
      </c>
      <c r="B75" s="90">
        <v>49.63</v>
      </c>
      <c r="C75" s="61">
        <v>30.74</v>
      </c>
      <c r="D75" s="61">
        <v>40.96</v>
      </c>
      <c r="E75" s="61">
        <v>49.739999999999995</v>
      </c>
      <c r="F75" s="61">
        <v>41.95</v>
      </c>
      <c r="G75" s="61">
        <v>57.78</v>
      </c>
      <c r="H75" s="61">
        <v>392.12</v>
      </c>
      <c r="I75" s="61">
        <v>919.3</v>
      </c>
      <c r="J75" s="61">
        <v>87.07</v>
      </c>
      <c r="K75" s="61">
        <v>233.11</v>
      </c>
      <c r="L75" s="61">
        <v>39.15</v>
      </c>
      <c r="M75" s="82">
        <v>114.69</v>
      </c>
      <c r="N75" s="42">
        <f t="shared" si="92"/>
        <v>1.929501915708812</v>
      </c>
      <c r="P75" s="340">
        <f t="shared" si="96"/>
        <v>6.0847027899153076E-3</v>
      </c>
      <c r="Q75" s="341">
        <f t="shared" si="97"/>
        <v>8.5963210483405422E-3</v>
      </c>
      <c r="R75" s="341">
        <f t="shared" si="98"/>
        <v>2.9398596847889282E-2</v>
      </c>
      <c r="S75" s="341">
        <f t="shared" si="99"/>
        <v>4.5506481913062278E-3</v>
      </c>
      <c r="T75" s="342">
        <f t="shared" si="100"/>
        <v>1.060335287466521E-2</v>
      </c>
      <c r="V75" s="97">
        <v>100.753</v>
      </c>
      <c r="W75" s="61">
        <v>62.744999999999997</v>
      </c>
      <c r="X75" s="61">
        <v>77.498000000000005</v>
      </c>
      <c r="Y75" s="61">
        <v>83.970999999999989</v>
      </c>
      <c r="Z75" s="61">
        <v>71.885000000000005</v>
      </c>
      <c r="AA75" s="61">
        <v>102.43600000000001</v>
      </c>
      <c r="AB75" s="61">
        <v>160.22900000000001</v>
      </c>
      <c r="AC75" s="61">
        <v>337.54</v>
      </c>
      <c r="AD75" s="61">
        <v>196.59</v>
      </c>
      <c r="AE75" s="61">
        <v>593.38699999999994</v>
      </c>
      <c r="AF75" s="61">
        <v>133.16</v>
      </c>
      <c r="AG75" s="38">
        <v>252.14599999999999</v>
      </c>
      <c r="AH75" s="42">
        <f t="shared" si="93"/>
        <v>0.89355662361069388</v>
      </c>
      <c r="AJ75" s="340">
        <f t="shared" si="101"/>
        <v>2.0833609038725585E-2</v>
      </c>
      <c r="AK75" s="341">
        <f t="shared" si="102"/>
        <v>2.0768682102268468E-2</v>
      </c>
      <c r="AL75" s="341">
        <f t="shared" si="103"/>
        <v>8.3638940234481721E-2</v>
      </c>
      <c r="AM75" s="341">
        <f t="shared" si="104"/>
        <v>1.9788781948160694E-2</v>
      </c>
      <c r="AN75" s="342">
        <f t="shared" si="105"/>
        <v>2.5712675086566869E-2</v>
      </c>
      <c r="AP75" s="52">
        <f t="shared" si="108"/>
        <v>20.30082611323796</v>
      </c>
      <c r="AQ75" s="74">
        <f t="shared" si="109"/>
        <v>20.411515940143133</v>
      </c>
      <c r="AR75" s="74">
        <f t="shared" si="110"/>
        <v>18.92041015625</v>
      </c>
      <c r="AS75" s="74">
        <f t="shared" si="111"/>
        <v>16.881986328910333</v>
      </c>
      <c r="AT75" s="74">
        <f t="shared" si="112"/>
        <v>17.135876042908226</v>
      </c>
      <c r="AU75" s="74">
        <f t="shared" si="113"/>
        <v>17.728625822083767</v>
      </c>
      <c r="AV75" s="74">
        <f t="shared" si="114"/>
        <v>4.0862236050188718</v>
      </c>
      <c r="AW75" s="74">
        <f t="shared" si="115"/>
        <v>3.6717067333840969</v>
      </c>
      <c r="AX75" s="74">
        <f t="shared" si="116"/>
        <v>22.578385207304468</v>
      </c>
      <c r="AY75" s="74">
        <f t="shared" si="117"/>
        <v>25.455235725623094</v>
      </c>
      <c r="AZ75" s="74">
        <f t="shared" si="106"/>
        <v>34.012771392081738</v>
      </c>
      <c r="BA75" s="111">
        <f t="shared" si="107"/>
        <v>21.985003051704592</v>
      </c>
      <c r="BB75" s="42">
        <f t="shared" si="95"/>
        <v>-0.35362506047293879</v>
      </c>
    </row>
    <row r="76" spans="1:54" ht="20.100000000000001" customHeight="1">
      <c r="A76" s="88" t="s">
        <v>155</v>
      </c>
      <c r="B76" s="90"/>
      <c r="C76" s="61">
        <v>6.18</v>
      </c>
      <c r="D76" s="61">
        <v>24.53</v>
      </c>
      <c r="E76" s="61">
        <v>23.87</v>
      </c>
      <c r="F76" s="61">
        <v>10.73</v>
      </c>
      <c r="G76" s="61">
        <v>24.99</v>
      </c>
      <c r="H76" s="61">
        <v>88.65</v>
      </c>
      <c r="I76" s="61">
        <v>113.52</v>
      </c>
      <c r="J76" s="61">
        <v>166.25</v>
      </c>
      <c r="K76" s="61">
        <v>305.29000000000002</v>
      </c>
      <c r="L76" s="61">
        <v>180.92</v>
      </c>
      <c r="M76" s="82">
        <v>465.41</v>
      </c>
      <c r="N76" s="42">
        <f t="shared" si="92"/>
        <v>1.572462967057263</v>
      </c>
      <c r="P76" s="340">
        <f t="shared" si="96"/>
        <v>0</v>
      </c>
      <c r="Q76" s="341">
        <f t="shared" si="97"/>
        <v>3.7179311699209092E-3</v>
      </c>
      <c r="R76" s="341">
        <f t="shared" si="98"/>
        <v>3.8501555624778513E-2</v>
      </c>
      <c r="S76" s="341">
        <f t="shared" si="99"/>
        <v>2.1029457746388831E-2</v>
      </c>
      <c r="T76" s="342">
        <f t="shared" si="100"/>
        <v>4.3028219211770295E-2</v>
      </c>
      <c r="V76" s="97"/>
      <c r="W76" s="61">
        <v>9.65</v>
      </c>
      <c r="X76" s="61">
        <v>19.875</v>
      </c>
      <c r="Y76" s="61">
        <v>26.183</v>
      </c>
      <c r="Z76" s="61">
        <v>7.681</v>
      </c>
      <c r="AA76" s="61">
        <v>19.646999999999998</v>
      </c>
      <c r="AB76" s="61">
        <v>53.661000000000001</v>
      </c>
      <c r="AC76" s="61">
        <v>62.558</v>
      </c>
      <c r="AD76" s="61">
        <v>101.373</v>
      </c>
      <c r="AE76" s="61">
        <v>188.78899999999999</v>
      </c>
      <c r="AF76" s="61">
        <v>107.667</v>
      </c>
      <c r="AG76" s="38">
        <v>251.72399999999999</v>
      </c>
      <c r="AH76" s="42">
        <f t="shared" si="93"/>
        <v>1.3379865697010225</v>
      </c>
      <c r="AJ76" s="340">
        <f t="shared" si="101"/>
        <v>0</v>
      </c>
      <c r="AK76" s="341">
        <f t="shared" si="102"/>
        <v>3.983387649491083E-3</v>
      </c>
      <c r="AL76" s="341">
        <f t="shared" si="103"/>
        <v>2.6610141253393772E-2</v>
      </c>
      <c r="AM76" s="341">
        <f t="shared" si="104"/>
        <v>1.6000291273750508E-2</v>
      </c>
      <c r="AN76" s="342">
        <f t="shared" si="105"/>
        <v>2.5669641491401642E-2</v>
      </c>
      <c r="AP76" s="52"/>
      <c r="AQ76" s="74">
        <f t="shared" si="109"/>
        <v>15.614886731391586</v>
      </c>
      <c r="AR76" s="74">
        <f t="shared" si="110"/>
        <v>8.1023236852833254</v>
      </c>
      <c r="AS76" s="74">
        <f t="shared" si="111"/>
        <v>10.968998743192291</v>
      </c>
      <c r="AT76" s="74">
        <f t="shared" si="112"/>
        <v>7.1584342963653302</v>
      </c>
      <c r="AU76" s="74">
        <f t="shared" si="113"/>
        <v>7.8619447779111642</v>
      </c>
      <c r="AV76" s="74">
        <f t="shared" si="114"/>
        <v>6.0531302876480542</v>
      </c>
      <c r="AW76" s="74">
        <f t="shared" si="115"/>
        <v>5.5107470049330516</v>
      </c>
      <c r="AX76" s="74">
        <f t="shared" si="116"/>
        <v>6.0976240601503759</v>
      </c>
      <c r="AY76" s="74">
        <f t="shared" si="117"/>
        <v>6.1839234825903233</v>
      </c>
      <c r="AZ76" s="74">
        <f t="shared" si="106"/>
        <v>5.9510833517576831</v>
      </c>
      <c r="BA76" s="111">
        <f t="shared" si="107"/>
        <v>5.4086504372488768</v>
      </c>
      <c r="BB76" s="42">
        <f t="shared" si="95"/>
        <v>-9.1148599750093554E-2</v>
      </c>
    </row>
    <row r="77" spans="1:54" ht="20.100000000000001" customHeight="1">
      <c r="A77" s="88" t="s">
        <v>131</v>
      </c>
      <c r="B77" s="90">
        <v>187.60000000000002</v>
      </c>
      <c r="C77" s="61">
        <v>168.8</v>
      </c>
      <c r="D77" s="61">
        <v>173.29</v>
      </c>
      <c r="E77" s="61">
        <v>168.68</v>
      </c>
      <c r="F77" s="61">
        <v>170.77</v>
      </c>
      <c r="G77" s="61">
        <v>170.41</v>
      </c>
      <c r="H77" s="61">
        <v>179.9</v>
      </c>
      <c r="I77" s="61">
        <v>178.1</v>
      </c>
      <c r="J77" s="61">
        <v>206.39999999999998</v>
      </c>
      <c r="K77" s="61">
        <v>138.66</v>
      </c>
      <c r="L77" s="61">
        <v>198.58999999999997</v>
      </c>
      <c r="M77" s="82">
        <v>172.76</v>
      </c>
      <c r="N77" s="42">
        <f t="shared" si="92"/>
        <v>-0.1300669721536834</v>
      </c>
      <c r="P77" s="340">
        <f t="shared" si="96"/>
        <v>2.3000004904052223E-2</v>
      </c>
      <c r="Q77" s="341">
        <f t="shared" si="97"/>
        <v>2.5353047245547107E-2</v>
      </c>
      <c r="R77" s="341">
        <f t="shared" si="98"/>
        <v>1.7487063785029934E-2</v>
      </c>
      <c r="S77" s="341">
        <f t="shared" si="99"/>
        <v>2.3083351834265738E-2</v>
      </c>
      <c r="T77" s="342">
        <f t="shared" si="100"/>
        <v>1.5972057220569897E-2</v>
      </c>
      <c r="V77" s="97">
        <v>120.66</v>
      </c>
      <c r="W77" s="61">
        <v>127.66800000000001</v>
      </c>
      <c r="X77" s="61">
        <v>118.736</v>
      </c>
      <c r="Y77" s="61">
        <v>144.44</v>
      </c>
      <c r="Z77" s="61">
        <v>132.929</v>
      </c>
      <c r="AA77" s="61">
        <v>162.453</v>
      </c>
      <c r="AB77" s="61">
        <v>128.57</v>
      </c>
      <c r="AC77" s="61">
        <v>436.84100000000001</v>
      </c>
      <c r="AD77" s="61">
        <v>187.90600000000001</v>
      </c>
      <c r="AE77" s="61">
        <v>141.959</v>
      </c>
      <c r="AF77" s="61">
        <v>152.62699999999998</v>
      </c>
      <c r="AG77" s="38">
        <v>200.96100000000001</v>
      </c>
      <c r="AH77" s="42">
        <f t="shared" si="93"/>
        <v>0.31668053489880582</v>
      </c>
      <c r="AJ77" s="340">
        <f t="shared" si="101"/>
        <v>2.4949959471307345E-2</v>
      </c>
      <c r="AK77" s="341">
        <f t="shared" si="102"/>
        <v>3.2937001772421995E-2</v>
      </c>
      <c r="AL77" s="341">
        <f t="shared" si="103"/>
        <v>2.0009370472805758E-2</v>
      </c>
      <c r="AM77" s="341">
        <f t="shared" si="104"/>
        <v>2.2681754448797855E-2</v>
      </c>
      <c r="AN77" s="342">
        <f t="shared" si="105"/>
        <v>2.0493067104263265E-2</v>
      </c>
      <c r="AP77" s="52">
        <f t="shared" si="108"/>
        <v>6.4317697228144972</v>
      </c>
      <c r="AQ77" s="74">
        <f t="shared" si="109"/>
        <v>7.5632701421800954</v>
      </c>
      <c r="AR77" s="74">
        <f t="shared" si="110"/>
        <v>6.851866812857061</v>
      </c>
      <c r="AS77" s="74">
        <f t="shared" si="111"/>
        <v>8.5629594498458612</v>
      </c>
      <c r="AT77" s="74">
        <f t="shared" si="112"/>
        <v>7.7840955671370846</v>
      </c>
      <c r="AU77" s="74">
        <f t="shared" si="113"/>
        <v>9.5330673082565571</v>
      </c>
      <c r="AV77" s="74">
        <f t="shared" si="114"/>
        <v>7.1467481934407999</v>
      </c>
      <c r="AW77" s="74">
        <f t="shared" si="115"/>
        <v>24.527849522740034</v>
      </c>
      <c r="AX77" s="74">
        <f t="shared" si="116"/>
        <v>9.1039728682170544</v>
      </c>
      <c r="AY77" s="74">
        <f t="shared" si="117"/>
        <v>10.237920092312132</v>
      </c>
      <c r="AZ77" s="74">
        <f t="shared" si="106"/>
        <v>7.6855330077043149</v>
      </c>
      <c r="BA77" s="111">
        <f t="shared" si="107"/>
        <v>11.632380180597362</v>
      </c>
      <c r="BB77" s="42">
        <f t="shared" si="95"/>
        <v>0.513542413901099</v>
      </c>
    </row>
    <row r="78" spans="1:54" ht="20.100000000000001" customHeight="1">
      <c r="A78" s="88" t="s">
        <v>151</v>
      </c>
      <c r="B78" s="90">
        <v>23.16</v>
      </c>
      <c r="C78" s="61">
        <v>7.54</v>
      </c>
      <c r="D78" s="61"/>
      <c r="E78" s="61">
        <v>1.74</v>
      </c>
      <c r="F78" s="61">
        <v>4.26</v>
      </c>
      <c r="G78" s="61">
        <v>20.78</v>
      </c>
      <c r="H78" s="61">
        <v>42.010000000000005</v>
      </c>
      <c r="I78" s="61">
        <v>43.07</v>
      </c>
      <c r="J78" s="61">
        <v>100.72</v>
      </c>
      <c r="K78" s="61">
        <v>133.19</v>
      </c>
      <c r="L78" s="61">
        <v>101.56</v>
      </c>
      <c r="M78" s="82">
        <v>207.32</v>
      </c>
      <c r="N78" s="42">
        <f t="shared" si="92"/>
        <v>1.0413548641197321</v>
      </c>
      <c r="P78" s="340">
        <f t="shared" si="96"/>
        <v>2.8394462344235043E-3</v>
      </c>
      <c r="Q78" s="341">
        <f t="shared" si="97"/>
        <v>3.0915810208465987E-3</v>
      </c>
      <c r="R78" s="341">
        <f t="shared" si="98"/>
        <v>1.679721639642389E-2</v>
      </c>
      <c r="S78" s="341">
        <f t="shared" si="99"/>
        <v>1.1804950965748672E-2</v>
      </c>
      <c r="T78" s="342">
        <f t="shared" si="100"/>
        <v>1.9167208282985362E-2</v>
      </c>
      <c r="V78" s="97">
        <v>67.509</v>
      </c>
      <c r="W78" s="61">
        <v>17.997</v>
      </c>
      <c r="X78" s="61"/>
      <c r="Y78" s="61">
        <v>2.6850000000000001</v>
      </c>
      <c r="Z78" s="61">
        <v>5.5439999999999996</v>
      </c>
      <c r="AA78" s="61">
        <v>21.587</v>
      </c>
      <c r="AB78" s="61">
        <v>40.200000000000003</v>
      </c>
      <c r="AC78" s="61">
        <v>80.006</v>
      </c>
      <c r="AD78" s="61">
        <v>87.352000000000004</v>
      </c>
      <c r="AE78" s="61">
        <v>114.208</v>
      </c>
      <c r="AF78" s="61">
        <v>92.468000000000004</v>
      </c>
      <c r="AG78" s="38">
        <v>178.078</v>
      </c>
      <c r="AH78" s="42">
        <f t="shared" si="93"/>
        <v>0.92583380196392262</v>
      </c>
      <c r="AJ78" s="340">
        <f t="shared" si="101"/>
        <v>1.3959446493854531E-2</v>
      </c>
      <c r="AK78" s="341">
        <f t="shared" si="102"/>
        <v>4.3767185417399098E-3</v>
      </c>
      <c r="AL78" s="341">
        <f t="shared" si="103"/>
        <v>1.609781826413401E-2</v>
      </c>
      <c r="AM78" s="341">
        <f t="shared" si="104"/>
        <v>1.3741582225762416E-2</v>
      </c>
      <c r="AN78" s="342">
        <f t="shared" si="105"/>
        <v>1.8159565307661652E-2</v>
      </c>
      <c r="AP78" s="52">
        <f t="shared" si="108"/>
        <v>29.148963730569946</v>
      </c>
      <c r="AQ78" s="74">
        <f t="shared" si="109"/>
        <v>23.868700265251988</v>
      </c>
      <c r="AR78" s="74"/>
      <c r="AS78" s="74">
        <f t="shared" si="111"/>
        <v>15.431034482758621</v>
      </c>
      <c r="AT78" s="74">
        <f t="shared" si="112"/>
        <v>13.014084507042254</v>
      </c>
      <c r="AU78" s="74">
        <f t="shared" si="113"/>
        <v>10.388354186717999</v>
      </c>
      <c r="AV78" s="74">
        <f t="shared" si="114"/>
        <v>9.5691502023327786</v>
      </c>
      <c r="AW78" s="74">
        <f t="shared" si="115"/>
        <v>18.57580682609705</v>
      </c>
      <c r="AX78" s="74">
        <f t="shared" si="116"/>
        <v>8.6727561556791102</v>
      </c>
      <c r="AY78" s="74">
        <f t="shared" si="117"/>
        <v>8.5748179292739692</v>
      </c>
      <c r="AZ78" s="74">
        <f t="shared" si="106"/>
        <v>9.1047656557699881</v>
      </c>
      <c r="BA78" s="111">
        <f t="shared" si="107"/>
        <v>8.5895234420219957</v>
      </c>
      <c r="BB78" s="42">
        <f t="shared" si="95"/>
        <v>-5.6590387191510695E-2</v>
      </c>
    </row>
    <row r="79" spans="1:54" ht="20.100000000000001" customHeight="1">
      <c r="A79" s="88" t="s">
        <v>120</v>
      </c>
      <c r="B79" s="90">
        <v>455.72</v>
      </c>
      <c r="C79" s="61">
        <v>373.79</v>
      </c>
      <c r="D79" s="61">
        <v>243.73</v>
      </c>
      <c r="E79" s="61">
        <v>348.21</v>
      </c>
      <c r="F79" s="61">
        <v>228.89</v>
      </c>
      <c r="G79" s="61">
        <v>274.14</v>
      </c>
      <c r="H79" s="61">
        <v>224.67</v>
      </c>
      <c r="I79" s="61">
        <v>235.52</v>
      </c>
      <c r="J79" s="61">
        <v>317.89</v>
      </c>
      <c r="K79" s="61">
        <v>302.14</v>
      </c>
      <c r="L79" s="61">
        <v>219</v>
      </c>
      <c r="M79" s="82">
        <v>274.08</v>
      </c>
      <c r="N79" s="42">
        <f t="shared" si="92"/>
        <v>0.25150684931506845</v>
      </c>
      <c r="P79" s="340">
        <f t="shared" si="96"/>
        <v>5.5871866923639012E-2</v>
      </c>
      <c r="Q79" s="341">
        <f t="shared" si="97"/>
        <v>4.0785660301005125E-2</v>
      </c>
      <c r="R79" s="341">
        <f t="shared" si="98"/>
        <v>3.8104294331522744E-2</v>
      </c>
      <c r="S79" s="341">
        <f t="shared" si="99"/>
        <v>2.5455733177421811E-2</v>
      </c>
      <c r="T79" s="342">
        <f t="shared" si="100"/>
        <v>2.5339323008878197E-2</v>
      </c>
      <c r="V79" s="97">
        <v>217.244</v>
      </c>
      <c r="W79" s="61">
        <v>212.25200000000001</v>
      </c>
      <c r="X79" s="61">
        <v>137.864</v>
      </c>
      <c r="Y79" s="61">
        <v>158.75600000000003</v>
      </c>
      <c r="Z79" s="61">
        <v>110.417</v>
      </c>
      <c r="AA79" s="61">
        <v>123.80200000000001</v>
      </c>
      <c r="AB79" s="61">
        <v>99.945999999999998</v>
      </c>
      <c r="AC79" s="61">
        <v>107.06100000000001</v>
      </c>
      <c r="AD79" s="61">
        <v>159.12899999999999</v>
      </c>
      <c r="AE79" s="61">
        <v>149.64400000000001</v>
      </c>
      <c r="AF79" s="61">
        <v>100.771</v>
      </c>
      <c r="AG79" s="38">
        <v>155.81800000000001</v>
      </c>
      <c r="AH79" s="42">
        <f t="shared" si="93"/>
        <v>0.54625834813587248</v>
      </c>
      <c r="AJ79" s="340">
        <f t="shared" si="101"/>
        <v>4.4921506674827555E-2</v>
      </c>
      <c r="AK79" s="341">
        <f t="shared" si="102"/>
        <v>2.5100593361953229E-2</v>
      </c>
      <c r="AL79" s="341">
        <f t="shared" si="103"/>
        <v>2.1092584725396383E-2</v>
      </c>
      <c r="AM79" s="341">
        <f t="shared" si="104"/>
        <v>1.4975483220922962E-2</v>
      </c>
      <c r="AN79" s="342">
        <f t="shared" si="105"/>
        <v>1.5889594150367951E-2</v>
      </c>
      <c r="AP79" s="52">
        <f t="shared" si="108"/>
        <v>4.7670499429474233</v>
      </c>
      <c r="AQ79" s="74">
        <f t="shared" si="109"/>
        <v>5.6783755584686588</v>
      </c>
      <c r="AR79" s="74">
        <f t="shared" si="110"/>
        <v>5.6564230911254265</v>
      </c>
      <c r="AS79" s="74">
        <f t="shared" si="111"/>
        <v>4.5592027799316517</v>
      </c>
      <c r="AT79" s="74">
        <f t="shared" si="112"/>
        <v>4.8240202717462539</v>
      </c>
      <c r="AU79" s="74">
        <f t="shared" si="113"/>
        <v>4.5160137156197564</v>
      </c>
      <c r="AV79" s="74">
        <f t="shared" si="114"/>
        <v>4.4485690123291945</v>
      </c>
      <c r="AW79" s="74">
        <f t="shared" si="115"/>
        <v>4.5457286005434785</v>
      </c>
      <c r="AX79" s="74">
        <f t="shared" si="116"/>
        <v>5.0057881657177008</v>
      </c>
      <c r="AY79" s="74">
        <f t="shared" si="117"/>
        <v>4.9528033362017609</v>
      </c>
      <c r="AZ79" s="74">
        <f t="shared" si="106"/>
        <v>4.6014155251141551</v>
      </c>
      <c r="BA79" s="111">
        <f t="shared" si="107"/>
        <v>5.6851284296555757</v>
      </c>
      <c r="BB79" s="42">
        <f t="shared" si="95"/>
        <v>0.23551728780559003</v>
      </c>
    </row>
    <row r="80" spans="1:54" ht="20.100000000000001" customHeight="1">
      <c r="A80" s="88" t="s">
        <v>138</v>
      </c>
      <c r="B80" s="90">
        <v>9.75</v>
      </c>
      <c r="C80" s="61">
        <v>11.21</v>
      </c>
      <c r="D80" s="61">
        <v>32.119999999999997</v>
      </c>
      <c r="E80" s="61">
        <v>16.89</v>
      </c>
      <c r="F80" s="61">
        <v>9.6300000000000008</v>
      </c>
      <c r="G80" s="61">
        <v>17.39</v>
      </c>
      <c r="H80" s="61">
        <v>9.3000000000000007</v>
      </c>
      <c r="I80" s="61">
        <v>4.74</v>
      </c>
      <c r="J80" s="61">
        <v>11.85</v>
      </c>
      <c r="K80" s="61">
        <v>16.170000000000002</v>
      </c>
      <c r="L80" s="61">
        <v>17.260000000000002</v>
      </c>
      <c r="M80" s="82">
        <v>23.92</v>
      </c>
      <c r="N80" s="42">
        <f t="shared" si="92"/>
        <v>0.38586326767091539</v>
      </c>
      <c r="P80" s="340">
        <f t="shared" si="96"/>
        <v>1.1953627282223303E-3</v>
      </c>
      <c r="Q80" s="341">
        <f t="shared" si="97"/>
        <v>2.5872278129221537E-3</v>
      </c>
      <c r="R80" s="341">
        <f t="shared" si="98"/>
        <v>2.0392746387129239E-3</v>
      </c>
      <c r="S80" s="341">
        <f t="shared" si="99"/>
        <v>2.0062372358095912E-3</v>
      </c>
      <c r="T80" s="342">
        <f t="shared" si="100"/>
        <v>2.2114587214403332E-3</v>
      </c>
      <c r="V80" s="97">
        <v>5.0190000000000001</v>
      </c>
      <c r="W80" s="61">
        <v>7.93</v>
      </c>
      <c r="X80" s="61">
        <v>74.284000000000006</v>
      </c>
      <c r="Y80" s="61">
        <v>21.449999999999996</v>
      </c>
      <c r="Z80" s="61">
        <v>9.8989999999999991</v>
      </c>
      <c r="AA80" s="61">
        <v>16.725000000000001</v>
      </c>
      <c r="AB80" s="61">
        <v>19.77</v>
      </c>
      <c r="AC80" s="61">
        <v>9.3729999999999993</v>
      </c>
      <c r="AD80" s="61">
        <v>48.477999999999994</v>
      </c>
      <c r="AE80" s="61">
        <v>22.187000000000001</v>
      </c>
      <c r="AF80" s="61">
        <v>10.826000000000001</v>
      </c>
      <c r="AG80" s="38">
        <v>93.158000000000001</v>
      </c>
      <c r="AH80" s="42">
        <f t="shared" si="93"/>
        <v>7.6050249399593559</v>
      </c>
      <c r="AJ80" s="340">
        <f t="shared" si="101"/>
        <v>1.0378240227622373E-3</v>
      </c>
      <c r="AK80" s="341">
        <f t="shared" si="102"/>
        <v>3.3909583365266133E-3</v>
      </c>
      <c r="AL80" s="341">
        <f t="shared" si="103"/>
        <v>3.1272966326907166E-3</v>
      </c>
      <c r="AM80" s="341">
        <f t="shared" si="104"/>
        <v>1.6088416444186521E-3</v>
      </c>
      <c r="AN80" s="342">
        <f t="shared" si="105"/>
        <v>9.499819095739756E-3</v>
      </c>
      <c r="AP80" s="52">
        <f t="shared" si="108"/>
        <v>5.1476923076923073</v>
      </c>
      <c r="AQ80" s="74">
        <f t="shared" si="109"/>
        <v>7.0740410347903646</v>
      </c>
      <c r="AR80" s="74">
        <f t="shared" si="110"/>
        <v>23.12702366127024</v>
      </c>
      <c r="AS80" s="74">
        <f t="shared" si="111"/>
        <v>12.699822380106569</v>
      </c>
      <c r="AT80" s="74">
        <f t="shared" si="112"/>
        <v>10.279335410176529</v>
      </c>
      <c r="AU80" s="74">
        <f t="shared" si="113"/>
        <v>9.6175963197239795</v>
      </c>
      <c r="AV80" s="74">
        <f t="shared" si="114"/>
        <v>21.258064516129028</v>
      </c>
      <c r="AW80" s="74">
        <f t="shared" si="115"/>
        <v>19.774261603375525</v>
      </c>
      <c r="AX80" s="74">
        <f t="shared" si="116"/>
        <v>40.909704641350203</v>
      </c>
      <c r="AY80" s="74">
        <f t="shared" si="117"/>
        <v>13.721088435374149</v>
      </c>
      <c r="AZ80" s="74">
        <f t="shared" si="106"/>
        <v>6.2723059096176126</v>
      </c>
      <c r="BA80" s="111">
        <f t="shared" si="107"/>
        <v>38.945652173913039</v>
      </c>
      <c r="BB80" s="42">
        <f t="shared" si="95"/>
        <v>5.209144250154619</v>
      </c>
    </row>
    <row r="81" spans="1:54" ht="20.100000000000001" customHeight="1">
      <c r="A81" s="88" t="s">
        <v>141</v>
      </c>
      <c r="B81" s="90">
        <v>36.44</v>
      </c>
      <c r="C81" s="61">
        <v>59.07</v>
      </c>
      <c r="D81" s="61">
        <v>28.5</v>
      </c>
      <c r="E81" s="61">
        <v>39.119999999999997</v>
      </c>
      <c r="F81" s="61">
        <v>39.450000000000003</v>
      </c>
      <c r="G81" s="61">
        <v>62.86</v>
      </c>
      <c r="H81" s="61">
        <v>52.26</v>
      </c>
      <c r="I81" s="61">
        <v>40.54</v>
      </c>
      <c r="J81" s="61">
        <v>44.62</v>
      </c>
      <c r="K81" s="61">
        <v>21.099999999999998</v>
      </c>
      <c r="L81" s="61">
        <v>33.130000000000003</v>
      </c>
      <c r="M81" s="82">
        <v>26.66</v>
      </c>
      <c r="N81" s="42">
        <f t="shared" si="92"/>
        <v>-0.19529127678840935</v>
      </c>
      <c r="P81" s="340">
        <f t="shared" si="96"/>
        <v>4.4675915709150469E-3</v>
      </c>
      <c r="Q81" s="341">
        <f t="shared" si="97"/>
        <v>9.352106976439711E-3</v>
      </c>
      <c r="R81" s="341">
        <f t="shared" si="98"/>
        <v>2.661020091332263E-3</v>
      </c>
      <c r="S81" s="341">
        <f t="shared" si="99"/>
        <v>3.8509061194885144E-3</v>
      </c>
      <c r="T81" s="342">
        <f t="shared" si="100"/>
        <v>2.4647779896989665E-3</v>
      </c>
      <c r="V81" s="97">
        <v>40.770000000000003</v>
      </c>
      <c r="W81" s="61">
        <v>86.567999999999998</v>
      </c>
      <c r="X81" s="61">
        <v>32.692999999999998</v>
      </c>
      <c r="Y81" s="61">
        <v>43.839999999999996</v>
      </c>
      <c r="Z81" s="61">
        <v>61.317</v>
      </c>
      <c r="AA81" s="61">
        <v>79.959999999999994</v>
      </c>
      <c r="AB81" s="61">
        <v>70.146000000000001</v>
      </c>
      <c r="AC81" s="61">
        <v>61.228999999999999</v>
      </c>
      <c r="AD81" s="61">
        <v>57.03</v>
      </c>
      <c r="AE81" s="61">
        <v>25.996000000000002</v>
      </c>
      <c r="AF81" s="61">
        <v>44.686</v>
      </c>
      <c r="AG81" s="38">
        <v>59.344999999999999</v>
      </c>
      <c r="AH81" s="42">
        <f t="shared" si="93"/>
        <v>0.32804457772009127</v>
      </c>
      <c r="AJ81" s="340">
        <f t="shared" si="101"/>
        <v>8.4303816314039489E-3</v>
      </c>
      <c r="AK81" s="341">
        <f t="shared" si="102"/>
        <v>1.6211720692894945E-2</v>
      </c>
      <c r="AL81" s="341">
        <f t="shared" si="103"/>
        <v>3.6641818751263293E-3</v>
      </c>
      <c r="AM81" s="341">
        <f t="shared" si="104"/>
        <v>6.6407442935979936E-3</v>
      </c>
      <c r="AN81" s="342">
        <f t="shared" si="105"/>
        <v>6.0517267892899783E-3</v>
      </c>
      <c r="AP81" s="52">
        <f t="shared" si="108"/>
        <v>11.188254665203075</v>
      </c>
      <c r="AQ81" s="74">
        <f t="shared" si="109"/>
        <v>14.655154900964957</v>
      </c>
      <c r="AR81" s="74">
        <f t="shared" si="110"/>
        <v>11.471228070175439</v>
      </c>
      <c r="AS81" s="74">
        <f t="shared" si="111"/>
        <v>11.206543967280162</v>
      </c>
      <c r="AT81" s="74">
        <f t="shared" si="112"/>
        <v>15.542965779467679</v>
      </c>
      <c r="AU81" s="74">
        <f t="shared" si="113"/>
        <v>12.720330894050269</v>
      </c>
      <c r="AV81" s="74">
        <f t="shared" si="114"/>
        <v>13.422502870264065</v>
      </c>
      <c r="AW81" s="74">
        <f t="shared" si="115"/>
        <v>15.103354711396154</v>
      </c>
      <c r="AX81" s="74">
        <f t="shared" si="116"/>
        <v>12.781264007171673</v>
      </c>
      <c r="AY81" s="74">
        <f t="shared" si="117"/>
        <v>12.320379146919434</v>
      </c>
      <c r="AZ81" s="74">
        <f t="shared" si="106"/>
        <v>13.488077271355266</v>
      </c>
      <c r="BA81" s="111">
        <f t="shared" si="107"/>
        <v>22.259939984996247</v>
      </c>
      <c r="BB81" s="42">
        <f t="shared" si="95"/>
        <v>0.65034196773693265</v>
      </c>
    </row>
    <row r="82" spans="1:54" ht="20.100000000000001" customHeight="1">
      <c r="A82" s="88" t="s">
        <v>171</v>
      </c>
      <c r="B82" s="90"/>
      <c r="C82" s="61">
        <v>0.9</v>
      </c>
      <c r="D82" s="61"/>
      <c r="E82" s="61">
        <v>7.7</v>
      </c>
      <c r="F82" s="61">
        <v>0.18</v>
      </c>
      <c r="G82" s="61">
        <v>13.76</v>
      </c>
      <c r="H82" s="61">
        <v>11.1</v>
      </c>
      <c r="I82" s="61">
        <v>13.4</v>
      </c>
      <c r="J82" s="61">
        <v>17.420000000000002</v>
      </c>
      <c r="K82" s="61">
        <v>86.15</v>
      </c>
      <c r="L82" s="61">
        <v>38.729999999999997</v>
      </c>
      <c r="M82" s="82">
        <v>75.680000000000007</v>
      </c>
      <c r="N82" s="42">
        <f t="shared" si="92"/>
        <v>0.95404079524916119</v>
      </c>
      <c r="P82" s="340">
        <f t="shared" si="96"/>
        <v>0</v>
      </c>
      <c r="Q82" s="341">
        <f t="shared" si="97"/>
        <v>2.0471681831977476E-3</v>
      </c>
      <c r="R82" s="341">
        <f t="shared" si="98"/>
        <v>1.0864781083804478E-2</v>
      </c>
      <c r="S82" s="341">
        <f t="shared" si="99"/>
        <v>4.5018289769933641E-3</v>
      </c>
      <c r="T82" s="342">
        <f t="shared" si="100"/>
        <v>6.9967891320486799E-3</v>
      </c>
      <c r="V82" s="97"/>
      <c r="W82" s="61">
        <v>1.8029999999999999</v>
      </c>
      <c r="X82" s="61"/>
      <c r="Y82" s="61">
        <v>5.2130000000000001</v>
      </c>
      <c r="Z82" s="61">
        <v>1.2E-2</v>
      </c>
      <c r="AA82" s="61">
        <v>8.6999999999999993</v>
      </c>
      <c r="AB82" s="61">
        <v>9.27</v>
      </c>
      <c r="AC82" s="61">
        <v>16.324000000000002</v>
      </c>
      <c r="AD82" s="61">
        <v>17.132000000000001</v>
      </c>
      <c r="AE82" s="61">
        <v>60.887</v>
      </c>
      <c r="AF82" s="61">
        <v>33.212000000000003</v>
      </c>
      <c r="AG82" s="38">
        <v>53.843000000000004</v>
      </c>
      <c r="AH82" s="42">
        <f t="shared" si="93"/>
        <v>0.62119113573407192</v>
      </c>
      <c r="AJ82" s="340">
        <f t="shared" si="101"/>
        <v>0</v>
      </c>
      <c r="AK82" s="341">
        <f t="shared" si="102"/>
        <v>1.7639065786416461E-3</v>
      </c>
      <c r="AL82" s="341">
        <f t="shared" si="103"/>
        <v>8.5821296288204636E-3</v>
      </c>
      <c r="AM82" s="341">
        <f t="shared" si="104"/>
        <v>4.9356039806421831E-3</v>
      </c>
      <c r="AN82" s="342">
        <f t="shared" si="105"/>
        <v>5.4906584466381386E-3</v>
      </c>
      <c r="AP82" s="52"/>
      <c r="AQ82" s="74"/>
      <c r="AR82" s="74"/>
      <c r="AS82" s="74">
        <f t="shared" si="111"/>
        <v>6.7701298701298693</v>
      </c>
      <c r="AT82" s="74">
        <f t="shared" si="112"/>
        <v>0.66666666666666663</v>
      </c>
      <c r="AU82" s="74">
        <f t="shared" si="113"/>
        <v>6.3226744186046515</v>
      </c>
      <c r="AV82" s="74">
        <f t="shared" si="114"/>
        <v>8.3513513513513509</v>
      </c>
      <c r="AW82" s="74">
        <f t="shared" si="115"/>
        <v>12.182089552238807</v>
      </c>
      <c r="AX82" s="74">
        <f t="shared" si="116"/>
        <v>9.8346727898966702</v>
      </c>
      <c r="AY82" s="74">
        <f t="shared" si="117"/>
        <v>7.0675565873476485</v>
      </c>
      <c r="AZ82" s="74">
        <f t="shared" si="106"/>
        <v>8.5752646527239875</v>
      </c>
      <c r="BA82" s="111">
        <f t="shared" si="107"/>
        <v>7.1145613107822401</v>
      </c>
      <c r="BB82" s="42">
        <f t="shared" si="95"/>
        <v>-0.17033915582742343</v>
      </c>
    </row>
    <row r="83" spans="1:54" ht="20.100000000000001" customHeight="1">
      <c r="A83" s="88" t="s">
        <v>158</v>
      </c>
      <c r="B83" s="90">
        <v>14.71</v>
      </c>
      <c r="C83" s="61">
        <v>23.87</v>
      </c>
      <c r="D83" s="61">
        <v>32.68</v>
      </c>
      <c r="E83" s="61">
        <v>19.740000000000002</v>
      </c>
      <c r="F83" s="61">
        <v>23</v>
      </c>
      <c r="G83" s="61">
        <v>15.99</v>
      </c>
      <c r="H83" s="61">
        <v>34.159999999999997</v>
      </c>
      <c r="I83" s="61">
        <v>39.840000000000003</v>
      </c>
      <c r="J83" s="61">
        <v>11.16</v>
      </c>
      <c r="K83" s="61">
        <v>19</v>
      </c>
      <c r="L83" s="61">
        <v>20.2</v>
      </c>
      <c r="M83" s="82">
        <v>0.8</v>
      </c>
      <c r="N83" s="42">
        <f t="shared" si="92"/>
        <v>-0.96039603960396036</v>
      </c>
      <c r="P83" s="340">
        <f t="shared" si="96"/>
        <v>1.8034652032974849E-3</v>
      </c>
      <c r="Q83" s="341">
        <f t="shared" si="97"/>
        <v>2.3789403524223829E-3</v>
      </c>
      <c r="R83" s="341">
        <f t="shared" si="98"/>
        <v>2.3961792291617534E-3</v>
      </c>
      <c r="S83" s="341">
        <f t="shared" si="99"/>
        <v>2.3479717359996374E-3</v>
      </c>
      <c r="T83" s="342">
        <f t="shared" si="100"/>
        <v>7.3961830148506135E-5</v>
      </c>
      <c r="V83" s="97">
        <v>14.359</v>
      </c>
      <c r="W83" s="61">
        <v>23.193000000000001</v>
      </c>
      <c r="X83" s="61">
        <v>26.472999999999999</v>
      </c>
      <c r="Y83" s="61">
        <v>20.544</v>
      </c>
      <c r="Z83" s="61">
        <v>24.734999999999999</v>
      </c>
      <c r="AA83" s="61">
        <v>52.850999999999999</v>
      </c>
      <c r="AB83" s="61">
        <v>47.91</v>
      </c>
      <c r="AC83" s="61">
        <v>61.177</v>
      </c>
      <c r="AD83" s="61">
        <v>22.446000000000002</v>
      </c>
      <c r="AE83" s="61">
        <v>30.088999999999999</v>
      </c>
      <c r="AF83" s="61">
        <v>73.908000000000001</v>
      </c>
      <c r="AG83" s="38">
        <v>23.998000000000001</v>
      </c>
      <c r="AH83" s="42">
        <f t="shared" si="93"/>
        <v>-0.67529902040374512</v>
      </c>
      <c r="AJ83" s="340">
        <f t="shared" si="101"/>
        <v>2.969140295445899E-3</v>
      </c>
      <c r="AK83" s="341">
        <f t="shared" si="102"/>
        <v>1.0715428343424097E-2</v>
      </c>
      <c r="AL83" s="341">
        <f t="shared" si="103"/>
        <v>4.2410974165516275E-3</v>
      </c>
      <c r="AM83" s="341">
        <f t="shared" si="104"/>
        <v>1.0983398139266002E-2</v>
      </c>
      <c r="AN83" s="342">
        <f t="shared" si="105"/>
        <v>2.4472043051542826E-3</v>
      </c>
      <c r="AP83" s="52">
        <f t="shared" si="108"/>
        <v>9.7613868116927254</v>
      </c>
      <c r="AQ83" s="74">
        <f t="shared" si="109"/>
        <v>9.7163803937997493</v>
      </c>
      <c r="AR83" s="74">
        <f t="shared" si="110"/>
        <v>8.1006731946144424</v>
      </c>
      <c r="AS83" s="74">
        <f t="shared" si="111"/>
        <v>10.407294832826748</v>
      </c>
      <c r="AT83" s="74">
        <f t="shared" si="112"/>
        <v>10.754347826086956</v>
      </c>
      <c r="AU83" s="74">
        <f t="shared" si="113"/>
        <v>33.052532833020635</v>
      </c>
      <c r="AV83" s="74">
        <f t="shared" si="114"/>
        <v>14.025175644028103</v>
      </c>
      <c r="AW83" s="74">
        <f t="shared" si="115"/>
        <v>15.355672690763051</v>
      </c>
      <c r="AX83" s="74">
        <f t="shared" si="116"/>
        <v>20.112903225806452</v>
      </c>
      <c r="AY83" s="74">
        <f t="shared" si="117"/>
        <v>15.836315789473684</v>
      </c>
      <c r="AZ83" s="74">
        <f t="shared" si="106"/>
        <v>36.588118811881188</v>
      </c>
      <c r="BA83" s="111">
        <f t="shared" si="107"/>
        <v>299.97499999999997</v>
      </c>
      <c r="BB83" s="42">
        <f t="shared" si="95"/>
        <v>7.1986997348054329</v>
      </c>
    </row>
    <row r="84" spans="1:54" ht="20.100000000000001" customHeight="1">
      <c r="A84" s="88" t="s">
        <v>163</v>
      </c>
      <c r="B84" s="90">
        <v>0.98</v>
      </c>
      <c r="C84" s="61">
        <v>19.369999999999997</v>
      </c>
      <c r="D84" s="61">
        <v>1.42</v>
      </c>
      <c r="E84" s="61">
        <v>1.59</v>
      </c>
      <c r="F84" s="61">
        <v>0.88</v>
      </c>
      <c r="G84" s="61">
        <v>5.72</v>
      </c>
      <c r="H84" s="61">
        <v>6.73</v>
      </c>
      <c r="I84" s="61">
        <v>5.89</v>
      </c>
      <c r="J84" s="61"/>
      <c r="K84" s="61">
        <v>29.8</v>
      </c>
      <c r="L84" s="61">
        <v>0.03</v>
      </c>
      <c r="M84" s="82">
        <v>8.3000000000000007</v>
      </c>
      <c r="N84" s="42">
        <f t="shared" si="92"/>
        <v>275.66666666666674</v>
      </c>
      <c r="P84" s="340">
        <f t="shared" si="96"/>
        <v>1.2014927934952652E-4</v>
      </c>
      <c r="Q84" s="341">
        <f t="shared" si="97"/>
        <v>8.5100305289906373E-4</v>
      </c>
      <c r="R84" s="341">
        <f t="shared" si="98"/>
        <v>3.758217948895803E-3</v>
      </c>
      <c r="S84" s="341">
        <f t="shared" si="99"/>
        <v>3.4870867366331247E-6</v>
      </c>
      <c r="T84" s="342">
        <f t="shared" si="100"/>
        <v>7.6735398779075113E-4</v>
      </c>
      <c r="V84" s="97">
        <v>1.1499999999999999</v>
      </c>
      <c r="W84" s="61">
        <v>7.085</v>
      </c>
      <c r="X84" s="61">
        <v>0.72699999999999998</v>
      </c>
      <c r="Y84" s="61">
        <v>1.5110000000000001</v>
      </c>
      <c r="Z84" s="61">
        <v>1.365</v>
      </c>
      <c r="AA84" s="61">
        <v>3.903</v>
      </c>
      <c r="AB84" s="61">
        <v>5.1150000000000002</v>
      </c>
      <c r="AC84" s="61">
        <v>3.6389999999999998</v>
      </c>
      <c r="AD84" s="61"/>
      <c r="AE84" s="61">
        <v>20.079000000000001</v>
      </c>
      <c r="AF84" s="61">
        <v>6.0000000000000001E-3</v>
      </c>
      <c r="AG84" s="38">
        <v>17.343</v>
      </c>
      <c r="AH84" s="42">
        <f t="shared" si="93"/>
        <v>2889.5</v>
      </c>
      <c r="AJ84" s="340">
        <f t="shared" si="101"/>
        <v>2.3779590081222812E-4</v>
      </c>
      <c r="AK84" s="341">
        <f t="shared" si="102"/>
        <v>7.9132498579751094E-4</v>
      </c>
      <c r="AL84" s="341">
        <f t="shared" si="103"/>
        <v>2.8301703289222019E-3</v>
      </c>
      <c r="AM84" s="341">
        <f t="shared" si="104"/>
        <v>8.9165433830703052E-7</v>
      </c>
      <c r="AN84" s="342">
        <f t="shared" si="105"/>
        <v>1.76855839087802E-3</v>
      </c>
      <c r="AP84" s="52">
        <f t="shared" si="108"/>
        <v>11.734693877551019</v>
      </c>
      <c r="AQ84" s="74">
        <f t="shared" si="109"/>
        <v>3.6577181208053693</v>
      </c>
      <c r="AR84" s="74">
        <f t="shared" si="110"/>
        <v>5.119718309859155</v>
      </c>
      <c r="AS84" s="74">
        <f t="shared" si="111"/>
        <v>9.5031446540880502</v>
      </c>
      <c r="AT84" s="74">
        <f t="shared" si="112"/>
        <v>15.511363636363635</v>
      </c>
      <c r="AU84" s="74">
        <f t="shared" si="113"/>
        <v>6.8234265734265742</v>
      </c>
      <c r="AV84" s="74">
        <f t="shared" si="114"/>
        <v>7.6002971768202077</v>
      </c>
      <c r="AW84" s="74">
        <f t="shared" si="115"/>
        <v>6.1782682512733444</v>
      </c>
      <c r="AX84" s="74"/>
      <c r="AY84" s="74">
        <f t="shared" si="117"/>
        <v>6.7379194630872483</v>
      </c>
      <c r="AZ84" s="74">
        <f t="shared" si="106"/>
        <v>2</v>
      </c>
      <c r="BA84" s="111">
        <f t="shared" si="107"/>
        <v>20.895180722891563</v>
      </c>
      <c r="BB84" s="42">
        <f t="shared" si="95"/>
        <v>9.4475903614457817</v>
      </c>
    </row>
    <row r="85" spans="1:54" ht="20.100000000000001" customHeight="1">
      <c r="A85" s="88" t="s">
        <v>127</v>
      </c>
      <c r="B85" s="90">
        <v>764.76</v>
      </c>
      <c r="C85" s="61">
        <v>135.68</v>
      </c>
      <c r="D85" s="61">
        <v>219.58</v>
      </c>
      <c r="E85" s="61">
        <v>237.98000000000002</v>
      </c>
      <c r="F85" s="61">
        <v>127.49000000000001</v>
      </c>
      <c r="G85" s="61">
        <v>34.06</v>
      </c>
      <c r="H85" s="61">
        <v>35.949999999999996</v>
      </c>
      <c r="I85" s="61">
        <v>30.83</v>
      </c>
      <c r="J85" s="61">
        <v>39.200000000000003</v>
      </c>
      <c r="K85" s="61">
        <v>20.959999999999997</v>
      </c>
      <c r="L85" s="61">
        <v>15.08</v>
      </c>
      <c r="M85" s="82">
        <v>21.75</v>
      </c>
      <c r="N85" s="42">
        <f t="shared" si="92"/>
        <v>0.44230769230769229</v>
      </c>
      <c r="P85" s="340">
        <f t="shared" si="96"/>
        <v>9.3760574362595814E-2</v>
      </c>
      <c r="Q85" s="341">
        <f t="shared" si="97"/>
        <v>5.0673363604444256E-3</v>
      </c>
      <c r="R85" s="341">
        <f t="shared" si="98"/>
        <v>2.6433640338542289E-3</v>
      </c>
      <c r="S85" s="341">
        <f t="shared" si="99"/>
        <v>1.7528422662809174E-3</v>
      </c>
      <c r="T85" s="342">
        <f t="shared" si="100"/>
        <v>2.0108372571625102E-3</v>
      </c>
      <c r="V85" s="97">
        <v>448.32900000000001</v>
      </c>
      <c r="W85" s="61">
        <v>170.655</v>
      </c>
      <c r="X85" s="61">
        <v>182.916</v>
      </c>
      <c r="Y85" s="61">
        <v>96.901999999999987</v>
      </c>
      <c r="Z85" s="61">
        <v>89.051000000000002</v>
      </c>
      <c r="AA85" s="61">
        <v>27.213999999999999</v>
      </c>
      <c r="AB85" s="61">
        <v>19.03</v>
      </c>
      <c r="AC85" s="61">
        <v>19.356999999999999</v>
      </c>
      <c r="AD85" s="61">
        <v>22.22</v>
      </c>
      <c r="AE85" s="61">
        <v>13.859</v>
      </c>
      <c r="AF85" s="61">
        <v>8.34</v>
      </c>
      <c r="AG85" s="38">
        <v>12.613999999999999</v>
      </c>
      <c r="AH85" s="42">
        <f t="shared" si="93"/>
        <v>0.5124700239808152</v>
      </c>
      <c r="AJ85" s="340">
        <f t="shared" si="101"/>
        <v>9.2705042100213422E-2</v>
      </c>
      <c r="AK85" s="341">
        <f t="shared" si="102"/>
        <v>5.5175808771441102E-3</v>
      </c>
      <c r="AL85" s="341">
        <f t="shared" si="103"/>
        <v>1.9534504003452758E-3</v>
      </c>
      <c r="AM85" s="341">
        <f t="shared" si="104"/>
        <v>1.2393995302467722E-3</v>
      </c>
      <c r="AN85" s="342">
        <f t="shared" si="105"/>
        <v>1.2863169891330995E-3</v>
      </c>
      <c r="AP85" s="52">
        <f t="shared" si="108"/>
        <v>5.8623489722265809</v>
      </c>
      <c r="AQ85" s="74">
        <f t="shared" si="109"/>
        <v>12.577756485849056</v>
      </c>
      <c r="AR85" s="74">
        <f t="shared" si="110"/>
        <v>8.3302668731214133</v>
      </c>
      <c r="AS85" s="74">
        <f t="shared" si="111"/>
        <v>4.0718547777124119</v>
      </c>
      <c r="AT85" s="74">
        <f t="shared" si="112"/>
        <v>6.9849399952937485</v>
      </c>
      <c r="AU85" s="74">
        <f t="shared" si="113"/>
        <v>7.9900176159718139</v>
      </c>
      <c r="AV85" s="74">
        <f t="shared" si="114"/>
        <v>5.2934631432545212</v>
      </c>
      <c r="AW85" s="74">
        <f t="shared" si="115"/>
        <v>6.2786247161855337</v>
      </c>
      <c r="AX85" s="74">
        <f t="shared" si="116"/>
        <v>5.6683673469387754</v>
      </c>
      <c r="AY85" s="74">
        <f t="shared" si="117"/>
        <v>6.6121183206106879</v>
      </c>
      <c r="AZ85" s="74">
        <f t="shared" si="106"/>
        <v>5.5305039787798407</v>
      </c>
      <c r="BA85" s="111">
        <f t="shared" si="107"/>
        <v>5.7995402298850571</v>
      </c>
      <c r="BB85" s="42">
        <f t="shared" si="95"/>
        <v>4.8645883293365277E-2</v>
      </c>
    </row>
    <row r="86" spans="1:54" ht="20.100000000000001" customHeight="1">
      <c r="A86" s="88" t="s">
        <v>161</v>
      </c>
      <c r="B86" s="90">
        <v>1.08</v>
      </c>
      <c r="C86" s="61">
        <v>1.03</v>
      </c>
      <c r="D86" s="61">
        <v>2.83</v>
      </c>
      <c r="E86" s="61">
        <v>7.0600000000000005</v>
      </c>
      <c r="F86" s="61"/>
      <c r="G86" s="61">
        <v>5.41</v>
      </c>
      <c r="H86" s="61">
        <v>5.69</v>
      </c>
      <c r="I86" s="61">
        <v>3.78</v>
      </c>
      <c r="J86" s="61">
        <v>0.19</v>
      </c>
      <c r="K86" s="61">
        <v>6.17</v>
      </c>
      <c r="L86" s="61">
        <v>4.67</v>
      </c>
      <c r="M86" s="82">
        <v>10.4</v>
      </c>
      <c r="N86" s="42">
        <f t="shared" si="92"/>
        <v>1.226980728051392</v>
      </c>
      <c r="P86" s="340">
        <f t="shared" si="96"/>
        <v>1.324094098953966E-4</v>
      </c>
      <c r="Q86" s="341">
        <f t="shared" si="97"/>
        <v>8.0488225807411452E-4</v>
      </c>
      <c r="R86" s="341">
        <f t="shared" si="98"/>
        <v>7.7812767599621147E-4</v>
      </c>
      <c r="S86" s="341">
        <f t="shared" si="99"/>
        <v>5.4282316866922312E-4</v>
      </c>
      <c r="T86" s="342">
        <f t="shared" si="100"/>
        <v>9.6150379193057965E-4</v>
      </c>
      <c r="V86" s="97">
        <v>1.1559999999999999</v>
      </c>
      <c r="W86" s="61">
        <v>2.5289999999999999</v>
      </c>
      <c r="X86" s="61">
        <v>4.0780000000000003</v>
      </c>
      <c r="Y86" s="61">
        <v>8.6370000000000005</v>
      </c>
      <c r="Z86" s="61"/>
      <c r="AA86" s="61">
        <v>3.9950000000000001</v>
      </c>
      <c r="AB86" s="61">
        <v>7.23</v>
      </c>
      <c r="AC86" s="61">
        <v>6.5339999999999998</v>
      </c>
      <c r="AD86" s="61">
        <v>0.126</v>
      </c>
      <c r="AE86" s="61">
        <v>6.0549999999999997</v>
      </c>
      <c r="AF86" s="61">
        <v>5.4589999999999996</v>
      </c>
      <c r="AG86" s="38">
        <v>10.353</v>
      </c>
      <c r="AH86" s="42">
        <f t="shared" si="93"/>
        <v>0.89650119069426648</v>
      </c>
      <c r="AJ86" s="340">
        <f t="shared" si="101"/>
        <v>2.3903657507733539E-4</v>
      </c>
      <c r="AK86" s="341">
        <f t="shared" si="102"/>
        <v>8.0997779099693985E-4</v>
      </c>
      <c r="AL86" s="341">
        <f t="shared" si="103"/>
        <v>8.5346288867094633E-4</v>
      </c>
      <c r="AM86" s="341">
        <f t="shared" si="104"/>
        <v>8.1125683880301316E-4</v>
      </c>
      <c r="AN86" s="342">
        <f t="shared" si="105"/>
        <v>1.055750736363959E-3</v>
      </c>
      <c r="AP86" s="52">
        <f t="shared" si="108"/>
        <v>10.703703703703702</v>
      </c>
      <c r="AQ86" s="74">
        <f t="shared" si="109"/>
        <v>24.553398058252426</v>
      </c>
      <c r="AR86" s="74">
        <f t="shared" si="110"/>
        <v>14.409893992932863</v>
      </c>
      <c r="AS86" s="74">
        <f t="shared" si="111"/>
        <v>12.233711048158639</v>
      </c>
      <c r="AT86" s="74"/>
      <c r="AU86" s="74">
        <f t="shared" si="113"/>
        <v>7.3844731977818858</v>
      </c>
      <c r="AV86" s="74">
        <f t="shared" si="114"/>
        <v>12.706502636203867</v>
      </c>
      <c r="AW86" s="74">
        <f t="shared" si="115"/>
        <v>17.285714285714285</v>
      </c>
      <c r="AX86" s="74">
        <f t="shared" si="116"/>
        <v>6.6315789473684204</v>
      </c>
      <c r="AY86" s="74">
        <f t="shared" si="117"/>
        <v>9.8136142625607778</v>
      </c>
      <c r="AZ86" s="74">
        <f t="shared" si="106"/>
        <v>11.68950749464668</v>
      </c>
      <c r="BA86" s="111">
        <f t="shared" si="107"/>
        <v>9.9548076923076927</v>
      </c>
      <c r="BB86" s="42">
        <f t="shared" si="95"/>
        <v>-0.14839802302478605</v>
      </c>
    </row>
    <row r="87" spans="1:54" ht="20.100000000000001" customHeight="1">
      <c r="A87" s="88" t="s">
        <v>243</v>
      </c>
      <c r="B87" s="90">
        <v>3.6</v>
      </c>
      <c r="C87" s="61"/>
      <c r="D87" s="61">
        <v>4.7300000000000004</v>
      </c>
      <c r="E87" s="61">
        <v>4.7300000000000004</v>
      </c>
      <c r="F87" s="61">
        <v>2.2599999999999998</v>
      </c>
      <c r="G87" s="61">
        <v>4.7300000000000004</v>
      </c>
      <c r="H87" s="61">
        <v>2.25</v>
      </c>
      <c r="I87" s="61">
        <v>4.6399999999999997</v>
      </c>
      <c r="J87" s="61">
        <v>0.23</v>
      </c>
      <c r="K87" s="61">
        <v>2.7</v>
      </c>
      <c r="L87" s="61">
        <v>6.75</v>
      </c>
      <c r="M87" s="82">
        <v>9</v>
      </c>
      <c r="N87" s="42">
        <f t="shared" si="92"/>
        <v>0.33333333333333331</v>
      </c>
      <c r="P87" s="340">
        <f t="shared" si="96"/>
        <v>4.4136469965132193E-4</v>
      </c>
      <c r="Q87" s="341">
        <f t="shared" si="97"/>
        <v>7.037140629742258E-4</v>
      </c>
      <c r="R87" s="341">
        <f t="shared" si="98"/>
        <v>3.4050967993351234E-4</v>
      </c>
      <c r="S87" s="341">
        <f t="shared" si="99"/>
        <v>7.8459451574245309E-4</v>
      </c>
      <c r="T87" s="342">
        <f t="shared" si="100"/>
        <v>8.3207058917069397E-4</v>
      </c>
      <c r="V87" s="97">
        <v>3.1</v>
      </c>
      <c r="W87" s="61"/>
      <c r="X87" s="61">
        <v>4.9160000000000004</v>
      </c>
      <c r="Y87" s="61">
        <v>4.3970000000000002</v>
      </c>
      <c r="Z87" s="61">
        <v>2.17</v>
      </c>
      <c r="AA87" s="61">
        <v>3.8929999999999998</v>
      </c>
      <c r="AB87" s="61">
        <v>2.1059999999999999</v>
      </c>
      <c r="AC87" s="61">
        <v>4.6539999999999999</v>
      </c>
      <c r="AD87" s="61">
        <v>0.105</v>
      </c>
      <c r="AE87" s="61">
        <v>2.8380000000000001</v>
      </c>
      <c r="AF87" s="61">
        <v>6.1219999999999999</v>
      </c>
      <c r="AG87" s="38">
        <v>8.7739999999999991</v>
      </c>
      <c r="AH87" s="42">
        <f t="shared" si="93"/>
        <v>0.43319176739627563</v>
      </c>
      <c r="AJ87" s="340">
        <f t="shared" si="101"/>
        <v>6.4101503697209323E-4</v>
      </c>
      <c r="AK87" s="341">
        <f t="shared" si="102"/>
        <v>7.8929750697148595E-4</v>
      </c>
      <c r="AL87" s="341">
        <f t="shared" si="103"/>
        <v>4.0002108638284816E-4</v>
      </c>
      <c r="AM87" s="341">
        <f t="shared" si="104"/>
        <v>9.0978464318594002E-4</v>
      </c>
      <c r="AN87" s="342">
        <f t="shared" si="105"/>
        <v>8.9473166819833624E-4</v>
      </c>
      <c r="AP87" s="52">
        <f t="shared" si="108"/>
        <v>8.6111111111111107</v>
      </c>
      <c r="AQ87" s="74"/>
      <c r="AR87" s="74">
        <f t="shared" si="110"/>
        <v>10.393234672304439</v>
      </c>
      <c r="AS87" s="74">
        <f t="shared" si="111"/>
        <v>9.29598308668076</v>
      </c>
      <c r="AT87" s="74">
        <f t="shared" si="112"/>
        <v>9.6017699115044248</v>
      </c>
      <c r="AU87" s="74">
        <f t="shared" si="113"/>
        <v>8.2304439746300204</v>
      </c>
      <c r="AV87" s="74">
        <f t="shared" si="114"/>
        <v>9.36</v>
      </c>
      <c r="AW87" s="74">
        <f t="shared" si="115"/>
        <v>10.030172413793103</v>
      </c>
      <c r="AX87" s="74">
        <f t="shared" si="116"/>
        <v>4.5652173913043477</v>
      </c>
      <c r="AY87" s="74">
        <f t="shared" si="117"/>
        <v>10.511111111111111</v>
      </c>
      <c r="AZ87" s="74">
        <f t="shared" si="106"/>
        <v>9.0696296296296293</v>
      </c>
      <c r="BA87" s="111">
        <f t="shared" si="107"/>
        <v>9.7488888888888887</v>
      </c>
      <c r="BB87" s="42">
        <f t="shared" si="95"/>
        <v>7.4893825547206819E-2</v>
      </c>
    </row>
    <row r="88" spans="1:54" ht="20.100000000000001" customHeight="1">
      <c r="A88" s="88" t="s">
        <v>166</v>
      </c>
      <c r="B88" s="90">
        <v>2.65</v>
      </c>
      <c r="C88" s="61">
        <v>2.52</v>
      </c>
      <c r="D88" s="61">
        <v>0.45</v>
      </c>
      <c r="E88" s="61">
        <v>2.6100000000000003</v>
      </c>
      <c r="F88" s="61">
        <v>3.15</v>
      </c>
      <c r="G88" s="61">
        <v>1.8</v>
      </c>
      <c r="H88" s="61">
        <v>3.21</v>
      </c>
      <c r="I88" s="61">
        <v>7.85</v>
      </c>
      <c r="J88" s="61">
        <v>4.41</v>
      </c>
      <c r="K88" s="61">
        <v>6.3</v>
      </c>
      <c r="L88" s="61">
        <v>4.47</v>
      </c>
      <c r="M88" s="82">
        <v>9.6300000000000008</v>
      </c>
      <c r="N88" s="42">
        <f t="shared" si="92"/>
        <v>1.1543624161073829</v>
      </c>
      <c r="P88" s="340">
        <f t="shared" si="96"/>
        <v>3.248934594655564E-4</v>
      </c>
      <c r="Q88" s="341">
        <f t="shared" si="97"/>
        <v>2.6779816349970539E-4</v>
      </c>
      <c r="R88" s="341">
        <f t="shared" si="98"/>
        <v>7.9452258651152878E-4</v>
      </c>
      <c r="S88" s="341">
        <f t="shared" si="99"/>
        <v>5.1957592375833554E-4</v>
      </c>
      <c r="T88" s="342">
        <f t="shared" si="100"/>
        <v>8.9031553041264255E-4</v>
      </c>
      <c r="V88" s="97">
        <v>2.097</v>
      </c>
      <c r="W88" s="61">
        <v>1.9950000000000001</v>
      </c>
      <c r="X88" s="61">
        <v>0.42899999999999999</v>
      </c>
      <c r="Y88" s="61">
        <v>2.0219999999999998</v>
      </c>
      <c r="Z88" s="61">
        <v>2.427</v>
      </c>
      <c r="AA88" s="61">
        <v>1.33</v>
      </c>
      <c r="AB88" s="61">
        <v>3.0550000000000002</v>
      </c>
      <c r="AC88" s="61">
        <v>8.2490000000000006</v>
      </c>
      <c r="AD88" s="61">
        <v>3.7349999999999999</v>
      </c>
      <c r="AE88" s="61">
        <v>4.7240000000000002</v>
      </c>
      <c r="AF88" s="61">
        <v>6.4089999999999998</v>
      </c>
      <c r="AG88" s="38">
        <v>8.3610000000000007</v>
      </c>
      <c r="AH88" s="42">
        <f t="shared" si="93"/>
        <v>0.3045716960524264</v>
      </c>
      <c r="AJ88" s="340">
        <f t="shared" si="101"/>
        <v>4.3361565565499339E-4</v>
      </c>
      <c r="AK88" s="341">
        <f t="shared" si="102"/>
        <v>2.6965468386130914E-4</v>
      </c>
      <c r="AL88" s="341">
        <f t="shared" si="103"/>
        <v>6.6585610009604467E-4</v>
      </c>
      <c r="AM88" s="341">
        <f t="shared" si="104"/>
        <v>9.52435442368293E-4</v>
      </c>
      <c r="AN88" s="342">
        <f t="shared" si="105"/>
        <v>8.5261585112905074E-4</v>
      </c>
      <c r="AP88" s="52">
        <f t="shared" si="108"/>
        <v>7.9132075471698116</v>
      </c>
      <c r="AQ88" s="74">
        <f t="shared" si="109"/>
        <v>7.9166666666666679</v>
      </c>
      <c r="AR88" s="74">
        <f t="shared" si="110"/>
        <v>9.5333333333333332</v>
      </c>
      <c r="AS88" s="74">
        <f t="shared" si="111"/>
        <v>7.7471264367816071</v>
      </c>
      <c r="AT88" s="74">
        <f t="shared" si="112"/>
        <v>7.7047619047619058</v>
      </c>
      <c r="AU88" s="74">
        <f t="shared" si="113"/>
        <v>7.3888888888888893</v>
      </c>
      <c r="AV88" s="74">
        <f t="shared" si="114"/>
        <v>9.517133956386294</v>
      </c>
      <c r="AW88" s="74">
        <f t="shared" si="115"/>
        <v>10.508280254777072</v>
      </c>
      <c r="AX88" s="74">
        <f t="shared" si="116"/>
        <v>8.4693877551020407</v>
      </c>
      <c r="AY88" s="74">
        <f t="shared" si="117"/>
        <v>7.4984126984126984</v>
      </c>
      <c r="AZ88" s="74">
        <f t="shared" si="106"/>
        <v>14.337807606263981</v>
      </c>
      <c r="BA88" s="111">
        <f t="shared" si="107"/>
        <v>8.6822429906542062</v>
      </c>
      <c r="BB88" s="42">
        <f t="shared" si="95"/>
        <v>-0.39445114419996402</v>
      </c>
    </row>
    <row r="89" spans="1:54" ht="20.100000000000001" customHeight="1">
      <c r="A89" s="88" t="s">
        <v>153</v>
      </c>
      <c r="B89" s="90">
        <v>1.35</v>
      </c>
      <c r="C89" s="61">
        <v>22.02</v>
      </c>
      <c r="D89" s="61">
        <v>10.4</v>
      </c>
      <c r="E89" s="61">
        <v>8.23</v>
      </c>
      <c r="F89" s="61">
        <v>2.77</v>
      </c>
      <c r="G89" s="61">
        <v>4.4700000000000006</v>
      </c>
      <c r="H89" s="61">
        <v>8.86</v>
      </c>
      <c r="I89" s="61">
        <v>1.73</v>
      </c>
      <c r="J89" s="61">
        <v>6.14</v>
      </c>
      <c r="K89" s="61">
        <v>1.94</v>
      </c>
      <c r="L89" s="61">
        <v>11.1</v>
      </c>
      <c r="M89" s="82">
        <v>16.329999999999998</v>
      </c>
      <c r="N89" s="42">
        <f t="shared" si="92"/>
        <v>0.47117117117117108</v>
      </c>
      <c r="P89" s="340">
        <f t="shared" si="96"/>
        <v>1.6551176236924572E-4</v>
      </c>
      <c r="Q89" s="341">
        <f t="shared" si="97"/>
        <v>6.6503210602426844E-4</v>
      </c>
      <c r="R89" s="341">
        <f t="shared" si="98"/>
        <v>2.446625107670422E-4</v>
      </c>
      <c r="S89" s="341">
        <f t="shared" si="99"/>
        <v>1.2902220925542561E-3</v>
      </c>
      <c r="T89" s="342">
        <f t="shared" si="100"/>
        <v>1.5097458579063812E-3</v>
      </c>
      <c r="V89" s="97">
        <v>0.45</v>
      </c>
      <c r="W89" s="61">
        <v>13.680999999999999</v>
      </c>
      <c r="X89" s="61">
        <v>3.7360000000000002</v>
      </c>
      <c r="Y89" s="61">
        <v>3.742</v>
      </c>
      <c r="Z89" s="61">
        <v>1.3480000000000001</v>
      </c>
      <c r="AA89" s="61">
        <v>2.2069999999999999</v>
      </c>
      <c r="AB89" s="61">
        <v>0.98199999999999998</v>
      </c>
      <c r="AC89" s="61">
        <v>1.0189999999999999</v>
      </c>
      <c r="AD89" s="61">
        <v>2.363</v>
      </c>
      <c r="AE89" s="61">
        <v>0.84899999999999998</v>
      </c>
      <c r="AF89" s="61">
        <v>4.5369999999999999</v>
      </c>
      <c r="AG89" s="38">
        <v>5.9119999999999999</v>
      </c>
      <c r="AH89" s="42">
        <f t="shared" si="93"/>
        <v>0.30306369847917125</v>
      </c>
      <c r="AJ89" s="340">
        <f t="shared" si="101"/>
        <v>9.3050569883045795E-5</v>
      </c>
      <c r="AK89" s="341">
        <f t="shared" si="102"/>
        <v>4.4746457690369112E-4</v>
      </c>
      <c r="AL89" s="341">
        <f t="shared" si="103"/>
        <v>1.196680416980402E-4</v>
      </c>
      <c r="AM89" s="341">
        <f t="shared" si="104"/>
        <v>6.7423928881649956E-4</v>
      </c>
      <c r="AN89" s="342">
        <f t="shared" si="105"/>
        <v>6.0287823368914578E-4</v>
      </c>
      <c r="AP89" s="52">
        <f t="shared" si="108"/>
        <v>3.333333333333333</v>
      </c>
      <c r="AQ89" s="74">
        <f t="shared" si="109"/>
        <v>6.2129881925522241</v>
      </c>
      <c r="AR89" s="74">
        <f t="shared" si="110"/>
        <v>3.5923076923076924</v>
      </c>
      <c r="AS89" s="74">
        <f t="shared" si="111"/>
        <v>4.5467800729040091</v>
      </c>
      <c r="AT89" s="74">
        <f t="shared" si="112"/>
        <v>4.8664259927797833</v>
      </c>
      <c r="AU89" s="74">
        <f t="shared" si="113"/>
        <v>4.9373601789709163</v>
      </c>
      <c r="AV89" s="74">
        <f t="shared" si="114"/>
        <v>1.1083521444695261</v>
      </c>
      <c r="AW89" s="74">
        <f t="shared" si="115"/>
        <v>5.8901734104046231</v>
      </c>
      <c r="AX89" s="74">
        <f t="shared" si="116"/>
        <v>3.848534201954398</v>
      </c>
      <c r="AY89" s="74">
        <f t="shared" si="117"/>
        <v>4.3762886597938149</v>
      </c>
      <c r="AZ89" s="74">
        <f t="shared" si="106"/>
        <v>4.0873873873873876</v>
      </c>
      <c r="BA89" s="111">
        <f t="shared" si="107"/>
        <v>3.6203306797305572</v>
      </c>
      <c r="BB89" s="42">
        <f t="shared" si="95"/>
        <v>-0.11426778609192896</v>
      </c>
    </row>
    <row r="90" spans="1:54" ht="20.100000000000001" customHeight="1">
      <c r="A90" s="88" t="s">
        <v>160</v>
      </c>
      <c r="B90" s="90">
        <v>11.16</v>
      </c>
      <c r="C90" s="61">
        <v>53.87</v>
      </c>
      <c r="D90" s="61">
        <v>19.53</v>
      </c>
      <c r="E90" s="61">
        <v>2.52</v>
      </c>
      <c r="F90" s="61">
        <v>27.67</v>
      </c>
      <c r="G90" s="61">
        <v>31.77</v>
      </c>
      <c r="H90" s="61">
        <v>19.600000000000001</v>
      </c>
      <c r="I90" s="61">
        <v>9.91</v>
      </c>
      <c r="J90" s="61">
        <v>9.65</v>
      </c>
      <c r="K90" s="61">
        <v>30.86</v>
      </c>
      <c r="L90" s="61">
        <v>21.43</v>
      </c>
      <c r="M90" s="82">
        <v>11.61</v>
      </c>
      <c r="N90" s="42">
        <f t="shared" si="92"/>
        <v>-0.45823611759216054</v>
      </c>
      <c r="P90" s="340">
        <f t="shared" si="96"/>
        <v>1.368230568919098E-3</v>
      </c>
      <c r="Q90" s="341">
        <f t="shared" si="97"/>
        <v>4.7266375857697995E-3</v>
      </c>
      <c r="R90" s="341">
        <f t="shared" si="98"/>
        <v>3.8918995269437741E-3</v>
      </c>
      <c r="S90" s="341">
        <f t="shared" si="99"/>
        <v>2.4909422922015953E-3</v>
      </c>
      <c r="T90" s="342">
        <f t="shared" si="100"/>
        <v>1.0733710600301951E-3</v>
      </c>
      <c r="V90" s="97">
        <v>4.9109999999999996</v>
      </c>
      <c r="W90" s="61">
        <v>34.966000000000001</v>
      </c>
      <c r="X90" s="61">
        <v>8.4710000000000001</v>
      </c>
      <c r="Y90" s="61">
        <v>1.099</v>
      </c>
      <c r="Z90" s="61">
        <v>15.742000000000001</v>
      </c>
      <c r="AA90" s="61">
        <v>21.613</v>
      </c>
      <c r="AB90" s="61">
        <v>9.5540000000000003</v>
      </c>
      <c r="AC90" s="61">
        <v>4.9450000000000003</v>
      </c>
      <c r="AD90" s="61">
        <v>4.4649999999999999</v>
      </c>
      <c r="AE90" s="61">
        <v>23.436</v>
      </c>
      <c r="AF90" s="61">
        <v>13.44</v>
      </c>
      <c r="AG90" s="38">
        <v>5.149</v>
      </c>
      <c r="AH90" s="42">
        <f t="shared" si="93"/>
        <v>-0.61688988095238095</v>
      </c>
      <c r="AJ90" s="340">
        <f t="shared" si="101"/>
        <v>1.0154918859903064E-3</v>
      </c>
      <c r="AK90" s="341">
        <f t="shared" si="102"/>
        <v>4.3819899866875747E-3</v>
      </c>
      <c r="AL90" s="341">
        <f t="shared" si="103"/>
        <v>3.3033453771911313E-3</v>
      </c>
      <c r="AM90" s="341">
        <f t="shared" si="104"/>
        <v>1.9973057178077481E-3</v>
      </c>
      <c r="AN90" s="342">
        <f t="shared" si="105"/>
        <v>5.2507104622216022E-4</v>
      </c>
      <c r="AP90" s="52">
        <f t="shared" si="108"/>
        <v>4.400537634408602</v>
      </c>
      <c r="AQ90" s="74">
        <f t="shared" si="109"/>
        <v>6.4908112121774657</v>
      </c>
      <c r="AR90" s="74">
        <f t="shared" si="110"/>
        <v>4.337429595494112</v>
      </c>
      <c r="AS90" s="74">
        <f t="shared" si="111"/>
        <v>4.3611111111111107</v>
      </c>
      <c r="AT90" s="74">
        <f t="shared" si="112"/>
        <v>5.6891940730032529</v>
      </c>
      <c r="AU90" s="74">
        <f t="shared" si="113"/>
        <v>6.8029587661315709</v>
      </c>
      <c r="AV90" s="74">
        <f t="shared" si="114"/>
        <v>4.8744897959183673</v>
      </c>
      <c r="AW90" s="74">
        <f t="shared" si="115"/>
        <v>4.9899091826437942</v>
      </c>
      <c r="AX90" s="74">
        <f t="shared" si="116"/>
        <v>4.6269430051813467</v>
      </c>
      <c r="AY90" s="74">
        <f t="shared" si="117"/>
        <v>7.5942968243681142</v>
      </c>
      <c r="AZ90" s="74">
        <f t="shared" si="106"/>
        <v>6.271581894540363</v>
      </c>
      <c r="BA90" s="111">
        <f t="shared" si="107"/>
        <v>4.434969853574505</v>
      </c>
      <c r="BB90" s="42">
        <f t="shared" si="95"/>
        <v>-0.29284669671055313</v>
      </c>
    </row>
    <row r="91" spans="1:54" ht="20.100000000000001" customHeight="1">
      <c r="A91" s="88" t="s">
        <v>162</v>
      </c>
      <c r="B91" s="90"/>
      <c r="C91" s="61"/>
      <c r="D91" s="61"/>
      <c r="E91" s="61"/>
      <c r="F91" s="61"/>
      <c r="G91" s="61"/>
      <c r="H91" s="61"/>
      <c r="I91" s="61"/>
      <c r="J91" s="61"/>
      <c r="K91" s="61"/>
      <c r="L91" s="61">
        <v>28.13</v>
      </c>
      <c r="M91" s="82">
        <v>15.75</v>
      </c>
      <c r="N91" s="42">
        <f t="shared" si="92"/>
        <v>-0.440099537859936</v>
      </c>
      <c r="P91" s="340">
        <f t="shared" si="96"/>
        <v>0</v>
      </c>
      <c r="Q91" s="341">
        <f t="shared" si="97"/>
        <v>0</v>
      </c>
      <c r="R91" s="341">
        <f t="shared" si="98"/>
        <v>0</v>
      </c>
      <c r="S91" s="341">
        <f t="shared" si="99"/>
        <v>3.2697249967163266E-3</v>
      </c>
      <c r="T91" s="342">
        <f t="shared" si="100"/>
        <v>1.4561235310487143E-3</v>
      </c>
      <c r="V91" s="97"/>
      <c r="W91" s="61"/>
      <c r="X91" s="61"/>
      <c r="Y91" s="61"/>
      <c r="Z91" s="61"/>
      <c r="AA91" s="61"/>
      <c r="AB91" s="61"/>
      <c r="AC91" s="61"/>
      <c r="AD91" s="61"/>
      <c r="AE91" s="61"/>
      <c r="AF91" s="61">
        <v>9.375</v>
      </c>
      <c r="AG91" s="38">
        <v>4.9980000000000002</v>
      </c>
      <c r="AH91" s="42">
        <f t="shared" si="93"/>
        <v>-0.46687999999999996</v>
      </c>
      <c r="AJ91" s="340">
        <f t="shared" si="101"/>
        <v>0</v>
      </c>
      <c r="AK91" s="341">
        <f t="shared" si="102"/>
        <v>0</v>
      </c>
      <c r="AL91" s="341">
        <f t="shared" si="103"/>
        <v>0</v>
      </c>
      <c r="AM91" s="341">
        <f t="shared" si="104"/>
        <v>1.3932099036047352E-3</v>
      </c>
      <c r="AN91" s="342">
        <f t="shared" si="105"/>
        <v>5.0967276927915261E-4</v>
      </c>
      <c r="AP91" s="52"/>
      <c r="AQ91" s="74"/>
      <c r="AR91" s="74"/>
      <c r="AS91" s="74"/>
      <c r="AT91" s="74"/>
      <c r="AU91" s="74"/>
      <c r="AV91" s="74"/>
      <c r="AW91" s="74"/>
      <c r="AX91" s="74"/>
      <c r="AY91" s="74"/>
      <c r="AZ91" s="74">
        <f t="shared" si="106"/>
        <v>3.3327408460718093</v>
      </c>
      <c r="BA91" s="111">
        <f t="shared" si="107"/>
        <v>3.1733333333333338</v>
      </c>
      <c r="BB91" s="42">
        <f t="shared" si="95"/>
        <v>-4.7830755555555382E-2</v>
      </c>
    </row>
    <row r="92" spans="1:54" ht="20.100000000000001" customHeight="1">
      <c r="A92" s="88" t="s">
        <v>164</v>
      </c>
      <c r="B92" s="90">
        <v>17.63</v>
      </c>
      <c r="C92" s="61">
        <v>7.07</v>
      </c>
      <c r="D92" s="61">
        <v>9.1199999999999992</v>
      </c>
      <c r="E92" s="61">
        <v>3.6</v>
      </c>
      <c r="F92" s="61">
        <v>6.75</v>
      </c>
      <c r="G92" s="61">
        <v>7.12</v>
      </c>
      <c r="H92" s="61">
        <v>6.06</v>
      </c>
      <c r="I92" s="61">
        <v>1.84</v>
      </c>
      <c r="J92" s="61">
        <v>4.18</v>
      </c>
      <c r="K92" s="61">
        <v>3.96</v>
      </c>
      <c r="L92" s="61">
        <v>0.81</v>
      </c>
      <c r="M92" s="82">
        <v>4.68</v>
      </c>
      <c r="N92" s="42">
        <f t="shared" si="92"/>
        <v>4.7777777777777768</v>
      </c>
      <c r="P92" s="340">
        <f t="shared" si="96"/>
        <v>2.1614610152368902E-3</v>
      </c>
      <c r="Q92" s="341">
        <f t="shared" si="97"/>
        <v>1.0592905133988346E-3</v>
      </c>
      <c r="R92" s="341">
        <f t="shared" si="98"/>
        <v>4.9941419723581806E-4</v>
      </c>
      <c r="S92" s="341">
        <f t="shared" si="99"/>
        <v>9.4151341889094374E-5</v>
      </c>
      <c r="T92" s="342">
        <f t="shared" si="100"/>
        <v>4.3267670636876079E-4</v>
      </c>
      <c r="V92" s="97">
        <v>13.314</v>
      </c>
      <c r="W92" s="61">
        <v>6.3310000000000004</v>
      </c>
      <c r="X92" s="61">
        <v>8.7799999999999994</v>
      </c>
      <c r="Y92" s="61">
        <v>3.76</v>
      </c>
      <c r="Z92" s="61">
        <v>7.2140000000000004</v>
      </c>
      <c r="AA92" s="61">
        <v>7.5640000000000001</v>
      </c>
      <c r="AB92" s="61">
        <v>9.5239999999999991</v>
      </c>
      <c r="AC92" s="61">
        <v>4.3010000000000002</v>
      </c>
      <c r="AD92" s="61">
        <v>4.5679999999999996</v>
      </c>
      <c r="AE92" s="61">
        <v>4.3920000000000003</v>
      </c>
      <c r="AF92" s="61">
        <v>0.89400000000000002</v>
      </c>
      <c r="AG92" s="38">
        <v>4.6680000000000001</v>
      </c>
      <c r="AH92" s="42">
        <f t="shared" si="93"/>
        <v>4.2214765100671139</v>
      </c>
      <c r="AJ92" s="340">
        <f t="shared" si="101"/>
        <v>2.753056194273048E-3</v>
      </c>
      <c r="AK92" s="341">
        <f t="shared" si="102"/>
        <v>1.5335849840052197E-3</v>
      </c>
      <c r="AL92" s="341">
        <f t="shared" si="103"/>
        <v>6.1906011677007381E-4</v>
      </c>
      <c r="AM92" s="341">
        <f t="shared" si="104"/>
        <v>1.3285649640774755E-4</v>
      </c>
      <c r="AN92" s="342">
        <f t="shared" si="105"/>
        <v>4.7602090576132143E-4</v>
      </c>
      <c r="AP92" s="52">
        <f t="shared" si="108"/>
        <v>7.551900170164493</v>
      </c>
      <c r="AQ92" s="74">
        <f t="shared" si="109"/>
        <v>8.954738330975955</v>
      </c>
      <c r="AR92" s="74">
        <f t="shared" si="110"/>
        <v>9.6271929824561404</v>
      </c>
      <c r="AS92" s="74">
        <f t="shared" si="111"/>
        <v>10.444444444444443</v>
      </c>
      <c r="AT92" s="74">
        <f t="shared" si="112"/>
        <v>10.687407407407408</v>
      </c>
      <c r="AU92" s="74">
        <f t="shared" si="113"/>
        <v>10.623595505617978</v>
      </c>
      <c r="AV92" s="74">
        <f t="shared" si="114"/>
        <v>15.716171617161717</v>
      </c>
      <c r="AW92" s="74">
        <f t="shared" si="115"/>
        <v>23.375</v>
      </c>
      <c r="AX92" s="74">
        <f t="shared" si="116"/>
        <v>10.928229665071768</v>
      </c>
      <c r="AY92" s="74">
        <f t="shared" si="117"/>
        <v>11.090909090909092</v>
      </c>
      <c r="AZ92" s="74">
        <f t="shared" si="106"/>
        <v>11.037037037037036</v>
      </c>
      <c r="BA92" s="111">
        <f t="shared" si="107"/>
        <v>9.9743589743589762</v>
      </c>
      <c r="BB92" s="42">
        <f t="shared" si="95"/>
        <v>-9.6282911719153097E-2</v>
      </c>
    </row>
    <row r="93" spans="1:54" ht="20.100000000000001" customHeight="1">
      <c r="A93" s="88" t="s">
        <v>172</v>
      </c>
      <c r="B93" s="90">
        <v>6.3</v>
      </c>
      <c r="C93" s="61">
        <v>6.3</v>
      </c>
      <c r="D93" s="61">
        <v>0.22</v>
      </c>
      <c r="E93" s="61">
        <v>6.75</v>
      </c>
      <c r="F93" s="61">
        <v>6.3</v>
      </c>
      <c r="G93" s="61">
        <v>6.33</v>
      </c>
      <c r="H93" s="61">
        <v>0.03</v>
      </c>
      <c r="I93" s="61">
        <v>6.3</v>
      </c>
      <c r="J93" s="61">
        <v>6.3</v>
      </c>
      <c r="K93" s="61">
        <v>12.9</v>
      </c>
      <c r="L93" s="61">
        <v>6.3</v>
      </c>
      <c r="M93" s="82">
        <v>6.31</v>
      </c>
      <c r="N93" s="42">
        <f t="shared" si="92"/>
        <v>1.5873015873015535E-3</v>
      </c>
      <c r="P93" s="340">
        <f t="shared" si="96"/>
        <v>7.7238822438981331E-4</v>
      </c>
      <c r="Q93" s="341">
        <f t="shared" si="97"/>
        <v>9.4175687497396392E-4</v>
      </c>
      <c r="R93" s="341">
        <f t="shared" si="98"/>
        <v>1.626879581904559E-3</v>
      </c>
      <c r="S93" s="341">
        <f t="shared" si="99"/>
        <v>7.3228821469295622E-4</v>
      </c>
      <c r="T93" s="342">
        <f t="shared" si="100"/>
        <v>5.8337393529634199E-4</v>
      </c>
      <c r="V93" s="97">
        <v>3.0760000000000001</v>
      </c>
      <c r="W93" s="61">
        <v>3.0760000000000001</v>
      </c>
      <c r="X93" s="61">
        <v>7.4999999999999997E-2</v>
      </c>
      <c r="Y93" s="61">
        <v>4.3499999999999996</v>
      </c>
      <c r="Z93" s="61">
        <v>3.0830000000000002</v>
      </c>
      <c r="AA93" s="61">
        <v>3.1960000000000002</v>
      </c>
      <c r="AB93" s="61">
        <v>0.113</v>
      </c>
      <c r="AC93" s="61">
        <v>3.0830000000000002</v>
      </c>
      <c r="AD93" s="61">
        <v>3.0830000000000002</v>
      </c>
      <c r="AE93" s="61">
        <v>9.2650000000000006</v>
      </c>
      <c r="AF93" s="61">
        <v>3.1749999999999998</v>
      </c>
      <c r="AG93" s="38">
        <v>3.1850000000000001</v>
      </c>
      <c r="AH93" s="42">
        <f t="shared" si="93"/>
        <v>3.1496062992126712E-3</v>
      </c>
      <c r="AJ93" s="340">
        <f t="shared" si="101"/>
        <v>6.3605233991166415E-4</v>
      </c>
      <c r="AK93" s="341">
        <f t="shared" si="102"/>
        <v>6.4798223279755192E-4</v>
      </c>
      <c r="AL93" s="341">
        <f t="shared" si="103"/>
        <v>1.3059180286600031E-3</v>
      </c>
      <c r="AM93" s="341">
        <f t="shared" si="104"/>
        <v>4.7183375402080359E-4</v>
      </c>
      <c r="AN93" s="342">
        <f t="shared" si="105"/>
        <v>3.2479147061906786E-4</v>
      </c>
      <c r="AP93" s="52">
        <f t="shared" si="108"/>
        <v>4.882539682539683</v>
      </c>
      <c r="AQ93" s="74">
        <f t="shared" si="109"/>
        <v>4.882539682539683</v>
      </c>
      <c r="AR93" s="74">
        <f t="shared" si="110"/>
        <v>3.4090909090909087</v>
      </c>
      <c r="AS93" s="74">
        <f t="shared" si="111"/>
        <v>6.4444444444444438</v>
      </c>
      <c r="AT93" s="74">
        <f t="shared" si="112"/>
        <v>4.893650793650794</v>
      </c>
      <c r="AU93" s="74">
        <f t="shared" si="113"/>
        <v>5.0489731437598735</v>
      </c>
      <c r="AV93" s="74">
        <f t="shared" si="114"/>
        <v>37.666666666666671</v>
      </c>
      <c r="AW93" s="74">
        <f t="shared" si="115"/>
        <v>4.893650793650794</v>
      </c>
      <c r="AX93" s="74">
        <f t="shared" si="116"/>
        <v>4.893650793650794</v>
      </c>
      <c r="AY93" s="74">
        <f t="shared" si="117"/>
        <v>7.1821705426356601</v>
      </c>
      <c r="AZ93" s="74">
        <f t="shared" si="106"/>
        <v>5.0396825396825395</v>
      </c>
      <c r="BA93" s="111">
        <f t="shared" si="107"/>
        <v>5.0475435816164822</v>
      </c>
      <c r="BB93" s="42">
        <f t="shared" si="95"/>
        <v>1.5598287931917717E-3</v>
      </c>
    </row>
    <row r="94" spans="1:54" ht="20.100000000000001" customHeight="1">
      <c r="A94" s="88" t="s">
        <v>244</v>
      </c>
      <c r="B94" s="90"/>
      <c r="C94" s="61">
        <v>9.3000000000000007</v>
      </c>
      <c r="D94" s="61"/>
      <c r="E94" s="61">
        <v>0.21</v>
      </c>
      <c r="F94" s="61"/>
      <c r="G94" s="61"/>
      <c r="H94" s="61">
        <v>2.25</v>
      </c>
      <c r="I94" s="61">
        <v>7.2</v>
      </c>
      <c r="J94" s="61">
        <v>1.8</v>
      </c>
      <c r="K94" s="61">
        <v>0.03</v>
      </c>
      <c r="L94" s="61">
        <v>8.73</v>
      </c>
      <c r="M94" s="82">
        <v>4.5</v>
      </c>
      <c r="N94" s="42">
        <f t="shared" si="92"/>
        <v>-0.4845360824742268</v>
      </c>
      <c r="P94" s="340">
        <f t="shared" si="96"/>
        <v>0</v>
      </c>
      <c r="Q94" s="341">
        <f t="shared" si="97"/>
        <v>0</v>
      </c>
      <c r="R94" s="341">
        <f t="shared" si="98"/>
        <v>3.7834408881501367E-6</v>
      </c>
      <c r="S94" s="341">
        <f t="shared" si="99"/>
        <v>1.0147422403602394E-3</v>
      </c>
      <c r="T94" s="342">
        <f t="shared" si="100"/>
        <v>4.1603529458534698E-4</v>
      </c>
      <c r="V94" s="97"/>
      <c r="W94" s="61">
        <v>3.2650000000000001</v>
      </c>
      <c r="X94" s="61"/>
      <c r="Y94" s="61">
        <v>1.2E-2</v>
      </c>
      <c r="Z94" s="61"/>
      <c r="AA94" s="61"/>
      <c r="AB94" s="61">
        <v>1.1399999999999999</v>
      </c>
      <c r="AC94" s="61">
        <v>3.6659999999999999</v>
      </c>
      <c r="AD94" s="61">
        <v>0.91200000000000003</v>
      </c>
      <c r="AE94" s="61">
        <v>1.4E-2</v>
      </c>
      <c r="AF94" s="61">
        <v>3.8759999999999999</v>
      </c>
      <c r="AG94" s="38">
        <v>3.1539999999999999</v>
      </c>
      <c r="AH94" s="42">
        <f t="shared" si="93"/>
        <v>-0.18627450980392157</v>
      </c>
      <c r="AJ94" s="340">
        <f t="shared" si="101"/>
        <v>0</v>
      </c>
      <c r="AK94" s="341">
        <f t="shared" si="102"/>
        <v>0</v>
      </c>
      <c r="AL94" s="341">
        <f t="shared" si="103"/>
        <v>1.9733245980831129E-6</v>
      </c>
      <c r="AM94" s="341">
        <f t="shared" si="104"/>
        <v>5.7600870254634166E-4</v>
      </c>
      <c r="AN94" s="342">
        <f t="shared" si="105"/>
        <v>3.216302349552716E-4</v>
      </c>
      <c r="AP94" s="52"/>
      <c r="AQ94" s="74">
        <f t="shared" si="109"/>
        <v>3.510752688172043</v>
      </c>
      <c r="AR94" s="74"/>
      <c r="AS94" s="74">
        <f t="shared" si="111"/>
        <v>0.57142857142857151</v>
      </c>
      <c r="AT94" s="74"/>
      <c r="AU94" s="74"/>
      <c r="AV94" s="74">
        <f t="shared" si="114"/>
        <v>5.0666666666666664</v>
      </c>
      <c r="AW94" s="74">
        <f t="shared" si="115"/>
        <v>5.0916666666666668</v>
      </c>
      <c r="AX94" s="74">
        <f t="shared" si="116"/>
        <v>5.0666666666666673</v>
      </c>
      <c r="AY94" s="74">
        <f t="shared" si="117"/>
        <v>4.666666666666667</v>
      </c>
      <c r="AZ94" s="74">
        <f t="shared" si="106"/>
        <v>4.4398625429553267</v>
      </c>
      <c r="BA94" s="111">
        <f t="shared" si="107"/>
        <v>7.0088888888888885</v>
      </c>
      <c r="BB94" s="42">
        <f t="shared" si="95"/>
        <v>0.57862745098039203</v>
      </c>
    </row>
    <row r="95" spans="1:54" ht="20.100000000000001" customHeight="1" thickBot="1">
      <c r="A95" s="48" t="s">
        <v>33</v>
      </c>
      <c r="B95" s="91">
        <f t="shared" ref="B95:K95" si="118">B96-SUM(B68:B94)</f>
        <v>491.56999999999971</v>
      </c>
      <c r="C95" s="67">
        <f t="shared" si="118"/>
        <v>238.63000000000102</v>
      </c>
      <c r="D95" s="67">
        <f t="shared" si="118"/>
        <v>110.15000000000055</v>
      </c>
      <c r="E95" s="67">
        <f t="shared" si="118"/>
        <v>136.21999999999935</v>
      </c>
      <c r="F95" s="67">
        <f t="shared" si="118"/>
        <v>99.469999999999345</v>
      </c>
      <c r="G95" s="67">
        <f t="shared" si="118"/>
        <v>55.540000000000873</v>
      </c>
      <c r="H95" s="67">
        <f t="shared" si="118"/>
        <v>41.670000000001892</v>
      </c>
      <c r="I95" s="67">
        <f t="shared" si="118"/>
        <v>76.030000000000655</v>
      </c>
      <c r="J95" s="67">
        <f t="shared" si="118"/>
        <v>45.479999999999563</v>
      </c>
      <c r="K95" s="67">
        <f t="shared" si="118"/>
        <v>51.100000000002183</v>
      </c>
      <c r="L95" s="67">
        <f t="shared" ref="L95:M95" si="119">L96-SUM(L68:L94)</f>
        <v>35.900000000001455</v>
      </c>
      <c r="M95" s="107">
        <f t="shared" si="119"/>
        <v>41.3700000000008</v>
      </c>
      <c r="N95" s="42">
        <f t="shared" si="92"/>
        <v>0.1523676880222597</v>
      </c>
      <c r="P95" s="340">
        <f t="shared" si="96"/>
        <v>6.0267123724333384E-2</v>
      </c>
      <c r="Q95" s="349">
        <f t="shared" si="97"/>
        <v>8.2630611115410389E-3</v>
      </c>
      <c r="R95" s="341">
        <f t="shared" si="98"/>
        <v>6.4444609794826755E-3</v>
      </c>
      <c r="S95" s="341">
        <f t="shared" si="99"/>
        <v>4.1728804615044747E-3</v>
      </c>
      <c r="T95" s="342">
        <f t="shared" si="100"/>
        <v>3.8247511415546971E-3</v>
      </c>
      <c r="V95" s="97">
        <f t="shared" ref="V95:AG95" si="120">V96-SUM(V68:V94)</f>
        <v>97.765999999998712</v>
      </c>
      <c r="W95" s="61">
        <f t="shared" si="120"/>
        <v>43.581999999999425</v>
      </c>
      <c r="X95" s="61">
        <f t="shared" si="120"/>
        <v>38.502999999999702</v>
      </c>
      <c r="Y95" s="61">
        <f t="shared" si="120"/>
        <v>58.912000000000262</v>
      </c>
      <c r="Z95" s="61">
        <f t="shared" si="120"/>
        <v>96.3100000000004</v>
      </c>
      <c r="AA95" s="61">
        <f t="shared" si="120"/>
        <v>32.812999999998283</v>
      </c>
      <c r="AB95" s="61">
        <f t="shared" si="120"/>
        <v>23.990999999999076</v>
      </c>
      <c r="AC95" s="61">
        <f t="shared" si="120"/>
        <v>44.451999999998407</v>
      </c>
      <c r="AD95" s="61">
        <f t="shared" si="120"/>
        <v>21.602000000000771</v>
      </c>
      <c r="AE95" s="61">
        <f t="shared" si="120"/>
        <v>22.697999999998501</v>
      </c>
      <c r="AF95" s="61">
        <f t="shared" si="120"/>
        <v>17.488000000001193</v>
      </c>
      <c r="AG95" s="38">
        <f t="shared" si="120"/>
        <v>15.196000000003551</v>
      </c>
      <c r="AH95" s="42">
        <f t="shared" si="93"/>
        <v>-0.13106129917643447</v>
      </c>
      <c r="AJ95" s="340">
        <f t="shared" si="101"/>
        <v>2.0215960033746077E-2</v>
      </c>
      <c r="AK95" s="349">
        <f t="shared" si="102"/>
        <v>6.6527662718350927E-3</v>
      </c>
      <c r="AL95" s="341">
        <f t="shared" si="103"/>
        <v>3.1993229805205386E-3</v>
      </c>
      <c r="AM95" s="341">
        <f t="shared" si="104"/>
        <v>2.5988751780524023E-3</v>
      </c>
      <c r="AN95" s="342">
        <f t="shared" si="105"/>
        <v>1.5496173273244925E-3</v>
      </c>
      <c r="AP95" s="52">
        <f t="shared" si="108"/>
        <v>1.9888520454868843</v>
      </c>
      <c r="AQ95" s="76">
        <f t="shared" si="109"/>
        <v>1.8263420357875892</v>
      </c>
      <c r="AR95" s="76">
        <f t="shared" si="110"/>
        <v>3.4955061280072188</v>
      </c>
      <c r="AS95" s="76">
        <f t="shared" si="111"/>
        <v>4.3247687564234729</v>
      </c>
      <c r="AT95" s="76">
        <f t="shared" si="112"/>
        <v>9.682316276264304</v>
      </c>
      <c r="AU95" s="76">
        <f t="shared" si="113"/>
        <v>5.9079942383863457</v>
      </c>
      <c r="AV95" s="76">
        <f t="shared" si="114"/>
        <v>5.7573794096467443</v>
      </c>
      <c r="AW95" s="76">
        <f t="shared" si="115"/>
        <v>5.846639484413787</v>
      </c>
      <c r="AX95" s="76">
        <f t="shared" si="116"/>
        <v>4.749780123131262</v>
      </c>
      <c r="AY95" s="76">
        <f t="shared" si="117"/>
        <v>4.4418786692754466</v>
      </c>
      <c r="AZ95" s="76">
        <f t="shared" si="106"/>
        <v>4.8713091922006919</v>
      </c>
      <c r="BA95" s="17">
        <f t="shared" si="107"/>
        <v>3.6731931351228564</v>
      </c>
      <c r="BB95" s="42">
        <f t="shared" si="95"/>
        <v>-0.24595360503827257</v>
      </c>
    </row>
    <row r="96" spans="1:54" s="6" customFormat="1" ht="26.25" customHeight="1" thickBot="1">
      <c r="A96" s="58" t="s">
        <v>34</v>
      </c>
      <c r="B96" s="94">
        <v>8156.5199999999995</v>
      </c>
      <c r="C96" s="95">
        <v>6866.9900000000016</v>
      </c>
      <c r="D96" s="95">
        <v>6771.2099999999991</v>
      </c>
      <c r="E96" s="95">
        <v>6763.3699999999981</v>
      </c>
      <c r="F96" s="95">
        <v>7242.2800000000007</v>
      </c>
      <c r="G96" s="95">
        <v>6721.4800000000014</v>
      </c>
      <c r="H96" s="95">
        <v>6989.5900000000011</v>
      </c>
      <c r="I96" s="95">
        <v>8411.18</v>
      </c>
      <c r="J96" s="95">
        <v>7959.4999999999991</v>
      </c>
      <c r="K96" s="95">
        <v>7929.29</v>
      </c>
      <c r="L96" s="95">
        <v>8603.17</v>
      </c>
      <c r="M96" s="96">
        <v>10816.389999999998</v>
      </c>
      <c r="N96" s="139">
        <f t="shared" si="92"/>
        <v>0.25725633690837185</v>
      </c>
      <c r="O96"/>
      <c r="P96" s="334">
        <f>SUM(P68:P95)</f>
        <v>1</v>
      </c>
      <c r="Q96" s="338">
        <f t="shared" ref="Q96:T96" si="121">SUM(Q68:Q95)</f>
        <v>1</v>
      </c>
      <c r="R96" s="338">
        <f t="shared" si="121"/>
        <v>1.0000000000000002</v>
      </c>
      <c r="S96" s="338">
        <f t="shared" si="121"/>
        <v>0.99999999999999989</v>
      </c>
      <c r="T96" s="335">
        <f t="shared" si="121"/>
        <v>1.0000000000000004</v>
      </c>
      <c r="V96" s="99">
        <v>4836.079999999999</v>
      </c>
      <c r="W96" s="69">
        <v>4440.7740000000003</v>
      </c>
      <c r="X96" s="69">
        <v>4418.4079999999994</v>
      </c>
      <c r="Y96" s="69">
        <v>4372.8750000000009</v>
      </c>
      <c r="Z96" s="69">
        <v>4848.0569999999989</v>
      </c>
      <c r="AA96" s="69">
        <v>4932.2339999999995</v>
      </c>
      <c r="AB96" s="69">
        <v>5076.7289999999994</v>
      </c>
      <c r="AC96" s="69">
        <v>6686.5729999999976</v>
      </c>
      <c r="AD96" s="69">
        <v>6420.4919999999993</v>
      </c>
      <c r="AE96" s="69">
        <v>7094.6259999999984</v>
      </c>
      <c r="AF96" s="69">
        <v>6729.0650000000023</v>
      </c>
      <c r="AG96" s="85">
        <v>9806.2919999999995</v>
      </c>
      <c r="AH96" s="86">
        <f t="shared" si="93"/>
        <v>0.45730380075092097</v>
      </c>
      <c r="AI96"/>
      <c r="AJ96" s="334">
        <f>SUM(AJ68:AJ95)</f>
        <v>0.99999999999999967</v>
      </c>
      <c r="AK96" s="338">
        <f t="shared" ref="AK96:AN96" si="122">SUM(AK68:AK95)</f>
        <v>0.99999999999999989</v>
      </c>
      <c r="AL96" s="338">
        <f t="shared" si="122"/>
        <v>0.99999999999999989</v>
      </c>
      <c r="AM96" s="338">
        <f t="shared" si="122"/>
        <v>0.99999999999999967</v>
      </c>
      <c r="AN96" s="338">
        <f t="shared" si="122"/>
        <v>1</v>
      </c>
      <c r="AP96" s="72">
        <f t="shared" ref="AP96:AU96" si="123">(V96/B96)*10</f>
        <v>5.9290972130271236</v>
      </c>
      <c r="AQ96" s="77">
        <f t="shared" si="123"/>
        <v>6.4668420952993957</v>
      </c>
      <c r="AR96" s="77">
        <f t="shared" si="123"/>
        <v>6.5252857317968278</v>
      </c>
      <c r="AS96" s="77">
        <f t="shared" si="123"/>
        <v>6.4655268009882683</v>
      </c>
      <c r="AT96" s="77">
        <f t="shared" si="123"/>
        <v>6.6941032382067505</v>
      </c>
      <c r="AU96" s="77">
        <f t="shared" si="123"/>
        <v>7.3380178175044763</v>
      </c>
      <c r="AV96" s="77">
        <f>(AB96/H96)*10</f>
        <v>7.2632715223639712</v>
      </c>
      <c r="AW96" s="77">
        <f>(AC96/I96)*10</f>
        <v>7.9496253795543517</v>
      </c>
      <c r="AX96" s="77">
        <f>(AD96/J96)*10</f>
        <v>8.0664514102644631</v>
      </c>
      <c r="AY96" s="77">
        <f>(AE96/K96)*10</f>
        <v>8.9473660315110166</v>
      </c>
      <c r="AZ96" s="77">
        <f>(AF96/L96)*10</f>
        <v>7.8216111038140621</v>
      </c>
      <c r="BA96" s="87">
        <f t="shared" ref="BA96" si="124">(AG96/M96)*10</f>
        <v>9.0661412911331798</v>
      </c>
      <c r="BB96" s="86">
        <f t="shared" si="95"/>
        <v>0.15911430149119096</v>
      </c>
    </row>
  </sheetData>
  <mergeCells count="36">
    <mergeCell ref="AJ65:AN66"/>
    <mergeCell ref="AP65:BA65"/>
    <mergeCell ref="BB65:BB67"/>
    <mergeCell ref="B66:M66"/>
    <mergeCell ref="V66:AG66"/>
    <mergeCell ref="AP66:BA66"/>
    <mergeCell ref="AH65:AH67"/>
    <mergeCell ref="A65:A67"/>
    <mergeCell ref="B65:M65"/>
    <mergeCell ref="N65:N67"/>
    <mergeCell ref="P65:T66"/>
    <mergeCell ref="V65:AG65"/>
    <mergeCell ref="AJ36:AN37"/>
    <mergeCell ref="AP36:BA36"/>
    <mergeCell ref="BB36:BB38"/>
    <mergeCell ref="B37:M37"/>
    <mergeCell ref="V37:AG37"/>
    <mergeCell ref="AP37:BA37"/>
    <mergeCell ref="AH36:AH38"/>
    <mergeCell ref="A36:A38"/>
    <mergeCell ref="B36:M36"/>
    <mergeCell ref="N36:N38"/>
    <mergeCell ref="P36:T37"/>
    <mergeCell ref="V36:AG36"/>
    <mergeCell ref="AJ4:AN5"/>
    <mergeCell ref="AP4:BA4"/>
    <mergeCell ref="BB4:BB6"/>
    <mergeCell ref="B5:M5"/>
    <mergeCell ref="V5:AG5"/>
    <mergeCell ref="AP5:BA5"/>
    <mergeCell ref="AH4:AH6"/>
    <mergeCell ref="A4:A6"/>
    <mergeCell ref="B4:M4"/>
    <mergeCell ref="N4:N6"/>
    <mergeCell ref="P4:T5"/>
    <mergeCell ref="V4:AG4"/>
  </mergeCells>
  <conditionalFormatting sqref="BC7:BC33">
    <cfRule type="cellIs" dxfId="1" priority="15" operator="greaterThan">
      <formula>0</formula>
    </cfRule>
    <cfRule type="cellIs" dxfId="0" priority="16" operator="lessThan">
      <formula>0</formula>
    </cfRule>
  </conditionalFormatting>
  <printOptions horizontalCentered="1"/>
  <pageMargins left="0.31496062992125984" right="0.31496062992125984" top="0.35433070866141736" bottom="0.35433070866141736" header="0.31496062992125984" footer="0.31496062992125984"/>
  <pageSetup paperSize="9" scale="42" orientation="portrait" r:id="rId1"/>
  <ignoredErrors>
    <ignoredError sqref="AF32:AG32 L32:M32 AF61:AG61 M61 V61 L95:M95 AG95 B95:J95 B61:J61 B32:J32 V95:AD95 X61:AD61 V32:AD32" formulaRange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4" id="{7908EA22-F63E-4DC7-A6D5-483CF48CC8B1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BB7:BB33</xm:sqref>
        </x14:conditionalFormatting>
        <x14:conditionalFormatting xmlns:xm="http://schemas.microsoft.com/office/excel/2006/main">
          <x14:cfRule type="iconSet" priority="13" id="{AFBE16E8-850A-4CA9-9A50-70B9FA48BCE4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N7:N33</xm:sqref>
        </x14:conditionalFormatting>
        <x14:conditionalFormatting xmlns:xm="http://schemas.microsoft.com/office/excel/2006/main">
          <x14:cfRule type="iconSet" priority="12" id="{78E00C22-6D0D-4EB8-8451-DE5AA38A6C39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AH7:AH33</xm:sqref>
        </x14:conditionalFormatting>
        <x14:conditionalFormatting xmlns:xm="http://schemas.microsoft.com/office/excel/2006/main">
          <x14:cfRule type="iconSet" priority="11" id="{A972A698-652F-4D03-A708-422DE2A94B16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BB62</xm:sqref>
        </x14:conditionalFormatting>
        <x14:conditionalFormatting xmlns:xm="http://schemas.microsoft.com/office/excel/2006/main">
          <x14:cfRule type="iconSet" priority="10" id="{21552263-882D-4976-8E5C-40B5EB12AB6C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AH62</xm:sqref>
        </x14:conditionalFormatting>
        <x14:conditionalFormatting xmlns:xm="http://schemas.microsoft.com/office/excel/2006/main">
          <x14:cfRule type="iconSet" priority="9" id="{858BAC75-432E-4774-85CD-E32071A9F72C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BB96</xm:sqref>
        </x14:conditionalFormatting>
        <x14:conditionalFormatting xmlns:xm="http://schemas.microsoft.com/office/excel/2006/main">
          <x14:cfRule type="iconSet" priority="8" id="{CAD1884B-DA96-46B3-B132-1F42EE328AD0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N96</xm:sqref>
        </x14:conditionalFormatting>
        <x14:conditionalFormatting xmlns:xm="http://schemas.microsoft.com/office/excel/2006/main">
          <x14:cfRule type="iconSet" priority="7" id="{3F0E0D63-2211-4F0B-B28F-729C3B6C622B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AH96</xm:sqref>
        </x14:conditionalFormatting>
        <x14:conditionalFormatting xmlns:xm="http://schemas.microsoft.com/office/excel/2006/main">
          <x14:cfRule type="iconSet" priority="3" id="{3CA8BFCA-4BD7-4F79-9EAB-B8035C8C5E87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N68:N95</xm:sqref>
        </x14:conditionalFormatting>
        <x14:conditionalFormatting xmlns:xm="http://schemas.microsoft.com/office/excel/2006/main">
          <x14:cfRule type="iconSet" priority="2" id="{4002E031-051F-4CC4-B517-0F2BFE370621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AH68:AH95</xm:sqref>
        </x14:conditionalFormatting>
        <x14:conditionalFormatting xmlns:xm="http://schemas.microsoft.com/office/excel/2006/main">
          <x14:cfRule type="iconSet" priority="1" id="{3CA8786F-74F7-483F-B868-2650161111F9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BB68:BB95</xm:sqref>
        </x14:conditionalFormatting>
        <x14:conditionalFormatting xmlns:xm="http://schemas.microsoft.com/office/excel/2006/main">
          <x14:cfRule type="iconSet" priority="146" id="{FAC3B505-09C3-44E5-B4E8-56818129B498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N39:N62</xm:sqref>
        </x14:conditionalFormatting>
        <x14:conditionalFormatting xmlns:xm="http://schemas.microsoft.com/office/excel/2006/main">
          <x14:cfRule type="iconSet" priority="148" id="{73FDE547-F365-453C-81A2-0E8DF24BE575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AH39:AH61</xm:sqref>
        </x14:conditionalFormatting>
        <x14:conditionalFormatting xmlns:xm="http://schemas.microsoft.com/office/excel/2006/main">
          <x14:cfRule type="iconSet" priority="150" id="{0324FA67-12D3-478B-B7D5-66D98743FF5B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BB39:BB61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352DFA-9876-4CF5-993E-298953D856DE}">
  <sheetPr>
    <pageSetUpPr fitToPage="1"/>
  </sheetPr>
  <dimension ref="A1:AT68"/>
  <sheetViews>
    <sheetView showGridLines="0" workbookViewId="0">
      <selection activeCell="AC69" sqref="AC69"/>
    </sheetView>
  </sheetViews>
  <sheetFormatPr defaultRowHeight="15"/>
  <cols>
    <col min="1" max="1" width="18.7109375" customWidth="1"/>
    <col min="14" max="14" width="9.85546875" customWidth="1"/>
    <col min="15" max="15" width="1.7109375" customWidth="1"/>
    <col min="16" max="16" width="18.7109375" hidden="1" customWidth="1"/>
    <col min="29" max="29" width="10.140625" customWidth="1"/>
    <col min="30" max="30" width="1.7109375" customWidth="1"/>
    <col min="43" max="43" width="9.85546875" customWidth="1"/>
    <col min="46" max="46" width="9.140625" style="23"/>
  </cols>
  <sheetData>
    <row r="1" spans="1:46" ht="15.75">
      <c r="A1" s="18" t="s">
        <v>109</v>
      </c>
    </row>
    <row r="3" spans="1:46" ht="15.75" thickBot="1">
      <c r="N3" s="5" t="s">
        <v>19</v>
      </c>
      <c r="AC3" s="312">
        <v>1000</v>
      </c>
      <c r="AQ3" s="312" t="s">
        <v>43</v>
      </c>
    </row>
    <row r="4" spans="1:46" ht="20.100000000000001" customHeight="1">
      <c r="A4" s="507" t="s">
        <v>21</v>
      </c>
      <c r="B4" s="509" t="s">
        <v>13</v>
      </c>
      <c r="C4" s="506"/>
      <c r="D4" s="506"/>
      <c r="E4" s="506"/>
      <c r="F4" s="506"/>
      <c r="G4" s="506"/>
      <c r="H4" s="506"/>
      <c r="I4" s="506"/>
      <c r="J4" s="506"/>
      <c r="K4" s="506"/>
      <c r="L4" s="506"/>
      <c r="M4" s="506"/>
      <c r="N4" s="512" t="s">
        <v>258</v>
      </c>
      <c r="P4" s="510" t="s">
        <v>21</v>
      </c>
      <c r="Q4" s="505" t="s">
        <v>13</v>
      </c>
      <c r="R4" s="506"/>
      <c r="S4" s="506"/>
      <c r="T4" s="506"/>
      <c r="U4" s="506"/>
      <c r="V4" s="506"/>
      <c r="W4" s="506"/>
      <c r="X4" s="506"/>
      <c r="Y4" s="506"/>
      <c r="Z4" s="506"/>
      <c r="AA4" s="506"/>
      <c r="AB4" s="506"/>
      <c r="AC4" s="503" t="s">
        <v>258</v>
      </c>
      <c r="AE4" s="505" t="s">
        <v>13</v>
      </c>
      <c r="AF4" s="506"/>
      <c r="AG4" s="506"/>
      <c r="AH4" s="506"/>
      <c r="AI4" s="506"/>
      <c r="AJ4" s="506"/>
      <c r="AK4" s="506"/>
      <c r="AL4" s="506"/>
      <c r="AM4" s="506"/>
      <c r="AN4" s="506"/>
      <c r="AO4" s="506"/>
      <c r="AP4" s="506"/>
      <c r="AQ4" s="503" t="s">
        <v>258</v>
      </c>
    </row>
    <row r="5" spans="1:46" ht="20.100000000000001" customHeight="1" thickBot="1">
      <c r="A5" s="508"/>
      <c r="B5" s="31">
        <v>2010</v>
      </c>
      <c r="C5" s="163">
        <v>2011</v>
      </c>
      <c r="D5" s="163">
        <v>2012</v>
      </c>
      <c r="E5" s="163">
        <v>2013</v>
      </c>
      <c r="F5" s="163">
        <v>2014</v>
      </c>
      <c r="G5" s="163">
        <v>2015</v>
      </c>
      <c r="H5" s="163">
        <v>2016</v>
      </c>
      <c r="I5" s="163">
        <v>2017</v>
      </c>
      <c r="J5" s="163">
        <v>2018</v>
      </c>
      <c r="K5" s="163">
        <v>2019</v>
      </c>
      <c r="L5" s="163">
        <v>2020</v>
      </c>
      <c r="M5" s="163">
        <v>2021</v>
      </c>
      <c r="N5" s="513"/>
      <c r="P5" s="511"/>
      <c r="Q5" s="51">
        <v>2010</v>
      </c>
      <c r="R5" s="163">
        <v>2011</v>
      </c>
      <c r="S5" s="163">
        <v>2012</v>
      </c>
      <c r="T5" s="163">
        <v>2013</v>
      </c>
      <c r="U5" s="163">
        <v>2014</v>
      </c>
      <c r="V5" s="163">
        <v>2015</v>
      </c>
      <c r="W5" s="163">
        <v>2016</v>
      </c>
      <c r="X5" s="163">
        <v>2017</v>
      </c>
      <c r="Y5" s="163">
        <v>2018</v>
      </c>
      <c r="Z5" s="163">
        <v>2019</v>
      </c>
      <c r="AA5" s="163">
        <v>2020</v>
      </c>
      <c r="AB5" s="163">
        <v>2021</v>
      </c>
      <c r="AC5" s="504"/>
      <c r="AE5" s="51">
        <v>2010</v>
      </c>
      <c r="AF5" s="163">
        <v>2011</v>
      </c>
      <c r="AG5" s="163">
        <v>2012</v>
      </c>
      <c r="AH5" s="163">
        <v>2013</v>
      </c>
      <c r="AI5" s="163">
        <v>2014</v>
      </c>
      <c r="AJ5" s="163">
        <v>2015</v>
      </c>
      <c r="AK5" s="163">
        <v>2016</v>
      </c>
      <c r="AL5" s="163">
        <v>2017</v>
      </c>
      <c r="AM5" s="29">
        <v>2018</v>
      </c>
      <c r="AN5" s="163">
        <v>2019</v>
      </c>
      <c r="AO5" s="29">
        <v>2020</v>
      </c>
      <c r="AP5" s="163">
        <v>2021</v>
      </c>
      <c r="AQ5" s="504"/>
      <c r="AT5" s="313"/>
    </row>
    <row r="6" spans="1:46" ht="3" customHeight="1" thickBot="1">
      <c r="A6" s="314"/>
      <c r="B6" s="313"/>
      <c r="C6" s="313"/>
      <c r="D6" s="313"/>
      <c r="E6" s="313"/>
      <c r="F6" s="313"/>
      <c r="G6" s="313"/>
      <c r="H6" s="313"/>
      <c r="I6" s="313"/>
      <c r="J6" s="313"/>
      <c r="K6" s="313"/>
      <c r="L6" s="313"/>
      <c r="M6" s="313"/>
      <c r="N6" s="315"/>
      <c r="P6" s="314"/>
      <c r="Q6" s="316">
        <v>2010</v>
      </c>
      <c r="R6" s="316">
        <v>2011</v>
      </c>
      <c r="S6" s="316">
        <v>2012</v>
      </c>
      <c r="T6" s="316"/>
      <c r="U6" s="316"/>
      <c r="V6" s="316"/>
      <c r="W6" s="316"/>
      <c r="X6" s="316"/>
      <c r="Y6" s="313"/>
      <c r="Z6" s="313"/>
      <c r="AA6" s="313"/>
      <c r="AB6" s="313"/>
      <c r="AC6" s="317"/>
      <c r="AE6" s="316"/>
      <c r="AF6" s="316"/>
      <c r="AG6" s="316"/>
      <c r="AH6" s="316"/>
      <c r="AI6" s="316"/>
      <c r="AJ6" s="316"/>
      <c r="AK6" s="316"/>
      <c r="AL6" s="316"/>
      <c r="AM6" s="313"/>
      <c r="AN6" s="313"/>
      <c r="AO6" s="313"/>
      <c r="AP6" s="313"/>
      <c r="AQ6" s="315"/>
    </row>
    <row r="7" spans="1:46" ht="20.100000000000001" customHeight="1">
      <c r="A7" s="164" t="s">
        <v>1</v>
      </c>
      <c r="B7" s="79">
        <v>162618.44999999995</v>
      </c>
      <c r="C7" s="60">
        <v>156534.06999999998</v>
      </c>
      <c r="D7" s="60">
        <v>239190.1999999999</v>
      </c>
      <c r="E7" s="60">
        <v>213768.74999999997</v>
      </c>
      <c r="F7" s="60">
        <v>196345.2</v>
      </c>
      <c r="G7" s="60">
        <v>183217.2099999999</v>
      </c>
      <c r="H7" s="60">
        <v>164354.55999999982</v>
      </c>
      <c r="I7" s="60">
        <v>192935.97999999986</v>
      </c>
      <c r="J7" s="60">
        <v>211445.75</v>
      </c>
      <c r="K7" s="60">
        <v>219278.33000000005</v>
      </c>
      <c r="L7" s="60">
        <v>238978.52999999991</v>
      </c>
      <c r="M7" s="60">
        <v>227112.63999999996</v>
      </c>
      <c r="N7" s="318">
        <f>(M7-L7)/L7</f>
        <v>-4.9652535731975422E-2</v>
      </c>
      <c r="P7" s="2" t="s">
        <v>1</v>
      </c>
      <c r="Q7" s="79">
        <v>37448.925000000003</v>
      </c>
      <c r="R7" s="60">
        <v>38839.965999999986</v>
      </c>
      <c r="S7" s="60">
        <v>43280.928999999975</v>
      </c>
      <c r="T7" s="60">
        <v>45616.113000000012</v>
      </c>
      <c r="U7" s="60">
        <v>47446.346999999972</v>
      </c>
      <c r="V7" s="60">
        <v>44866.651000000042</v>
      </c>
      <c r="W7" s="60">
        <v>44731.008000000016</v>
      </c>
      <c r="X7" s="60">
        <v>48635.341000000037</v>
      </c>
      <c r="Y7" s="60">
        <v>54050.858</v>
      </c>
      <c r="Z7" s="60">
        <v>57478.924000000043</v>
      </c>
      <c r="AA7" s="60">
        <v>63485.803999999982</v>
      </c>
      <c r="AB7" s="60">
        <v>59798.457000000039</v>
      </c>
      <c r="AC7" s="318">
        <f>(AB7-AA7)/AA7</f>
        <v>-5.8081441325055036E-2</v>
      </c>
      <c r="AE7" s="166">
        <f t="shared" ref="AE7:AE22" si="0">(Q7/B7)*10</f>
        <v>2.3028706152346192</v>
      </c>
      <c r="AF7" s="160">
        <f t="shared" ref="AF7:AF22" si="1">(R7/C7)*10</f>
        <v>2.4812467982209876</v>
      </c>
      <c r="AG7" s="160">
        <f t="shared" ref="AG7:AG22" si="2">(S7/D7)*10</f>
        <v>1.8094775204000828</v>
      </c>
      <c r="AH7" s="160">
        <f t="shared" ref="AH7:AH22" si="3">(T7/E7)*10</f>
        <v>2.1338999736865198</v>
      </c>
      <c r="AI7" s="160">
        <f t="shared" ref="AI7:AI22" si="4">(U7/F7)*10</f>
        <v>2.4164760330275441</v>
      </c>
      <c r="AJ7" s="160">
        <f t="shared" ref="AJ7:AJ22" si="5">(V7/G7)*10</f>
        <v>2.4488229571883595</v>
      </c>
      <c r="AK7" s="160">
        <f t="shared" ref="AK7:AK22" si="6">(W7/H7)*10</f>
        <v>2.7216164857245251</v>
      </c>
      <c r="AL7" s="160">
        <f t="shared" ref="AL7:AL22" si="7">(X7/I7)*10</f>
        <v>2.5208020297717444</v>
      </c>
      <c r="AM7" s="160">
        <f t="shared" ref="AM7:AM22" si="8">(Y7/J7)*10</f>
        <v>2.5562518045408811</v>
      </c>
      <c r="AN7" s="160">
        <f t="shared" ref="AN7:AN22" si="9">(Z7/K7)*10</f>
        <v>2.6212769861937577</v>
      </c>
      <c r="AO7" s="160">
        <f t="shared" ref="AO7:AO22" si="10">(AA7/L7)*10</f>
        <v>2.6565484355435616</v>
      </c>
      <c r="AP7" s="160">
        <f t="shared" ref="AP7:AP22" si="11">(AB7/M7)*10</f>
        <v>2.6329867417330908</v>
      </c>
      <c r="AQ7" s="318">
        <f>(AP7-AO7)/AO7</f>
        <v>-8.8692882445600106E-3</v>
      </c>
      <c r="AT7"/>
    </row>
    <row r="8" spans="1:46" ht="20.100000000000001" customHeight="1">
      <c r="A8" s="167" t="s">
        <v>2</v>
      </c>
      <c r="B8" s="81">
        <v>161664.07999999981</v>
      </c>
      <c r="C8" s="61">
        <v>214997.14</v>
      </c>
      <c r="D8" s="61">
        <v>230196.23999999993</v>
      </c>
      <c r="E8" s="61">
        <v>260171.31000000006</v>
      </c>
      <c r="F8" s="61">
        <v>219768.14999999994</v>
      </c>
      <c r="G8" s="61">
        <v>191622.89999999979</v>
      </c>
      <c r="H8" s="61">
        <v>187100.07000000012</v>
      </c>
      <c r="I8" s="61">
        <v>187560.18000000008</v>
      </c>
      <c r="J8" s="61">
        <v>245913.44</v>
      </c>
      <c r="K8" s="61">
        <v>226330.75999999989</v>
      </c>
      <c r="L8" s="61">
        <v>217081.86999999988</v>
      </c>
      <c r="M8" s="61">
        <v>232262.33999999988</v>
      </c>
      <c r="N8" s="319">
        <f t="shared" ref="N8:N23" si="12">(M8-L8)/L8</f>
        <v>6.9929699794828604E-2</v>
      </c>
      <c r="P8" s="2" t="s">
        <v>2</v>
      </c>
      <c r="Q8" s="81">
        <v>39208.55799999999</v>
      </c>
      <c r="R8" s="61">
        <v>43534.874999999993</v>
      </c>
      <c r="S8" s="61">
        <v>46936.957999999977</v>
      </c>
      <c r="T8" s="61">
        <v>51921.968000000052</v>
      </c>
      <c r="U8" s="61">
        <v>51933.389000000017</v>
      </c>
      <c r="V8" s="61">
        <v>46937.144999999968</v>
      </c>
      <c r="W8" s="61">
        <v>48461.340000000011</v>
      </c>
      <c r="X8" s="61">
        <v>48751.319999999949</v>
      </c>
      <c r="Y8" s="61">
        <v>57358.343000000001</v>
      </c>
      <c r="Z8" s="61">
        <v>60378.147999999928</v>
      </c>
      <c r="AA8" s="61">
        <v>54982.760999999962</v>
      </c>
      <c r="AB8" s="61">
        <v>61210.272999999957</v>
      </c>
      <c r="AC8" s="319">
        <f t="shared" ref="AC8:AC23" si="13">(AB8-AA8)/AA8</f>
        <v>0.11326299164932804</v>
      </c>
      <c r="AE8" s="121">
        <f t="shared" si="0"/>
        <v>2.425310433832923</v>
      </c>
      <c r="AF8" s="122">
        <f t="shared" si="1"/>
        <v>2.0249048429202356</v>
      </c>
      <c r="AG8" s="122">
        <f t="shared" si="2"/>
        <v>2.0389975961379729</v>
      </c>
      <c r="AH8" s="122">
        <f t="shared" si="3"/>
        <v>1.9956838438488873</v>
      </c>
      <c r="AI8" s="122">
        <f t="shared" si="4"/>
        <v>2.3630989749879605</v>
      </c>
      <c r="AJ8" s="122">
        <f t="shared" si="5"/>
        <v>2.4494538492006965</v>
      </c>
      <c r="AK8" s="122">
        <f t="shared" si="6"/>
        <v>2.5901294424956642</v>
      </c>
      <c r="AL8" s="122">
        <f t="shared" si="7"/>
        <v>2.5992361491655602</v>
      </c>
      <c r="AM8" s="122">
        <f t="shared" si="8"/>
        <v>2.332460682100173</v>
      </c>
      <c r="AN8" s="122">
        <f t="shared" si="9"/>
        <v>2.6676951908790461</v>
      </c>
      <c r="AO8" s="122">
        <f t="shared" si="10"/>
        <v>2.5328122058281508</v>
      </c>
      <c r="AP8" s="122">
        <f t="shared" si="11"/>
        <v>2.6353937965147511</v>
      </c>
      <c r="AQ8" s="319">
        <f t="shared" ref="AQ8:AQ23" si="14">(AP8-AO8)/AO8</f>
        <v>4.0501064567895727E-2</v>
      </c>
      <c r="AT8"/>
    </row>
    <row r="9" spans="1:46" ht="20.100000000000001" customHeight="1">
      <c r="A9" s="167" t="s">
        <v>3</v>
      </c>
      <c r="B9" s="81">
        <v>247651.7600000001</v>
      </c>
      <c r="C9" s="61">
        <v>229392.75000000003</v>
      </c>
      <c r="D9" s="61">
        <v>306569.51000000007</v>
      </c>
      <c r="E9" s="61">
        <v>231638.53999999992</v>
      </c>
      <c r="F9" s="61">
        <v>216803.50000000012</v>
      </c>
      <c r="G9" s="61">
        <v>258485.74000000011</v>
      </c>
      <c r="H9" s="61">
        <v>249519.08999999994</v>
      </c>
      <c r="I9" s="61">
        <v>240693.52999999991</v>
      </c>
      <c r="J9" s="61">
        <v>242853</v>
      </c>
      <c r="K9" s="61">
        <v>231554.96000000011</v>
      </c>
      <c r="L9" s="61">
        <v>255533.76999999979</v>
      </c>
      <c r="M9" s="61">
        <v>311526.69999999966</v>
      </c>
      <c r="N9" s="319">
        <f t="shared" si="12"/>
        <v>0.21912144919240978</v>
      </c>
      <c r="P9" s="2" t="s">
        <v>3</v>
      </c>
      <c r="Q9" s="81">
        <v>51168.47700000005</v>
      </c>
      <c r="R9" s="61">
        <v>49454.935999999994</v>
      </c>
      <c r="S9" s="61">
        <v>57419.120999999985</v>
      </c>
      <c r="T9" s="61">
        <v>50259.945</v>
      </c>
      <c r="U9" s="61">
        <v>50881.621999999916</v>
      </c>
      <c r="V9" s="61">
        <v>62257.105999999985</v>
      </c>
      <c r="W9" s="61">
        <v>56423.886000000035</v>
      </c>
      <c r="X9" s="61">
        <v>66075.244999999908</v>
      </c>
      <c r="Y9" s="61">
        <v>64577.565999999999</v>
      </c>
      <c r="Z9" s="61">
        <v>61804.521999999954</v>
      </c>
      <c r="AA9" s="61">
        <v>66953.59299999995</v>
      </c>
      <c r="AB9" s="61">
        <v>86739.842000000106</v>
      </c>
      <c r="AC9" s="319">
        <f t="shared" si="13"/>
        <v>0.29552184003030535</v>
      </c>
      <c r="AE9" s="121">
        <f t="shared" si="0"/>
        <v>2.0661463096406028</v>
      </c>
      <c r="AF9" s="122">
        <f t="shared" si="1"/>
        <v>2.1559066709824086</v>
      </c>
      <c r="AG9" s="122">
        <f t="shared" si="2"/>
        <v>1.8729560222737081</v>
      </c>
      <c r="AH9" s="122">
        <f t="shared" si="3"/>
        <v>2.1697574591861963</v>
      </c>
      <c r="AI9" s="122">
        <f t="shared" si="4"/>
        <v>2.3469003959806871</v>
      </c>
      <c r="AJ9" s="122">
        <f t="shared" si="5"/>
        <v>2.4085315499415931</v>
      </c>
      <c r="AK9" s="122">
        <f t="shared" si="6"/>
        <v>2.2613053774763308</v>
      </c>
      <c r="AL9" s="122">
        <f t="shared" si="7"/>
        <v>2.7452023741560456</v>
      </c>
      <c r="AM9" s="122">
        <f t="shared" si="8"/>
        <v>2.6591216085450871</v>
      </c>
      <c r="AN9" s="122">
        <f t="shared" si="9"/>
        <v>2.6691081028883996</v>
      </c>
      <c r="AO9" s="122">
        <f t="shared" si="10"/>
        <v>2.6201465661466194</v>
      </c>
      <c r="AP9" s="122">
        <f t="shared" si="11"/>
        <v>2.7843469596667059</v>
      </c>
      <c r="AQ9" s="319">
        <f t="shared" si="14"/>
        <v>6.2668400173342825E-2</v>
      </c>
      <c r="AT9"/>
    </row>
    <row r="10" spans="1:46" ht="20.100000000000001" customHeight="1">
      <c r="A10" s="167" t="s">
        <v>4</v>
      </c>
      <c r="B10" s="81">
        <v>215335.86</v>
      </c>
      <c r="C10" s="61">
        <v>234500.52</v>
      </c>
      <c r="D10" s="61">
        <v>245047.83999999971</v>
      </c>
      <c r="E10" s="61">
        <v>295201.40999999992</v>
      </c>
      <c r="F10" s="61">
        <v>217619.5400000001</v>
      </c>
      <c r="G10" s="61">
        <v>264598.62000000005</v>
      </c>
      <c r="H10" s="61">
        <v>251369.34000000005</v>
      </c>
      <c r="I10" s="61">
        <v>225265.57000000021</v>
      </c>
      <c r="J10" s="61">
        <v>280278.36</v>
      </c>
      <c r="K10" s="61">
        <v>242604.24999999974</v>
      </c>
      <c r="L10" s="61">
        <v>221930.11999999973</v>
      </c>
      <c r="M10" s="61">
        <v>287139.19999999955</v>
      </c>
      <c r="N10" s="319">
        <f t="shared" si="12"/>
        <v>0.29382708394876683</v>
      </c>
      <c r="P10" s="2" t="s">
        <v>4</v>
      </c>
      <c r="Q10" s="81">
        <v>46025.074999999961</v>
      </c>
      <c r="R10" s="61">
        <v>44904.889000000003</v>
      </c>
      <c r="S10" s="61">
        <v>48943.746000000036</v>
      </c>
      <c r="T10" s="61">
        <v>56740.441000000035</v>
      </c>
      <c r="U10" s="61">
        <v>53780.95900000001</v>
      </c>
      <c r="V10" s="61">
        <v>62171.204999999944</v>
      </c>
      <c r="W10" s="61">
        <v>54315.156000000032</v>
      </c>
      <c r="X10" s="61">
        <v>53392.404000000024</v>
      </c>
      <c r="Y10" s="61">
        <v>64781.760000000002</v>
      </c>
      <c r="Z10" s="61">
        <v>61456.496999999916</v>
      </c>
      <c r="AA10" s="61">
        <v>59545.284999999967</v>
      </c>
      <c r="AB10" s="61">
        <v>77211.85000000002</v>
      </c>
      <c r="AC10" s="319">
        <f t="shared" si="13"/>
        <v>0.29669124935752783</v>
      </c>
      <c r="AE10" s="121">
        <f t="shared" si="0"/>
        <v>2.1373623046342565</v>
      </c>
      <c r="AF10" s="122">
        <f t="shared" si="1"/>
        <v>1.914916393362369</v>
      </c>
      <c r="AG10" s="122">
        <f t="shared" si="2"/>
        <v>1.9973139122548518</v>
      </c>
      <c r="AH10" s="122">
        <f t="shared" si="3"/>
        <v>1.9220924791653282</v>
      </c>
      <c r="AI10" s="122">
        <f t="shared" si="4"/>
        <v>2.4713295046942929</v>
      </c>
      <c r="AJ10" s="122">
        <f t="shared" si="5"/>
        <v>2.3496420729631899</v>
      </c>
      <c r="AK10" s="122">
        <f t="shared" si="6"/>
        <v>2.160770919794754</v>
      </c>
      <c r="AL10" s="122">
        <f t="shared" si="7"/>
        <v>2.3701981621070618</v>
      </c>
      <c r="AM10" s="122">
        <f t="shared" si="8"/>
        <v>2.3113364870552262</v>
      </c>
      <c r="AN10" s="122">
        <f t="shared" si="9"/>
        <v>2.5331995214428424</v>
      </c>
      <c r="AO10" s="122">
        <f t="shared" si="10"/>
        <v>2.6830646061021386</v>
      </c>
      <c r="AP10" s="122">
        <f t="shared" si="11"/>
        <v>2.6890041485105529</v>
      </c>
      <c r="AQ10" s="319">
        <f t="shared" si="14"/>
        <v>2.2137157617844617E-3</v>
      </c>
      <c r="AT10"/>
    </row>
    <row r="11" spans="1:46" ht="20.100000000000001" customHeight="1">
      <c r="A11" s="167" t="s">
        <v>5</v>
      </c>
      <c r="B11" s="81">
        <v>222013.68</v>
      </c>
      <c r="C11" s="61">
        <v>263893.25999999989</v>
      </c>
      <c r="D11" s="61">
        <v>299190.6300000003</v>
      </c>
      <c r="E11" s="61">
        <v>256106.34999999966</v>
      </c>
      <c r="F11" s="61">
        <v>230811.05</v>
      </c>
      <c r="G11" s="61">
        <v>216672.04999999973</v>
      </c>
      <c r="H11" s="61">
        <v>236802.16999999972</v>
      </c>
      <c r="I11" s="61">
        <v>260243.39000000019</v>
      </c>
      <c r="J11" s="61">
        <v>262127.07</v>
      </c>
      <c r="K11" s="61">
        <v>281547.48000000021</v>
      </c>
      <c r="L11" s="61">
        <v>229388.94999999992</v>
      </c>
      <c r="M11" s="61">
        <v>289737.4499999996</v>
      </c>
      <c r="N11" s="319">
        <f t="shared" si="12"/>
        <v>0.26308372744197006</v>
      </c>
      <c r="P11" s="2" t="s">
        <v>5</v>
      </c>
      <c r="Q11" s="81">
        <v>47205.19600000004</v>
      </c>
      <c r="R11" s="61">
        <v>52842.769000000008</v>
      </c>
      <c r="S11" s="61">
        <v>54431.923000000046</v>
      </c>
      <c r="T11" s="61">
        <v>55981.48</v>
      </c>
      <c r="U11" s="61">
        <v>55053.410000000054</v>
      </c>
      <c r="V11" s="61">
        <v>55267.650999999962</v>
      </c>
      <c r="W11" s="61">
        <v>56035.015999999938</v>
      </c>
      <c r="X11" s="61">
        <v>66317.002000000022</v>
      </c>
      <c r="Y11" s="61">
        <v>64324.446000000004</v>
      </c>
      <c r="Z11" s="61">
        <v>68453.83000000006</v>
      </c>
      <c r="AA11" s="61">
        <v>58256.008000000045</v>
      </c>
      <c r="AB11" s="61">
        <v>77243.608000000022</v>
      </c>
      <c r="AC11" s="319">
        <f t="shared" si="13"/>
        <v>0.3259337646341981</v>
      </c>
      <c r="AE11" s="121">
        <f t="shared" si="0"/>
        <v>2.1262291584914967</v>
      </c>
      <c r="AF11" s="122">
        <f t="shared" si="1"/>
        <v>2.002429656596763</v>
      </c>
      <c r="AG11" s="122">
        <f t="shared" si="2"/>
        <v>1.8193057382846511</v>
      </c>
      <c r="AH11" s="122">
        <f t="shared" si="3"/>
        <v>2.185868487837185</v>
      </c>
      <c r="AI11" s="122">
        <f t="shared" si="4"/>
        <v>2.3852155258597914</v>
      </c>
      <c r="AJ11" s="122">
        <f t="shared" si="5"/>
        <v>2.5507512851796084</v>
      </c>
      <c r="AK11" s="122">
        <f t="shared" si="6"/>
        <v>2.366321896458973</v>
      </c>
      <c r="AL11" s="122">
        <f t="shared" si="7"/>
        <v>2.5482684497769559</v>
      </c>
      <c r="AM11" s="122">
        <f t="shared" si="8"/>
        <v>2.4539413651554569</v>
      </c>
      <c r="AN11" s="122">
        <f t="shared" si="9"/>
        <v>2.4313423085868151</v>
      </c>
      <c r="AO11" s="122">
        <f t="shared" si="10"/>
        <v>2.5396170129380713</v>
      </c>
      <c r="AP11" s="122">
        <f t="shared" si="11"/>
        <v>2.6659863265863675</v>
      </c>
      <c r="AQ11" s="319">
        <f t="shared" si="14"/>
        <v>4.9759201093908287E-2</v>
      </c>
      <c r="AT11"/>
    </row>
    <row r="12" spans="1:46" ht="20.100000000000001" customHeight="1">
      <c r="A12" s="167" t="s">
        <v>6</v>
      </c>
      <c r="B12" s="81">
        <v>215680.73000000007</v>
      </c>
      <c r="C12" s="61">
        <v>298357.37000000005</v>
      </c>
      <c r="D12" s="61">
        <v>243274.90999999974</v>
      </c>
      <c r="E12" s="61">
        <v>242334.35000000021</v>
      </c>
      <c r="F12" s="61">
        <v>229301.40999999997</v>
      </c>
      <c r="G12" s="61">
        <v>227631.27999999985</v>
      </c>
      <c r="H12" s="61">
        <v>210795.03999999986</v>
      </c>
      <c r="I12" s="61">
        <v>279141.12000000017</v>
      </c>
      <c r="J12" s="61">
        <v>254074.62</v>
      </c>
      <c r="K12" s="61">
        <v>214797.02000000022</v>
      </c>
      <c r="L12" s="61">
        <v>270265.60999999958</v>
      </c>
      <c r="M12" s="61">
        <v>280981.16999999975</v>
      </c>
      <c r="N12" s="319">
        <f t="shared" si="12"/>
        <v>3.9648255654872955E-2</v>
      </c>
      <c r="P12" s="2" t="s">
        <v>6</v>
      </c>
      <c r="Q12" s="81">
        <v>45837.497000000039</v>
      </c>
      <c r="R12" s="61">
        <v>51105.701000000001</v>
      </c>
      <c r="S12" s="61">
        <v>50899.00499999999</v>
      </c>
      <c r="T12" s="61">
        <v>50438.382000000049</v>
      </c>
      <c r="U12" s="61">
        <v>52151.921999999926</v>
      </c>
      <c r="V12" s="61">
        <v>56091.163000000008</v>
      </c>
      <c r="W12" s="61">
        <v>52714.073000000055</v>
      </c>
      <c r="X12" s="61">
        <v>64528.730000000025</v>
      </c>
      <c r="Y12" s="61">
        <v>62742.375</v>
      </c>
      <c r="Z12" s="61">
        <v>55571.388000000043</v>
      </c>
      <c r="AA12" s="61">
        <v>66351.210999999865</v>
      </c>
      <c r="AB12" s="61">
        <v>74566.506000000139</v>
      </c>
      <c r="AC12" s="319">
        <f t="shared" si="13"/>
        <v>0.12381529856328156</v>
      </c>
      <c r="AE12" s="121">
        <f t="shared" si="0"/>
        <v>2.1252476751168277</v>
      </c>
      <c r="AF12" s="122">
        <f t="shared" si="1"/>
        <v>1.7129022487361378</v>
      </c>
      <c r="AG12" s="122">
        <f t="shared" si="2"/>
        <v>2.0922422702776888</v>
      </c>
      <c r="AH12" s="122">
        <f t="shared" si="3"/>
        <v>2.0813550369561726</v>
      </c>
      <c r="AI12" s="122">
        <f t="shared" si="4"/>
        <v>2.2743829617096525</v>
      </c>
      <c r="AJ12" s="122">
        <f t="shared" si="5"/>
        <v>2.4641236916121563</v>
      </c>
      <c r="AK12" s="122">
        <f t="shared" si="6"/>
        <v>2.5007264402426213</v>
      </c>
      <c r="AL12" s="122">
        <f t="shared" si="7"/>
        <v>2.3116884391665402</v>
      </c>
      <c r="AM12" s="122">
        <f t="shared" si="8"/>
        <v>2.469446771188716</v>
      </c>
      <c r="AN12" s="122">
        <f t="shared" si="9"/>
        <v>2.5871582389737058</v>
      </c>
      <c r="AO12" s="122">
        <f t="shared" si="10"/>
        <v>2.4550371392053902</v>
      </c>
      <c r="AP12" s="122">
        <f t="shared" si="11"/>
        <v>2.6537901454392907</v>
      </c>
      <c r="AQ12" s="319">
        <f t="shared" si="14"/>
        <v>8.0957229957926369E-2</v>
      </c>
      <c r="AT12"/>
    </row>
    <row r="13" spans="1:46" ht="20.100000000000001" customHeight="1">
      <c r="A13" s="167" t="s">
        <v>7</v>
      </c>
      <c r="B13" s="81">
        <v>248639.30000000008</v>
      </c>
      <c r="C13" s="61">
        <v>301296.24000000011</v>
      </c>
      <c r="D13" s="61">
        <v>302219.03000000003</v>
      </c>
      <c r="E13" s="61">
        <v>271364.13999999984</v>
      </c>
      <c r="F13" s="61">
        <v>280219.00999999989</v>
      </c>
      <c r="G13" s="61">
        <v>268822.42000000004</v>
      </c>
      <c r="H13" s="61">
        <v>250739.99</v>
      </c>
      <c r="I13" s="61">
        <v>253691.20000000013</v>
      </c>
      <c r="J13" s="61">
        <v>257419.71</v>
      </c>
      <c r="K13" s="61">
        <v>275641.55999999971</v>
      </c>
      <c r="L13" s="61">
        <v>333531.0900000002</v>
      </c>
      <c r="M13" s="61">
        <v>287187.74000000022</v>
      </c>
      <c r="N13" s="319">
        <f t="shared" si="12"/>
        <v>-0.13894761654753068</v>
      </c>
      <c r="P13" s="2" t="s">
        <v>7</v>
      </c>
      <c r="Q13" s="81">
        <v>54364.509000000027</v>
      </c>
      <c r="R13" s="61">
        <v>59788.318999999996</v>
      </c>
      <c r="S13" s="61">
        <v>62714.63899999993</v>
      </c>
      <c r="T13" s="61">
        <v>65018.055000000037</v>
      </c>
      <c r="U13" s="61">
        <v>69122.01800000004</v>
      </c>
      <c r="V13" s="61">
        <v>69013.110000000117</v>
      </c>
      <c r="W13" s="61">
        <v>62444.103999999985</v>
      </c>
      <c r="X13" s="61">
        <v>64721.649999999972</v>
      </c>
      <c r="Y13" s="61">
        <v>68976.123999999996</v>
      </c>
      <c r="Z13" s="61">
        <v>78608.732000000018</v>
      </c>
      <c r="AA13" s="61">
        <v>87158.587</v>
      </c>
      <c r="AB13" s="61">
        <v>82701.739000000161</v>
      </c>
      <c r="AC13" s="319">
        <f t="shared" si="13"/>
        <v>-5.1134927187379005E-2</v>
      </c>
      <c r="AE13" s="121">
        <f t="shared" si="0"/>
        <v>2.1864809384518056</v>
      </c>
      <c r="AF13" s="122">
        <f t="shared" si="1"/>
        <v>1.9843699011975713</v>
      </c>
      <c r="AG13" s="122">
        <f t="shared" si="2"/>
        <v>2.0751386502696381</v>
      </c>
      <c r="AH13" s="122">
        <f t="shared" si="3"/>
        <v>2.3959707793373171</v>
      </c>
      <c r="AI13" s="122">
        <f t="shared" si="4"/>
        <v>2.4667140890976693</v>
      </c>
      <c r="AJ13" s="122">
        <f t="shared" si="5"/>
        <v>2.5672378814237335</v>
      </c>
      <c r="AK13" s="122">
        <f t="shared" si="6"/>
        <v>2.490392697231901</v>
      </c>
      <c r="AL13" s="122">
        <f t="shared" si="7"/>
        <v>2.5511980707253517</v>
      </c>
      <c r="AM13" s="122">
        <f t="shared" si="8"/>
        <v>2.6795199171034727</v>
      </c>
      <c r="AN13" s="122">
        <f t="shared" si="9"/>
        <v>2.8518461439559442</v>
      </c>
      <c r="AO13" s="122">
        <f t="shared" si="10"/>
        <v>2.6132072725214295</v>
      </c>
      <c r="AP13" s="122">
        <f t="shared" si="11"/>
        <v>2.8797099416569836</v>
      </c>
      <c r="AQ13" s="319">
        <f t="shared" si="14"/>
        <v>0.1019829815789588</v>
      </c>
      <c r="AT13"/>
    </row>
    <row r="14" spans="1:46" ht="20.100000000000001" customHeight="1">
      <c r="A14" s="167" t="s">
        <v>8</v>
      </c>
      <c r="B14" s="81">
        <v>188089.6999999999</v>
      </c>
      <c r="C14" s="61">
        <v>220263.89</v>
      </c>
      <c r="D14" s="61">
        <v>238438.41000000006</v>
      </c>
      <c r="E14" s="61">
        <v>192903.74999999985</v>
      </c>
      <c r="F14" s="61">
        <v>168311.4199999999</v>
      </c>
      <c r="G14" s="61">
        <v>186814.79000000024</v>
      </c>
      <c r="H14" s="61">
        <v>210170.4499999999</v>
      </c>
      <c r="I14" s="61">
        <v>215685.8899999999</v>
      </c>
      <c r="J14" s="61">
        <v>216097.52</v>
      </c>
      <c r="K14" s="61">
        <v>196206.75000000006</v>
      </c>
      <c r="L14" s="61">
        <v>214684.44000000015</v>
      </c>
      <c r="M14" s="61">
        <v>235940.3999999997</v>
      </c>
      <c r="N14" s="319">
        <f t="shared" si="12"/>
        <v>9.9010249648272319E-2</v>
      </c>
      <c r="P14" s="2" t="s">
        <v>8</v>
      </c>
      <c r="Q14" s="81">
        <v>39184.329000000012</v>
      </c>
      <c r="R14" s="61">
        <v>43186.20999999997</v>
      </c>
      <c r="S14" s="61">
        <v>48896.256000000016</v>
      </c>
      <c r="T14" s="61">
        <v>49231.409</v>
      </c>
      <c r="U14" s="61">
        <v>41790.908999999992</v>
      </c>
      <c r="V14" s="61">
        <v>45062.92500000001</v>
      </c>
      <c r="W14" s="61">
        <v>49976.91399999999</v>
      </c>
      <c r="X14" s="61">
        <v>51045.44799999996</v>
      </c>
      <c r="Y14" s="61">
        <v>55934.430999999997</v>
      </c>
      <c r="Z14" s="61">
        <v>52837.047999999988</v>
      </c>
      <c r="AA14" s="61">
        <v>57801.853999999985</v>
      </c>
      <c r="AB14" s="61">
        <v>61137.436999999954</v>
      </c>
      <c r="AC14" s="319">
        <f t="shared" si="13"/>
        <v>5.7707197419653189E-2</v>
      </c>
      <c r="AE14" s="121">
        <f t="shared" si="0"/>
        <v>2.0832788291969222</v>
      </c>
      <c r="AF14" s="122">
        <f t="shared" si="1"/>
        <v>1.9606577364996127</v>
      </c>
      <c r="AG14" s="122">
        <f t="shared" si="2"/>
        <v>2.0506870516373601</v>
      </c>
      <c r="AH14" s="122">
        <f t="shared" si="3"/>
        <v>2.5521229628765663</v>
      </c>
      <c r="AI14" s="122">
        <f t="shared" si="4"/>
        <v>2.4829514836248197</v>
      </c>
      <c r="AJ14" s="122">
        <f t="shared" si="5"/>
        <v>2.412171166961671</v>
      </c>
      <c r="AK14" s="122">
        <f t="shared" si="6"/>
        <v>2.3779229668109867</v>
      </c>
      <c r="AL14" s="122">
        <f t="shared" si="7"/>
        <v>2.3666568081945454</v>
      </c>
      <c r="AM14" s="122">
        <f t="shared" si="8"/>
        <v>2.5883883813196928</v>
      </c>
      <c r="AN14" s="122">
        <f t="shared" si="9"/>
        <v>2.692927129163496</v>
      </c>
      <c r="AO14" s="122">
        <f t="shared" si="10"/>
        <v>2.6924100321383304</v>
      </c>
      <c r="AP14" s="122">
        <f t="shared" si="11"/>
        <v>2.5912237582033444</v>
      </c>
      <c r="AQ14" s="319">
        <f t="shared" si="14"/>
        <v>-3.7582044609536389E-2</v>
      </c>
      <c r="AT14"/>
    </row>
    <row r="15" spans="1:46" ht="20.100000000000001" customHeight="1">
      <c r="A15" s="167" t="s">
        <v>9</v>
      </c>
      <c r="B15" s="81">
        <v>276286.43999999977</v>
      </c>
      <c r="C15" s="61">
        <v>291231.52999999991</v>
      </c>
      <c r="D15" s="61">
        <v>295760.24000000017</v>
      </c>
      <c r="E15" s="61">
        <v>290599.48999999982</v>
      </c>
      <c r="F15" s="61">
        <v>290227.67999999964</v>
      </c>
      <c r="G15" s="61">
        <v>248925.34999999977</v>
      </c>
      <c r="H15" s="61">
        <v>261926.87000000026</v>
      </c>
      <c r="I15" s="61">
        <v>267823.90999999992</v>
      </c>
      <c r="J15" s="61">
        <v>219687.75</v>
      </c>
      <c r="K15" s="61">
        <v>266084.85000000027</v>
      </c>
      <c r="L15" s="61">
        <v>301265.00000000035</v>
      </c>
      <c r="M15" s="61">
        <v>280693.14000000031</v>
      </c>
      <c r="N15" s="319">
        <f t="shared" si="12"/>
        <v>-6.8284931870612325E-2</v>
      </c>
      <c r="P15" s="2" t="s">
        <v>9</v>
      </c>
      <c r="Q15" s="81">
        <v>64657.764999999978</v>
      </c>
      <c r="R15" s="61">
        <v>67014.460999999996</v>
      </c>
      <c r="S15" s="61">
        <v>62417.526999999995</v>
      </c>
      <c r="T15" s="61">
        <v>71596.117000000057</v>
      </c>
      <c r="U15" s="61">
        <v>76295.819000000003</v>
      </c>
      <c r="V15" s="61">
        <v>70793.574000000022</v>
      </c>
      <c r="W15" s="61">
        <v>69809.002000000037</v>
      </c>
      <c r="X15" s="61">
        <v>71866.597999999954</v>
      </c>
      <c r="Y15" s="61">
        <v>67502.441000000006</v>
      </c>
      <c r="Z15" s="61">
        <v>79059.753999999943</v>
      </c>
      <c r="AA15" s="61">
        <v>84581.715000000026</v>
      </c>
      <c r="AB15" s="61">
        <v>88757.619999999763</v>
      </c>
      <c r="AC15" s="319">
        <f t="shared" si="13"/>
        <v>4.9371250039086295E-2</v>
      </c>
      <c r="AE15" s="121">
        <f t="shared" si="0"/>
        <v>2.3402438787802988</v>
      </c>
      <c r="AF15" s="122">
        <f t="shared" si="1"/>
        <v>2.3010716250400503</v>
      </c>
      <c r="AG15" s="122">
        <f t="shared" si="2"/>
        <v>2.1104096683178226</v>
      </c>
      <c r="AH15" s="122">
        <f t="shared" si="3"/>
        <v>2.4637385633402213</v>
      </c>
      <c r="AI15" s="122">
        <f t="shared" si="4"/>
        <v>2.6288264096656837</v>
      </c>
      <c r="AJ15" s="122">
        <f t="shared" si="5"/>
        <v>2.843968041021137</v>
      </c>
      <c r="AK15" s="122">
        <f t="shared" si="6"/>
        <v>2.6652096442033595</v>
      </c>
      <c r="AL15" s="122">
        <f t="shared" si="7"/>
        <v>2.6833525804324183</v>
      </c>
      <c r="AM15" s="122">
        <f t="shared" si="8"/>
        <v>3.0726538461976149</v>
      </c>
      <c r="AN15" s="122">
        <f t="shared" si="9"/>
        <v>2.9712234274142202</v>
      </c>
      <c r="AO15" s="122">
        <f t="shared" si="10"/>
        <v>2.8075519891125729</v>
      </c>
      <c r="AP15" s="122">
        <f t="shared" si="11"/>
        <v>3.1620872530051738</v>
      </c>
      <c r="AQ15" s="319">
        <f t="shared" si="14"/>
        <v>0.12627914470237983</v>
      </c>
      <c r="AT15"/>
    </row>
    <row r="16" spans="1:46" ht="20.100000000000001" customHeight="1">
      <c r="A16" s="167" t="s">
        <v>10</v>
      </c>
      <c r="B16" s="81">
        <v>218413.52999999985</v>
      </c>
      <c r="C16" s="61">
        <v>269385.36999999994</v>
      </c>
      <c r="D16" s="61">
        <v>357795.17000000092</v>
      </c>
      <c r="E16" s="61">
        <v>308575.81999999948</v>
      </c>
      <c r="F16" s="61">
        <v>305395.48999999964</v>
      </c>
      <c r="G16" s="61">
        <v>278553.34999999945</v>
      </c>
      <c r="H16" s="61">
        <v>249519.28000000003</v>
      </c>
      <c r="I16" s="61">
        <v>311771.15999999992</v>
      </c>
      <c r="J16" s="61">
        <v>292724.18</v>
      </c>
      <c r="K16" s="61">
        <v>321608.53999999992</v>
      </c>
      <c r="L16" s="61">
        <v>322467.64999999991</v>
      </c>
      <c r="M16" s="61">
        <v>295649.68000000116</v>
      </c>
      <c r="N16" s="319">
        <f t="shared" si="12"/>
        <v>-8.3164838395413485E-2</v>
      </c>
      <c r="P16" s="2" t="s">
        <v>10</v>
      </c>
      <c r="Q16" s="81">
        <v>62505.198999999993</v>
      </c>
      <c r="R16" s="61">
        <v>72259.178000000014</v>
      </c>
      <c r="S16" s="61">
        <v>85069.483999999968</v>
      </c>
      <c r="T16" s="61">
        <v>87588.735000000001</v>
      </c>
      <c r="U16" s="61">
        <v>89099.010000000038</v>
      </c>
      <c r="V16" s="61">
        <v>82030.592000000048</v>
      </c>
      <c r="W16" s="61">
        <v>76031.939000000013</v>
      </c>
      <c r="X16" s="61">
        <v>87843.296000000017</v>
      </c>
      <c r="Y16" s="61">
        <v>92024.978000000003</v>
      </c>
      <c r="Z16" s="61">
        <v>97269.096999999994</v>
      </c>
      <c r="AA16" s="61">
        <v>96078.873000000051</v>
      </c>
      <c r="AB16" s="61">
        <v>90747.99599999997</v>
      </c>
      <c r="AC16" s="319">
        <f t="shared" si="13"/>
        <v>-5.5484383127600567E-2</v>
      </c>
      <c r="AE16" s="121">
        <f t="shared" si="0"/>
        <v>2.8617823721817981</v>
      </c>
      <c r="AF16" s="122">
        <f t="shared" si="1"/>
        <v>2.6823720233953323</v>
      </c>
      <c r="AG16" s="122">
        <f t="shared" si="2"/>
        <v>2.3776029173339523</v>
      </c>
      <c r="AH16" s="122">
        <f t="shared" si="3"/>
        <v>2.8384834236201706</v>
      </c>
      <c r="AI16" s="122">
        <f t="shared" si="4"/>
        <v>2.9174959328967214</v>
      </c>
      <c r="AJ16" s="122">
        <f t="shared" si="5"/>
        <v>2.9448790330469983</v>
      </c>
      <c r="AK16" s="122">
        <f t="shared" si="6"/>
        <v>3.0471368384839841</v>
      </c>
      <c r="AL16" s="122">
        <f t="shared" si="7"/>
        <v>2.81755682597454</v>
      </c>
      <c r="AM16" s="122">
        <f t="shared" si="8"/>
        <v>3.1437436429064385</v>
      </c>
      <c r="AN16" s="122">
        <f t="shared" si="9"/>
        <v>3.0244562846496557</v>
      </c>
      <c r="AO16" s="122">
        <f t="shared" si="10"/>
        <v>2.9794887332109155</v>
      </c>
      <c r="AP16" s="122">
        <f t="shared" si="11"/>
        <v>3.0694434034225782</v>
      </c>
      <c r="AQ16" s="319">
        <f t="shared" si="14"/>
        <v>3.0191310747035769E-2</v>
      </c>
      <c r="AT16"/>
    </row>
    <row r="17" spans="1:46" ht="20.100000000000001" customHeight="1">
      <c r="A17" s="167" t="s">
        <v>11</v>
      </c>
      <c r="B17" s="81">
        <v>283992.13999999984</v>
      </c>
      <c r="C17" s="61">
        <v>340923.25</v>
      </c>
      <c r="D17" s="61">
        <v>307861.13000000047</v>
      </c>
      <c r="E17" s="61">
        <v>286413.15999999997</v>
      </c>
      <c r="F17" s="61">
        <v>274219.10999999993</v>
      </c>
      <c r="G17" s="61">
        <v>273526.25000000035</v>
      </c>
      <c r="H17" s="61">
        <v>315362.60000000033</v>
      </c>
      <c r="I17" s="61">
        <v>306231.50000000035</v>
      </c>
      <c r="J17" s="61">
        <v>274210.34999999998</v>
      </c>
      <c r="K17" s="61">
        <v>273617.80999999982</v>
      </c>
      <c r="L17" s="61">
        <v>319048.99000000063</v>
      </c>
      <c r="M17" s="61">
        <v>319235.21999999991</v>
      </c>
      <c r="N17" s="319">
        <f t="shared" si="12"/>
        <v>5.8370346196451686E-4</v>
      </c>
      <c r="P17" s="2" t="s">
        <v>11</v>
      </c>
      <c r="Q17" s="81">
        <v>75798.92399999997</v>
      </c>
      <c r="R17" s="61">
        <v>78510.058999999979</v>
      </c>
      <c r="S17" s="61">
        <v>82860.765000000043</v>
      </c>
      <c r="T17" s="61">
        <v>82287.181999999913</v>
      </c>
      <c r="U17" s="61">
        <v>81224.970999999918</v>
      </c>
      <c r="V17" s="61">
        <v>82936.982000000047</v>
      </c>
      <c r="W17" s="61">
        <v>94068.771999999837</v>
      </c>
      <c r="X17" s="61">
        <v>90812.540999999997</v>
      </c>
      <c r="Y17" s="61">
        <v>85853.54</v>
      </c>
      <c r="Z17" s="61">
        <v>81718.175000000017</v>
      </c>
      <c r="AA17" s="61">
        <v>93299.05299999984</v>
      </c>
      <c r="AB17" s="61">
        <v>97882.244000000108</v>
      </c>
      <c r="AC17" s="319">
        <f t="shared" si="13"/>
        <v>4.9123660451304646E-2</v>
      </c>
      <c r="AE17" s="121">
        <f t="shared" si="0"/>
        <v>2.669050065963094</v>
      </c>
      <c r="AF17" s="122">
        <f t="shared" si="1"/>
        <v>2.3028660849619373</v>
      </c>
      <c r="AG17" s="122">
        <f t="shared" si="2"/>
        <v>2.6914981115024137</v>
      </c>
      <c r="AH17" s="122">
        <f t="shared" si="3"/>
        <v>2.8730237814491453</v>
      </c>
      <c r="AI17" s="122">
        <f t="shared" si="4"/>
        <v>2.9620463358662326</v>
      </c>
      <c r="AJ17" s="122">
        <f t="shared" si="5"/>
        <v>3.0321397672069845</v>
      </c>
      <c r="AK17" s="122">
        <f t="shared" si="6"/>
        <v>2.9828765998250821</v>
      </c>
      <c r="AL17" s="122">
        <f t="shared" si="7"/>
        <v>2.9654866008232301</v>
      </c>
      <c r="AM17" s="122">
        <f t="shared" si="8"/>
        <v>3.1309372530978496</v>
      </c>
      <c r="AN17" s="122">
        <f t="shared" si="9"/>
        <v>2.9865809904698848</v>
      </c>
      <c r="AO17" s="122">
        <f t="shared" si="10"/>
        <v>2.92428611041833</v>
      </c>
      <c r="AP17" s="122">
        <f t="shared" si="11"/>
        <v>3.0661480271506427</v>
      </c>
      <c r="AQ17" s="319">
        <f t="shared" si="14"/>
        <v>4.8511640576789826E-2</v>
      </c>
      <c r="AT17"/>
    </row>
    <row r="18" spans="1:46" ht="20.100000000000001" customHeight="1" thickBot="1">
      <c r="A18" s="167" t="s">
        <v>12</v>
      </c>
      <c r="B18" s="81">
        <v>226068.2300000001</v>
      </c>
      <c r="C18" s="61">
        <v>257835.04999999996</v>
      </c>
      <c r="D18" s="61">
        <v>297135.57000000012</v>
      </c>
      <c r="E18" s="61">
        <v>191538.02999999988</v>
      </c>
      <c r="F18" s="61">
        <v>207146.76999999993</v>
      </c>
      <c r="G18" s="61">
        <v>199318.66999999981</v>
      </c>
      <c r="H18" s="61">
        <v>191845.38999999996</v>
      </c>
      <c r="I18" s="61">
        <v>240526.04000000004</v>
      </c>
      <c r="J18" s="61">
        <v>195141.51</v>
      </c>
      <c r="K18" s="61">
        <v>213937.46999999983</v>
      </c>
      <c r="L18" s="61">
        <v>227207.97000000003</v>
      </c>
      <c r="M18" s="61">
        <v>238837.06000000008</v>
      </c>
      <c r="N18" s="319">
        <f t="shared" si="12"/>
        <v>5.1182579554757933E-2</v>
      </c>
      <c r="P18" s="2" t="s">
        <v>12</v>
      </c>
      <c r="Q18" s="81">
        <v>50975.751000000069</v>
      </c>
      <c r="R18" s="61">
        <v>55476.897000000012</v>
      </c>
      <c r="S18" s="61">
        <v>59634.482000000025</v>
      </c>
      <c r="T18" s="61">
        <v>54113.734999999979</v>
      </c>
      <c r="U18" s="61">
        <v>57504.426999999996</v>
      </c>
      <c r="V18" s="61">
        <v>58105.801000000007</v>
      </c>
      <c r="W18" s="61">
        <v>58962.415000000001</v>
      </c>
      <c r="X18" s="61">
        <v>64051.424999999981</v>
      </c>
      <c r="Y18" s="61">
        <v>62214.675000000003</v>
      </c>
      <c r="Z18" s="61">
        <v>64766.222999999991</v>
      </c>
      <c r="AA18" s="61">
        <v>67694.932000000001</v>
      </c>
      <c r="AB18" s="61">
        <v>67986.567000000097</v>
      </c>
      <c r="AC18" s="319">
        <f t="shared" si="13"/>
        <v>4.3080773018591206E-3</v>
      </c>
      <c r="AE18" s="121">
        <f t="shared" si="0"/>
        <v>2.2548834482403852</v>
      </c>
      <c r="AF18" s="122">
        <f t="shared" si="1"/>
        <v>2.1516429593261281</v>
      </c>
      <c r="AG18" s="122">
        <f t="shared" si="2"/>
        <v>2.0069789019200899</v>
      </c>
      <c r="AH18" s="122">
        <f t="shared" si="3"/>
        <v>2.825221445579241</v>
      </c>
      <c r="AI18" s="122">
        <f t="shared" si="4"/>
        <v>2.7760233480831014</v>
      </c>
      <c r="AJ18" s="122">
        <f t="shared" si="5"/>
        <v>2.9152211882609924</v>
      </c>
      <c r="AK18" s="122">
        <f t="shared" si="6"/>
        <v>3.0734340293504063</v>
      </c>
      <c r="AL18" s="122">
        <f t="shared" si="7"/>
        <v>2.6629725829269866</v>
      </c>
      <c r="AM18" s="122">
        <f t="shared" si="8"/>
        <v>3.1881825143199927</v>
      </c>
      <c r="AN18" s="122">
        <f t="shared" si="9"/>
        <v>3.0273435971735125</v>
      </c>
      <c r="AO18" s="122">
        <f t="shared" si="10"/>
        <v>2.9794259417924462</v>
      </c>
      <c r="AP18" s="122">
        <f t="shared" si="11"/>
        <v>2.8465669021382221</v>
      </c>
      <c r="AQ18" s="319">
        <f t="shared" si="14"/>
        <v>-4.459216045299489E-2</v>
      </c>
      <c r="AT18" s="27"/>
    </row>
    <row r="19" spans="1:46" ht="20.100000000000001" customHeight="1" thickBot="1">
      <c r="A19" s="320" t="s">
        <v>69</v>
      </c>
      <c r="B19" s="154">
        <f>SUM(B7:B18)</f>
        <v>2666453.899999999</v>
      </c>
      <c r="C19" s="155">
        <f t="shared" ref="C19:M19" si="15">SUM(C7:C18)</f>
        <v>3078610.44</v>
      </c>
      <c r="D19" s="155">
        <f t="shared" si="15"/>
        <v>3362678.8800000013</v>
      </c>
      <c r="E19" s="155">
        <f t="shared" si="15"/>
        <v>3040615.0999999987</v>
      </c>
      <c r="F19" s="155">
        <f t="shared" si="15"/>
        <v>2836168.3299999991</v>
      </c>
      <c r="G19" s="155">
        <f t="shared" si="15"/>
        <v>2798188.63</v>
      </c>
      <c r="H19" s="155">
        <f t="shared" si="15"/>
        <v>2779504.85</v>
      </c>
      <c r="I19" s="155">
        <f t="shared" si="15"/>
        <v>2981569.4700000011</v>
      </c>
      <c r="J19" s="155">
        <f t="shared" si="15"/>
        <v>2951973.26</v>
      </c>
      <c r="K19" s="155">
        <f t="shared" si="15"/>
        <v>2963209.7799999993</v>
      </c>
      <c r="L19" s="155">
        <f t="shared" si="15"/>
        <v>3151383.99</v>
      </c>
      <c r="M19" s="289">
        <f t="shared" si="15"/>
        <v>3286302.7399999993</v>
      </c>
      <c r="N19" s="318">
        <f t="shared" si="12"/>
        <v>4.2812539007662805E-2</v>
      </c>
      <c r="O19" s="140"/>
      <c r="P19" s="168"/>
      <c r="Q19" s="154">
        <f>SUM(Q7:Q18)</f>
        <v>614380.20500000007</v>
      </c>
      <c r="R19" s="155">
        <f t="shared" ref="R19:AB19" si="16">SUM(R7:R18)</f>
        <v>656918.25999999989</v>
      </c>
      <c r="S19" s="155">
        <f t="shared" si="16"/>
        <v>703504.83499999996</v>
      </c>
      <c r="T19" s="155">
        <f t="shared" si="16"/>
        <v>720793.56200000015</v>
      </c>
      <c r="U19" s="155">
        <f t="shared" si="16"/>
        <v>726284.80299999984</v>
      </c>
      <c r="V19" s="155">
        <f t="shared" si="16"/>
        <v>735533.90500000014</v>
      </c>
      <c r="W19" s="155">
        <f t="shared" si="16"/>
        <v>723973.625</v>
      </c>
      <c r="X19" s="155">
        <f t="shared" si="16"/>
        <v>778040.99999999977</v>
      </c>
      <c r="Y19" s="155">
        <f t="shared" si="16"/>
        <v>800341.53700000013</v>
      </c>
      <c r="Z19" s="155">
        <f t="shared" si="16"/>
        <v>819402.33799999987</v>
      </c>
      <c r="AA19" s="155">
        <f t="shared" si="16"/>
        <v>856189.67599999963</v>
      </c>
      <c r="AB19" s="289">
        <f t="shared" si="16"/>
        <v>925984.1390000002</v>
      </c>
      <c r="AC19" s="318">
        <f t="shared" si="13"/>
        <v>8.1517524628503701E-2</v>
      </c>
      <c r="AE19" s="158">
        <f t="shared" si="0"/>
        <v>2.3041096078953411</v>
      </c>
      <c r="AF19" s="159">
        <f t="shared" si="1"/>
        <v>2.1338141762424474</v>
      </c>
      <c r="AG19" s="159">
        <f t="shared" si="2"/>
        <v>2.0920963913152471</v>
      </c>
      <c r="AH19" s="159">
        <f t="shared" si="3"/>
        <v>2.3705518070998215</v>
      </c>
      <c r="AI19" s="159">
        <f t="shared" si="4"/>
        <v>2.5607958290684389</v>
      </c>
      <c r="AJ19" s="159">
        <f t="shared" si="5"/>
        <v>2.6286072965709972</v>
      </c>
      <c r="AK19" s="159">
        <f t="shared" si="6"/>
        <v>2.6046855971487148</v>
      </c>
      <c r="AL19" s="159">
        <f t="shared" si="7"/>
        <v>2.6095014985513636</v>
      </c>
      <c r="AM19" s="159">
        <f t="shared" si="8"/>
        <v>2.7112086272759806</v>
      </c>
      <c r="AN19" s="159">
        <f t="shared" si="9"/>
        <v>2.7652525431392174</v>
      </c>
      <c r="AO19" s="159">
        <f t="shared" si="10"/>
        <v>2.7168687748521547</v>
      </c>
      <c r="AP19" s="159">
        <f t="shared" si="11"/>
        <v>2.8177079601619432</v>
      </c>
      <c r="AQ19" s="318">
        <f t="shared" si="14"/>
        <v>3.7115957253134518E-2</v>
      </c>
      <c r="AT19" s="27"/>
    </row>
    <row r="20" spans="1:46" ht="20.100000000000001" customHeight="1">
      <c r="A20" s="167" t="s">
        <v>15</v>
      </c>
      <c r="B20" s="81">
        <f t="shared" ref="B20:M20" si="17">SUM(B7:B9)</f>
        <v>571934.28999999992</v>
      </c>
      <c r="C20" s="61">
        <f t="shared" si="17"/>
        <v>600923.96</v>
      </c>
      <c r="D20" s="61">
        <f t="shared" si="17"/>
        <v>775955.95</v>
      </c>
      <c r="E20" s="61">
        <f t="shared" si="17"/>
        <v>705578.6</v>
      </c>
      <c r="F20" s="61">
        <f t="shared" si="17"/>
        <v>632916.85000000009</v>
      </c>
      <c r="G20" s="61">
        <f t="shared" si="17"/>
        <v>633325.84999999986</v>
      </c>
      <c r="H20" s="61">
        <f t="shared" si="17"/>
        <v>600973.71999999986</v>
      </c>
      <c r="I20" s="61">
        <f t="shared" si="17"/>
        <v>621189.68999999983</v>
      </c>
      <c r="J20" s="61">
        <f t="shared" si="17"/>
        <v>700212.19</v>
      </c>
      <c r="K20" s="61">
        <f t="shared" si="17"/>
        <v>677164.05</v>
      </c>
      <c r="L20" s="61">
        <f t="shared" si="17"/>
        <v>711594.16999999958</v>
      </c>
      <c r="M20" s="61">
        <f t="shared" si="17"/>
        <v>770901.67999999947</v>
      </c>
      <c r="N20" s="318">
        <f t="shared" si="12"/>
        <v>8.3344569840981028E-2</v>
      </c>
      <c r="P20" s="2" t="s">
        <v>15</v>
      </c>
      <c r="Q20" s="81">
        <f t="shared" ref="Q20:AB20" si="18">SUM(Q7:Q9)</f>
        <v>127825.96000000005</v>
      </c>
      <c r="R20" s="61">
        <f t="shared" si="18"/>
        <v>131829.77699999997</v>
      </c>
      <c r="S20" s="61">
        <f t="shared" si="18"/>
        <v>147637.00799999994</v>
      </c>
      <c r="T20" s="61">
        <f t="shared" si="18"/>
        <v>147798.02600000007</v>
      </c>
      <c r="U20" s="61">
        <f t="shared" si="18"/>
        <v>150261.35799999989</v>
      </c>
      <c r="V20" s="61">
        <f t="shared" si="18"/>
        <v>154060.902</v>
      </c>
      <c r="W20" s="61">
        <f t="shared" si="18"/>
        <v>149616.23400000005</v>
      </c>
      <c r="X20" s="61">
        <f t="shared" si="18"/>
        <v>163461.9059999999</v>
      </c>
      <c r="Y20" s="61">
        <f t="shared" si="18"/>
        <v>175986.76699999999</v>
      </c>
      <c r="Z20" s="61">
        <f t="shared" si="18"/>
        <v>179661.59399999992</v>
      </c>
      <c r="AA20" s="61">
        <f t="shared" si="18"/>
        <v>185422.15799999988</v>
      </c>
      <c r="AB20" s="61">
        <f t="shared" si="18"/>
        <v>207748.5720000001</v>
      </c>
      <c r="AC20" s="318">
        <f t="shared" si="13"/>
        <v>0.12040855440804565</v>
      </c>
      <c r="AE20" s="166">
        <f t="shared" si="0"/>
        <v>2.2349763291863489</v>
      </c>
      <c r="AF20" s="160">
        <f t="shared" si="1"/>
        <v>2.1937846678638007</v>
      </c>
      <c r="AG20" s="160">
        <f t="shared" si="2"/>
        <v>1.9026467675130263</v>
      </c>
      <c r="AH20" s="160">
        <f t="shared" si="3"/>
        <v>2.094706755562032</v>
      </c>
      <c r="AI20" s="160">
        <f t="shared" si="4"/>
        <v>2.3741089844582248</v>
      </c>
      <c r="AJ20" s="160">
        <f t="shared" si="5"/>
        <v>2.4325693006214739</v>
      </c>
      <c r="AK20" s="160">
        <f t="shared" si="6"/>
        <v>2.4895636701052433</v>
      </c>
      <c r="AL20" s="160">
        <f t="shared" si="7"/>
        <v>2.6314330168615636</v>
      </c>
      <c r="AM20" s="160">
        <f t="shared" si="8"/>
        <v>2.5133348078387496</v>
      </c>
      <c r="AN20" s="160">
        <f t="shared" si="9"/>
        <v>2.6531472543470063</v>
      </c>
      <c r="AO20" s="160">
        <f t="shared" si="10"/>
        <v>2.6057290210795294</v>
      </c>
      <c r="AP20" s="160">
        <f t="shared" si="11"/>
        <v>2.6948776658522817</v>
      </c>
      <c r="AQ20" s="318">
        <f t="shared" si="14"/>
        <v>3.4212553973021663E-2</v>
      </c>
      <c r="AT20" s="27"/>
    </row>
    <row r="21" spans="1:46" ht="20.100000000000001" customHeight="1">
      <c r="A21" s="167" t="s">
        <v>16</v>
      </c>
      <c r="B21" s="81">
        <f t="shared" ref="B21:M21" si="19">SUM(B10:B12)</f>
        <v>653030.27</v>
      </c>
      <c r="C21" s="61">
        <f t="shared" si="19"/>
        <v>796751.14999999991</v>
      </c>
      <c r="D21" s="61">
        <f t="shared" si="19"/>
        <v>787513.37999999966</v>
      </c>
      <c r="E21" s="61">
        <f t="shared" si="19"/>
        <v>793642.10999999975</v>
      </c>
      <c r="F21" s="61">
        <f t="shared" si="19"/>
        <v>677732</v>
      </c>
      <c r="G21" s="61">
        <f t="shared" si="19"/>
        <v>708901.94999999972</v>
      </c>
      <c r="H21" s="61">
        <f t="shared" si="19"/>
        <v>698966.54999999958</v>
      </c>
      <c r="I21" s="61">
        <f t="shared" si="19"/>
        <v>764650.08000000054</v>
      </c>
      <c r="J21" s="61">
        <f t="shared" si="19"/>
        <v>796480.04999999993</v>
      </c>
      <c r="K21" s="61">
        <f t="shared" si="19"/>
        <v>738948.75000000023</v>
      </c>
      <c r="L21" s="61">
        <f t="shared" si="19"/>
        <v>721584.67999999924</v>
      </c>
      <c r="M21" s="61">
        <f t="shared" si="19"/>
        <v>857857.8199999989</v>
      </c>
      <c r="N21" s="319">
        <f t="shared" si="12"/>
        <v>0.18885259592817272</v>
      </c>
      <c r="P21" s="2" t="s">
        <v>16</v>
      </c>
      <c r="Q21" s="81">
        <f t="shared" ref="Q21:AB21" si="20">SUM(Q10:Q12)</f>
        <v>139067.76800000004</v>
      </c>
      <c r="R21" s="61">
        <f t="shared" si="20"/>
        <v>148853.359</v>
      </c>
      <c r="S21" s="61">
        <f t="shared" si="20"/>
        <v>154274.67400000006</v>
      </c>
      <c r="T21" s="61">
        <f t="shared" si="20"/>
        <v>163160.30300000007</v>
      </c>
      <c r="U21" s="61">
        <f t="shared" si="20"/>
        <v>160986.291</v>
      </c>
      <c r="V21" s="61">
        <f t="shared" si="20"/>
        <v>173530.01899999991</v>
      </c>
      <c r="W21" s="61">
        <f t="shared" si="20"/>
        <v>163064.24500000002</v>
      </c>
      <c r="X21" s="61">
        <f t="shared" si="20"/>
        <v>184238.13600000006</v>
      </c>
      <c r="Y21" s="61">
        <f t="shared" si="20"/>
        <v>191848.58100000001</v>
      </c>
      <c r="Z21" s="61">
        <f t="shared" si="20"/>
        <v>185481.71500000003</v>
      </c>
      <c r="AA21" s="61">
        <f t="shared" si="20"/>
        <v>184152.50399999987</v>
      </c>
      <c r="AB21" s="61">
        <f t="shared" si="20"/>
        <v>229021.96400000018</v>
      </c>
      <c r="AC21" s="319">
        <f t="shared" si="13"/>
        <v>0.24365381423214502</v>
      </c>
      <c r="AE21" s="121">
        <f t="shared" si="0"/>
        <v>2.1295761374124362</v>
      </c>
      <c r="AF21" s="122">
        <f t="shared" si="1"/>
        <v>1.8682540841014164</v>
      </c>
      <c r="AG21" s="122">
        <f t="shared" si="2"/>
        <v>1.9590101948490086</v>
      </c>
      <c r="AH21" s="122">
        <f t="shared" si="3"/>
        <v>2.0558423115930697</v>
      </c>
      <c r="AI21" s="122">
        <f t="shared" si="4"/>
        <v>2.3753680068227561</v>
      </c>
      <c r="AJ21" s="122">
        <f t="shared" si="5"/>
        <v>2.4478705270877024</v>
      </c>
      <c r="AK21" s="122">
        <f t="shared" si="6"/>
        <v>2.3329334572591511</v>
      </c>
      <c r="AL21" s="122">
        <f t="shared" si="7"/>
        <v>2.4094437549787471</v>
      </c>
      <c r="AM21" s="122">
        <f t="shared" si="8"/>
        <v>2.4087054157853673</v>
      </c>
      <c r="AN21" s="122">
        <f t="shared" si="9"/>
        <v>2.5100754957634068</v>
      </c>
      <c r="AO21" s="122">
        <f t="shared" si="10"/>
        <v>2.5520567315813865</v>
      </c>
      <c r="AP21" s="122">
        <f t="shared" si="11"/>
        <v>2.6696960575588209</v>
      </c>
      <c r="AQ21" s="319">
        <f t="shared" si="14"/>
        <v>4.6095889845105056E-2</v>
      </c>
      <c r="AT21" s="27"/>
    </row>
    <row r="22" spans="1:46" ht="20.100000000000001" customHeight="1">
      <c r="A22" s="167" t="s">
        <v>17</v>
      </c>
      <c r="B22" s="81">
        <f t="shared" ref="B22:M22" si="21">SUM(B13:B15)</f>
        <v>713015.43999999971</v>
      </c>
      <c r="C22" s="61">
        <f t="shared" si="21"/>
        <v>812791.66</v>
      </c>
      <c r="D22" s="61">
        <f t="shared" si="21"/>
        <v>836417.68000000017</v>
      </c>
      <c r="E22" s="61">
        <f t="shared" si="21"/>
        <v>754867.37999999942</v>
      </c>
      <c r="F22" s="61">
        <f t="shared" si="21"/>
        <v>738758.1099999994</v>
      </c>
      <c r="G22" s="61">
        <f t="shared" si="21"/>
        <v>704562.56</v>
      </c>
      <c r="H22" s="61">
        <f t="shared" si="21"/>
        <v>722837.31000000017</v>
      </c>
      <c r="I22" s="61">
        <f t="shared" si="21"/>
        <v>737201</v>
      </c>
      <c r="J22" s="61">
        <f t="shared" si="21"/>
        <v>693204.98</v>
      </c>
      <c r="K22" s="61">
        <f t="shared" si="21"/>
        <v>737933.16</v>
      </c>
      <c r="L22" s="61">
        <f t="shared" si="21"/>
        <v>849480.53000000073</v>
      </c>
      <c r="M22" s="61">
        <f t="shared" si="21"/>
        <v>803821.28000000026</v>
      </c>
      <c r="N22" s="319">
        <f t="shared" si="12"/>
        <v>-5.3749613307794618E-2</v>
      </c>
      <c r="P22" s="2" t="s">
        <v>17</v>
      </c>
      <c r="Q22" s="81">
        <f t="shared" ref="Q22:AB22" si="22">SUM(Q13:Q15)</f>
        <v>158206.60300000003</v>
      </c>
      <c r="R22" s="61">
        <f t="shared" si="22"/>
        <v>169988.98999999996</v>
      </c>
      <c r="S22" s="61">
        <f t="shared" si="22"/>
        <v>174028.42199999993</v>
      </c>
      <c r="T22" s="61">
        <f t="shared" si="22"/>
        <v>185845.58100000009</v>
      </c>
      <c r="U22" s="61">
        <f t="shared" si="22"/>
        <v>187208.74600000004</v>
      </c>
      <c r="V22" s="61">
        <f t="shared" si="22"/>
        <v>184869.60900000014</v>
      </c>
      <c r="W22" s="61">
        <f t="shared" si="22"/>
        <v>182230.02000000002</v>
      </c>
      <c r="X22" s="61">
        <f t="shared" si="22"/>
        <v>187633.69599999988</v>
      </c>
      <c r="Y22" s="61">
        <f t="shared" si="22"/>
        <v>192412.99599999998</v>
      </c>
      <c r="Z22" s="61">
        <f t="shared" si="22"/>
        <v>210505.53399999993</v>
      </c>
      <c r="AA22" s="61">
        <f t="shared" si="22"/>
        <v>229542.15600000002</v>
      </c>
      <c r="AB22" s="61">
        <f t="shared" si="22"/>
        <v>232596.79599999989</v>
      </c>
      <c r="AC22" s="319">
        <f t="shared" si="13"/>
        <v>1.3307533802200011E-2</v>
      </c>
      <c r="AE22" s="121">
        <f t="shared" si="0"/>
        <v>2.2188383886890319</v>
      </c>
      <c r="AF22" s="122">
        <f t="shared" si="1"/>
        <v>2.0914214351067524</v>
      </c>
      <c r="AG22" s="122">
        <f t="shared" si="2"/>
        <v>2.0806401653298372</v>
      </c>
      <c r="AH22" s="122">
        <f t="shared" si="3"/>
        <v>2.461963331890169</v>
      </c>
      <c r="AI22" s="122">
        <f t="shared" si="4"/>
        <v>2.5341007220888607</v>
      </c>
      <c r="AJ22" s="122">
        <f t="shared" si="5"/>
        <v>2.6238920359321978</v>
      </c>
      <c r="AK22" s="122">
        <f t="shared" si="6"/>
        <v>2.5210378252334538</v>
      </c>
      <c r="AL22" s="122">
        <f t="shared" si="7"/>
        <v>2.5452176000846425</v>
      </c>
      <c r="AM22" s="122">
        <f t="shared" si="8"/>
        <v>2.7757012940097461</v>
      </c>
      <c r="AN22" s="122">
        <f t="shared" si="9"/>
        <v>2.852636870255294</v>
      </c>
      <c r="AO22" s="122">
        <f t="shared" si="10"/>
        <v>2.7021473464494807</v>
      </c>
      <c r="AP22" s="122">
        <f t="shared" si="11"/>
        <v>2.8936381977844605</v>
      </c>
      <c r="AQ22" s="319">
        <f t="shared" si="14"/>
        <v>7.0866176704461173E-2</v>
      </c>
      <c r="AT22" s="27"/>
    </row>
    <row r="23" spans="1:46" ht="20.100000000000001" customHeight="1" thickBot="1">
      <c r="A23" s="170" t="s">
        <v>18</v>
      </c>
      <c r="B23" s="127">
        <f t="shared" ref="B23:M23" si="23">SUM(B16:B18)</f>
        <v>728473.89999999979</v>
      </c>
      <c r="C23" s="67">
        <f t="shared" si="23"/>
        <v>868143.66999999981</v>
      </c>
      <c r="D23" s="67">
        <f t="shared" si="23"/>
        <v>962791.87000000151</v>
      </c>
      <c r="E23" s="67">
        <f t="shared" si="23"/>
        <v>786527.00999999943</v>
      </c>
      <c r="F23" s="67">
        <f t="shared" si="23"/>
        <v>786761.36999999953</v>
      </c>
      <c r="G23" s="67">
        <f t="shared" si="23"/>
        <v>751398.26999999967</v>
      </c>
      <c r="H23" s="67">
        <f t="shared" si="23"/>
        <v>756727.27000000025</v>
      </c>
      <c r="I23" s="67">
        <f t="shared" si="23"/>
        <v>858528.7000000003</v>
      </c>
      <c r="J23" s="67">
        <f t="shared" si="23"/>
        <v>762076.04</v>
      </c>
      <c r="K23" s="67">
        <f t="shared" si="23"/>
        <v>809163.8199999996</v>
      </c>
      <c r="L23" s="67">
        <f t="shared" si="23"/>
        <v>868724.61000000057</v>
      </c>
      <c r="M23" s="67">
        <f t="shared" si="23"/>
        <v>853721.96000000113</v>
      </c>
      <c r="N23" s="321">
        <f t="shared" si="12"/>
        <v>-1.7269742133815491E-2</v>
      </c>
      <c r="P23" s="3" t="s">
        <v>18</v>
      </c>
      <c r="Q23" s="127">
        <f t="shared" ref="Q23:AB23" si="24">SUM(Q16:Q18)</f>
        <v>189279.87400000004</v>
      </c>
      <c r="R23" s="67">
        <f t="shared" si="24"/>
        <v>206246.13400000002</v>
      </c>
      <c r="S23" s="67">
        <f t="shared" si="24"/>
        <v>227564.73100000003</v>
      </c>
      <c r="T23" s="67">
        <f t="shared" si="24"/>
        <v>223989.65199999989</v>
      </c>
      <c r="U23" s="67">
        <f t="shared" si="24"/>
        <v>227828.40799999997</v>
      </c>
      <c r="V23" s="67">
        <f t="shared" si="24"/>
        <v>223073.37500000009</v>
      </c>
      <c r="W23" s="67">
        <f t="shared" si="24"/>
        <v>229063.12599999984</v>
      </c>
      <c r="X23" s="67">
        <f t="shared" si="24"/>
        <v>242707.26199999999</v>
      </c>
      <c r="Y23" s="67">
        <f t="shared" si="24"/>
        <v>240093.19299999997</v>
      </c>
      <c r="Z23" s="67">
        <f t="shared" si="24"/>
        <v>243753.495</v>
      </c>
      <c r="AA23" s="67">
        <f t="shared" si="24"/>
        <v>257072.85799999989</v>
      </c>
      <c r="AB23" s="67">
        <f t="shared" si="24"/>
        <v>256616.80700000018</v>
      </c>
      <c r="AC23" s="321">
        <f t="shared" si="13"/>
        <v>-1.7740145869452927E-3</v>
      </c>
      <c r="AE23" s="125">
        <f>(Q23/B23)*10</f>
        <v>2.5983068713923734</v>
      </c>
      <c r="AF23" s="126">
        <f>(R23/C23)*10</f>
        <v>2.3757143100519302</v>
      </c>
      <c r="AG23" s="126">
        <f t="shared" ref="AG23:AP23" si="25">IF(S18="","",(S23/D23)*10)</f>
        <v>2.363592154138149</v>
      </c>
      <c r="AH23" s="126">
        <f t="shared" si="25"/>
        <v>2.8478316593348785</v>
      </c>
      <c r="AI23" s="126">
        <f t="shared" si="25"/>
        <v>2.895775220890676</v>
      </c>
      <c r="AJ23" s="126">
        <f t="shared" si="25"/>
        <v>2.9687767979556323</v>
      </c>
      <c r="AK23" s="126">
        <f t="shared" si="25"/>
        <v>3.0270235404625998</v>
      </c>
      <c r="AL23" s="126">
        <f t="shared" si="25"/>
        <v>2.8270139600458304</v>
      </c>
      <c r="AM23" s="126">
        <f t="shared" si="25"/>
        <v>3.1505149144959335</v>
      </c>
      <c r="AN23" s="126">
        <f t="shared" si="25"/>
        <v>3.012412183728137</v>
      </c>
      <c r="AO23" s="126">
        <f t="shared" si="25"/>
        <v>2.9591985197702608</v>
      </c>
      <c r="AP23" s="126">
        <f t="shared" si="25"/>
        <v>3.0058592729651683</v>
      </c>
      <c r="AQ23" s="321">
        <f t="shared" si="14"/>
        <v>1.576803748824868E-2</v>
      </c>
      <c r="AT23" s="27"/>
    </row>
    <row r="24" spans="1:46">
      <c r="B24" s="15"/>
      <c r="C24" s="15"/>
      <c r="D24" s="15"/>
      <c r="E24" s="15"/>
      <c r="F24" s="15"/>
      <c r="G24" s="15"/>
      <c r="H24" s="15"/>
      <c r="I24" s="15"/>
      <c r="J24" s="15"/>
      <c r="K24" s="15"/>
      <c r="L24" s="15"/>
      <c r="M24" s="15"/>
      <c r="AT24" s="27"/>
    </row>
    <row r="25" spans="1:46" ht="15.75" thickBot="1">
      <c r="N25" s="5" t="s">
        <v>19</v>
      </c>
      <c r="AC25" s="312">
        <v>1000</v>
      </c>
      <c r="AQ25" s="312" t="s">
        <v>43</v>
      </c>
      <c r="AT25" s="27"/>
    </row>
    <row r="26" spans="1:46" ht="20.100000000000001" customHeight="1">
      <c r="A26" s="507" t="s">
        <v>20</v>
      </c>
      <c r="B26" s="509" t="s">
        <v>13</v>
      </c>
      <c r="C26" s="506"/>
      <c r="D26" s="506"/>
      <c r="E26" s="506"/>
      <c r="F26" s="506"/>
      <c r="G26" s="506"/>
      <c r="H26" s="506"/>
      <c r="I26" s="506"/>
      <c r="J26" s="506"/>
      <c r="K26" s="506"/>
      <c r="L26" s="506"/>
      <c r="M26" s="506"/>
      <c r="N26" s="503" t="s">
        <v>258</v>
      </c>
      <c r="P26" s="510" t="s">
        <v>21</v>
      </c>
      <c r="Q26" s="505" t="s">
        <v>13</v>
      </c>
      <c r="R26" s="506"/>
      <c r="S26" s="506"/>
      <c r="T26" s="506"/>
      <c r="U26" s="506"/>
      <c r="V26" s="506"/>
      <c r="W26" s="506"/>
      <c r="X26" s="506"/>
      <c r="Y26" s="506"/>
      <c r="Z26" s="506"/>
      <c r="AA26" s="506"/>
      <c r="AB26" s="506"/>
      <c r="AC26" s="503" t="s">
        <v>258</v>
      </c>
      <c r="AE26" s="505" t="s">
        <v>13</v>
      </c>
      <c r="AF26" s="506"/>
      <c r="AG26" s="506"/>
      <c r="AH26" s="506"/>
      <c r="AI26" s="506"/>
      <c r="AJ26" s="506"/>
      <c r="AK26" s="506"/>
      <c r="AL26" s="506"/>
      <c r="AM26" s="506"/>
      <c r="AN26" s="506"/>
      <c r="AO26" s="506"/>
      <c r="AP26" s="506"/>
      <c r="AQ26" s="503" t="str">
        <f>AC26</f>
        <v>D       2021/2020</v>
      </c>
      <c r="AT26" s="27"/>
    </row>
    <row r="27" spans="1:46" ht="20.100000000000001" customHeight="1" thickBot="1">
      <c r="A27" s="508"/>
      <c r="B27" s="31">
        <v>2010</v>
      </c>
      <c r="C27" s="163">
        <v>2011</v>
      </c>
      <c r="D27" s="163">
        <v>2012</v>
      </c>
      <c r="E27" s="163">
        <v>2013</v>
      </c>
      <c r="F27" s="163">
        <v>2014</v>
      </c>
      <c r="G27" s="163">
        <v>2015</v>
      </c>
      <c r="H27" s="163">
        <v>2016</v>
      </c>
      <c r="I27" s="30">
        <v>2017</v>
      </c>
      <c r="J27" s="29">
        <v>2018</v>
      </c>
      <c r="K27" s="163">
        <v>2019</v>
      </c>
      <c r="L27" s="277">
        <v>2020</v>
      </c>
      <c r="M27" s="277">
        <v>2021</v>
      </c>
      <c r="N27" s="504"/>
      <c r="P27" s="511"/>
      <c r="Q27" s="51">
        <v>2010</v>
      </c>
      <c r="R27" s="163">
        <v>2011</v>
      </c>
      <c r="S27" s="163">
        <v>2012</v>
      </c>
      <c r="T27" s="163">
        <v>2013</v>
      </c>
      <c r="U27" s="163">
        <v>2014</v>
      </c>
      <c r="V27" s="163">
        <v>2015</v>
      </c>
      <c r="W27" s="163">
        <v>2016</v>
      </c>
      <c r="X27" s="163">
        <v>2017</v>
      </c>
      <c r="Y27" s="163">
        <v>2018</v>
      </c>
      <c r="Z27" s="163">
        <v>2019</v>
      </c>
      <c r="AA27" s="163">
        <v>2020</v>
      </c>
      <c r="AB27" s="163">
        <v>2021</v>
      </c>
      <c r="AC27" s="504"/>
      <c r="AE27" s="51">
        <v>2010</v>
      </c>
      <c r="AF27" s="163">
        <v>2011</v>
      </c>
      <c r="AG27" s="163">
        <v>2012</v>
      </c>
      <c r="AH27" s="163">
        <v>2013</v>
      </c>
      <c r="AI27" s="163">
        <v>2014</v>
      </c>
      <c r="AJ27" s="163">
        <v>2015</v>
      </c>
      <c r="AK27" s="163">
        <v>2016</v>
      </c>
      <c r="AL27" s="163">
        <v>2017</v>
      </c>
      <c r="AM27" s="29">
        <v>2018</v>
      </c>
      <c r="AN27" s="163">
        <v>2019</v>
      </c>
      <c r="AO27" s="163">
        <v>2020</v>
      </c>
      <c r="AP27" s="163">
        <v>2021</v>
      </c>
      <c r="AQ27" s="504"/>
      <c r="AT27" s="27"/>
    </row>
    <row r="28" spans="1:46" ht="3" customHeight="1" thickBot="1">
      <c r="A28" s="314" t="s">
        <v>61</v>
      </c>
      <c r="B28" s="313"/>
      <c r="C28" s="313"/>
      <c r="D28" s="313"/>
      <c r="E28" s="313"/>
      <c r="F28" s="313"/>
      <c r="G28" s="313"/>
      <c r="H28" s="313"/>
      <c r="I28" s="313"/>
      <c r="J28" s="313"/>
      <c r="K28" s="313"/>
      <c r="L28" s="313"/>
      <c r="M28" s="313"/>
      <c r="N28" s="315"/>
      <c r="P28" s="314"/>
      <c r="Q28" s="316">
        <v>2010</v>
      </c>
      <c r="R28" s="316">
        <v>2011</v>
      </c>
      <c r="S28" s="316">
        <v>2012</v>
      </c>
      <c r="T28" s="316"/>
      <c r="U28" s="316"/>
      <c r="V28" s="316"/>
      <c r="W28" s="316"/>
      <c r="X28" s="316"/>
      <c r="Y28" s="313"/>
      <c r="Z28" s="313"/>
      <c r="AA28" s="313"/>
      <c r="AB28" s="313"/>
      <c r="AC28" s="317"/>
      <c r="AE28" s="316"/>
      <c r="AF28" s="316"/>
      <c r="AG28" s="316"/>
      <c r="AH28" s="316"/>
      <c r="AI28" s="316"/>
      <c r="AJ28" s="316"/>
      <c r="AK28" s="316"/>
      <c r="AL28" s="316"/>
      <c r="AM28" s="316"/>
      <c r="AN28" s="316"/>
      <c r="AO28" s="316"/>
      <c r="AP28" s="316"/>
      <c r="AQ28" s="315"/>
      <c r="AT28" s="27"/>
    </row>
    <row r="29" spans="1:46" ht="20.100000000000001" customHeight="1">
      <c r="A29" s="164" t="s">
        <v>1</v>
      </c>
      <c r="B29" s="79">
        <v>85580.320000000022</v>
      </c>
      <c r="C29" s="60">
        <v>80916.799999999988</v>
      </c>
      <c r="D29" s="60">
        <v>125346.10000000003</v>
      </c>
      <c r="E29" s="60">
        <v>120157.7999999999</v>
      </c>
      <c r="F29" s="60">
        <v>101957.16000000005</v>
      </c>
      <c r="G29" s="60">
        <v>91780.269999999946</v>
      </c>
      <c r="H29" s="60">
        <v>94208.579999999958</v>
      </c>
      <c r="I29" s="60">
        <v>96265.579999999973</v>
      </c>
      <c r="J29" s="60">
        <v>124755.04</v>
      </c>
      <c r="K29" s="60">
        <v>116531.85999999993</v>
      </c>
      <c r="L29" s="60">
        <v>101982.0299999999</v>
      </c>
      <c r="M29" s="60">
        <v>105458.75000000004</v>
      </c>
      <c r="N29" s="318">
        <f>(M29-L29)/L29</f>
        <v>3.4091496315577854E-2</v>
      </c>
      <c r="P29" s="2" t="s">
        <v>1</v>
      </c>
      <c r="Q29" s="35">
        <v>23270.865999999998</v>
      </c>
      <c r="R29" s="60">
        <v>22495.121000000003</v>
      </c>
      <c r="S29" s="60">
        <v>24799.759999999984</v>
      </c>
      <c r="T29" s="60">
        <v>25615.480000000018</v>
      </c>
      <c r="U29" s="60">
        <v>29400.613000000012</v>
      </c>
      <c r="V29" s="60">
        <v>25803.076000000012</v>
      </c>
      <c r="W29" s="60">
        <v>26846.136999999999</v>
      </c>
      <c r="X29" s="60">
        <v>26379.177</v>
      </c>
      <c r="Y29" s="60">
        <v>31298.861000000001</v>
      </c>
      <c r="Z29" s="60">
        <v>31619.378999999994</v>
      </c>
      <c r="AA29" s="60">
        <v>28181.773000000012</v>
      </c>
      <c r="AB29" s="60">
        <v>29929.548000000032</v>
      </c>
      <c r="AC29" s="318">
        <f>(AB29-AA29)/AA29</f>
        <v>6.2017922009378862E-2</v>
      </c>
      <c r="AE29" s="323">
        <f t="shared" ref="AE29:AE38" si="26">(Q29/B29)*10</f>
        <v>2.7191842704023532</v>
      </c>
      <c r="AF29" s="160">
        <f t="shared" ref="AF29:AF38" si="27">(R29/C29)*10</f>
        <v>2.7800309700828514</v>
      </c>
      <c r="AG29" s="160">
        <f t="shared" ref="AG29:AG38" si="28">(S29/D29)*10</f>
        <v>1.9785027216642543</v>
      </c>
      <c r="AH29" s="160">
        <f t="shared" ref="AH29:AH38" si="29">(T29/E29)*10</f>
        <v>2.1318199900464254</v>
      </c>
      <c r="AI29" s="160">
        <f t="shared" ref="AI29:AI38" si="30">(U29/F29)*10</f>
        <v>2.8836241613634588</v>
      </c>
      <c r="AJ29" s="160">
        <f t="shared" ref="AJ29:AJ38" si="31">(V29/G29)*10</f>
        <v>2.8113968285340656</v>
      </c>
      <c r="AK29" s="160">
        <f t="shared" ref="AK29:AK38" si="32">(W29/H29)*10</f>
        <v>2.849648832409958</v>
      </c>
      <c r="AL29" s="160">
        <f t="shared" ref="AL29:AL38" si="33">(X29/I29)*10</f>
        <v>2.7402501496381166</v>
      </c>
      <c r="AM29" s="160">
        <f t="shared" ref="AM29:AM38" si="34">(Y29/J29)*10</f>
        <v>2.5088253749107055</v>
      </c>
      <c r="AN29" s="160">
        <f t="shared" ref="AN29:AN38" si="35">(Z29/K29)*10</f>
        <v>2.713367743379365</v>
      </c>
      <c r="AO29" s="160">
        <f t="shared" ref="AO29:AO38" si="36">(AA29/L29)*10</f>
        <v>2.7634057686437541</v>
      </c>
      <c r="AP29" s="160">
        <f t="shared" ref="AP29:AP38" si="37">(AB29/M29)*10</f>
        <v>2.8380336387450091</v>
      </c>
      <c r="AQ29" s="318">
        <f>(AP29-AO29)/AO29</f>
        <v>2.7005758961660378E-2</v>
      </c>
      <c r="AT29" s="27"/>
    </row>
    <row r="30" spans="1:46" ht="20.100000000000001" customHeight="1">
      <c r="A30" s="167" t="s">
        <v>2</v>
      </c>
      <c r="B30" s="81">
        <v>88844.739999999976</v>
      </c>
      <c r="C30" s="61">
        <v>127722.29999999996</v>
      </c>
      <c r="D30" s="61">
        <v>128469.03999999996</v>
      </c>
      <c r="E30" s="61">
        <v>149512.51999999999</v>
      </c>
      <c r="F30" s="61">
        <v>109776.64999999998</v>
      </c>
      <c r="G30" s="61">
        <v>98756.11</v>
      </c>
      <c r="H30" s="61">
        <v>114532.42999999993</v>
      </c>
      <c r="I30" s="61">
        <v>102519.81000000003</v>
      </c>
      <c r="J30" s="61">
        <v>148191.60999999999</v>
      </c>
      <c r="K30" s="61">
        <v>114647.40999999992</v>
      </c>
      <c r="L30" s="61">
        <v>104015.04000000004</v>
      </c>
      <c r="M30" s="61">
        <v>107674.22000000006</v>
      </c>
      <c r="N30" s="319">
        <f t="shared" ref="N30:N45" si="38">(M30-L30)/L30</f>
        <v>3.5179335603774425E-2</v>
      </c>
      <c r="P30" s="2" t="s">
        <v>2</v>
      </c>
      <c r="Q30" s="37">
        <v>24769.378999999986</v>
      </c>
      <c r="R30" s="61">
        <v>26090.180999999997</v>
      </c>
      <c r="S30" s="61">
        <v>26845.964000000011</v>
      </c>
      <c r="T30" s="61">
        <v>29407.368999999981</v>
      </c>
      <c r="U30" s="61">
        <v>29868.044999999998</v>
      </c>
      <c r="V30" s="61">
        <v>27835.92599999997</v>
      </c>
      <c r="W30" s="61">
        <v>29206.410000000018</v>
      </c>
      <c r="X30" s="61">
        <v>26234.001999999982</v>
      </c>
      <c r="Y30" s="61">
        <v>31644.39</v>
      </c>
      <c r="Z30" s="61">
        <v>32055.040000000023</v>
      </c>
      <c r="AA30" s="61">
        <v>26905.675000000007</v>
      </c>
      <c r="AB30" s="61">
        <v>29585.051999999989</v>
      </c>
      <c r="AC30" s="319">
        <f t="shared" ref="AC30:AC45" si="39">(AB30-AA30)/AA30</f>
        <v>9.9584084026882125E-2</v>
      </c>
      <c r="AE30" s="324">
        <f t="shared" si="26"/>
        <v>2.7879398375187985</v>
      </c>
      <c r="AF30" s="122">
        <f t="shared" si="27"/>
        <v>2.0427271510143492</v>
      </c>
      <c r="AG30" s="122">
        <f t="shared" si="28"/>
        <v>2.0896835533292704</v>
      </c>
      <c r="AH30" s="122">
        <f t="shared" si="29"/>
        <v>1.9668833753855519</v>
      </c>
      <c r="AI30" s="122">
        <f t="shared" si="30"/>
        <v>2.7208012815111413</v>
      </c>
      <c r="AJ30" s="122">
        <f t="shared" si="31"/>
        <v>2.8186535496385967</v>
      </c>
      <c r="AK30" s="122">
        <f t="shared" si="32"/>
        <v>2.5500559099287456</v>
      </c>
      <c r="AL30" s="122">
        <f t="shared" si="33"/>
        <v>2.5589202711163801</v>
      </c>
      <c r="AM30" s="122">
        <f t="shared" si="34"/>
        <v>2.135369876877645</v>
      </c>
      <c r="AN30" s="122">
        <f t="shared" si="35"/>
        <v>2.795967218099392</v>
      </c>
      <c r="AO30" s="122">
        <f t="shared" si="36"/>
        <v>2.5867100565456687</v>
      </c>
      <c r="AP30" s="122">
        <f t="shared" si="37"/>
        <v>2.7476448865847343</v>
      </c>
      <c r="AQ30" s="319">
        <f t="shared" ref="AQ30:AQ45" si="40">(AP30-AO30)/AO30</f>
        <v>6.2216029829790971E-2</v>
      </c>
      <c r="AT30" s="27"/>
    </row>
    <row r="31" spans="1:46" ht="20.100000000000001" customHeight="1">
      <c r="A31" s="167" t="s">
        <v>3</v>
      </c>
      <c r="B31" s="81">
        <v>163017.80000000002</v>
      </c>
      <c r="C31" s="61">
        <v>124161.32999999994</v>
      </c>
      <c r="D31" s="61">
        <v>181017.38999999993</v>
      </c>
      <c r="E31" s="61">
        <v>128321.88000000003</v>
      </c>
      <c r="F31" s="61">
        <v>109180.21999999993</v>
      </c>
      <c r="G31" s="61">
        <v>128703.72000000002</v>
      </c>
      <c r="H31" s="61">
        <v>167047.14999999997</v>
      </c>
      <c r="I31" s="61">
        <v>131035.77999999998</v>
      </c>
      <c r="J31" s="61">
        <v>136350.32999999999</v>
      </c>
      <c r="K31" s="61">
        <v>131403.34</v>
      </c>
      <c r="L31" s="61">
        <v>117972.88000000002</v>
      </c>
      <c r="M31" s="61">
        <v>151017.85000000006</v>
      </c>
      <c r="N31" s="319">
        <f t="shared" si="38"/>
        <v>0.28010649566239326</v>
      </c>
      <c r="P31" s="2" t="s">
        <v>3</v>
      </c>
      <c r="Q31" s="37">
        <v>34176.324999999983</v>
      </c>
      <c r="R31" s="61">
        <v>30181.553999999996</v>
      </c>
      <c r="S31" s="61">
        <v>34669.633000000002</v>
      </c>
      <c r="T31" s="61">
        <v>29423.860999999994</v>
      </c>
      <c r="U31" s="61">
        <v>29544.088000000018</v>
      </c>
      <c r="V31" s="61">
        <v>34831.201999999983</v>
      </c>
      <c r="W31" s="61">
        <v>34959.243999999999</v>
      </c>
      <c r="X31" s="61">
        <v>36752.83499999997</v>
      </c>
      <c r="Y31" s="61">
        <v>36699.917000000001</v>
      </c>
      <c r="Z31" s="61">
        <v>35665.698999999964</v>
      </c>
      <c r="AA31" s="61">
        <v>30966.271999999997</v>
      </c>
      <c r="AB31" s="61">
        <v>41188.165999999976</v>
      </c>
      <c r="AC31" s="319">
        <f t="shared" si="39"/>
        <v>0.33009766238570726</v>
      </c>
      <c r="AE31" s="324">
        <f t="shared" si="26"/>
        <v>2.0964781146598703</v>
      </c>
      <c r="AF31" s="122">
        <f t="shared" si="27"/>
        <v>2.4308336581123937</v>
      </c>
      <c r="AG31" s="122">
        <f t="shared" si="28"/>
        <v>1.9152653234034593</v>
      </c>
      <c r="AH31" s="122">
        <f t="shared" si="29"/>
        <v>2.2929730300085991</v>
      </c>
      <c r="AI31" s="122">
        <f t="shared" si="30"/>
        <v>2.7059927155303445</v>
      </c>
      <c r="AJ31" s="122">
        <f t="shared" si="31"/>
        <v>2.7063088774745574</v>
      </c>
      <c r="AK31" s="122">
        <f t="shared" si="32"/>
        <v>2.0927770392969895</v>
      </c>
      <c r="AL31" s="122">
        <f t="shared" si="33"/>
        <v>2.8047938509619263</v>
      </c>
      <c r="AM31" s="122">
        <f t="shared" si="34"/>
        <v>2.691589892008329</v>
      </c>
      <c r="AN31" s="122">
        <f t="shared" si="35"/>
        <v>2.7142155595131729</v>
      </c>
      <c r="AO31" s="122">
        <f t="shared" si="36"/>
        <v>2.6248636127218381</v>
      </c>
      <c r="AP31" s="122">
        <f t="shared" si="37"/>
        <v>2.7273707048537608</v>
      </c>
      <c r="AQ31" s="319">
        <f t="shared" si="40"/>
        <v>3.9052349857381159E-2</v>
      </c>
      <c r="AT31" s="27"/>
    </row>
    <row r="32" spans="1:46" ht="20.100000000000001" customHeight="1">
      <c r="A32" s="167" t="s">
        <v>4</v>
      </c>
      <c r="B32" s="81">
        <v>129054.22999999992</v>
      </c>
      <c r="C32" s="61">
        <v>143928.69999999998</v>
      </c>
      <c r="D32" s="61">
        <v>130551.29999999993</v>
      </c>
      <c r="E32" s="61">
        <v>168057.08999999997</v>
      </c>
      <c r="F32" s="61">
        <v>116200.55999999991</v>
      </c>
      <c r="G32" s="61">
        <v>126285.80000000003</v>
      </c>
      <c r="H32" s="61">
        <v>162799.5</v>
      </c>
      <c r="I32" s="61">
        <v>135156.71</v>
      </c>
      <c r="J32" s="61">
        <v>164204.01</v>
      </c>
      <c r="K32" s="61">
        <v>132405.87000000008</v>
      </c>
      <c r="L32" s="61">
        <v>104241.91999999998</v>
      </c>
      <c r="M32" s="61">
        <v>134300.00000000003</v>
      </c>
      <c r="N32" s="319">
        <f t="shared" si="38"/>
        <v>0.28834925527081667</v>
      </c>
      <c r="P32" s="2" t="s">
        <v>4</v>
      </c>
      <c r="Q32" s="37">
        <v>29571.834999999992</v>
      </c>
      <c r="R32" s="61">
        <v>27556.182000000004</v>
      </c>
      <c r="S32" s="61">
        <v>27462.67</v>
      </c>
      <c r="T32" s="61">
        <v>33693.252999999975</v>
      </c>
      <c r="U32" s="61">
        <v>31434.276000000013</v>
      </c>
      <c r="V32" s="61">
        <v>35272.59899999998</v>
      </c>
      <c r="W32" s="61">
        <v>32738.878999999994</v>
      </c>
      <c r="X32" s="61">
        <v>32002.925999999999</v>
      </c>
      <c r="Y32" s="61">
        <v>37177.171999999999</v>
      </c>
      <c r="Z32" s="61">
        <v>34138.758999999991</v>
      </c>
      <c r="AA32" s="61">
        <v>27197.232999999986</v>
      </c>
      <c r="AB32" s="61">
        <v>35728.330000000016</v>
      </c>
      <c r="AC32" s="319">
        <f t="shared" si="39"/>
        <v>0.31367518158924607</v>
      </c>
      <c r="AE32" s="324">
        <f t="shared" si="26"/>
        <v>2.2914270225780289</v>
      </c>
      <c r="AF32" s="122">
        <f t="shared" si="27"/>
        <v>1.9145717289185553</v>
      </c>
      <c r="AG32" s="122">
        <f t="shared" si="28"/>
        <v>2.1035922277296368</v>
      </c>
      <c r="AH32" s="122">
        <f t="shared" si="29"/>
        <v>2.004869476200021</v>
      </c>
      <c r="AI32" s="122">
        <f t="shared" si="30"/>
        <v>2.7051742263548508</v>
      </c>
      <c r="AJ32" s="122">
        <f t="shared" si="31"/>
        <v>2.7930772105810764</v>
      </c>
      <c r="AK32" s="122">
        <f t="shared" si="32"/>
        <v>2.0109938298336294</v>
      </c>
      <c r="AL32" s="122">
        <f t="shared" si="33"/>
        <v>2.3678384891138591</v>
      </c>
      <c r="AM32" s="122">
        <f t="shared" si="34"/>
        <v>2.2640842936783332</v>
      </c>
      <c r="AN32" s="122">
        <f t="shared" si="35"/>
        <v>2.578341806144997</v>
      </c>
      <c r="AO32" s="122">
        <f t="shared" si="36"/>
        <v>2.6090495071464521</v>
      </c>
      <c r="AP32" s="122">
        <f t="shared" si="37"/>
        <v>2.6603373045420708</v>
      </c>
      <c r="AQ32" s="319">
        <f t="shared" si="40"/>
        <v>1.9657655883928701E-2</v>
      </c>
      <c r="AT32" s="27"/>
    </row>
    <row r="33" spans="1:46" ht="20.100000000000001" customHeight="1">
      <c r="A33" s="167" t="s">
        <v>5</v>
      </c>
      <c r="B33" s="81">
        <v>118132.11000000003</v>
      </c>
      <c r="C33" s="61">
        <v>147173.66999999995</v>
      </c>
      <c r="D33" s="61">
        <v>167545.44000000024</v>
      </c>
      <c r="E33" s="61">
        <v>131905.74000000005</v>
      </c>
      <c r="F33" s="61">
        <v>115807.50000000003</v>
      </c>
      <c r="G33" s="61">
        <v>114798.86000000002</v>
      </c>
      <c r="H33" s="61">
        <v>138304.09999999992</v>
      </c>
      <c r="I33" s="61">
        <v>134536.19999999998</v>
      </c>
      <c r="J33" s="61">
        <v>144042.04</v>
      </c>
      <c r="K33" s="61">
        <v>143487.67999999993</v>
      </c>
      <c r="L33" s="61">
        <v>113189.59999999996</v>
      </c>
      <c r="M33" s="61">
        <v>131070.36999999986</v>
      </c>
      <c r="N33" s="319">
        <f t="shared" si="38"/>
        <v>0.15797184546990101</v>
      </c>
      <c r="P33" s="2" t="s">
        <v>5</v>
      </c>
      <c r="Q33" s="37">
        <v>29004.790999999972</v>
      </c>
      <c r="R33" s="61">
        <v>32396.498</v>
      </c>
      <c r="S33" s="61">
        <v>31705.719999999998</v>
      </c>
      <c r="T33" s="61">
        <v>31122.389999999996</v>
      </c>
      <c r="U33" s="61">
        <v>31058.100000000006</v>
      </c>
      <c r="V33" s="61">
        <v>31539.86900000001</v>
      </c>
      <c r="W33" s="61">
        <v>33068.363999999994</v>
      </c>
      <c r="X33" s="61">
        <v>35573.933999999957</v>
      </c>
      <c r="Y33" s="61">
        <v>34606.108999999997</v>
      </c>
      <c r="Z33" s="61">
        <v>36493.042000000009</v>
      </c>
      <c r="AA33" s="61">
        <v>28939.759999999998</v>
      </c>
      <c r="AB33" s="61">
        <v>35164.128999999986</v>
      </c>
      <c r="AC33" s="319">
        <f t="shared" si="39"/>
        <v>0.21508018725794506</v>
      </c>
      <c r="AE33" s="324">
        <f t="shared" si="26"/>
        <v>2.4552842575993914</v>
      </c>
      <c r="AF33" s="122">
        <f t="shared" si="27"/>
        <v>2.2012427902355096</v>
      </c>
      <c r="AG33" s="122">
        <f t="shared" si="28"/>
        <v>1.8923654382954234</v>
      </c>
      <c r="AH33" s="122">
        <f t="shared" si="29"/>
        <v>2.3594416740317734</v>
      </c>
      <c r="AI33" s="122">
        <f t="shared" si="30"/>
        <v>2.6818729356906932</v>
      </c>
      <c r="AJ33" s="122">
        <f t="shared" si="31"/>
        <v>2.7474026310017368</v>
      </c>
      <c r="AK33" s="122">
        <f t="shared" si="32"/>
        <v>2.3909894211379137</v>
      </c>
      <c r="AL33" s="122">
        <f t="shared" si="33"/>
        <v>2.6441904855347453</v>
      </c>
      <c r="AM33" s="122">
        <f t="shared" si="34"/>
        <v>2.4025006171809284</v>
      </c>
      <c r="AN33" s="122">
        <f t="shared" si="35"/>
        <v>2.5432874794546838</v>
      </c>
      <c r="AO33" s="122">
        <f t="shared" si="36"/>
        <v>2.5567507968930014</v>
      </c>
      <c r="AP33" s="122">
        <f t="shared" si="37"/>
        <v>2.6828434984962675</v>
      </c>
      <c r="AQ33" s="319">
        <f t="shared" si="40"/>
        <v>4.9317556390906611E-2</v>
      </c>
      <c r="AT33" s="27"/>
    </row>
    <row r="34" spans="1:46" ht="20.100000000000001" customHeight="1">
      <c r="A34" s="167" t="s">
        <v>6</v>
      </c>
      <c r="B34" s="81">
        <v>135211.27999999997</v>
      </c>
      <c r="C34" s="61">
        <v>175317.34000000005</v>
      </c>
      <c r="D34" s="61">
        <v>118154.39000000004</v>
      </c>
      <c r="E34" s="61">
        <v>152399.24000000002</v>
      </c>
      <c r="F34" s="61">
        <v>114737.72999999998</v>
      </c>
      <c r="G34" s="61">
        <v>115427.66999999995</v>
      </c>
      <c r="H34" s="61">
        <v>126613.06000000001</v>
      </c>
      <c r="I34" s="61">
        <v>156897.32000000004</v>
      </c>
      <c r="J34" s="61">
        <v>146611.98000000001</v>
      </c>
      <c r="K34" s="61">
        <v>114891.16999999987</v>
      </c>
      <c r="L34" s="61">
        <v>131146.98999999996</v>
      </c>
      <c r="M34" s="61">
        <v>137127.59</v>
      </c>
      <c r="N34" s="319">
        <f t="shared" si="38"/>
        <v>4.5602266586522777E-2</v>
      </c>
      <c r="P34" s="2" t="s">
        <v>6</v>
      </c>
      <c r="Q34" s="37">
        <v>28421.635000000002</v>
      </c>
      <c r="R34" s="61">
        <v>31101.468000000008</v>
      </c>
      <c r="S34" s="61">
        <v>27821.58</v>
      </c>
      <c r="T34" s="61">
        <v>30041.770000000019</v>
      </c>
      <c r="U34" s="61">
        <v>29496.788000000015</v>
      </c>
      <c r="V34" s="61">
        <v>31068.588000000022</v>
      </c>
      <c r="W34" s="61">
        <v>31963.873999999989</v>
      </c>
      <c r="X34" s="61">
        <v>36419.877999999997</v>
      </c>
      <c r="Y34" s="61">
        <v>35474.750999999997</v>
      </c>
      <c r="Z34" s="61">
        <v>29960.277999999991</v>
      </c>
      <c r="AA34" s="61">
        <v>34243.893000000018</v>
      </c>
      <c r="AB34" s="61">
        <v>36752.535999999971</v>
      </c>
      <c r="AC34" s="319">
        <f t="shared" si="39"/>
        <v>7.3258113497783425E-2</v>
      </c>
      <c r="AE34" s="324">
        <f t="shared" si="26"/>
        <v>2.1020165625234823</v>
      </c>
      <c r="AF34" s="122">
        <f t="shared" si="27"/>
        <v>1.7740098041642658</v>
      </c>
      <c r="AG34" s="122">
        <f t="shared" si="28"/>
        <v>2.354680177351006</v>
      </c>
      <c r="AH34" s="122">
        <f t="shared" si="29"/>
        <v>1.9712545810595916</v>
      </c>
      <c r="AI34" s="122">
        <f t="shared" si="30"/>
        <v>2.5708010782503732</v>
      </c>
      <c r="AJ34" s="122">
        <f t="shared" si="31"/>
        <v>2.691606613908089</v>
      </c>
      <c r="AK34" s="122">
        <f t="shared" si="32"/>
        <v>2.5245321454200687</v>
      </c>
      <c r="AL34" s="122">
        <f t="shared" si="33"/>
        <v>2.3212555829506831</v>
      </c>
      <c r="AM34" s="122">
        <f t="shared" si="34"/>
        <v>2.4196352167128494</v>
      </c>
      <c r="AN34" s="122">
        <f t="shared" si="35"/>
        <v>2.6077093653063175</v>
      </c>
      <c r="AO34" s="122">
        <f t="shared" si="36"/>
        <v>2.6111078111666934</v>
      </c>
      <c r="AP34" s="122">
        <f t="shared" si="37"/>
        <v>2.6801707810951809</v>
      </c>
      <c r="AQ34" s="319">
        <f t="shared" si="40"/>
        <v>2.6449681485050905E-2</v>
      </c>
      <c r="AT34" s="27"/>
    </row>
    <row r="35" spans="1:46" ht="20.100000000000001" customHeight="1">
      <c r="A35" s="167" t="s">
        <v>7</v>
      </c>
      <c r="B35" s="81">
        <v>127394.07999999993</v>
      </c>
      <c r="C35" s="61">
        <v>153173.20000000004</v>
      </c>
      <c r="D35" s="61">
        <v>157184.51</v>
      </c>
      <c r="E35" s="61">
        <v>153334.56</v>
      </c>
      <c r="F35" s="61">
        <v>127866.06000000003</v>
      </c>
      <c r="G35" s="61">
        <v>125620.06999999993</v>
      </c>
      <c r="H35" s="61">
        <v>136980</v>
      </c>
      <c r="I35" s="61">
        <v>143925.01</v>
      </c>
      <c r="J35" s="61">
        <v>137723</v>
      </c>
      <c r="K35" s="61">
        <v>141500.09</v>
      </c>
      <c r="L35" s="61">
        <v>149245.17000000007</v>
      </c>
      <c r="M35" s="61">
        <v>121175.88999999987</v>
      </c>
      <c r="N35" s="319">
        <f t="shared" si="38"/>
        <v>-0.18807496416802091</v>
      </c>
      <c r="P35" s="2" t="s">
        <v>7</v>
      </c>
      <c r="Q35" s="37">
        <v>32779.412000000004</v>
      </c>
      <c r="R35" s="61">
        <v>32399.374999999993</v>
      </c>
      <c r="S35" s="61">
        <v>32672.658999999996</v>
      </c>
      <c r="T35" s="61">
        <v>33859.816999999988</v>
      </c>
      <c r="U35" s="61">
        <v>36267.96699999999</v>
      </c>
      <c r="V35" s="61">
        <v>36630.704999999973</v>
      </c>
      <c r="W35" s="61">
        <v>36275.366999999962</v>
      </c>
      <c r="X35" s="61">
        <v>35138.28200000005</v>
      </c>
      <c r="Y35" s="61">
        <v>35499.514000000003</v>
      </c>
      <c r="Z35" s="61">
        <v>41925.194999999985</v>
      </c>
      <c r="AA35" s="61">
        <v>39852.698999999964</v>
      </c>
      <c r="AB35" s="61">
        <v>34988.748999999974</v>
      </c>
      <c r="AC35" s="319">
        <f t="shared" si="39"/>
        <v>-0.12204819553124857</v>
      </c>
      <c r="AE35" s="324">
        <f t="shared" si="26"/>
        <v>2.5730718413288924</v>
      </c>
      <c r="AF35" s="122">
        <f t="shared" si="27"/>
        <v>2.1152117341675951</v>
      </c>
      <c r="AG35" s="122">
        <f t="shared" si="28"/>
        <v>2.0786182429808124</v>
      </c>
      <c r="AH35" s="122">
        <f t="shared" si="29"/>
        <v>2.2082312689324564</v>
      </c>
      <c r="AI35" s="122">
        <f t="shared" si="30"/>
        <v>2.8364029516511247</v>
      </c>
      <c r="AJ35" s="122">
        <f t="shared" si="31"/>
        <v>2.9159914494554884</v>
      </c>
      <c r="AK35" s="122">
        <f t="shared" si="32"/>
        <v>2.6482236092860245</v>
      </c>
      <c r="AL35" s="122">
        <f t="shared" si="33"/>
        <v>2.4414298807413699</v>
      </c>
      <c r="AM35" s="122">
        <f t="shared" si="34"/>
        <v>2.5776024338708856</v>
      </c>
      <c r="AN35" s="122">
        <f t="shared" si="35"/>
        <v>2.962909422884465</v>
      </c>
      <c r="AO35" s="122">
        <f t="shared" si="36"/>
        <v>2.6702840031607016</v>
      </c>
      <c r="AP35" s="122">
        <f t="shared" si="37"/>
        <v>2.8874348684379387</v>
      </c>
      <c r="AQ35" s="319">
        <f t="shared" si="40"/>
        <v>8.1321262090551003E-2</v>
      </c>
      <c r="AT35" s="27"/>
    </row>
    <row r="36" spans="1:46" ht="20.100000000000001" customHeight="1">
      <c r="A36" s="167" t="s">
        <v>8</v>
      </c>
      <c r="B36" s="81">
        <v>84144.9</v>
      </c>
      <c r="C36" s="61">
        <v>93566.699999999968</v>
      </c>
      <c r="D36" s="61">
        <v>109659.02</v>
      </c>
      <c r="E36" s="61">
        <v>85683.409999999989</v>
      </c>
      <c r="F36" s="61">
        <v>75119.589999999982</v>
      </c>
      <c r="G36" s="61">
        <v>77720.049999999974</v>
      </c>
      <c r="H36" s="61">
        <v>113987.73000000001</v>
      </c>
      <c r="I36" s="61">
        <v>109779.21999999999</v>
      </c>
      <c r="J36" s="61">
        <v>115223.08</v>
      </c>
      <c r="K36" s="61">
        <v>101102.37999999996</v>
      </c>
      <c r="L36" s="61">
        <v>89495.020000000019</v>
      </c>
      <c r="M36" s="61">
        <v>92283.700000000084</v>
      </c>
      <c r="N36" s="319">
        <f t="shared" si="38"/>
        <v>3.1160169582621081E-2</v>
      </c>
      <c r="P36" s="2" t="s">
        <v>8</v>
      </c>
      <c r="Q36" s="37">
        <v>21851.23599999999</v>
      </c>
      <c r="R36" s="61">
        <v>23756.94100000001</v>
      </c>
      <c r="S36" s="61">
        <v>26722.863000000001</v>
      </c>
      <c r="T36" s="61">
        <v>25745.833000000013</v>
      </c>
      <c r="U36" s="61">
        <v>21196.857</v>
      </c>
      <c r="V36" s="61">
        <v>23742.381999999994</v>
      </c>
      <c r="W36" s="61">
        <v>27458.442999999999</v>
      </c>
      <c r="X36" s="61">
        <v>27213.074000000004</v>
      </c>
      <c r="Y36" s="61">
        <v>30488.754000000001</v>
      </c>
      <c r="Z36" s="61">
        <v>28270.806999999997</v>
      </c>
      <c r="AA36" s="61">
        <v>25817.175000000007</v>
      </c>
      <c r="AB36" s="61">
        <v>25830.83300000001</v>
      </c>
      <c r="AC36" s="319">
        <f t="shared" si="39"/>
        <v>5.2902767247009334E-4</v>
      </c>
      <c r="AE36" s="324">
        <f t="shared" si="26"/>
        <v>2.596858038930463</v>
      </c>
      <c r="AF36" s="122">
        <f t="shared" si="27"/>
        <v>2.5390380338304137</v>
      </c>
      <c r="AG36" s="122">
        <f t="shared" si="28"/>
        <v>2.4369051446930676</v>
      </c>
      <c r="AH36" s="122">
        <f t="shared" si="29"/>
        <v>3.0047628823362675</v>
      </c>
      <c r="AI36" s="122">
        <f t="shared" si="30"/>
        <v>2.8217482283915563</v>
      </c>
      <c r="AJ36" s="122">
        <f t="shared" si="31"/>
        <v>3.0548593316653818</v>
      </c>
      <c r="AK36" s="122">
        <f t="shared" si="32"/>
        <v>2.4088946240090925</v>
      </c>
      <c r="AL36" s="122">
        <f t="shared" si="33"/>
        <v>2.4788911781300693</v>
      </c>
      <c r="AM36" s="122">
        <f t="shared" si="34"/>
        <v>2.6460630977752024</v>
      </c>
      <c r="AN36" s="122">
        <f t="shared" si="35"/>
        <v>2.7962553403787336</v>
      </c>
      <c r="AO36" s="122">
        <f t="shared" si="36"/>
        <v>2.8847610738564002</v>
      </c>
      <c r="AP36" s="122">
        <f t="shared" si="37"/>
        <v>2.7990677660301859</v>
      </c>
      <c r="AQ36" s="319">
        <f t="shared" si="40"/>
        <v>-2.9705513084887121E-2</v>
      </c>
      <c r="AT36" s="27"/>
    </row>
    <row r="37" spans="1:46" ht="20.100000000000001" customHeight="1">
      <c r="A37" s="167" t="s">
        <v>9</v>
      </c>
      <c r="B37" s="81">
        <v>138558.80000000005</v>
      </c>
      <c r="C37" s="61">
        <v>155834.77000000008</v>
      </c>
      <c r="D37" s="61">
        <v>166910.12999999986</v>
      </c>
      <c r="E37" s="61">
        <v>141021.50999999992</v>
      </c>
      <c r="F37" s="61">
        <v>123949.06000000001</v>
      </c>
      <c r="G37" s="61">
        <v>108934.93999999996</v>
      </c>
      <c r="H37" s="61">
        <v>146959.93000000008</v>
      </c>
      <c r="I37" s="61">
        <v>147602.30999999997</v>
      </c>
      <c r="J37" s="61">
        <v>117229.17</v>
      </c>
      <c r="K37" s="61">
        <v>135705.82999999984</v>
      </c>
      <c r="L37" s="61">
        <v>125178.3499999999</v>
      </c>
      <c r="M37" s="61">
        <v>127605.73999999974</v>
      </c>
      <c r="N37" s="319">
        <f t="shared" si="38"/>
        <v>1.9391452275891487E-2</v>
      </c>
      <c r="P37" s="2" t="s">
        <v>9</v>
      </c>
      <c r="Q37" s="37">
        <v>36869.314999999995</v>
      </c>
      <c r="R37" s="61">
        <v>38144.778000000013</v>
      </c>
      <c r="S37" s="61">
        <v>35747.971000000005</v>
      </c>
      <c r="T37" s="61">
        <v>35405.063999999991</v>
      </c>
      <c r="U37" s="61">
        <v>39468.506000000016</v>
      </c>
      <c r="V37" s="61">
        <v>36656.012999999941</v>
      </c>
      <c r="W37" s="61">
        <v>39730.441999999974</v>
      </c>
      <c r="X37" s="61">
        <v>38905.268000000018</v>
      </c>
      <c r="Y37" s="61">
        <v>37110.972999999998</v>
      </c>
      <c r="Z37" s="61">
        <v>44437.182000000023</v>
      </c>
      <c r="AA37" s="61">
        <v>35516.305999999968</v>
      </c>
      <c r="AB37" s="61">
        <v>38178.268000000004</v>
      </c>
      <c r="AC37" s="319">
        <f t="shared" si="39"/>
        <v>7.4950418548596756E-2</v>
      </c>
      <c r="AE37" s="324">
        <f t="shared" si="26"/>
        <v>2.6609147163514684</v>
      </c>
      <c r="AF37" s="122">
        <f t="shared" si="27"/>
        <v>2.4477706740286518</v>
      </c>
      <c r="AG37" s="122">
        <f t="shared" si="28"/>
        <v>2.1417496349682335</v>
      </c>
      <c r="AH37" s="122">
        <f t="shared" si="29"/>
        <v>2.5106144445623939</v>
      </c>
      <c r="AI37" s="122">
        <f t="shared" si="30"/>
        <v>3.1842521435822113</v>
      </c>
      <c r="AJ37" s="122">
        <f t="shared" si="31"/>
        <v>3.3649454435831103</v>
      </c>
      <c r="AK37" s="122">
        <f t="shared" si="32"/>
        <v>2.7034880868546924</v>
      </c>
      <c r="AL37" s="122">
        <f t="shared" si="33"/>
        <v>2.6358170139749189</v>
      </c>
      <c r="AM37" s="122">
        <f t="shared" si="34"/>
        <v>3.1656773651131371</v>
      </c>
      <c r="AN37" s="122">
        <f t="shared" si="35"/>
        <v>3.2745226936823624</v>
      </c>
      <c r="AO37" s="122">
        <f t="shared" si="36"/>
        <v>2.8372562827357921</v>
      </c>
      <c r="AP37" s="122">
        <f t="shared" si="37"/>
        <v>2.991892684451348</v>
      </c>
      <c r="AQ37" s="319">
        <f t="shared" si="40"/>
        <v>5.450209156518266E-2</v>
      </c>
      <c r="AT37" s="27"/>
    </row>
    <row r="38" spans="1:46" ht="20.100000000000001" customHeight="1">
      <c r="A38" s="167" t="s">
        <v>10</v>
      </c>
      <c r="B38" s="81">
        <v>122092.12999999996</v>
      </c>
      <c r="C38" s="61">
        <v>129989.20999999999</v>
      </c>
      <c r="D38" s="61">
        <v>213923.46999999977</v>
      </c>
      <c r="E38" s="61">
        <v>143278.98999999987</v>
      </c>
      <c r="F38" s="61">
        <v>142422.69000000009</v>
      </c>
      <c r="G38" s="61">
        <v>143940.27999999988</v>
      </c>
      <c r="H38" s="61">
        <v>138455.72000000012</v>
      </c>
      <c r="I38" s="61">
        <v>171460.04999999996</v>
      </c>
      <c r="J38" s="61">
        <v>167779.67</v>
      </c>
      <c r="K38" s="61">
        <v>161547.5199999999</v>
      </c>
      <c r="L38" s="61">
        <v>125255.67999999998</v>
      </c>
      <c r="M38" s="61">
        <v>128570.91999999997</v>
      </c>
      <c r="N38" s="319">
        <f t="shared" si="38"/>
        <v>2.6467781740516609E-2</v>
      </c>
      <c r="P38" s="2" t="s">
        <v>10</v>
      </c>
      <c r="Q38" s="37">
        <v>39727.941999999974</v>
      </c>
      <c r="R38" s="61">
        <v>40734.826999999983</v>
      </c>
      <c r="S38" s="61">
        <v>48266.111999999994</v>
      </c>
      <c r="T38" s="61">
        <v>48573.176999999916</v>
      </c>
      <c r="U38" s="61">
        <v>47199.009999999987</v>
      </c>
      <c r="V38" s="61">
        <v>49361.275999999947</v>
      </c>
      <c r="W38" s="61">
        <v>45412.628000000033</v>
      </c>
      <c r="X38" s="61">
        <v>51801.627999999968</v>
      </c>
      <c r="Y38" s="61">
        <v>54582.834000000003</v>
      </c>
      <c r="Z38" s="61">
        <v>54939.106999999975</v>
      </c>
      <c r="AA38" s="61">
        <v>39610.614999999998</v>
      </c>
      <c r="AB38" s="61">
        <v>40325.788000000015</v>
      </c>
      <c r="AC38" s="319">
        <f t="shared" si="39"/>
        <v>1.8055084476724662E-2</v>
      </c>
      <c r="AE38" s="324">
        <f t="shared" si="26"/>
        <v>3.2539314368583776</v>
      </c>
      <c r="AF38" s="122">
        <f t="shared" si="27"/>
        <v>3.1337083285605001</v>
      </c>
      <c r="AG38" s="122">
        <f t="shared" si="28"/>
        <v>2.2562326611474677</v>
      </c>
      <c r="AH38" s="122">
        <f t="shared" si="29"/>
        <v>3.3901116276712977</v>
      </c>
      <c r="AI38" s="122">
        <f t="shared" si="30"/>
        <v>3.3140091652530894</v>
      </c>
      <c r="AJ38" s="122">
        <f t="shared" si="31"/>
        <v>3.4292885910740196</v>
      </c>
      <c r="AK38" s="122">
        <f t="shared" si="32"/>
        <v>3.2799387414257781</v>
      </c>
      <c r="AL38" s="122">
        <f t="shared" si="33"/>
        <v>3.0212068642228891</v>
      </c>
      <c r="AM38" s="122">
        <f t="shared" si="34"/>
        <v>3.2532448061198354</v>
      </c>
      <c r="AN38" s="122">
        <f t="shared" si="35"/>
        <v>3.4008016340950329</v>
      </c>
      <c r="AO38" s="122">
        <f t="shared" si="36"/>
        <v>3.1623807399392989</v>
      </c>
      <c r="AP38" s="122">
        <f t="shared" si="37"/>
        <v>3.1364625842297795</v>
      </c>
      <c r="AQ38" s="319">
        <f t="shared" si="40"/>
        <v>-8.1957733242509177E-3</v>
      </c>
      <c r="AT38" s="27"/>
    </row>
    <row r="39" spans="1:46" ht="20.100000000000001" customHeight="1">
      <c r="A39" s="167" t="s">
        <v>11</v>
      </c>
      <c r="B39" s="81">
        <v>155283.11000000002</v>
      </c>
      <c r="C39" s="61">
        <v>190846.28999999995</v>
      </c>
      <c r="D39" s="61">
        <v>164476.10999999999</v>
      </c>
      <c r="E39" s="61">
        <v>155784.03000000006</v>
      </c>
      <c r="F39" s="61">
        <v>141171.96999999974</v>
      </c>
      <c r="G39" s="61">
        <v>154005.31000000008</v>
      </c>
      <c r="H39" s="61">
        <v>193124.43999999997</v>
      </c>
      <c r="I39" s="61">
        <v>201827.3900000001</v>
      </c>
      <c r="J39" s="61">
        <v>161829.70000000001</v>
      </c>
      <c r="K39" s="61">
        <v>150815.30999999974</v>
      </c>
      <c r="L39" s="61">
        <v>141955.05999999985</v>
      </c>
      <c r="M39" s="61">
        <v>154762.83999999991</v>
      </c>
      <c r="N39" s="319">
        <f t="shared" si="38"/>
        <v>9.0224187852127782E-2</v>
      </c>
      <c r="P39" s="2" t="s">
        <v>11</v>
      </c>
      <c r="Q39" s="37">
        <v>50334.872000000032</v>
      </c>
      <c r="R39" s="61">
        <v>48986.57900000002</v>
      </c>
      <c r="S39" s="61">
        <v>51362.042000000016</v>
      </c>
      <c r="T39" s="61">
        <v>51289.855999999963</v>
      </c>
      <c r="U39" s="61">
        <v>48284.936000000031</v>
      </c>
      <c r="V39" s="61">
        <v>53105.856999999989</v>
      </c>
      <c r="W39" s="61">
        <v>59549.020999999986</v>
      </c>
      <c r="X39" s="61">
        <v>59908.970000000067</v>
      </c>
      <c r="Y39" s="61">
        <v>53697.078000000001</v>
      </c>
      <c r="Z39" s="61">
        <v>48381.740000000013</v>
      </c>
      <c r="AA39" s="61">
        <v>43825.39899999999</v>
      </c>
      <c r="AB39" s="61">
        <v>46984.977000000035</v>
      </c>
      <c r="AC39" s="319">
        <f t="shared" si="39"/>
        <v>7.2094677335397345E-2</v>
      </c>
      <c r="AE39" s="324">
        <f t="shared" ref="AE39:AF45" si="41">(Q39/B39)*10</f>
        <v>3.2414904621629503</v>
      </c>
      <c r="AF39" s="122">
        <f t="shared" si="41"/>
        <v>2.5668080317411479</v>
      </c>
      <c r="AG39" s="122">
        <f t="shared" ref="AG39:AP41" si="42">IF(S39="","",(S39/D39)*10)</f>
        <v>3.1227660965473962</v>
      </c>
      <c r="AH39" s="122">
        <f t="shared" si="42"/>
        <v>3.2923693141074821</v>
      </c>
      <c r="AI39" s="122">
        <f t="shared" si="42"/>
        <v>3.4202920027254784</v>
      </c>
      <c r="AJ39" s="122">
        <f t="shared" si="42"/>
        <v>3.4483133730908344</v>
      </c>
      <c r="AK39" s="122">
        <f t="shared" si="42"/>
        <v>3.0834533940913951</v>
      </c>
      <c r="AL39" s="122">
        <f t="shared" si="42"/>
        <v>2.9683270442133765</v>
      </c>
      <c r="AM39" s="122">
        <f t="shared" si="42"/>
        <v>3.3181225695901304</v>
      </c>
      <c r="AN39" s="122">
        <f t="shared" si="42"/>
        <v>3.2080125021789963</v>
      </c>
      <c r="AO39" s="122">
        <f t="shared" si="42"/>
        <v>3.0872727608300847</v>
      </c>
      <c r="AP39" s="122">
        <f t="shared" si="42"/>
        <v>3.0359340136172266</v>
      </c>
      <c r="AQ39" s="319">
        <f t="shared" si="40"/>
        <v>-1.6629158221528353E-2</v>
      </c>
      <c r="AT39" s="27"/>
    </row>
    <row r="40" spans="1:46" ht="20.100000000000001" customHeight="1" thickBot="1">
      <c r="A40" s="167" t="s">
        <v>12</v>
      </c>
      <c r="B40" s="81">
        <v>149645.83999999991</v>
      </c>
      <c r="C40" s="61">
        <v>159202.30000000008</v>
      </c>
      <c r="D40" s="61">
        <v>203434.65000000014</v>
      </c>
      <c r="E40" s="61">
        <v>108594.94999999985</v>
      </c>
      <c r="F40" s="61">
        <v>106301.55</v>
      </c>
      <c r="G40" s="61">
        <v>116548.94000000003</v>
      </c>
      <c r="H40" s="61">
        <v>113772.80000000005</v>
      </c>
      <c r="I40" s="61">
        <v>147624.20999999967</v>
      </c>
      <c r="J40" s="61">
        <v>117569.23</v>
      </c>
      <c r="K40" s="61">
        <v>123931.32000000007</v>
      </c>
      <c r="L40" s="61">
        <v>108069.5199999999</v>
      </c>
      <c r="M40" s="61">
        <v>115081.56999999992</v>
      </c>
      <c r="N40" s="319">
        <f t="shared" si="38"/>
        <v>6.4884622417125795E-2</v>
      </c>
      <c r="P40" s="3" t="s">
        <v>12</v>
      </c>
      <c r="Q40" s="37">
        <v>35379.044000000002</v>
      </c>
      <c r="R40" s="61">
        <v>37144.067999999992</v>
      </c>
      <c r="S40" s="61">
        <v>37986.12000000001</v>
      </c>
      <c r="T40" s="61">
        <v>33420.183999999987</v>
      </c>
      <c r="U40" s="61">
        <v>33733.983000000022</v>
      </c>
      <c r="V40" s="61">
        <v>36039.897999999965</v>
      </c>
      <c r="W40" s="61">
        <v>34055.992000000013</v>
      </c>
      <c r="X40" s="61">
        <v>36034.477999999988</v>
      </c>
      <c r="Y40" s="61">
        <v>35921.741999999998</v>
      </c>
      <c r="Z40" s="61">
        <v>37043.72399999998</v>
      </c>
      <c r="AA40" s="61">
        <v>32897.341999999997</v>
      </c>
      <c r="AB40" s="61">
        <v>33343.74200000002</v>
      </c>
      <c r="AC40" s="319">
        <f t="shared" si="39"/>
        <v>1.356948534018412E-2</v>
      </c>
      <c r="AE40" s="324">
        <f t="shared" si="41"/>
        <v>2.3641849315690981</v>
      </c>
      <c r="AF40" s="122">
        <f t="shared" si="41"/>
        <v>2.3331363931299971</v>
      </c>
      <c r="AG40" s="122">
        <f t="shared" si="42"/>
        <v>1.8672394304510065</v>
      </c>
      <c r="AH40" s="122">
        <f t="shared" si="42"/>
        <v>3.0775081161693092</v>
      </c>
      <c r="AI40" s="122">
        <f t="shared" si="42"/>
        <v>3.1734234355002373</v>
      </c>
      <c r="AJ40" s="122">
        <f t="shared" si="42"/>
        <v>3.0922544640903604</v>
      </c>
      <c r="AK40" s="122">
        <f t="shared" si="42"/>
        <v>2.9933333802103839</v>
      </c>
      <c r="AL40" s="122">
        <f t="shared" si="42"/>
        <v>2.4409599211403106</v>
      </c>
      <c r="AM40" s="122">
        <f t="shared" si="42"/>
        <v>3.0553693343062638</v>
      </c>
      <c r="AN40" s="122">
        <f t="shared" si="42"/>
        <v>2.9890526462560034</v>
      </c>
      <c r="AO40" s="122">
        <f t="shared" si="42"/>
        <v>3.0440906927318663</v>
      </c>
      <c r="AP40" s="122">
        <f t="shared" si="42"/>
        <v>2.8974006871821478</v>
      </c>
      <c r="AQ40" s="319">
        <f t="shared" si="40"/>
        <v>-4.8188447834342958E-2</v>
      </c>
      <c r="AT40" s="27"/>
    </row>
    <row r="41" spans="1:46" ht="20.100000000000001" customHeight="1" thickBot="1">
      <c r="A41" s="325" t="str">
        <f>A19</f>
        <v>jan-dez</v>
      </c>
      <c r="B41" s="154">
        <f>SUM(B29:B40)</f>
        <v>1496959.3399999999</v>
      </c>
      <c r="C41" s="155">
        <f t="shared" ref="C41:M41" si="43">SUM(C29:C40)</f>
        <v>1681832.61</v>
      </c>
      <c r="D41" s="155">
        <f t="shared" si="43"/>
        <v>1866671.5499999996</v>
      </c>
      <c r="E41" s="155">
        <f t="shared" si="43"/>
        <v>1638051.7199999997</v>
      </c>
      <c r="F41" s="155">
        <f t="shared" si="43"/>
        <v>1384490.7399999998</v>
      </c>
      <c r="G41" s="155">
        <f t="shared" si="43"/>
        <v>1402522.0199999996</v>
      </c>
      <c r="H41" s="155">
        <f t="shared" si="43"/>
        <v>1646785.4400000002</v>
      </c>
      <c r="I41" s="155">
        <f t="shared" si="43"/>
        <v>1678629.5899999999</v>
      </c>
      <c r="J41" s="155">
        <f t="shared" si="43"/>
        <v>1681508.8599999999</v>
      </c>
      <c r="K41" s="155">
        <f t="shared" si="43"/>
        <v>1567969.7799999993</v>
      </c>
      <c r="L41" s="155">
        <f t="shared" si="43"/>
        <v>1411747.2599999993</v>
      </c>
      <c r="M41" s="289">
        <f t="shared" si="43"/>
        <v>1506129.4399999992</v>
      </c>
      <c r="N41" s="318">
        <f t="shared" si="38"/>
        <v>6.6854870325726706E-2</v>
      </c>
      <c r="P41" s="2"/>
      <c r="Q41" s="154">
        <f>SUM(Q29:Q40)</f>
        <v>386156.65199999994</v>
      </c>
      <c r="R41" s="155">
        <f t="shared" ref="R41:AB41" si="44">SUM(R29:R40)</f>
        <v>390987.57200000004</v>
      </c>
      <c r="S41" s="155">
        <f t="shared" si="44"/>
        <v>406063.09400000004</v>
      </c>
      <c r="T41" s="155">
        <f t="shared" si="44"/>
        <v>407598.05399999983</v>
      </c>
      <c r="U41" s="155">
        <f t="shared" si="44"/>
        <v>406953.16900000011</v>
      </c>
      <c r="V41" s="155">
        <f t="shared" si="44"/>
        <v>421887.39099999977</v>
      </c>
      <c r="W41" s="155">
        <f t="shared" si="44"/>
        <v>431264.80099999998</v>
      </c>
      <c r="X41" s="155">
        <f t="shared" si="44"/>
        <v>442364.45199999999</v>
      </c>
      <c r="Y41" s="155">
        <f t="shared" si="44"/>
        <v>454202.09499999997</v>
      </c>
      <c r="Z41" s="155">
        <f t="shared" si="44"/>
        <v>454929.95199999993</v>
      </c>
      <c r="AA41" s="155">
        <f t="shared" si="44"/>
        <v>393954.14199999993</v>
      </c>
      <c r="AB41" s="289">
        <f t="shared" si="44"/>
        <v>428000.11799999996</v>
      </c>
      <c r="AC41" s="318">
        <f t="shared" si="39"/>
        <v>8.642116523298296E-2</v>
      </c>
      <c r="AE41" s="230">
        <f t="shared" si="41"/>
        <v>2.5796068181785081</v>
      </c>
      <c r="AF41" s="159">
        <f t="shared" si="41"/>
        <v>2.3247710246265236</v>
      </c>
      <c r="AG41" s="159">
        <f t="shared" si="42"/>
        <v>2.1753323127467183</v>
      </c>
      <c r="AH41" s="159">
        <f t="shared" si="42"/>
        <v>2.4883100394412452</v>
      </c>
      <c r="AI41" s="159">
        <f t="shared" si="42"/>
        <v>2.9393708259832794</v>
      </c>
      <c r="AJ41" s="159">
        <f t="shared" si="42"/>
        <v>3.0080625115604236</v>
      </c>
      <c r="AK41" s="159">
        <f t="shared" si="42"/>
        <v>2.618828115215786</v>
      </c>
      <c r="AL41" s="159">
        <f t="shared" si="42"/>
        <v>2.6352713822946496</v>
      </c>
      <c r="AM41" s="159">
        <f t="shared" si="42"/>
        <v>2.7011579052875168</v>
      </c>
      <c r="AN41" s="159">
        <f t="shared" si="42"/>
        <v>2.9013948980572835</v>
      </c>
      <c r="AO41" s="159">
        <f t="shared" si="42"/>
        <v>2.7905429899683325</v>
      </c>
      <c r="AP41" s="159">
        <f t="shared" si="42"/>
        <v>2.8417220102941498</v>
      </c>
      <c r="AQ41" s="318">
        <f t="shared" si="40"/>
        <v>1.8340165519685515E-2</v>
      </c>
      <c r="AT41" s="27"/>
    </row>
    <row r="42" spans="1:46" ht="20.100000000000001" customHeight="1">
      <c r="A42" s="167" t="s">
        <v>15</v>
      </c>
      <c r="B42" s="81">
        <f t="shared" ref="B42:M42" si="45">SUM(B29:B31)</f>
        <v>337442.86</v>
      </c>
      <c r="C42" s="61">
        <f t="shared" si="45"/>
        <v>332800.42999999988</v>
      </c>
      <c r="D42" s="61">
        <f t="shared" si="45"/>
        <v>434832.52999999991</v>
      </c>
      <c r="E42" s="61">
        <f t="shared" si="45"/>
        <v>397992.19999999995</v>
      </c>
      <c r="F42" s="61">
        <f t="shared" si="45"/>
        <v>320914.02999999997</v>
      </c>
      <c r="G42" s="61">
        <f t="shared" si="45"/>
        <v>319240.09999999998</v>
      </c>
      <c r="H42" s="61">
        <f t="shared" si="45"/>
        <v>375788.15999999986</v>
      </c>
      <c r="I42" s="61">
        <f t="shared" si="45"/>
        <v>329821.17</v>
      </c>
      <c r="J42" s="61">
        <f t="shared" si="45"/>
        <v>409296.98</v>
      </c>
      <c r="K42" s="61">
        <f t="shared" si="45"/>
        <v>362582.60999999987</v>
      </c>
      <c r="L42" s="61">
        <f t="shared" si="45"/>
        <v>323969.94999999995</v>
      </c>
      <c r="M42" s="61">
        <f t="shared" si="45"/>
        <v>364150.82000000018</v>
      </c>
      <c r="N42" s="318">
        <f t="shared" si="38"/>
        <v>0.12402653394242347</v>
      </c>
      <c r="P42" s="4" t="s">
        <v>15</v>
      </c>
      <c r="Q42" s="37">
        <f t="shared" ref="Q42:AB42" si="46">SUM(Q29:Q31)</f>
        <v>82216.569999999963</v>
      </c>
      <c r="R42" s="61">
        <f t="shared" si="46"/>
        <v>78766.856</v>
      </c>
      <c r="S42" s="61">
        <f t="shared" si="46"/>
        <v>86315.356999999989</v>
      </c>
      <c r="T42" s="61">
        <f t="shared" si="46"/>
        <v>84446.709999999992</v>
      </c>
      <c r="U42" s="61">
        <f t="shared" si="46"/>
        <v>88812.746000000028</v>
      </c>
      <c r="V42" s="61">
        <f t="shared" si="46"/>
        <v>88470.203999999969</v>
      </c>
      <c r="W42" s="61">
        <f t="shared" si="46"/>
        <v>91011.791000000027</v>
      </c>
      <c r="X42" s="61">
        <f t="shared" si="46"/>
        <v>89366.013999999952</v>
      </c>
      <c r="Y42" s="61">
        <f t="shared" si="46"/>
        <v>99643.168000000005</v>
      </c>
      <c r="Z42" s="61">
        <f t="shared" si="46"/>
        <v>99340.117999999988</v>
      </c>
      <c r="AA42" s="61">
        <f t="shared" si="46"/>
        <v>86053.720000000016</v>
      </c>
      <c r="AB42" s="61">
        <f t="shared" si="46"/>
        <v>100702.766</v>
      </c>
      <c r="AC42" s="318">
        <f t="shared" si="39"/>
        <v>0.17023140893850941</v>
      </c>
      <c r="AE42" s="323">
        <f t="shared" si="41"/>
        <v>2.4364590200545351</v>
      </c>
      <c r="AF42" s="160">
        <f t="shared" si="41"/>
        <v>2.3667894900255999</v>
      </c>
      <c r="AG42" s="160">
        <f t="shared" ref="AG42:AP44" si="47">(S42/D42)*10</f>
        <v>1.9850252923809542</v>
      </c>
      <c r="AH42" s="160">
        <f t="shared" si="47"/>
        <v>2.1218182165379122</v>
      </c>
      <c r="AI42" s="160">
        <f t="shared" si="47"/>
        <v>2.7674934000236773</v>
      </c>
      <c r="AJ42" s="160">
        <f t="shared" si="47"/>
        <v>2.7712747865947911</v>
      </c>
      <c r="AK42" s="160">
        <f t="shared" si="47"/>
        <v>2.4218908599994227</v>
      </c>
      <c r="AL42" s="160">
        <f t="shared" si="47"/>
        <v>2.7095293488892769</v>
      </c>
      <c r="AM42" s="160">
        <f t="shared" si="47"/>
        <v>2.4344955587016552</v>
      </c>
      <c r="AN42" s="160">
        <f t="shared" si="47"/>
        <v>2.7397926778672597</v>
      </c>
      <c r="AO42" s="160">
        <f t="shared" si="47"/>
        <v>2.6562253690504329</v>
      </c>
      <c r="AP42" s="160">
        <f t="shared" si="47"/>
        <v>2.765413682166086</v>
      </c>
      <c r="AQ42" s="318">
        <f t="shared" si="40"/>
        <v>4.11065696412223E-2</v>
      </c>
      <c r="AT42" s="27"/>
    </row>
    <row r="43" spans="1:46" ht="20.100000000000001" customHeight="1">
      <c r="A43" s="167" t="s">
        <v>16</v>
      </c>
      <c r="B43" s="81">
        <f t="shared" ref="B43:M43" si="48">SUM(B32:B34)</f>
        <v>382397.61999999994</v>
      </c>
      <c r="C43" s="61">
        <f t="shared" si="48"/>
        <v>466419.70999999996</v>
      </c>
      <c r="D43" s="61">
        <f t="shared" si="48"/>
        <v>416251.13000000024</v>
      </c>
      <c r="E43" s="61">
        <f t="shared" si="48"/>
        <v>452362.07000000007</v>
      </c>
      <c r="F43" s="61">
        <f t="shared" si="48"/>
        <v>346745.78999999992</v>
      </c>
      <c r="G43" s="61">
        <f t="shared" si="48"/>
        <v>356512.32999999996</v>
      </c>
      <c r="H43" s="61">
        <f t="shared" si="48"/>
        <v>427716.65999999992</v>
      </c>
      <c r="I43" s="61">
        <f t="shared" si="48"/>
        <v>426590.23</v>
      </c>
      <c r="J43" s="61">
        <f t="shared" si="48"/>
        <v>454858.03</v>
      </c>
      <c r="K43" s="61">
        <f t="shared" si="48"/>
        <v>390784.71999999991</v>
      </c>
      <c r="L43" s="61">
        <f t="shared" si="48"/>
        <v>348578.50999999989</v>
      </c>
      <c r="M43" s="61">
        <f t="shared" si="48"/>
        <v>402497.95999999985</v>
      </c>
      <c r="N43" s="319">
        <f t="shared" si="38"/>
        <v>0.15468380423107544</v>
      </c>
      <c r="P43" s="2" t="s">
        <v>16</v>
      </c>
      <c r="Q43" s="37">
        <f t="shared" ref="Q43:AB43" si="49">SUM(Q32:Q34)</f>
        <v>86998.260999999969</v>
      </c>
      <c r="R43" s="61">
        <f t="shared" si="49"/>
        <v>91054.148000000016</v>
      </c>
      <c r="S43" s="61">
        <f t="shared" si="49"/>
        <v>86989.97</v>
      </c>
      <c r="T43" s="61">
        <f t="shared" si="49"/>
        <v>94857.412999999986</v>
      </c>
      <c r="U43" s="61">
        <f t="shared" si="49"/>
        <v>91989.164000000033</v>
      </c>
      <c r="V43" s="61">
        <f t="shared" si="49"/>
        <v>97881.056000000011</v>
      </c>
      <c r="W43" s="61">
        <f t="shared" si="49"/>
        <v>97771.116999999969</v>
      </c>
      <c r="X43" s="61">
        <f t="shared" si="49"/>
        <v>103996.73799999995</v>
      </c>
      <c r="Y43" s="61">
        <f t="shared" si="49"/>
        <v>107258.03199999998</v>
      </c>
      <c r="Z43" s="61">
        <f t="shared" si="49"/>
        <v>100592.079</v>
      </c>
      <c r="AA43" s="61">
        <f t="shared" si="49"/>
        <v>90380.885999999999</v>
      </c>
      <c r="AB43" s="61">
        <f t="shared" si="49"/>
        <v>107644.99499999997</v>
      </c>
      <c r="AC43" s="319">
        <f t="shared" si="39"/>
        <v>0.19101504492885774</v>
      </c>
      <c r="AE43" s="324">
        <f t="shared" si="41"/>
        <v>2.2750732862824821</v>
      </c>
      <c r="AF43" s="122">
        <f t="shared" si="41"/>
        <v>1.9521934010893327</v>
      </c>
      <c r="AG43" s="122">
        <f t="shared" si="47"/>
        <v>2.0898434558003469</v>
      </c>
      <c r="AH43" s="122">
        <f t="shared" si="47"/>
        <v>2.0969356029341712</v>
      </c>
      <c r="AI43" s="122">
        <f t="shared" si="47"/>
        <v>2.6529280715996597</v>
      </c>
      <c r="AJ43" s="122">
        <f t="shared" si="47"/>
        <v>2.7455167118623924</v>
      </c>
      <c r="AK43" s="122">
        <f t="shared" si="47"/>
        <v>2.2858851698692302</v>
      </c>
      <c r="AL43" s="122">
        <f t="shared" si="47"/>
        <v>2.4378602857360319</v>
      </c>
      <c r="AM43" s="122">
        <f t="shared" si="47"/>
        <v>2.3580551496474618</v>
      </c>
      <c r="AN43" s="122">
        <f t="shared" si="47"/>
        <v>2.5741047142273121</v>
      </c>
      <c r="AO43" s="122">
        <f t="shared" si="47"/>
        <v>2.5928415954270969</v>
      </c>
      <c r="AP43" s="122">
        <f t="shared" si="47"/>
        <v>2.6744233685060168</v>
      </c>
      <c r="AQ43" s="319">
        <f t="shared" si="40"/>
        <v>3.1464233381168667E-2</v>
      </c>
      <c r="AT43" s="27"/>
    </row>
    <row r="44" spans="1:46" ht="20.100000000000001" customHeight="1">
      <c r="A44" s="167" t="s">
        <v>17</v>
      </c>
      <c r="B44" s="81">
        <f t="shared" ref="B44:M44" si="50">SUM(B35:B37)</f>
        <v>350097.77999999997</v>
      </c>
      <c r="C44" s="61">
        <f t="shared" si="50"/>
        <v>402574.6700000001</v>
      </c>
      <c r="D44" s="61">
        <f t="shared" si="50"/>
        <v>433753.65999999992</v>
      </c>
      <c r="E44" s="61">
        <f t="shared" si="50"/>
        <v>380039.47999999986</v>
      </c>
      <c r="F44" s="61">
        <f t="shared" si="50"/>
        <v>326934.71000000002</v>
      </c>
      <c r="G44" s="61">
        <f t="shared" si="50"/>
        <v>312275.05999999988</v>
      </c>
      <c r="H44" s="61">
        <f t="shared" si="50"/>
        <v>397927.66000000009</v>
      </c>
      <c r="I44" s="61">
        <f t="shared" si="50"/>
        <v>401306.53999999992</v>
      </c>
      <c r="J44" s="61">
        <f t="shared" si="50"/>
        <v>370175.25</v>
      </c>
      <c r="K44" s="61">
        <f t="shared" si="50"/>
        <v>378308.29999999981</v>
      </c>
      <c r="L44" s="61">
        <f t="shared" si="50"/>
        <v>363918.54</v>
      </c>
      <c r="M44" s="61">
        <f t="shared" si="50"/>
        <v>341065.32999999973</v>
      </c>
      <c r="N44" s="319">
        <f t="shared" si="38"/>
        <v>-6.2797597506299777E-2</v>
      </c>
      <c r="P44" s="2" t="s">
        <v>17</v>
      </c>
      <c r="Q44" s="37">
        <f t="shared" ref="Q44:AB44" si="51">SUM(Q35:Q37)</f>
        <v>91499.962999999989</v>
      </c>
      <c r="R44" s="61">
        <f t="shared" si="51"/>
        <v>94301.094000000012</v>
      </c>
      <c r="S44" s="61">
        <f t="shared" si="51"/>
        <v>95143.493000000002</v>
      </c>
      <c r="T44" s="61">
        <f t="shared" si="51"/>
        <v>95010.713999999993</v>
      </c>
      <c r="U44" s="61">
        <f t="shared" si="51"/>
        <v>96933.330000000016</v>
      </c>
      <c r="V44" s="61">
        <f t="shared" si="51"/>
        <v>97029.099999999919</v>
      </c>
      <c r="W44" s="61">
        <f t="shared" si="51"/>
        <v>103464.25199999993</v>
      </c>
      <c r="X44" s="61">
        <f t="shared" si="51"/>
        <v>101256.62400000007</v>
      </c>
      <c r="Y44" s="61">
        <f t="shared" si="51"/>
        <v>103099.24100000001</v>
      </c>
      <c r="Z44" s="61">
        <f t="shared" si="51"/>
        <v>114633.18400000001</v>
      </c>
      <c r="AA44" s="61">
        <f t="shared" si="51"/>
        <v>101186.17999999993</v>
      </c>
      <c r="AB44" s="61">
        <f t="shared" si="51"/>
        <v>98997.849999999977</v>
      </c>
      <c r="AC44" s="319">
        <f t="shared" si="39"/>
        <v>-2.1626767607987173E-2</v>
      </c>
      <c r="AE44" s="324">
        <f t="shared" si="41"/>
        <v>2.613554504687233</v>
      </c>
      <c r="AF44" s="122">
        <f t="shared" si="41"/>
        <v>2.3424497621770386</v>
      </c>
      <c r="AG44" s="122">
        <f t="shared" si="47"/>
        <v>2.1934914163029777</v>
      </c>
      <c r="AH44" s="122">
        <f t="shared" si="47"/>
        <v>2.5000222082189993</v>
      </c>
      <c r="AI44" s="122">
        <f t="shared" si="47"/>
        <v>2.9649140037776966</v>
      </c>
      <c r="AJ44" s="122">
        <f t="shared" si="47"/>
        <v>3.1071677642140223</v>
      </c>
      <c r="AK44" s="122">
        <f t="shared" si="47"/>
        <v>2.6000769084511473</v>
      </c>
      <c r="AL44" s="122">
        <f t="shared" si="47"/>
        <v>2.5231740305054604</v>
      </c>
      <c r="AM44" s="122">
        <f t="shared" si="47"/>
        <v>2.7851467919586739</v>
      </c>
      <c r="AN44" s="122">
        <f t="shared" si="47"/>
        <v>3.0301524973150222</v>
      </c>
      <c r="AO44" s="122">
        <f t="shared" si="47"/>
        <v>2.780462352921067</v>
      </c>
      <c r="AP44" s="122">
        <f t="shared" si="47"/>
        <v>2.9026066648287019</v>
      </c>
      <c r="AQ44" s="319">
        <f t="shared" si="40"/>
        <v>4.3929496754132942E-2</v>
      </c>
      <c r="AT44" s="27"/>
    </row>
    <row r="45" spans="1:46" ht="20.100000000000001" customHeight="1" thickBot="1">
      <c r="A45" s="170" t="s">
        <v>18</v>
      </c>
      <c r="B45" s="127">
        <f>SUM(B38:B40)</f>
        <v>427021.0799999999</v>
      </c>
      <c r="C45" s="67">
        <f>SUM(C38:C40)</f>
        <v>480037.80000000005</v>
      </c>
      <c r="D45" s="67">
        <f t="shared" ref="D45:M45" si="52">IF(D40="","",SUM(D38:D40))</f>
        <v>581834.22999999986</v>
      </c>
      <c r="E45" s="67">
        <f t="shared" si="52"/>
        <v>407657.96999999974</v>
      </c>
      <c r="F45" s="67">
        <f t="shared" si="52"/>
        <v>389896.20999999979</v>
      </c>
      <c r="G45" s="67">
        <f t="shared" si="52"/>
        <v>414494.53</v>
      </c>
      <c r="H45" s="67">
        <f t="shared" si="52"/>
        <v>445352.96000000014</v>
      </c>
      <c r="I45" s="67">
        <f t="shared" si="52"/>
        <v>520911.64999999973</v>
      </c>
      <c r="J45" s="67">
        <f t="shared" si="52"/>
        <v>447178.6</v>
      </c>
      <c r="K45" s="67">
        <f t="shared" si="52"/>
        <v>436294.14999999967</v>
      </c>
      <c r="L45" s="67">
        <f t="shared" si="52"/>
        <v>375280.25999999972</v>
      </c>
      <c r="M45" s="67">
        <f t="shared" si="52"/>
        <v>398415.32999999984</v>
      </c>
      <c r="N45" s="321">
        <f t="shared" si="38"/>
        <v>6.1647447163887974E-2</v>
      </c>
      <c r="P45" s="3" t="s">
        <v>18</v>
      </c>
      <c r="Q45" s="117">
        <f>SUM(Q38:Q40)</f>
        <v>125441.85800000001</v>
      </c>
      <c r="R45" s="67">
        <f>SUM(R38:R40)</f>
        <v>126865.47399999999</v>
      </c>
      <c r="S45" s="67">
        <f t="shared" ref="S45:AB45" si="53">IF(S40="","",SUM(S38:S40))</f>
        <v>137614.27400000003</v>
      </c>
      <c r="T45" s="67">
        <f t="shared" si="53"/>
        <v>133283.21699999986</v>
      </c>
      <c r="U45" s="67">
        <f t="shared" si="53"/>
        <v>129217.92900000005</v>
      </c>
      <c r="V45" s="67">
        <f t="shared" si="53"/>
        <v>138507.0309999999</v>
      </c>
      <c r="W45" s="67">
        <f t="shared" si="53"/>
        <v>139017.64100000003</v>
      </c>
      <c r="X45" s="67">
        <f t="shared" si="53"/>
        <v>147745.076</v>
      </c>
      <c r="Y45" s="67">
        <f t="shared" si="53"/>
        <v>144201.65400000001</v>
      </c>
      <c r="Z45" s="67">
        <f t="shared" si="53"/>
        <v>140364.57099999997</v>
      </c>
      <c r="AA45" s="67">
        <f t="shared" si="53"/>
        <v>116333.356</v>
      </c>
      <c r="AB45" s="67">
        <f t="shared" si="53"/>
        <v>120654.50700000007</v>
      </c>
      <c r="AC45" s="321">
        <f t="shared" si="39"/>
        <v>3.7144557232579714E-2</v>
      </c>
      <c r="AE45" s="327">
        <f t="shared" si="41"/>
        <v>2.9376034082439215</v>
      </c>
      <c r="AF45" s="126">
        <f t="shared" si="41"/>
        <v>2.642822586054681</v>
      </c>
      <c r="AG45" s="126">
        <f t="shared" ref="AG45:AP45" si="54">IF(S40="","",(S45/D45)*10)</f>
        <v>2.3651800960558829</v>
      </c>
      <c r="AH45" s="126">
        <f t="shared" si="54"/>
        <v>3.2694863539648189</v>
      </c>
      <c r="AI45" s="126">
        <f t="shared" si="54"/>
        <v>3.3141622228130947</v>
      </c>
      <c r="AJ45" s="126">
        <f t="shared" si="54"/>
        <v>3.3415888745262787</v>
      </c>
      <c r="AK45" s="126">
        <f t="shared" si="54"/>
        <v>3.1215160442629593</v>
      </c>
      <c r="AL45" s="126">
        <f t="shared" si="54"/>
        <v>2.8362789736032989</v>
      </c>
      <c r="AM45" s="126">
        <f t="shared" si="54"/>
        <v>3.2246993483140747</v>
      </c>
      <c r="AN45" s="126">
        <f t="shared" si="54"/>
        <v>3.2172003910664415</v>
      </c>
      <c r="AO45" s="126">
        <f t="shared" si="54"/>
        <v>3.0999060808580792</v>
      </c>
      <c r="AP45" s="126">
        <f t="shared" si="54"/>
        <v>3.0283600533142163</v>
      </c>
      <c r="AQ45" s="321">
        <f t="shared" si="40"/>
        <v>-2.3080062968894314E-2</v>
      </c>
      <c r="AT45" s="27"/>
    </row>
    <row r="46" spans="1:46">
      <c r="B46" s="15"/>
      <c r="C46" s="15"/>
      <c r="D46" s="15"/>
      <c r="E46" s="15"/>
      <c r="F46" s="15"/>
      <c r="G46" s="15"/>
      <c r="H46" s="15"/>
      <c r="I46" s="15"/>
      <c r="J46" s="15"/>
      <c r="K46" s="15"/>
      <c r="L46" s="15"/>
      <c r="M46" s="15"/>
      <c r="Q46" s="15"/>
      <c r="R46" s="15"/>
      <c r="S46" s="15"/>
      <c r="T46" s="15"/>
      <c r="U46" s="15"/>
      <c r="V46" s="15"/>
      <c r="W46" s="15"/>
      <c r="X46" s="15"/>
      <c r="Y46" s="15"/>
      <c r="Z46" s="15"/>
      <c r="AA46" s="15"/>
      <c r="AB46" s="15"/>
      <c r="AT46" s="27"/>
    </row>
    <row r="47" spans="1:46" ht="15.75" thickBot="1">
      <c r="N47" s="5" t="s">
        <v>19</v>
      </c>
      <c r="AC47" s="312">
        <v>1000</v>
      </c>
      <c r="AQ47" s="312" t="s">
        <v>43</v>
      </c>
      <c r="AT47" s="27"/>
    </row>
    <row r="48" spans="1:46" ht="20.100000000000001" customHeight="1">
      <c r="A48" s="507" t="s">
        <v>31</v>
      </c>
      <c r="B48" s="509" t="s">
        <v>13</v>
      </c>
      <c r="C48" s="506"/>
      <c r="D48" s="506"/>
      <c r="E48" s="506"/>
      <c r="F48" s="506"/>
      <c r="G48" s="506"/>
      <c r="H48" s="506"/>
      <c r="I48" s="506"/>
      <c r="J48" s="506"/>
      <c r="K48" s="506"/>
      <c r="L48" s="506"/>
      <c r="M48" s="506"/>
      <c r="N48" s="503" t="s">
        <v>258</v>
      </c>
      <c r="P48" s="510" t="s">
        <v>21</v>
      </c>
      <c r="Q48" s="505" t="s">
        <v>13</v>
      </c>
      <c r="R48" s="506"/>
      <c r="S48" s="506"/>
      <c r="T48" s="506"/>
      <c r="U48" s="506"/>
      <c r="V48" s="506"/>
      <c r="W48" s="506"/>
      <c r="X48" s="506"/>
      <c r="Y48" s="506"/>
      <c r="Z48" s="506"/>
      <c r="AA48" s="506"/>
      <c r="AB48" s="506"/>
      <c r="AC48" s="503" t="s">
        <v>258</v>
      </c>
      <c r="AE48" s="505" t="s">
        <v>13</v>
      </c>
      <c r="AF48" s="506"/>
      <c r="AG48" s="506"/>
      <c r="AH48" s="506"/>
      <c r="AI48" s="506"/>
      <c r="AJ48" s="506"/>
      <c r="AK48" s="506"/>
      <c r="AL48" s="506"/>
      <c r="AM48" s="506"/>
      <c r="AN48" s="506"/>
      <c r="AO48" s="506"/>
      <c r="AP48" s="506"/>
      <c r="AQ48" s="503" t="str">
        <f>AC48</f>
        <v>D       2021/2020</v>
      </c>
      <c r="AT48" s="27"/>
    </row>
    <row r="49" spans="1:46" ht="20.100000000000001" customHeight="1" thickBot="1">
      <c r="A49" s="508"/>
      <c r="B49" s="31">
        <v>2010</v>
      </c>
      <c r="C49" s="163">
        <v>2011</v>
      </c>
      <c r="D49" s="163">
        <v>2012</v>
      </c>
      <c r="E49" s="163">
        <v>2013</v>
      </c>
      <c r="F49" s="163">
        <v>2014</v>
      </c>
      <c r="G49" s="163">
        <v>2015</v>
      </c>
      <c r="H49" s="163">
        <v>2016</v>
      </c>
      <c r="I49" s="163">
        <v>2017</v>
      </c>
      <c r="J49" s="163">
        <v>2018</v>
      </c>
      <c r="K49" s="277">
        <v>2019</v>
      </c>
      <c r="L49" s="277">
        <v>2020</v>
      </c>
      <c r="M49" s="277">
        <v>2021</v>
      </c>
      <c r="N49" s="504"/>
      <c r="P49" s="511"/>
      <c r="Q49" s="51">
        <v>2010</v>
      </c>
      <c r="R49" s="163">
        <v>2011</v>
      </c>
      <c r="S49" s="163">
        <v>2012</v>
      </c>
      <c r="T49" s="163">
        <v>2013</v>
      </c>
      <c r="U49" s="163">
        <v>2014</v>
      </c>
      <c r="V49" s="163">
        <v>2015</v>
      </c>
      <c r="W49" s="163">
        <v>2016</v>
      </c>
      <c r="X49" s="163">
        <v>2017</v>
      </c>
      <c r="Y49" s="163">
        <v>2018</v>
      </c>
      <c r="Z49" s="163">
        <v>2019</v>
      </c>
      <c r="AA49" s="163">
        <v>2020</v>
      </c>
      <c r="AB49" s="163">
        <v>2021</v>
      </c>
      <c r="AC49" s="504"/>
      <c r="AE49" s="51">
        <v>2010</v>
      </c>
      <c r="AF49" s="163">
        <v>2011</v>
      </c>
      <c r="AG49" s="163">
        <v>2012</v>
      </c>
      <c r="AH49" s="163">
        <v>2013</v>
      </c>
      <c r="AI49" s="163">
        <v>2014</v>
      </c>
      <c r="AJ49" s="163">
        <v>2015</v>
      </c>
      <c r="AK49" s="163">
        <v>2017</v>
      </c>
      <c r="AL49" s="163">
        <v>2017</v>
      </c>
      <c r="AM49" s="163">
        <v>2018</v>
      </c>
      <c r="AN49" s="163">
        <v>2019</v>
      </c>
      <c r="AO49" s="163">
        <v>2020</v>
      </c>
      <c r="AP49" s="163">
        <v>2021</v>
      </c>
      <c r="AQ49" s="504"/>
      <c r="AT49" s="27"/>
    </row>
    <row r="50" spans="1:46" ht="3" customHeight="1" thickBot="1">
      <c r="A50" s="314" t="s">
        <v>62</v>
      </c>
      <c r="B50" s="313"/>
      <c r="C50" s="313"/>
      <c r="D50" s="313"/>
      <c r="E50" s="313"/>
      <c r="F50" s="313"/>
      <c r="G50" s="313"/>
      <c r="H50" s="313"/>
      <c r="I50" s="313"/>
      <c r="J50" s="328"/>
      <c r="K50" s="313"/>
      <c r="L50" s="313"/>
      <c r="M50" s="313"/>
      <c r="N50" s="315"/>
      <c r="P50" s="314"/>
      <c r="Q50" s="316">
        <v>2010</v>
      </c>
      <c r="R50" s="316">
        <v>2011</v>
      </c>
      <c r="S50" s="316">
        <v>2012</v>
      </c>
      <c r="T50" s="316"/>
      <c r="U50" s="316"/>
      <c r="V50" s="316"/>
      <c r="W50" s="316"/>
      <c r="X50" s="316"/>
      <c r="Y50" s="316"/>
      <c r="Z50" s="316"/>
      <c r="AA50" s="316"/>
      <c r="AB50" s="316"/>
      <c r="AC50" s="317"/>
      <c r="AE50" s="316"/>
      <c r="AF50" s="316"/>
      <c r="AG50" s="316"/>
      <c r="AH50" s="316"/>
      <c r="AI50" s="316"/>
      <c r="AJ50" s="316"/>
      <c r="AK50" s="316"/>
      <c r="AL50" s="316"/>
      <c r="AM50" s="316"/>
      <c r="AN50" s="316"/>
      <c r="AO50" s="316"/>
      <c r="AP50" s="316"/>
      <c r="AQ50" s="315"/>
      <c r="AT50" s="27"/>
    </row>
    <row r="51" spans="1:46" ht="20.100000000000001" customHeight="1">
      <c r="A51" s="164" t="s">
        <v>1</v>
      </c>
      <c r="B51" s="79">
        <v>77038.130000000048</v>
      </c>
      <c r="C51" s="60">
        <v>75617.27</v>
      </c>
      <c r="D51" s="60">
        <v>113844.10000000002</v>
      </c>
      <c r="E51" s="60">
        <v>93610.949999999983</v>
      </c>
      <c r="F51" s="60">
        <v>94388.039999999921</v>
      </c>
      <c r="G51" s="60">
        <v>91436.9399999999</v>
      </c>
      <c r="H51" s="60">
        <v>70145.979999999967</v>
      </c>
      <c r="I51" s="60">
        <v>96670.400000000038</v>
      </c>
      <c r="J51" s="60">
        <v>86690.71</v>
      </c>
      <c r="K51" s="280">
        <v>102746.46999999988</v>
      </c>
      <c r="L51" s="280">
        <v>136996.50000000012</v>
      </c>
      <c r="M51" s="280">
        <v>121653.88999999998</v>
      </c>
      <c r="N51" s="318">
        <f>(M51-L51)/L51</f>
        <v>-0.11199271514235852</v>
      </c>
      <c r="P51" s="2" t="s">
        <v>1</v>
      </c>
      <c r="Q51" s="79">
        <v>14178.058999999999</v>
      </c>
      <c r="R51" s="60">
        <v>16344.844999999999</v>
      </c>
      <c r="S51" s="60">
        <v>18481.169000000002</v>
      </c>
      <c r="T51" s="60">
        <v>20000.632999999987</v>
      </c>
      <c r="U51" s="60">
        <v>18045.733999999989</v>
      </c>
      <c r="V51" s="60">
        <v>19063.57499999999</v>
      </c>
      <c r="W51" s="60">
        <v>17884.870999999992</v>
      </c>
      <c r="X51" s="60">
        <v>22256.164000000001</v>
      </c>
      <c r="Y51" s="60">
        <v>22751.996999999999</v>
      </c>
      <c r="Z51" s="60">
        <v>25859.545000000013</v>
      </c>
      <c r="AA51" s="60">
        <v>35304.031000000017</v>
      </c>
      <c r="AB51" s="60">
        <v>29868.909000000007</v>
      </c>
      <c r="AC51" s="318">
        <f>(AB51-AA51)/AA51</f>
        <v>-0.15395188158542031</v>
      </c>
      <c r="AE51" s="323">
        <f t="shared" ref="AE51:AE60" si="55">(Q51/B51)*10</f>
        <v>1.8403950095881081</v>
      </c>
      <c r="AF51" s="160">
        <f t="shared" ref="AF51:AF60" si="56">(R51/C51)*10</f>
        <v>2.1615227579625658</v>
      </c>
      <c r="AG51" s="160">
        <f t="shared" ref="AG51:AG60" si="57">(S51/D51)*10</f>
        <v>1.6233752122420044</v>
      </c>
      <c r="AH51" s="160">
        <f t="shared" ref="AH51:AH60" si="58">(T51/E51)*10</f>
        <v>2.1365698136809841</v>
      </c>
      <c r="AI51" s="160">
        <f t="shared" ref="AI51:AI60" si="59">(U51/F51)*10</f>
        <v>1.9118665881821473</v>
      </c>
      <c r="AJ51" s="160">
        <f t="shared" ref="AJ51:AJ60" si="60">(V51/G51)*10</f>
        <v>2.084887683249244</v>
      </c>
      <c r="AK51" s="160">
        <f t="shared" ref="AK51:AK60" si="61">(W51/H51)*10</f>
        <v>2.5496644283820684</v>
      </c>
      <c r="AL51" s="160">
        <f t="shared" ref="AL51:AL60" si="62">(X51/I51)*10</f>
        <v>2.3022728777371348</v>
      </c>
      <c r="AM51" s="160">
        <f t="shared" ref="AM51:AM60" si="63">(Y51/J51)*10</f>
        <v>2.6245023255663726</v>
      </c>
      <c r="AN51" s="160">
        <f t="shared" ref="AN51:AN60" si="64">(Z51/K51)*10</f>
        <v>2.5168305052232003</v>
      </c>
      <c r="AO51" s="160">
        <f t="shared" ref="AO51:AO60" si="65">(AA51/L51)*10</f>
        <v>2.5770024051709339</v>
      </c>
      <c r="AP51" s="160">
        <f t="shared" ref="AP51:AP60" si="66">(AB51/M51)*10</f>
        <v>2.4552366554000047</v>
      </c>
      <c r="AQ51" s="318">
        <f>(AP51-AO51)/AO51</f>
        <v>-4.7250925931073183E-2</v>
      </c>
      <c r="AT51" s="27"/>
    </row>
    <row r="52" spans="1:46" ht="20.100000000000001" customHeight="1">
      <c r="A52" s="167" t="s">
        <v>2</v>
      </c>
      <c r="B52" s="81">
        <v>72819.339999999982</v>
      </c>
      <c r="C52" s="61">
        <v>87274.840000000011</v>
      </c>
      <c r="D52" s="61">
        <v>101727.20000000001</v>
      </c>
      <c r="E52" s="61">
        <v>110658.78999999996</v>
      </c>
      <c r="F52" s="61">
        <v>109991.49999999996</v>
      </c>
      <c r="G52" s="61">
        <v>92866.790000000066</v>
      </c>
      <c r="H52" s="61">
        <v>72567.640000000072</v>
      </c>
      <c r="I52" s="61">
        <v>85040.37</v>
      </c>
      <c r="J52" s="61">
        <v>97721.83</v>
      </c>
      <c r="K52" s="278">
        <v>111683.34999999996</v>
      </c>
      <c r="L52" s="278">
        <v>113066.83</v>
      </c>
      <c r="M52" s="278">
        <v>124588.11999999995</v>
      </c>
      <c r="N52" s="319">
        <f t="shared" ref="N52:N67" si="67">(M52-L52)/L52</f>
        <v>0.10189805445151288</v>
      </c>
      <c r="P52" s="2" t="s">
        <v>2</v>
      </c>
      <c r="Q52" s="81">
        <v>14439.179</v>
      </c>
      <c r="R52" s="61">
        <v>17444.693999999992</v>
      </c>
      <c r="S52" s="61">
        <v>20090.994000000017</v>
      </c>
      <c r="T52" s="61">
        <v>22514.599000000009</v>
      </c>
      <c r="U52" s="61">
        <v>22065.344000000008</v>
      </c>
      <c r="V52" s="61">
        <v>19101.218999999997</v>
      </c>
      <c r="W52" s="61">
        <v>19254.929999999989</v>
      </c>
      <c r="X52" s="61">
        <v>22517.317999999988</v>
      </c>
      <c r="Y52" s="61">
        <v>25713.953000000001</v>
      </c>
      <c r="Z52" s="61">
        <v>28323.108</v>
      </c>
      <c r="AA52" s="61">
        <v>28077.08600000001</v>
      </c>
      <c r="AB52" s="61">
        <v>31625.220999999987</v>
      </c>
      <c r="AC52" s="319">
        <f t="shared" ref="AC52:AC67" si="68">(AB52-AA52)/AA52</f>
        <v>0.12637119820767637</v>
      </c>
      <c r="AE52" s="324">
        <f t="shared" si="55"/>
        <v>1.9828769390109828</v>
      </c>
      <c r="AF52" s="122">
        <f t="shared" si="56"/>
        <v>1.9988227993313985</v>
      </c>
      <c r="AG52" s="122">
        <f t="shared" si="57"/>
        <v>1.9749874173279136</v>
      </c>
      <c r="AH52" s="122">
        <f t="shared" si="58"/>
        <v>2.0345965286625685</v>
      </c>
      <c r="AI52" s="122">
        <f t="shared" si="59"/>
        <v>2.0060953800975545</v>
      </c>
      <c r="AJ52" s="122">
        <f t="shared" si="60"/>
        <v>2.0568406639230217</v>
      </c>
      <c r="AK52" s="122">
        <f t="shared" si="61"/>
        <v>2.6533769046368283</v>
      </c>
      <c r="AL52" s="122">
        <f t="shared" si="62"/>
        <v>2.647838667682183</v>
      </c>
      <c r="AM52" s="122">
        <f t="shared" si="63"/>
        <v>2.631341738074287</v>
      </c>
      <c r="AN52" s="122">
        <f t="shared" si="64"/>
        <v>2.536018842558001</v>
      </c>
      <c r="AO52" s="122">
        <f t="shared" si="65"/>
        <v>2.4832292547690611</v>
      </c>
      <c r="AP52" s="122">
        <f t="shared" si="66"/>
        <v>2.5383817493995413</v>
      </c>
      <c r="AQ52" s="319">
        <f t="shared" ref="AQ52:AQ67" si="69">(AP52-AO52)/AO52</f>
        <v>2.2209989079566225E-2</v>
      </c>
      <c r="AT52" s="27"/>
    </row>
    <row r="53" spans="1:46" ht="20.100000000000001" customHeight="1">
      <c r="A53" s="167" t="s">
        <v>3</v>
      </c>
      <c r="B53" s="81">
        <v>84633.959999999977</v>
      </c>
      <c r="C53" s="61">
        <v>105231.42000000006</v>
      </c>
      <c r="D53" s="61">
        <v>125552.12000000001</v>
      </c>
      <c r="E53" s="61">
        <v>103316.65999999999</v>
      </c>
      <c r="F53" s="61">
        <v>107623.27999999997</v>
      </c>
      <c r="G53" s="61">
        <v>129782.01999999996</v>
      </c>
      <c r="H53" s="61">
        <v>82471.939999999886</v>
      </c>
      <c r="I53" s="61">
        <v>109657.74999999996</v>
      </c>
      <c r="J53" s="61">
        <v>106502.67</v>
      </c>
      <c r="K53" s="278">
        <v>100151.61999999988</v>
      </c>
      <c r="L53" s="278">
        <v>137560.88999999996</v>
      </c>
      <c r="M53" s="278">
        <v>160508.8499999998</v>
      </c>
      <c r="N53" s="319">
        <f t="shared" si="67"/>
        <v>0.16682038041481015</v>
      </c>
      <c r="P53" s="2" t="s">
        <v>3</v>
      </c>
      <c r="Q53" s="81">
        <v>16992.152000000002</v>
      </c>
      <c r="R53" s="61">
        <v>19273.382000000009</v>
      </c>
      <c r="S53" s="61">
        <v>22749.488000000016</v>
      </c>
      <c r="T53" s="61">
        <v>20836.083999999995</v>
      </c>
      <c r="U53" s="61">
        <v>21337.534000000003</v>
      </c>
      <c r="V53" s="61">
        <v>27425.90399999998</v>
      </c>
      <c r="W53" s="61">
        <v>21464.642000000003</v>
      </c>
      <c r="X53" s="61">
        <v>29322.409999999974</v>
      </c>
      <c r="Y53" s="61">
        <v>27877.649000000001</v>
      </c>
      <c r="Z53" s="61">
        <v>26138.823000000029</v>
      </c>
      <c r="AA53" s="61">
        <v>35987.321000000011</v>
      </c>
      <c r="AB53" s="61">
        <v>45551.675999999985</v>
      </c>
      <c r="AC53" s="319">
        <f t="shared" si="68"/>
        <v>0.26577013054125287</v>
      </c>
      <c r="AE53" s="324">
        <f t="shared" si="55"/>
        <v>2.0077226683000542</v>
      </c>
      <c r="AF53" s="122">
        <f t="shared" si="56"/>
        <v>1.8315235126543004</v>
      </c>
      <c r="AG53" s="122">
        <f t="shared" si="57"/>
        <v>1.8119557041330736</v>
      </c>
      <c r="AH53" s="122">
        <f t="shared" si="58"/>
        <v>2.0167206334389824</v>
      </c>
      <c r="AI53" s="122">
        <f t="shared" si="59"/>
        <v>1.9826132412987234</v>
      </c>
      <c r="AJ53" s="122">
        <f t="shared" si="60"/>
        <v>2.113228319300315</v>
      </c>
      <c r="AK53" s="122">
        <f t="shared" si="61"/>
        <v>2.602660007755369</v>
      </c>
      <c r="AL53" s="122">
        <f t="shared" si="62"/>
        <v>2.6739934021991134</v>
      </c>
      <c r="AM53" s="122">
        <f t="shared" si="63"/>
        <v>2.617554001228326</v>
      </c>
      <c r="AN53" s="122">
        <f t="shared" si="64"/>
        <v>2.609925131515602</v>
      </c>
      <c r="AO53" s="122">
        <f t="shared" si="65"/>
        <v>2.6161012043466729</v>
      </c>
      <c r="AP53" s="122">
        <f t="shared" si="66"/>
        <v>2.8379541688822791</v>
      </c>
      <c r="AQ53" s="319">
        <f t="shared" si="69"/>
        <v>8.4802898361499068E-2</v>
      </c>
      <c r="AT53" s="27"/>
    </row>
    <row r="54" spans="1:46" ht="20.100000000000001" customHeight="1">
      <c r="A54" s="167" t="s">
        <v>4</v>
      </c>
      <c r="B54" s="81">
        <v>86281.630000000092</v>
      </c>
      <c r="C54" s="61">
        <v>90571.82</v>
      </c>
      <c r="D54" s="61">
        <v>114496.53999999998</v>
      </c>
      <c r="E54" s="61">
        <v>127144.32000000001</v>
      </c>
      <c r="F54" s="61">
        <v>101418.98</v>
      </c>
      <c r="G54" s="61">
        <v>138312.82000000012</v>
      </c>
      <c r="H54" s="61">
        <v>88569.839999999909</v>
      </c>
      <c r="I54" s="61">
        <v>90108.859999999855</v>
      </c>
      <c r="J54" s="61">
        <v>116074.35</v>
      </c>
      <c r="K54" s="278">
        <v>110198.37999999993</v>
      </c>
      <c r="L54" s="278">
        <v>117688.19999999992</v>
      </c>
      <c r="M54" s="278">
        <v>152839.19999999987</v>
      </c>
      <c r="N54" s="319">
        <f t="shared" si="67"/>
        <v>0.29867905193553784</v>
      </c>
      <c r="P54" s="2" t="s">
        <v>4</v>
      </c>
      <c r="Q54" s="81">
        <v>16453.240000000009</v>
      </c>
      <c r="R54" s="61">
        <v>17348.706999999995</v>
      </c>
      <c r="S54" s="61">
        <v>21481.076000000001</v>
      </c>
      <c r="T54" s="61">
        <v>23047.187999999995</v>
      </c>
      <c r="U54" s="61">
        <v>22346.683000000005</v>
      </c>
      <c r="V54" s="61">
        <v>26898.605999999982</v>
      </c>
      <c r="W54" s="61">
        <v>21576.277000000009</v>
      </c>
      <c r="X54" s="61">
        <v>21389.478000000017</v>
      </c>
      <c r="Y54" s="61">
        <v>27604.588</v>
      </c>
      <c r="Z54" s="61">
        <v>27317.737999999994</v>
      </c>
      <c r="AA54" s="61">
        <v>32348.051999999996</v>
      </c>
      <c r="AB54" s="61">
        <v>41483.519999999982</v>
      </c>
      <c r="AC54" s="319">
        <f t="shared" si="68"/>
        <v>0.2824116889635267</v>
      </c>
      <c r="AE54" s="324">
        <f t="shared" si="55"/>
        <v>1.9069227134443323</v>
      </c>
      <c r="AF54" s="122">
        <f t="shared" si="56"/>
        <v>1.915464103514757</v>
      </c>
      <c r="AG54" s="122">
        <f t="shared" si="57"/>
        <v>1.8761332001822941</v>
      </c>
      <c r="AH54" s="122">
        <f t="shared" si="58"/>
        <v>1.8126793237794652</v>
      </c>
      <c r="AI54" s="122">
        <f t="shared" si="59"/>
        <v>2.2034024597762674</v>
      </c>
      <c r="AJ54" s="122">
        <f t="shared" si="60"/>
        <v>1.9447659298682476</v>
      </c>
      <c r="AK54" s="122">
        <f t="shared" si="61"/>
        <v>2.43607496637682</v>
      </c>
      <c r="AL54" s="122">
        <f t="shared" si="62"/>
        <v>2.3737374992869791</v>
      </c>
      <c r="AM54" s="122">
        <f t="shared" si="63"/>
        <v>2.3781815706915439</v>
      </c>
      <c r="AN54" s="122">
        <f t="shared" si="64"/>
        <v>2.4789600355286541</v>
      </c>
      <c r="AO54" s="122">
        <f t="shared" si="65"/>
        <v>2.7486232264577093</v>
      </c>
      <c r="AP54" s="122">
        <f t="shared" si="66"/>
        <v>2.7141937408727617</v>
      </c>
      <c r="AQ54" s="319">
        <f t="shared" si="69"/>
        <v>-1.2526084060389266E-2</v>
      </c>
      <c r="AT54" s="27"/>
    </row>
    <row r="55" spans="1:46" ht="20.100000000000001" customHeight="1">
      <c r="A55" s="167" t="s">
        <v>5</v>
      </c>
      <c r="B55" s="81">
        <v>103881.57000000004</v>
      </c>
      <c r="C55" s="61">
        <v>116719.58999999998</v>
      </c>
      <c r="D55" s="61">
        <v>131645.18999999994</v>
      </c>
      <c r="E55" s="61">
        <v>124200.61000000002</v>
      </c>
      <c r="F55" s="61">
        <v>115003.54999999996</v>
      </c>
      <c r="G55" s="61">
        <v>101873.18999999994</v>
      </c>
      <c r="H55" s="61">
        <v>98498.06999999992</v>
      </c>
      <c r="I55" s="61">
        <v>125707.18999999987</v>
      </c>
      <c r="J55" s="61">
        <v>118085.03</v>
      </c>
      <c r="K55" s="278">
        <v>138059.79999999987</v>
      </c>
      <c r="L55" s="278">
        <v>116199.34999999993</v>
      </c>
      <c r="M55" s="278">
        <v>158667.07999999999</v>
      </c>
      <c r="N55" s="319">
        <f t="shared" si="67"/>
        <v>0.3654730426633202</v>
      </c>
      <c r="P55" s="2" t="s">
        <v>5</v>
      </c>
      <c r="Q55" s="81">
        <v>18200.404999999999</v>
      </c>
      <c r="R55" s="61">
        <v>20446.271000000008</v>
      </c>
      <c r="S55" s="61">
        <v>22726.202999999998</v>
      </c>
      <c r="T55" s="61">
        <v>24859.089999999986</v>
      </c>
      <c r="U55" s="61">
        <v>23995.31</v>
      </c>
      <c r="V55" s="61">
        <v>23727.782000000003</v>
      </c>
      <c r="W55" s="61">
        <v>22966.652000000002</v>
      </c>
      <c r="X55" s="61">
        <v>30743.068000000036</v>
      </c>
      <c r="Y55" s="61">
        <v>29718.337</v>
      </c>
      <c r="Z55" s="61">
        <v>31960.788000000026</v>
      </c>
      <c r="AA55" s="61">
        <v>29316.248000000011</v>
      </c>
      <c r="AB55" s="61">
        <v>42079.479000000065</v>
      </c>
      <c r="AC55" s="319">
        <f t="shared" si="68"/>
        <v>0.43536372730917167</v>
      </c>
      <c r="AE55" s="324">
        <f t="shared" si="55"/>
        <v>1.7520340711061637</v>
      </c>
      <c r="AF55" s="122">
        <f t="shared" si="56"/>
        <v>1.7517428736684229</v>
      </c>
      <c r="AG55" s="122">
        <f t="shared" si="57"/>
        <v>1.726322321385233</v>
      </c>
      <c r="AH55" s="122">
        <f t="shared" si="58"/>
        <v>2.0015272066699175</v>
      </c>
      <c r="AI55" s="122">
        <f t="shared" si="59"/>
        <v>2.0864842867894087</v>
      </c>
      <c r="AJ55" s="122">
        <f t="shared" si="60"/>
        <v>2.3291488172697856</v>
      </c>
      <c r="AK55" s="122">
        <f t="shared" si="61"/>
        <v>2.331685483786639</v>
      </c>
      <c r="AL55" s="122">
        <f t="shared" si="62"/>
        <v>2.4456093561553693</v>
      </c>
      <c r="AM55" s="122">
        <f t="shared" si="63"/>
        <v>2.5166896261109475</v>
      </c>
      <c r="AN55" s="122">
        <f t="shared" si="64"/>
        <v>2.3149959655163963</v>
      </c>
      <c r="AO55" s="122">
        <f t="shared" si="65"/>
        <v>2.5229270215366979</v>
      </c>
      <c r="AP55" s="122">
        <f t="shared" si="66"/>
        <v>2.6520610954711001</v>
      </c>
      <c r="AQ55" s="319">
        <f t="shared" si="69"/>
        <v>5.1184228807279387E-2</v>
      </c>
      <c r="AT55" s="27"/>
    </row>
    <row r="56" spans="1:46" ht="20.100000000000001" customHeight="1">
      <c r="A56" s="167" t="s">
        <v>6</v>
      </c>
      <c r="B56" s="81">
        <v>80469.45</v>
      </c>
      <c r="C56" s="61">
        <v>123040.03000000013</v>
      </c>
      <c r="D56" s="61">
        <v>125120.51999999996</v>
      </c>
      <c r="E56" s="61">
        <v>89935.11</v>
      </c>
      <c r="F56" s="61">
        <v>114563.67999999995</v>
      </c>
      <c r="G56" s="61">
        <v>112203.61000000006</v>
      </c>
      <c r="H56" s="61">
        <v>84181.98000000001</v>
      </c>
      <c r="I56" s="61">
        <v>122243.79999999989</v>
      </c>
      <c r="J56" s="61">
        <v>107462.64</v>
      </c>
      <c r="K56" s="278">
        <v>99905.849999999889</v>
      </c>
      <c r="L56" s="278">
        <v>139118.61999999991</v>
      </c>
      <c r="M56" s="278">
        <v>143853.57999999996</v>
      </c>
      <c r="N56" s="319">
        <f t="shared" si="67"/>
        <v>3.403541524491871E-2</v>
      </c>
      <c r="P56" s="2" t="s">
        <v>6</v>
      </c>
      <c r="Q56" s="81">
        <v>17415.862000000005</v>
      </c>
      <c r="R56" s="61">
        <v>20004.232999999982</v>
      </c>
      <c r="S56" s="61">
        <v>23077.424999999992</v>
      </c>
      <c r="T56" s="61">
        <v>20396.612000000005</v>
      </c>
      <c r="U56" s="61">
        <v>22655.134000000016</v>
      </c>
      <c r="V56" s="61">
        <v>25022.574999999983</v>
      </c>
      <c r="W56" s="61">
        <v>20750.199000000015</v>
      </c>
      <c r="X56" s="61">
        <v>28108.851999999995</v>
      </c>
      <c r="Y56" s="61">
        <v>27267.624</v>
      </c>
      <c r="Z56" s="61">
        <v>25611.110000000004</v>
      </c>
      <c r="AA56" s="61">
        <v>32107.317999999985</v>
      </c>
      <c r="AB56" s="61">
        <v>37813.970000000023</v>
      </c>
      <c r="AC56" s="319">
        <f t="shared" si="68"/>
        <v>0.17773680131115407</v>
      </c>
      <c r="AE56" s="324">
        <f t="shared" si="55"/>
        <v>2.1642824699311363</v>
      </c>
      <c r="AF56" s="122">
        <f t="shared" si="56"/>
        <v>1.6258312843389231</v>
      </c>
      <c r="AG56" s="122">
        <f t="shared" si="57"/>
        <v>1.8444156881700937</v>
      </c>
      <c r="AH56" s="122">
        <f t="shared" si="58"/>
        <v>2.2679253964330508</v>
      </c>
      <c r="AI56" s="122">
        <f t="shared" si="59"/>
        <v>1.9775145141985686</v>
      </c>
      <c r="AJ56" s="122">
        <f t="shared" si="60"/>
        <v>2.2301042720461464</v>
      </c>
      <c r="AK56" s="122">
        <f t="shared" si="61"/>
        <v>2.4649217088977964</v>
      </c>
      <c r="AL56" s="122">
        <f t="shared" si="62"/>
        <v>2.2994092133916011</v>
      </c>
      <c r="AM56" s="122">
        <f t="shared" si="63"/>
        <v>2.5374049995421668</v>
      </c>
      <c r="AN56" s="122">
        <f t="shared" si="64"/>
        <v>2.5635245583717103</v>
      </c>
      <c r="AO56" s="122">
        <f t="shared" si="65"/>
        <v>2.3079094660369694</v>
      </c>
      <c r="AP56" s="122">
        <f t="shared" si="66"/>
        <v>2.6286429576518033</v>
      </c>
      <c r="AQ56" s="319">
        <f t="shared" si="69"/>
        <v>0.13897143555010497</v>
      </c>
      <c r="AT56" s="27"/>
    </row>
    <row r="57" spans="1:46" ht="20.100000000000001" customHeight="1">
      <c r="A57" s="167" t="s">
        <v>7</v>
      </c>
      <c r="B57" s="81">
        <v>121245.22000000007</v>
      </c>
      <c r="C57" s="61">
        <v>148123.03999999998</v>
      </c>
      <c r="D57" s="61">
        <v>145034.51999999987</v>
      </c>
      <c r="E57" s="61">
        <v>118029.58</v>
      </c>
      <c r="F57" s="61">
        <v>152352.9499999999</v>
      </c>
      <c r="G57" s="61">
        <v>143202.34999999995</v>
      </c>
      <c r="H57" s="61">
        <v>113759.98999999999</v>
      </c>
      <c r="I57" s="61">
        <v>109766.18999999993</v>
      </c>
      <c r="J57" s="61">
        <v>119696.71</v>
      </c>
      <c r="K57" s="278">
        <v>134141.46999999994</v>
      </c>
      <c r="L57" s="278">
        <v>184285.92000000013</v>
      </c>
      <c r="M57" s="278">
        <v>166011.85000000006</v>
      </c>
      <c r="N57" s="319">
        <f t="shared" si="67"/>
        <v>-9.9161509463121508E-2</v>
      </c>
      <c r="P57" s="2" t="s">
        <v>7</v>
      </c>
      <c r="Q57" s="81">
        <v>21585.097000000031</v>
      </c>
      <c r="R57" s="61">
        <v>27388.943999999978</v>
      </c>
      <c r="S57" s="61">
        <v>30041.980000000014</v>
      </c>
      <c r="T57" s="61">
        <v>31158.237999999987</v>
      </c>
      <c r="U57" s="61">
        <v>32854.051000000014</v>
      </c>
      <c r="V57" s="61">
        <v>32382.404999999973</v>
      </c>
      <c r="W57" s="61">
        <v>26168.737000000016</v>
      </c>
      <c r="X57" s="61">
        <v>29583.368000000006</v>
      </c>
      <c r="Y57" s="61">
        <v>33476.61</v>
      </c>
      <c r="Z57" s="61">
        <v>36683.536999999989</v>
      </c>
      <c r="AA57" s="61">
        <v>47305.887999999992</v>
      </c>
      <c r="AB57" s="61">
        <v>47712.990000000027</v>
      </c>
      <c r="AC57" s="319">
        <f t="shared" si="68"/>
        <v>8.6057363514671879E-3</v>
      </c>
      <c r="AE57" s="324">
        <f t="shared" si="55"/>
        <v>1.78028436914874</v>
      </c>
      <c r="AF57" s="122">
        <f t="shared" si="56"/>
        <v>1.8490670998920886</v>
      </c>
      <c r="AG57" s="122">
        <f t="shared" si="57"/>
        <v>2.0713675613226452</v>
      </c>
      <c r="AH57" s="122">
        <f t="shared" si="58"/>
        <v>2.6398668876056313</v>
      </c>
      <c r="AI57" s="122">
        <f t="shared" si="59"/>
        <v>2.1564433770399614</v>
      </c>
      <c r="AJ57" s="122">
        <f t="shared" si="60"/>
        <v>2.2613040218962874</v>
      </c>
      <c r="AK57" s="122">
        <f t="shared" si="61"/>
        <v>2.3003462816760107</v>
      </c>
      <c r="AL57" s="122">
        <f t="shared" si="62"/>
        <v>2.695125703096739</v>
      </c>
      <c r="AM57" s="122">
        <f t="shared" si="63"/>
        <v>2.7967861439132284</v>
      </c>
      <c r="AN57" s="122">
        <f t="shared" si="64"/>
        <v>2.7346902490333531</v>
      </c>
      <c r="AO57" s="122">
        <f t="shared" si="65"/>
        <v>2.5669833050728972</v>
      </c>
      <c r="AP57" s="122">
        <f t="shared" si="66"/>
        <v>2.8740713388833394</v>
      </c>
      <c r="AQ57" s="319">
        <f t="shared" si="69"/>
        <v>0.11962993027791491</v>
      </c>
      <c r="AT57" s="27"/>
    </row>
    <row r="58" spans="1:46" ht="20.100000000000001" customHeight="1">
      <c r="A58" s="167" t="s">
        <v>8</v>
      </c>
      <c r="B58" s="81">
        <v>103944.79999999996</v>
      </c>
      <c r="C58" s="61">
        <v>126697.19000000006</v>
      </c>
      <c r="D58" s="61">
        <v>128779.38999999998</v>
      </c>
      <c r="E58" s="61">
        <v>107220.34000000003</v>
      </c>
      <c r="F58" s="61">
        <v>93191.830000000045</v>
      </c>
      <c r="G58" s="61">
        <v>109094.74000000005</v>
      </c>
      <c r="H58" s="61">
        <v>96182.719999999987</v>
      </c>
      <c r="I58" s="61">
        <v>105906.66999999993</v>
      </c>
      <c r="J58" s="61">
        <v>100874.44</v>
      </c>
      <c r="K58" s="278">
        <v>95104.369999999879</v>
      </c>
      <c r="L58" s="278">
        <v>125189.41999999995</v>
      </c>
      <c r="M58" s="278">
        <v>143656.6999999999</v>
      </c>
      <c r="N58" s="319">
        <f t="shared" si="67"/>
        <v>0.14751470212099352</v>
      </c>
      <c r="P58" s="2" t="s">
        <v>8</v>
      </c>
      <c r="Q58" s="81">
        <v>17333.093000000012</v>
      </c>
      <c r="R58" s="61">
        <v>19429.269</v>
      </c>
      <c r="S58" s="61">
        <v>22173.393</v>
      </c>
      <c r="T58" s="61">
        <v>23485.576000000015</v>
      </c>
      <c r="U58" s="61">
        <v>20594.052000000025</v>
      </c>
      <c r="V58" s="61">
        <v>21320.543000000012</v>
      </c>
      <c r="W58" s="61">
        <v>22518.471000000009</v>
      </c>
      <c r="X58" s="61">
        <v>23832.374000000018</v>
      </c>
      <c r="Y58" s="61">
        <v>25445.677</v>
      </c>
      <c r="Z58" s="61">
        <v>24566.240999999998</v>
      </c>
      <c r="AA58" s="61">
        <v>31984.679000000015</v>
      </c>
      <c r="AB58" s="61">
        <v>35306.603999999999</v>
      </c>
      <c r="AC58" s="319">
        <f t="shared" si="68"/>
        <v>0.10385988241432666</v>
      </c>
      <c r="AE58" s="324">
        <f t="shared" si="55"/>
        <v>1.6675286305808483</v>
      </c>
      <c r="AF58" s="122">
        <f t="shared" si="56"/>
        <v>1.5335201199016324</v>
      </c>
      <c r="AG58" s="122">
        <f t="shared" si="57"/>
        <v>1.7218122402971472</v>
      </c>
      <c r="AH58" s="122">
        <f t="shared" si="58"/>
        <v>2.1904030522566904</v>
      </c>
      <c r="AI58" s="122">
        <f t="shared" si="59"/>
        <v>2.2098559498187784</v>
      </c>
      <c r="AJ58" s="122">
        <f t="shared" si="60"/>
        <v>1.9543144793232015</v>
      </c>
      <c r="AK58" s="122">
        <f t="shared" si="61"/>
        <v>2.3412179443459293</v>
      </c>
      <c r="AL58" s="122">
        <f t="shared" si="62"/>
        <v>2.250318511572504</v>
      </c>
      <c r="AM58" s="122">
        <f t="shared" si="63"/>
        <v>2.5225098647387783</v>
      </c>
      <c r="AN58" s="122">
        <f t="shared" si="64"/>
        <v>2.5830822495328061</v>
      </c>
      <c r="AO58" s="122">
        <f t="shared" si="65"/>
        <v>2.554902722610267</v>
      </c>
      <c r="AP58" s="122">
        <f t="shared" si="66"/>
        <v>2.4577067411405125</v>
      </c>
      <c r="AQ58" s="319">
        <f t="shared" si="69"/>
        <v>-3.804292844874043E-2</v>
      </c>
      <c r="AT58" s="27"/>
    </row>
    <row r="59" spans="1:46" ht="20.100000000000001" customHeight="1">
      <c r="A59" s="167" t="s">
        <v>9</v>
      </c>
      <c r="B59" s="81">
        <v>137727.64000000004</v>
      </c>
      <c r="C59" s="61">
        <v>135396.7600000001</v>
      </c>
      <c r="D59" s="61">
        <v>128850.10999999991</v>
      </c>
      <c r="E59" s="61">
        <v>149577.98000000007</v>
      </c>
      <c r="F59" s="61">
        <v>166278.61999999994</v>
      </c>
      <c r="G59" s="61">
        <v>139990.40999999989</v>
      </c>
      <c r="H59" s="61">
        <v>114966.93999999992</v>
      </c>
      <c r="I59" s="61">
        <v>120221.59999999985</v>
      </c>
      <c r="J59" s="61">
        <v>102458.58</v>
      </c>
      <c r="K59" s="278">
        <v>130379.02000000002</v>
      </c>
      <c r="L59" s="278">
        <v>176086.6500000002</v>
      </c>
      <c r="M59" s="278">
        <v>153087.39999999994</v>
      </c>
      <c r="N59" s="319">
        <f t="shared" si="67"/>
        <v>-0.13061325205516849</v>
      </c>
      <c r="P59" s="2" t="s">
        <v>9</v>
      </c>
      <c r="Q59" s="81">
        <v>27788.44999999999</v>
      </c>
      <c r="R59" s="61">
        <v>28869.683000000026</v>
      </c>
      <c r="S59" s="61">
        <v>26669.555999999982</v>
      </c>
      <c r="T59" s="61">
        <v>36191.052999999971</v>
      </c>
      <c r="U59" s="61">
        <v>36827.313000000016</v>
      </c>
      <c r="V59" s="61">
        <v>34137.561000000023</v>
      </c>
      <c r="W59" s="61">
        <v>30078.559999999987</v>
      </c>
      <c r="X59" s="61">
        <v>32961.33</v>
      </c>
      <c r="Y59" s="61">
        <v>30391.468000000001</v>
      </c>
      <c r="Z59" s="61">
        <v>34622.571999999993</v>
      </c>
      <c r="AA59" s="61">
        <v>49065.408999999992</v>
      </c>
      <c r="AB59" s="61">
        <v>50579.351999999977</v>
      </c>
      <c r="AC59" s="319">
        <f t="shared" si="68"/>
        <v>3.0855607460644727E-2</v>
      </c>
      <c r="AE59" s="324">
        <f t="shared" si="55"/>
        <v>2.0176378539558204</v>
      </c>
      <c r="AF59" s="122">
        <f t="shared" si="56"/>
        <v>2.1322284964573752</v>
      </c>
      <c r="AG59" s="122">
        <f t="shared" si="57"/>
        <v>2.0698124355501131</v>
      </c>
      <c r="AH59" s="122">
        <f t="shared" si="58"/>
        <v>2.4195441735474672</v>
      </c>
      <c r="AI59" s="122">
        <f t="shared" si="59"/>
        <v>2.2147954439362096</v>
      </c>
      <c r="AJ59" s="122">
        <f t="shared" si="60"/>
        <v>2.4385642559372496</v>
      </c>
      <c r="AK59" s="122">
        <f t="shared" si="61"/>
        <v>2.6162790798815738</v>
      </c>
      <c r="AL59" s="122">
        <f t="shared" si="62"/>
        <v>2.741714467283753</v>
      </c>
      <c r="AM59" s="122">
        <f t="shared" si="63"/>
        <v>2.9662199105238427</v>
      </c>
      <c r="AN59" s="122">
        <f t="shared" si="64"/>
        <v>2.6555324622013563</v>
      </c>
      <c r="AO59" s="122">
        <f t="shared" si="65"/>
        <v>2.786435485029668</v>
      </c>
      <c r="AP59" s="122">
        <f t="shared" si="66"/>
        <v>3.3039526440451663</v>
      </c>
      <c r="AQ59" s="319">
        <f t="shared" si="69"/>
        <v>0.1857273070903302</v>
      </c>
      <c r="AT59" s="27"/>
    </row>
    <row r="60" spans="1:46" ht="20.100000000000001" customHeight="1">
      <c r="A60" s="167" t="s">
        <v>10</v>
      </c>
      <c r="B60" s="81">
        <v>96321.399999999951</v>
      </c>
      <c r="C60" s="61">
        <v>139396.15999999995</v>
      </c>
      <c r="D60" s="61">
        <v>143871.70000000001</v>
      </c>
      <c r="E60" s="61">
        <v>165296.83000000013</v>
      </c>
      <c r="F60" s="61">
        <v>162972.80000000025</v>
      </c>
      <c r="G60" s="61">
        <v>134613.07000000015</v>
      </c>
      <c r="H60" s="61">
        <v>111063.55999999998</v>
      </c>
      <c r="I60" s="61">
        <v>140311.11000000004</v>
      </c>
      <c r="J60" s="61">
        <v>124944.51</v>
      </c>
      <c r="K60" s="278">
        <v>160061.01999999993</v>
      </c>
      <c r="L60" s="278">
        <v>197211.97000000015</v>
      </c>
      <c r="M60" s="278">
        <v>167078.75999999981</v>
      </c>
      <c r="N60" s="319">
        <f t="shared" si="67"/>
        <v>-0.15279604985437911</v>
      </c>
      <c r="P60" s="2" t="s">
        <v>10</v>
      </c>
      <c r="Q60" s="81">
        <v>22777.257000000005</v>
      </c>
      <c r="R60" s="61">
        <v>31524.350999999995</v>
      </c>
      <c r="S60" s="61">
        <v>36803.372000000003</v>
      </c>
      <c r="T60" s="61">
        <v>39015.558000000005</v>
      </c>
      <c r="U60" s="61">
        <v>41900.000000000029</v>
      </c>
      <c r="V60" s="61">
        <v>32669.316000000006</v>
      </c>
      <c r="W60" s="61">
        <v>30619.310999999994</v>
      </c>
      <c r="X60" s="61">
        <v>36041.668000000012</v>
      </c>
      <c r="Y60" s="61">
        <v>37442.144</v>
      </c>
      <c r="Z60" s="61">
        <v>42329.99000000002</v>
      </c>
      <c r="AA60" s="61">
        <v>56468.258000000016</v>
      </c>
      <c r="AB60" s="61">
        <v>50422.207999999999</v>
      </c>
      <c r="AC60" s="319">
        <f t="shared" si="68"/>
        <v>-0.10706988694427258</v>
      </c>
      <c r="AE60" s="324">
        <f t="shared" si="55"/>
        <v>2.3647140718469641</v>
      </c>
      <c r="AF60" s="122">
        <f t="shared" si="56"/>
        <v>2.2614935016861302</v>
      </c>
      <c r="AG60" s="122">
        <f t="shared" si="57"/>
        <v>2.5580688905462297</v>
      </c>
      <c r="AH60" s="122">
        <f t="shared" si="58"/>
        <v>2.3603331049966276</v>
      </c>
      <c r="AI60" s="122">
        <f t="shared" si="59"/>
        <v>2.5709811698639262</v>
      </c>
      <c r="AJ60" s="122">
        <f t="shared" si="60"/>
        <v>2.426905203187177</v>
      </c>
      <c r="AK60" s="122">
        <f t="shared" si="61"/>
        <v>2.7569178405590455</v>
      </c>
      <c r="AL60" s="122">
        <f t="shared" si="62"/>
        <v>2.568696662723287</v>
      </c>
      <c r="AM60" s="122">
        <f t="shared" si="63"/>
        <v>2.9967018158701015</v>
      </c>
      <c r="AN60" s="122">
        <f t="shared" si="64"/>
        <v>2.6446157846551293</v>
      </c>
      <c r="AO60" s="122">
        <f t="shared" si="65"/>
        <v>2.8633281235413843</v>
      </c>
      <c r="AP60" s="122">
        <f t="shared" si="66"/>
        <v>3.0178706138350591</v>
      </c>
      <c r="AQ60" s="319">
        <f t="shared" si="69"/>
        <v>5.3973028457016479E-2</v>
      </c>
      <c r="AT60" s="27"/>
    </row>
    <row r="61" spans="1:46" ht="20.100000000000001" customHeight="1">
      <c r="A61" s="167" t="s">
        <v>11</v>
      </c>
      <c r="B61" s="81">
        <v>128709.03000000012</v>
      </c>
      <c r="C61" s="61">
        <v>150076.9599999999</v>
      </c>
      <c r="D61" s="61">
        <v>143385.01999999976</v>
      </c>
      <c r="E61" s="61">
        <v>130629.12999999999</v>
      </c>
      <c r="F61" s="61">
        <v>133047.13999999996</v>
      </c>
      <c r="G61" s="61">
        <v>119520.93999999986</v>
      </c>
      <c r="H61" s="61">
        <v>122238.15999999995</v>
      </c>
      <c r="I61" s="61">
        <v>104404.10999999999</v>
      </c>
      <c r="J61" s="61">
        <v>112380.65</v>
      </c>
      <c r="K61" s="278">
        <v>122802.49999999997</v>
      </c>
      <c r="L61" s="278">
        <v>177093.93000000025</v>
      </c>
      <c r="M61" s="278">
        <v>164472.37999999989</v>
      </c>
      <c r="N61" s="319">
        <f t="shared" si="67"/>
        <v>-7.1270370475150377E-2</v>
      </c>
      <c r="P61" s="2" t="s">
        <v>11</v>
      </c>
      <c r="Q61" s="81">
        <v>25464.052000000007</v>
      </c>
      <c r="R61" s="61">
        <v>29523.48000000001</v>
      </c>
      <c r="S61" s="61">
        <v>31498.723000000002</v>
      </c>
      <c r="T61" s="61">
        <v>30997.326000000052</v>
      </c>
      <c r="U61" s="61">
        <v>32940.034999999967</v>
      </c>
      <c r="V61" s="61">
        <v>29831.125000000007</v>
      </c>
      <c r="W61" s="61">
        <v>34519.751000000018</v>
      </c>
      <c r="X61" s="61">
        <v>30903.571</v>
      </c>
      <c r="Y61" s="61">
        <v>32156.462</v>
      </c>
      <c r="Z61" s="61">
        <v>33336.43499999999</v>
      </c>
      <c r="AA61" s="61">
        <v>49473.65399999998</v>
      </c>
      <c r="AB61" s="61">
        <v>50897.267000000043</v>
      </c>
      <c r="AC61" s="319">
        <f t="shared" si="68"/>
        <v>2.8775173954203252E-2</v>
      </c>
      <c r="AE61" s="324">
        <f t="shared" ref="AE61:AF67" si="70">(Q61/B61)*10</f>
        <v>1.9784200067392308</v>
      </c>
      <c r="AF61" s="122">
        <f t="shared" si="70"/>
        <v>1.9672226836151285</v>
      </c>
      <c r="AG61" s="122">
        <f t="shared" ref="AG61:AP63" si="71">IF(S61="","",(S61/D61)*10)</f>
        <v>2.1967931517532344</v>
      </c>
      <c r="AH61" s="122">
        <f t="shared" si="71"/>
        <v>2.3729260081576027</v>
      </c>
      <c r="AI61" s="122">
        <f t="shared" si="71"/>
        <v>2.4758168420606395</v>
      </c>
      <c r="AJ61" s="122">
        <f t="shared" si="71"/>
        <v>2.4958910965727048</v>
      </c>
      <c r="AK61" s="122">
        <f t="shared" si="71"/>
        <v>2.8239750172941114</v>
      </c>
      <c r="AL61" s="122">
        <f t="shared" si="71"/>
        <v>2.95999563618712</v>
      </c>
      <c r="AM61" s="122">
        <f t="shared" si="71"/>
        <v>2.8613877922934243</v>
      </c>
      <c r="AN61" s="122">
        <f t="shared" si="71"/>
        <v>2.7146381384743794</v>
      </c>
      <c r="AO61" s="122">
        <f t="shared" si="71"/>
        <v>2.7936391721613445</v>
      </c>
      <c r="AP61" s="122">
        <f t="shared" si="71"/>
        <v>3.0945783723686664</v>
      </c>
      <c r="AQ61" s="319">
        <f t="shared" si="69"/>
        <v>0.10772300274358459</v>
      </c>
      <c r="AT61" s="27"/>
    </row>
    <row r="62" spans="1:46" ht="20.100000000000001" customHeight="1" thickBot="1">
      <c r="A62" s="170" t="s">
        <v>12</v>
      </c>
      <c r="B62" s="127">
        <v>76422.39</v>
      </c>
      <c r="C62" s="67">
        <v>98632.750000000015</v>
      </c>
      <c r="D62" s="67">
        <v>93700.91999999994</v>
      </c>
      <c r="E62" s="67">
        <v>82943.079999999973</v>
      </c>
      <c r="F62" s="67">
        <v>100845.22000000002</v>
      </c>
      <c r="G62" s="67">
        <v>82769.729999999952</v>
      </c>
      <c r="H62" s="67">
        <v>78072.589999999866</v>
      </c>
      <c r="I62" s="67">
        <v>92901.83</v>
      </c>
      <c r="J62" s="67">
        <v>77572.28</v>
      </c>
      <c r="K62" s="279">
        <v>90006.149999999892</v>
      </c>
      <c r="L62" s="279">
        <v>119138.44999999997</v>
      </c>
      <c r="M62" s="279">
        <v>123755.49</v>
      </c>
      <c r="N62" s="319">
        <f t="shared" si="67"/>
        <v>3.8753567802838111E-2</v>
      </c>
      <c r="P62" s="3" t="s">
        <v>12</v>
      </c>
      <c r="Q62" s="127">
        <v>15596.707000000013</v>
      </c>
      <c r="R62" s="67">
        <v>18332.828999999987</v>
      </c>
      <c r="S62" s="67">
        <v>21648.361999999994</v>
      </c>
      <c r="T62" s="67">
        <v>20693.550999999999</v>
      </c>
      <c r="U62" s="67">
        <v>23770.443999999989</v>
      </c>
      <c r="V62" s="67">
        <v>22065.902999999984</v>
      </c>
      <c r="W62" s="67">
        <v>24906.423000000003</v>
      </c>
      <c r="X62" s="67">
        <v>28016.947000000004</v>
      </c>
      <c r="Y62" s="67">
        <v>26292.933000000001</v>
      </c>
      <c r="Z62" s="67">
        <v>27722.498999999978</v>
      </c>
      <c r="AA62" s="67">
        <v>34797.590000000011</v>
      </c>
      <c r="AB62" s="67">
        <v>34642.825000000055</v>
      </c>
      <c r="AC62" s="319">
        <f t="shared" si="68"/>
        <v>-4.4475781225066366E-3</v>
      </c>
      <c r="AE62" s="324">
        <f t="shared" si="70"/>
        <v>2.0408556968710365</v>
      </c>
      <c r="AF62" s="122">
        <f t="shared" si="70"/>
        <v>1.8586959199657298</v>
      </c>
      <c r="AG62" s="122">
        <f t="shared" si="71"/>
        <v>2.3103681372605527</v>
      </c>
      <c r="AH62" s="122">
        <f t="shared" si="71"/>
        <v>2.494909882777443</v>
      </c>
      <c r="AI62" s="122">
        <f t="shared" si="71"/>
        <v>2.357121537342076</v>
      </c>
      <c r="AJ62" s="122">
        <f t="shared" si="71"/>
        <v>2.6659387435479127</v>
      </c>
      <c r="AK62" s="122">
        <f t="shared" si="71"/>
        <v>3.190162257970441</v>
      </c>
      <c r="AL62" s="122">
        <f t="shared" si="71"/>
        <v>3.0157583548138938</v>
      </c>
      <c r="AM62" s="122">
        <f t="shared" si="71"/>
        <v>3.3894753383554024</v>
      </c>
      <c r="AN62" s="122">
        <f t="shared" si="71"/>
        <v>3.080067195408315</v>
      </c>
      <c r="AO62" s="122">
        <f t="shared" si="71"/>
        <v>2.920769071613742</v>
      </c>
      <c r="AP62" s="122">
        <f t="shared" si="71"/>
        <v>2.7992960150697193</v>
      </c>
      <c r="AQ62" s="319">
        <f t="shared" si="69"/>
        <v>-4.1589407983188539E-2</v>
      </c>
      <c r="AT62" s="27"/>
    </row>
    <row r="63" spans="1:46" ht="20.100000000000001" customHeight="1" thickBot="1">
      <c r="A63" s="325" t="str">
        <f>A19</f>
        <v>jan-dez</v>
      </c>
      <c r="B63" s="154">
        <f>SUM(B51:B62)</f>
        <v>1169494.56</v>
      </c>
      <c r="C63" s="155">
        <f t="shared" ref="C63:M63" si="72">SUM(C51:C62)</f>
        <v>1396777.8300000003</v>
      </c>
      <c r="D63" s="155">
        <f t="shared" si="72"/>
        <v>1496007.3299999994</v>
      </c>
      <c r="E63" s="155">
        <f t="shared" si="72"/>
        <v>1402563.3800000001</v>
      </c>
      <c r="F63" s="155">
        <f t="shared" si="72"/>
        <v>1451677.5899999996</v>
      </c>
      <c r="G63" s="155">
        <f t="shared" si="72"/>
        <v>1395666.61</v>
      </c>
      <c r="H63" s="155">
        <f t="shared" si="72"/>
        <v>1132719.4099999995</v>
      </c>
      <c r="I63" s="155">
        <f t="shared" si="72"/>
        <v>1302939.8799999994</v>
      </c>
      <c r="J63" s="155">
        <f t="shared" si="72"/>
        <v>1270464.3999999999</v>
      </c>
      <c r="K63" s="155">
        <f t="shared" si="72"/>
        <v>1395239.9999999991</v>
      </c>
      <c r="L63" s="155">
        <f t="shared" si="72"/>
        <v>1739636.7300000004</v>
      </c>
      <c r="M63" s="155">
        <f t="shared" si="72"/>
        <v>1780173.2999999991</v>
      </c>
      <c r="N63" s="318">
        <f t="shared" si="67"/>
        <v>2.3301744152067115E-2</v>
      </c>
      <c r="P63" s="2"/>
      <c r="Q63" s="154">
        <f>SUM(Q51:Q62)</f>
        <v>228223.55300000007</v>
      </c>
      <c r="R63" s="155">
        <f t="shared" ref="R63:AB63" si="73">SUM(R51:R62)</f>
        <v>265930.68799999997</v>
      </c>
      <c r="S63" s="155">
        <f t="shared" si="73"/>
        <v>297441.74100000004</v>
      </c>
      <c r="T63" s="155">
        <f t="shared" si="73"/>
        <v>313195.50799999997</v>
      </c>
      <c r="U63" s="155">
        <f t="shared" si="73"/>
        <v>319331.63400000008</v>
      </c>
      <c r="V63" s="155">
        <f t="shared" si="73"/>
        <v>313646.51399999997</v>
      </c>
      <c r="W63" s="155">
        <f t="shared" si="73"/>
        <v>292708.82400000008</v>
      </c>
      <c r="X63" s="155">
        <f t="shared" si="73"/>
        <v>335676.54800000001</v>
      </c>
      <c r="Y63" s="155">
        <f t="shared" si="73"/>
        <v>346139.44200000004</v>
      </c>
      <c r="Z63" s="155">
        <f t="shared" si="73"/>
        <v>364472.386</v>
      </c>
      <c r="AA63" s="155">
        <f t="shared" si="73"/>
        <v>462235.53400000004</v>
      </c>
      <c r="AB63" s="289">
        <f t="shared" si="73"/>
        <v>497984.02100000018</v>
      </c>
      <c r="AC63" s="318">
        <f t="shared" si="68"/>
        <v>7.7338249378292354E-2</v>
      </c>
      <c r="AE63" s="230">
        <f t="shared" si="70"/>
        <v>1.9514716938914198</v>
      </c>
      <c r="AF63" s="159">
        <f t="shared" si="70"/>
        <v>1.9038868049616731</v>
      </c>
      <c r="AG63" s="159">
        <f t="shared" si="71"/>
        <v>1.9882371899875662</v>
      </c>
      <c r="AH63" s="159">
        <f t="shared" si="71"/>
        <v>2.23302213979093</v>
      </c>
      <c r="AI63" s="159">
        <f t="shared" si="71"/>
        <v>2.1997421204249639</v>
      </c>
      <c r="AJ63" s="159">
        <f t="shared" si="71"/>
        <v>2.2472882259467393</v>
      </c>
      <c r="AK63" s="159">
        <f t="shared" si="71"/>
        <v>2.5841247304131585</v>
      </c>
      <c r="AL63" s="159">
        <f t="shared" si="71"/>
        <v>2.5763011260350721</v>
      </c>
      <c r="AM63" s="159">
        <f t="shared" si="71"/>
        <v>2.7245111472623718</v>
      </c>
      <c r="AN63" s="159">
        <f t="shared" si="71"/>
        <v>2.612255855623407</v>
      </c>
      <c r="AO63" s="159">
        <f t="shared" si="71"/>
        <v>2.6570807918041601</v>
      </c>
      <c r="AP63" s="159">
        <f t="shared" si="71"/>
        <v>2.7973906866258496</v>
      </c>
      <c r="AQ63" s="318">
        <f t="shared" si="69"/>
        <v>5.2806032565693606E-2</v>
      </c>
      <c r="AT63" s="27"/>
    </row>
    <row r="64" spans="1:46" ht="20.100000000000001" customHeight="1">
      <c r="A64" s="167" t="s">
        <v>15</v>
      </c>
      <c r="B64" s="81">
        <f t="shared" ref="B64:M64" si="74">SUM(B51:B53)</f>
        <v>234491.43</v>
      </c>
      <c r="C64" s="61">
        <f t="shared" si="74"/>
        <v>268123.53000000009</v>
      </c>
      <c r="D64" s="61">
        <f t="shared" si="74"/>
        <v>341123.42000000004</v>
      </c>
      <c r="E64" s="61">
        <f t="shared" si="74"/>
        <v>307586.39999999991</v>
      </c>
      <c r="F64" s="61">
        <f t="shared" si="74"/>
        <v>312002.81999999983</v>
      </c>
      <c r="G64" s="61">
        <f t="shared" si="74"/>
        <v>314085.74999999994</v>
      </c>
      <c r="H64" s="61">
        <f t="shared" si="74"/>
        <v>225185.55999999994</v>
      </c>
      <c r="I64" s="61">
        <f t="shared" si="74"/>
        <v>291368.51999999996</v>
      </c>
      <c r="J64" s="61">
        <f t="shared" si="74"/>
        <v>290915.21000000002</v>
      </c>
      <c r="K64" s="61">
        <f t="shared" si="74"/>
        <v>314581.43999999971</v>
      </c>
      <c r="L64" s="61">
        <f t="shared" si="74"/>
        <v>387624.22000000009</v>
      </c>
      <c r="M64" s="61">
        <f t="shared" si="74"/>
        <v>406750.85999999975</v>
      </c>
      <c r="N64" s="318">
        <f t="shared" si="67"/>
        <v>4.9343253112511032E-2</v>
      </c>
      <c r="P64" s="4" t="s">
        <v>15</v>
      </c>
      <c r="Q64" s="81">
        <f t="shared" ref="Q64:AB64" si="75">SUM(Q51:Q53)</f>
        <v>45609.39</v>
      </c>
      <c r="R64" s="61">
        <f t="shared" si="75"/>
        <v>53062.921000000002</v>
      </c>
      <c r="S64" s="61">
        <f t="shared" si="75"/>
        <v>61321.651000000027</v>
      </c>
      <c r="T64" s="61">
        <f t="shared" si="75"/>
        <v>63351.315999999992</v>
      </c>
      <c r="U64" s="61">
        <f t="shared" si="75"/>
        <v>61448.611999999994</v>
      </c>
      <c r="V64" s="61">
        <f t="shared" si="75"/>
        <v>65590.697999999975</v>
      </c>
      <c r="W64" s="61">
        <f t="shared" si="75"/>
        <v>58604.442999999985</v>
      </c>
      <c r="X64" s="61">
        <f t="shared" si="75"/>
        <v>74095.891999999963</v>
      </c>
      <c r="Y64" s="61">
        <f t="shared" si="75"/>
        <v>76343.599000000002</v>
      </c>
      <c r="Z64" s="61">
        <f t="shared" si="75"/>
        <v>80321.476000000039</v>
      </c>
      <c r="AA64" s="61">
        <f t="shared" si="75"/>
        <v>99368.438000000038</v>
      </c>
      <c r="AB64" s="61">
        <f t="shared" si="75"/>
        <v>107045.80599999998</v>
      </c>
      <c r="AC64" s="318">
        <f t="shared" si="68"/>
        <v>7.7261635128046804E-2</v>
      </c>
      <c r="AE64" s="323">
        <f t="shared" si="70"/>
        <v>1.9450344091466372</v>
      </c>
      <c r="AF64" s="160">
        <f t="shared" si="70"/>
        <v>1.9790475308153666</v>
      </c>
      <c r="AG64" s="160">
        <f t="shared" ref="AG64:AP66" si="76">(S64/D64)*10</f>
        <v>1.7976382565582869</v>
      </c>
      <c r="AH64" s="160">
        <f t="shared" si="76"/>
        <v>2.0596266935079059</v>
      </c>
      <c r="AI64" s="160">
        <f t="shared" si="76"/>
        <v>1.9694889937212756</v>
      </c>
      <c r="AJ64" s="160">
        <f t="shared" si="76"/>
        <v>2.0883054388809423</v>
      </c>
      <c r="AK64" s="160">
        <f t="shared" si="76"/>
        <v>2.6024956040698171</v>
      </c>
      <c r="AL64" s="160">
        <f t="shared" si="76"/>
        <v>2.5430301118322589</v>
      </c>
      <c r="AM64" s="160">
        <f t="shared" si="76"/>
        <v>2.6242560160398627</v>
      </c>
      <c r="AN64" s="160">
        <f t="shared" si="76"/>
        <v>2.5532808292822393</v>
      </c>
      <c r="AO64" s="160">
        <f t="shared" si="76"/>
        <v>2.5635250036749513</v>
      </c>
      <c r="AP64" s="160">
        <f t="shared" si="76"/>
        <v>2.6317290638303765</v>
      </c>
      <c r="AQ64" s="318">
        <f t="shared" si="69"/>
        <v>2.6605576328551914E-2</v>
      </c>
    </row>
    <row r="65" spans="1:43" ht="20.100000000000001" customHeight="1">
      <c r="A65" s="167" t="s">
        <v>16</v>
      </c>
      <c r="B65" s="81">
        <f t="shared" ref="B65:M65" si="77">SUM(B54:B56)</f>
        <v>270632.65000000014</v>
      </c>
      <c r="C65" s="61">
        <f t="shared" si="77"/>
        <v>330331.44000000012</v>
      </c>
      <c r="D65" s="61">
        <f t="shared" si="77"/>
        <v>371262.24999999988</v>
      </c>
      <c r="E65" s="61">
        <f t="shared" si="77"/>
        <v>341280.04000000004</v>
      </c>
      <c r="F65" s="61">
        <f t="shared" si="77"/>
        <v>330986.2099999999</v>
      </c>
      <c r="G65" s="61">
        <f t="shared" si="77"/>
        <v>352389.62000000011</v>
      </c>
      <c r="H65" s="61">
        <f t="shared" si="77"/>
        <v>271249.88999999984</v>
      </c>
      <c r="I65" s="61">
        <f t="shared" si="77"/>
        <v>338059.84999999963</v>
      </c>
      <c r="J65" s="61">
        <f t="shared" si="77"/>
        <v>341622.02</v>
      </c>
      <c r="K65" s="61">
        <f t="shared" si="77"/>
        <v>348164.02999999968</v>
      </c>
      <c r="L65" s="61">
        <f t="shared" si="77"/>
        <v>373006.16999999981</v>
      </c>
      <c r="M65" s="61">
        <f t="shared" si="77"/>
        <v>455359.85999999981</v>
      </c>
      <c r="N65" s="319">
        <f t="shared" si="67"/>
        <v>0.22078372054810794</v>
      </c>
      <c r="P65" s="2" t="s">
        <v>16</v>
      </c>
      <c r="Q65" s="81">
        <f t="shared" ref="Q65:AB65" si="78">SUM(Q54:Q56)</f>
        <v>52069.507000000012</v>
      </c>
      <c r="R65" s="61">
        <f t="shared" si="78"/>
        <v>57799.210999999981</v>
      </c>
      <c r="S65" s="61">
        <f t="shared" si="78"/>
        <v>67284.703999999983</v>
      </c>
      <c r="T65" s="61">
        <f t="shared" si="78"/>
        <v>68302.889999999985</v>
      </c>
      <c r="U65" s="61">
        <f t="shared" si="78"/>
        <v>68997.127000000022</v>
      </c>
      <c r="V65" s="61">
        <f t="shared" si="78"/>
        <v>75648.96299999996</v>
      </c>
      <c r="W65" s="61">
        <f t="shared" si="78"/>
        <v>65293.128000000026</v>
      </c>
      <c r="X65" s="61">
        <f t="shared" si="78"/>
        <v>80241.398000000045</v>
      </c>
      <c r="Y65" s="61">
        <f t="shared" si="78"/>
        <v>84590.548999999999</v>
      </c>
      <c r="Z65" s="61">
        <f t="shared" si="78"/>
        <v>84889.636000000028</v>
      </c>
      <c r="AA65" s="61">
        <f t="shared" si="78"/>
        <v>93771.617999999988</v>
      </c>
      <c r="AB65" s="61">
        <f t="shared" si="78"/>
        <v>121376.96900000007</v>
      </c>
      <c r="AC65" s="319">
        <f t="shared" si="68"/>
        <v>0.29438919354041737</v>
      </c>
      <c r="AE65" s="324">
        <f t="shared" si="70"/>
        <v>1.9239920608248851</v>
      </c>
      <c r="AF65" s="122">
        <f t="shared" si="70"/>
        <v>1.7497338733485361</v>
      </c>
      <c r="AG65" s="122">
        <f t="shared" si="76"/>
        <v>1.8123227987763368</v>
      </c>
      <c r="AH65" s="122">
        <f t="shared" si="76"/>
        <v>2.0013737105750451</v>
      </c>
      <c r="AI65" s="122">
        <f t="shared" si="76"/>
        <v>2.0845921949437121</v>
      </c>
      <c r="AJ65" s="122">
        <f t="shared" si="76"/>
        <v>2.1467420918924893</v>
      </c>
      <c r="AK65" s="122">
        <f t="shared" si="76"/>
        <v>2.4071209024269122</v>
      </c>
      <c r="AL65" s="122">
        <f t="shared" si="76"/>
        <v>2.3735855648045794</v>
      </c>
      <c r="AM65" s="122">
        <f t="shared" si="76"/>
        <v>2.4761445119960355</v>
      </c>
      <c r="AN65" s="122">
        <f t="shared" si="76"/>
        <v>2.4382081055300313</v>
      </c>
      <c r="AO65" s="122">
        <f t="shared" si="76"/>
        <v>2.5139428122596481</v>
      </c>
      <c r="AP65" s="122">
        <f t="shared" si="76"/>
        <v>2.6655175315628417</v>
      </c>
      <c r="AQ65" s="319">
        <f t="shared" si="69"/>
        <v>6.0293622656814212E-2</v>
      </c>
    </row>
    <row r="66" spans="1:43" ht="20.100000000000001" customHeight="1">
      <c r="A66" s="167" t="s">
        <v>17</v>
      </c>
      <c r="B66" s="81">
        <f t="shared" ref="B66:M66" si="79">SUM(B57:B59)</f>
        <v>362917.66000000003</v>
      </c>
      <c r="C66" s="61">
        <f t="shared" si="79"/>
        <v>410216.99000000011</v>
      </c>
      <c r="D66" s="61">
        <f t="shared" si="79"/>
        <v>402664.01999999979</v>
      </c>
      <c r="E66" s="61">
        <f t="shared" si="79"/>
        <v>374827.90000000014</v>
      </c>
      <c r="F66" s="61">
        <f t="shared" si="79"/>
        <v>411823.39999999991</v>
      </c>
      <c r="G66" s="61">
        <f t="shared" si="79"/>
        <v>392287.49999999988</v>
      </c>
      <c r="H66" s="61">
        <f t="shared" si="79"/>
        <v>324909.64999999991</v>
      </c>
      <c r="I66" s="61">
        <f t="shared" si="79"/>
        <v>335894.45999999973</v>
      </c>
      <c r="J66" s="61">
        <f t="shared" si="79"/>
        <v>323029.73000000004</v>
      </c>
      <c r="K66" s="61">
        <f t="shared" si="79"/>
        <v>359624.85999999987</v>
      </c>
      <c r="L66" s="61">
        <f t="shared" si="79"/>
        <v>485561.99000000028</v>
      </c>
      <c r="M66" s="61">
        <f t="shared" si="79"/>
        <v>462755.94999999984</v>
      </c>
      <c r="N66" s="319">
        <f t="shared" si="67"/>
        <v>-4.6968338687302172E-2</v>
      </c>
      <c r="P66" s="2" t="s">
        <v>17</v>
      </c>
      <c r="Q66" s="81">
        <f t="shared" ref="Q66:AB66" si="80">SUM(Q57:Q59)</f>
        <v>66706.640000000043</v>
      </c>
      <c r="R66" s="61">
        <f t="shared" si="80"/>
        <v>75687.896000000008</v>
      </c>
      <c r="S66" s="61">
        <f t="shared" si="80"/>
        <v>78884.929000000004</v>
      </c>
      <c r="T66" s="61">
        <f t="shared" si="80"/>
        <v>90834.866999999969</v>
      </c>
      <c r="U66" s="61">
        <f t="shared" si="80"/>
        <v>90275.416000000056</v>
      </c>
      <c r="V66" s="61">
        <f t="shared" si="80"/>
        <v>87840.50900000002</v>
      </c>
      <c r="W66" s="61">
        <f t="shared" si="80"/>
        <v>78765.768000000011</v>
      </c>
      <c r="X66" s="61">
        <f t="shared" si="80"/>
        <v>86377.072000000029</v>
      </c>
      <c r="Y66" s="61">
        <f t="shared" si="80"/>
        <v>89313.755000000005</v>
      </c>
      <c r="Z66" s="61">
        <f t="shared" si="80"/>
        <v>95872.349999999977</v>
      </c>
      <c r="AA66" s="61">
        <f t="shared" si="80"/>
        <v>128355.976</v>
      </c>
      <c r="AB66" s="61">
        <f t="shared" si="80"/>
        <v>133598.946</v>
      </c>
      <c r="AC66" s="319">
        <f t="shared" si="68"/>
        <v>4.0847104773680358E-2</v>
      </c>
      <c r="AE66" s="324">
        <f t="shared" si="70"/>
        <v>1.8380654168220978</v>
      </c>
      <c r="AF66" s="122">
        <f t="shared" si="70"/>
        <v>1.8450697519866253</v>
      </c>
      <c r="AG66" s="122">
        <f t="shared" si="76"/>
        <v>1.959075682997454</v>
      </c>
      <c r="AH66" s="122">
        <f t="shared" si="76"/>
        <v>2.4233752876986996</v>
      </c>
      <c r="AI66" s="122">
        <f t="shared" si="76"/>
        <v>2.1920904931579916</v>
      </c>
      <c r="AJ66" s="122">
        <f t="shared" si="76"/>
        <v>2.2391870503138653</v>
      </c>
      <c r="AK66" s="122">
        <f t="shared" si="76"/>
        <v>2.4242360299240122</v>
      </c>
      <c r="AL66" s="122">
        <f t="shared" si="76"/>
        <v>2.5715539339350846</v>
      </c>
      <c r="AM66" s="122">
        <f t="shared" si="76"/>
        <v>2.764877245199691</v>
      </c>
      <c r="AN66" s="122">
        <f t="shared" si="76"/>
        <v>2.6658988480384815</v>
      </c>
      <c r="AO66" s="122">
        <f t="shared" si="76"/>
        <v>2.643451889634111</v>
      </c>
      <c r="AP66" s="122">
        <f t="shared" si="76"/>
        <v>2.8870281624687926</v>
      </c>
      <c r="AQ66" s="319">
        <f t="shared" si="69"/>
        <v>9.214325927013399E-2</v>
      </c>
    </row>
    <row r="67" spans="1:43" ht="20.100000000000001" customHeight="1" thickBot="1">
      <c r="A67" s="170" t="s">
        <v>18</v>
      </c>
      <c r="B67" s="127">
        <f>SUM(B60:B62)</f>
        <v>301452.82000000007</v>
      </c>
      <c r="C67" s="67">
        <f>SUM(C60:C62)</f>
        <v>388105.86999999988</v>
      </c>
      <c r="D67" s="67">
        <f t="shared" ref="D67:M67" si="81">IF(D62="","",SUM(D60:D62))</f>
        <v>380957.63999999966</v>
      </c>
      <c r="E67" s="67">
        <f t="shared" si="81"/>
        <v>378869.0400000001</v>
      </c>
      <c r="F67" s="67">
        <f t="shared" si="81"/>
        <v>396865.16000000021</v>
      </c>
      <c r="G67" s="67">
        <f t="shared" si="81"/>
        <v>336903.74</v>
      </c>
      <c r="H67" s="67">
        <f t="shared" si="81"/>
        <v>311374.30999999976</v>
      </c>
      <c r="I67" s="67">
        <f t="shared" si="81"/>
        <v>337617.05000000005</v>
      </c>
      <c r="J67" s="67">
        <f t="shared" si="81"/>
        <v>314897.43999999994</v>
      </c>
      <c r="K67" s="67">
        <f t="shared" si="81"/>
        <v>372869.66999999981</v>
      </c>
      <c r="L67" s="67">
        <f t="shared" si="81"/>
        <v>493444.35000000033</v>
      </c>
      <c r="M67" s="67">
        <f t="shared" si="81"/>
        <v>455306.62999999966</v>
      </c>
      <c r="N67" s="321">
        <f t="shared" si="67"/>
        <v>-7.728879659884777E-2</v>
      </c>
      <c r="P67" s="3" t="s">
        <v>18</v>
      </c>
      <c r="Q67" s="127">
        <f>SUM(Q60:Q62)</f>
        <v>63838.016000000018</v>
      </c>
      <c r="R67" s="67">
        <f>SUM(R60:R62)</f>
        <v>79380.659999999989</v>
      </c>
      <c r="S67" s="67">
        <f t="shared" ref="S67:AB67" si="82">IF(S62="","",SUM(S60:S62))</f>
        <v>89950.456999999995</v>
      </c>
      <c r="T67" s="67">
        <f t="shared" si="82"/>
        <v>90706.435000000056</v>
      </c>
      <c r="U67" s="67">
        <f t="shared" si="82"/>
        <v>98610.478999999992</v>
      </c>
      <c r="V67" s="67">
        <f t="shared" si="82"/>
        <v>84566.343999999997</v>
      </c>
      <c r="W67" s="67">
        <f t="shared" si="82"/>
        <v>90045.485000000015</v>
      </c>
      <c r="X67" s="67">
        <f t="shared" si="82"/>
        <v>94962.186000000016</v>
      </c>
      <c r="Y67" s="67">
        <f t="shared" si="82"/>
        <v>95891.539000000004</v>
      </c>
      <c r="Z67" s="67">
        <f t="shared" si="82"/>
        <v>103388.924</v>
      </c>
      <c r="AA67" s="67">
        <f t="shared" si="82"/>
        <v>140739.50200000001</v>
      </c>
      <c r="AB67" s="67">
        <f t="shared" si="82"/>
        <v>135962.3000000001</v>
      </c>
      <c r="AC67" s="321">
        <f t="shared" si="68"/>
        <v>-3.3943576125485382E-2</v>
      </c>
      <c r="AE67" s="327">
        <f t="shared" si="70"/>
        <v>2.1176785143360082</v>
      </c>
      <c r="AF67" s="126">
        <f t="shared" si="70"/>
        <v>2.0453352071175841</v>
      </c>
      <c r="AG67" s="126">
        <f t="shared" ref="AG67:AP67" si="83">IF(S62="","",(S67/D67)*10)</f>
        <v>2.3611669003409426</v>
      </c>
      <c r="AH67" s="126">
        <f t="shared" si="83"/>
        <v>2.3941369028200361</v>
      </c>
      <c r="AI67" s="126">
        <f t="shared" si="83"/>
        <v>2.4847350923925884</v>
      </c>
      <c r="AJ67" s="126">
        <f t="shared" si="83"/>
        <v>2.5101040433685897</v>
      </c>
      <c r="AK67" s="126">
        <f t="shared" si="83"/>
        <v>2.8918726467832263</v>
      </c>
      <c r="AL67" s="126">
        <f t="shared" si="83"/>
        <v>2.8127189074129992</v>
      </c>
      <c r="AM67" s="126">
        <f t="shared" si="83"/>
        <v>3.045167309076886</v>
      </c>
      <c r="AN67" s="126">
        <f t="shared" si="83"/>
        <v>2.7727898597920304</v>
      </c>
      <c r="AO67" s="126">
        <f t="shared" si="83"/>
        <v>2.852185905056972</v>
      </c>
      <c r="AP67" s="126">
        <f t="shared" si="83"/>
        <v>2.9861700015218364</v>
      </c>
      <c r="AQ67" s="321">
        <f t="shared" si="69"/>
        <v>4.6975933871389111E-2</v>
      </c>
    </row>
    <row r="68" spans="1:43">
      <c r="B68" s="15"/>
      <c r="C68" s="15"/>
      <c r="D68" s="15"/>
      <c r="E68" s="15"/>
      <c r="F68" s="15"/>
      <c r="G68" s="15"/>
      <c r="H68" s="15"/>
      <c r="I68" s="15"/>
      <c r="J68" s="15"/>
      <c r="K68" s="15"/>
      <c r="L68" s="15"/>
      <c r="M68" s="15"/>
      <c r="Q68" s="15"/>
      <c r="R68" s="15"/>
      <c r="S68" s="15"/>
      <c r="T68" s="15"/>
      <c r="U68" s="15"/>
      <c r="V68" s="15"/>
      <c r="W68" s="15"/>
      <c r="X68" s="15"/>
      <c r="Y68" s="15"/>
      <c r="Z68" s="15"/>
      <c r="AA68" s="15"/>
      <c r="AB68" s="15"/>
    </row>
  </sheetData>
  <mergeCells count="24">
    <mergeCell ref="AE48:AP48"/>
    <mergeCell ref="AQ48:AQ49"/>
    <mergeCell ref="A48:A49"/>
    <mergeCell ref="B48:M48"/>
    <mergeCell ref="N48:N49"/>
    <mergeCell ref="P48:P49"/>
    <mergeCell ref="Q48:AB48"/>
    <mergeCell ref="AC48:AC49"/>
    <mergeCell ref="AC4:AC5"/>
    <mergeCell ref="AE4:AP4"/>
    <mergeCell ref="AQ4:AQ5"/>
    <mergeCell ref="A26:A27"/>
    <mergeCell ref="B26:M26"/>
    <mergeCell ref="N26:N27"/>
    <mergeCell ref="P26:P27"/>
    <mergeCell ref="Q26:AB26"/>
    <mergeCell ref="AC26:AC27"/>
    <mergeCell ref="AE26:AP26"/>
    <mergeCell ref="AQ26:AQ27"/>
    <mergeCell ref="A4:A5"/>
    <mergeCell ref="B4:M4"/>
    <mergeCell ref="N4:N5"/>
    <mergeCell ref="P4:P5"/>
    <mergeCell ref="Q4:AB4"/>
  </mergeCells>
  <pageMargins left="0.70866141732283472" right="0.70866141732283472" top="0.74803149606299213" bottom="0.74803149606299213" header="0.31496062992125984" footer="0.31496062992125984"/>
  <pageSetup paperSize="9" scale="40" fitToHeight="2" orientation="landscape" horizontalDpi="4294967292" r:id="rId1"/>
  <ignoredErrors>
    <ignoredError sqref="B20:M23 B42:M45 B64:M67 Q63:AB67" formulaRange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9" id="{5D873088-59A8-407C-B213-DCBDA6CB320B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0.01</xm:f>
              </x14:cfvo>
            </x14:iconSet>
          </x14:cfRule>
          <xm:sqref>N7:N23</xm:sqref>
        </x14:conditionalFormatting>
        <x14:conditionalFormatting xmlns:xm="http://schemas.microsoft.com/office/excel/2006/main">
          <x14:cfRule type="iconSet" priority="8" id="{BDF51F43-A93B-4014-9F65-333CD1F681B9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0.01</xm:f>
              </x14:cfvo>
            </x14:iconSet>
          </x14:cfRule>
          <xm:sqref>AC7:AC23</xm:sqref>
        </x14:conditionalFormatting>
        <x14:conditionalFormatting xmlns:xm="http://schemas.microsoft.com/office/excel/2006/main">
          <x14:cfRule type="iconSet" priority="7" id="{2FE7C3AC-15C6-40F7-B3BA-89AE9DE9062D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0.01</xm:f>
              </x14:cfvo>
            </x14:iconSet>
          </x14:cfRule>
          <xm:sqref>AQ7:AQ23</xm:sqref>
        </x14:conditionalFormatting>
        <x14:conditionalFormatting xmlns:xm="http://schemas.microsoft.com/office/excel/2006/main">
          <x14:cfRule type="iconSet" priority="6" id="{57658FBA-BBCC-4B0C-AB7C-ADC1057377FB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0.01</xm:f>
              </x14:cfvo>
            </x14:iconSet>
          </x14:cfRule>
          <xm:sqref>N29:N45</xm:sqref>
        </x14:conditionalFormatting>
        <x14:conditionalFormatting xmlns:xm="http://schemas.microsoft.com/office/excel/2006/main">
          <x14:cfRule type="iconSet" priority="5" id="{A9B3613E-4B26-49F8-BD33-09378D44E717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0.01</xm:f>
              </x14:cfvo>
            </x14:iconSet>
          </x14:cfRule>
          <xm:sqref>AC29:AC45</xm:sqref>
        </x14:conditionalFormatting>
        <x14:conditionalFormatting xmlns:xm="http://schemas.microsoft.com/office/excel/2006/main">
          <x14:cfRule type="iconSet" priority="4" id="{06EF3CD7-448B-4976-BA7F-A145DC11793F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0.01</xm:f>
              </x14:cfvo>
            </x14:iconSet>
          </x14:cfRule>
          <xm:sqref>AQ29:AQ45</xm:sqref>
        </x14:conditionalFormatting>
        <x14:conditionalFormatting xmlns:xm="http://schemas.microsoft.com/office/excel/2006/main">
          <x14:cfRule type="iconSet" priority="3" id="{08B7BC40-E7BF-4277-B68E-6CABD771934C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0.01</xm:f>
              </x14:cfvo>
            </x14:iconSet>
          </x14:cfRule>
          <xm:sqref>N51:N67</xm:sqref>
        </x14:conditionalFormatting>
        <x14:conditionalFormatting xmlns:xm="http://schemas.microsoft.com/office/excel/2006/main">
          <x14:cfRule type="iconSet" priority="2" id="{8E6227FE-610F-4586-9F52-3BB3B91B63D7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0.01</xm:f>
              </x14:cfvo>
            </x14:iconSet>
          </x14:cfRule>
          <xm:sqref>AC51:AC67</xm:sqref>
        </x14:conditionalFormatting>
        <x14:conditionalFormatting xmlns:xm="http://schemas.microsoft.com/office/excel/2006/main">
          <x14:cfRule type="iconSet" priority="1" id="{D6CA4F16-C917-4D05-9E01-35C5152ACD11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0.01</xm:f>
              </x14:cfvo>
            </x14:iconSet>
          </x14:cfRule>
          <xm:sqref>AQ51:AQ67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4547E7-C5F2-4A18-BFA4-F773F9521DB7}">
  <sheetPr>
    <pageSetUpPr fitToPage="1"/>
  </sheetPr>
  <dimension ref="A1:AT70"/>
  <sheetViews>
    <sheetView showGridLines="0" topLeftCell="I52" workbookViewId="0">
      <selection activeCell="AA63" sqref="AA63:AB63"/>
    </sheetView>
  </sheetViews>
  <sheetFormatPr defaultRowHeight="15"/>
  <cols>
    <col min="1" max="1" width="18.7109375" customWidth="1"/>
    <col min="14" max="14" width="10.140625" customWidth="1"/>
    <col min="15" max="15" width="1.7109375" customWidth="1"/>
    <col min="16" max="16" width="18.7109375" hidden="1" customWidth="1"/>
    <col min="29" max="29" width="10" customWidth="1"/>
    <col min="30" max="30" width="1.7109375" customWidth="1"/>
    <col min="43" max="43" width="10" customWidth="1"/>
    <col min="45" max="46" width="9.140625" style="23"/>
  </cols>
  <sheetData>
    <row r="1" spans="1:46" ht="15.75">
      <c r="A1" s="18" t="s">
        <v>110</v>
      </c>
    </row>
    <row r="3" spans="1:46" ht="15.75" thickBot="1">
      <c r="N3" s="329" t="s">
        <v>19</v>
      </c>
      <c r="AC3" s="312">
        <v>1000</v>
      </c>
      <c r="AQ3" s="312" t="s">
        <v>43</v>
      </c>
    </row>
    <row r="4" spans="1:46" ht="20.100000000000001" customHeight="1">
      <c r="A4" s="507" t="s">
        <v>21</v>
      </c>
      <c r="B4" s="509" t="s">
        <v>0</v>
      </c>
      <c r="C4" s="506"/>
      <c r="D4" s="506"/>
      <c r="E4" s="506"/>
      <c r="F4" s="506"/>
      <c r="G4" s="506"/>
      <c r="H4" s="506"/>
      <c r="I4" s="506"/>
      <c r="J4" s="506"/>
      <c r="K4" s="506"/>
      <c r="L4" s="506"/>
      <c r="M4" s="506"/>
      <c r="N4" s="512" t="s">
        <v>258</v>
      </c>
      <c r="P4" s="510" t="s">
        <v>21</v>
      </c>
      <c r="Q4" s="505" t="s">
        <v>0</v>
      </c>
      <c r="R4" s="506"/>
      <c r="S4" s="506"/>
      <c r="T4" s="506"/>
      <c r="U4" s="506"/>
      <c r="V4" s="506"/>
      <c r="W4" s="506"/>
      <c r="X4" s="506"/>
      <c r="Y4" s="506"/>
      <c r="Z4" s="506"/>
      <c r="AA4" s="506"/>
      <c r="AB4" s="506"/>
      <c r="AC4" s="514" t="s">
        <v>258</v>
      </c>
      <c r="AE4" s="505" t="s">
        <v>0</v>
      </c>
      <c r="AF4" s="506"/>
      <c r="AG4" s="506"/>
      <c r="AH4" s="506"/>
      <c r="AI4" s="506"/>
      <c r="AJ4" s="506"/>
      <c r="AK4" s="506"/>
      <c r="AL4" s="506"/>
      <c r="AM4" s="506"/>
      <c r="AN4" s="506"/>
      <c r="AO4" s="506"/>
      <c r="AP4" s="506"/>
      <c r="AQ4" s="512" t="s">
        <v>258</v>
      </c>
    </row>
    <row r="5" spans="1:46" ht="20.100000000000001" customHeight="1" thickBot="1">
      <c r="A5" s="508"/>
      <c r="B5" s="31">
        <v>2010</v>
      </c>
      <c r="C5" s="163">
        <v>2011</v>
      </c>
      <c r="D5" s="163">
        <v>2012</v>
      </c>
      <c r="E5" s="163">
        <v>2013</v>
      </c>
      <c r="F5" s="163">
        <v>2014</v>
      </c>
      <c r="G5" s="163">
        <v>2015</v>
      </c>
      <c r="H5" s="163">
        <v>2016</v>
      </c>
      <c r="I5" s="163">
        <v>2017</v>
      </c>
      <c r="J5" s="163">
        <v>2018</v>
      </c>
      <c r="K5" s="163">
        <v>2019</v>
      </c>
      <c r="L5" s="163">
        <v>2020</v>
      </c>
      <c r="M5" s="163">
        <v>2021</v>
      </c>
      <c r="N5" s="513"/>
      <c r="P5" s="511"/>
      <c r="Q5" s="51">
        <v>2010</v>
      </c>
      <c r="R5" s="163">
        <v>2011</v>
      </c>
      <c r="S5" s="163">
        <v>2012</v>
      </c>
      <c r="T5" s="163">
        <v>2013</v>
      </c>
      <c r="U5" s="163">
        <v>2014</v>
      </c>
      <c r="V5" s="163">
        <v>2015</v>
      </c>
      <c r="W5" s="163">
        <v>2016</v>
      </c>
      <c r="X5" s="163">
        <v>2017</v>
      </c>
      <c r="Y5" s="163">
        <v>2018</v>
      </c>
      <c r="Z5" s="163">
        <v>2019</v>
      </c>
      <c r="AA5" s="163">
        <v>2020</v>
      </c>
      <c r="AB5" s="163">
        <v>2021</v>
      </c>
      <c r="AC5" s="515"/>
      <c r="AE5" s="51">
        <v>2010</v>
      </c>
      <c r="AF5" s="163">
        <v>2011</v>
      </c>
      <c r="AG5" s="163">
        <v>2012</v>
      </c>
      <c r="AH5" s="163">
        <v>2013</v>
      </c>
      <c r="AI5" s="163">
        <v>2014</v>
      </c>
      <c r="AJ5" s="163">
        <v>2015</v>
      </c>
      <c r="AK5" s="163">
        <v>2016</v>
      </c>
      <c r="AL5" s="163">
        <v>2017</v>
      </c>
      <c r="AM5" s="163">
        <v>2018</v>
      </c>
      <c r="AN5" s="163">
        <v>2019</v>
      </c>
      <c r="AO5" s="163">
        <v>2020</v>
      </c>
      <c r="AP5" s="163">
        <v>2021</v>
      </c>
      <c r="AQ5" s="513"/>
      <c r="AS5" s="313">
        <v>2013</v>
      </c>
      <c r="AT5" s="313">
        <v>2014</v>
      </c>
    </row>
    <row r="6" spans="1:46" ht="3" customHeight="1" thickBot="1">
      <c r="A6" s="314"/>
      <c r="B6" s="316"/>
      <c r="C6" s="316"/>
      <c r="D6" s="316"/>
      <c r="E6" s="316"/>
      <c r="F6" s="316"/>
      <c r="G6" s="316"/>
      <c r="H6" s="316"/>
      <c r="I6" s="316"/>
      <c r="J6" s="316"/>
      <c r="K6" s="316"/>
      <c r="L6" s="316"/>
      <c r="M6" s="316"/>
      <c r="N6" s="317"/>
      <c r="P6" s="314"/>
      <c r="Q6" s="316"/>
      <c r="R6" s="316"/>
      <c r="S6" s="316"/>
      <c r="T6" s="316"/>
      <c r="U6" s="316"/>
      <c r="V6" s="316"/>
      <c r="W6" s="316"/>
      <c r="X6" s="316"/>
      <c r="Y6" s="316"/>
      <c r="Z6" s="316"/>
      <c r="AA6" s="316"/>
      <c r="AB6" s="316"/>
      <c r="AC6" s="317"/>
      <c r="AE6" s="313"/>
      <c r="AF6" s="313"/>
      <c r="AG6" s="313"/>
      <c r="AH6" s="313"/>
      <c r="AI6" s="313"/>
      <c r="AJ6" s="313"/>
      <c r="AK6" s="313"/>
      <c r="AL6" s="313"/>
      <c r="AM6" s="313"/>
      <c r="AN6" s="313"/>
      <c r="AO6" s="313"/>
      <c r="AP6" s="313"/>
      <c r="AQ6" s="315"/>
    </row>
    <row r="7" spans="1:46" ht="20.100000000000001" customHeight="1">
      <c r="A7" s="164" t="s">
        <v>1</v>
      </c>
      <c r="B7" s="35">
        <v>112208.21</v>
      </c>
      <c r="C7" s="60">
        <v>125412.47000000002</v>
      </c>
      <c r="D7" s="60">
        <v>111648.51</v>
      </c>
      <c r="E7" s="60">
        <v>101032.48999999999</v>
      </c>
      <c r="F7" s="60">
        <v>181499.08999999997</v>
      </c>
      <c r="G7" s="60">
        <v>165515.38999999981</v>
      </c>
      <c r="H7" s="60">
        <v>127441.33000000005</v>
      </c>
      <c r="I7" s="60">
        <v>165564.63999999996</v>
      </c>
      <c r="J7" s="280">
        <v>108022.51</v>
      </c>
      <c r="K7" s="280">
        <v>201133.06000000003</v>
      </c>
      <c r="L7" s="280">
        <v>231418.47</v>
      </c>
      <c r="M7" s="280">
        <v>217712.43000000014</v>
      </c>
      <c r="N7" s="318">
        <f>(M7-L7)/L7</f>
        <v>-5.9226214744224445E-2</v>
      </c>
      <c r="P7" s="2" t="s">
        <v>1</v>
      </c>
      <c r="Q7" s="35">
        <v>5046.811999999999</v>
      </c>
      <c r="R7" s="60">
        <v>5419.8780000000006</v>
      </c>
      <c r="S7" s="60">
        <v>5376.692</v>
      </c>
      <c r="T7" s="60">
        <v>8185.9700000000021</v>
      </c>
      <c r="U7" s="60">
        <v>9253.7109999999993</v>
      </c>
      <c r="V7" s="60">
        <v>8018.4579999999987</v>
      </c>
      <c r="W7" s="60">
        <v>7549.5260000000026</v>
      </c>
      <c r="X7" s="60">
        <v>9256.76</v>
      </c>
      <c r="Y7" s="60">
        <v>8429.6530000000002</v>
      </c>
      <c r="Z7" s="60">
        <v>12162.242999999999</v>
      </c>
      <c r="AA7" s="60">
        <v>14395.186999999998</v>
      </c>
      <c r="AB7" s="60">
        <v>11739.592999999995</v>
      </c>
      <c r="AC7" s="318">
        <f>(AB7-AA7)/AA7</f>
        <v>-0.1844779091789501</v>
      </c>
      <c r="AE7" s="166">
        <f t="shared" ref="AE7:AE16" si="0">(Q7/B7)*10</f>
        <v>0.44977207995742902</v>
      </c>
      <c r="AF7" s="160">
        <f t="shared" ref="AF7:AF16" si="1">(R7/C7)*10</f>
        <v>0.43216420185329257</v>
      </c>
      <c r="AG7" s="160">
        <f t="shared" ref="AG7:AG16" si="2">(S7/D7)*10</f>
        <v>0.48157310832003042</v>
      </c>
      <c r="AH7" s="160">
        <f t="shared" ref="AH7:AH16" si="3">(T7/E7)*10</f>
        <v>0.81023144139078462</v>
      </c>
      <c r="AI7" s="160">
        <f t="shared" ref="AI7:AI16" si="4">(U7/F7)*10</f>
        <v>0.50984889235532815</v>
      </c>
      <c r="AJ7" s="160">
        <f t="shared" ref="AJ7:AJ16" si="5">(V7/G7)*10</f>
        <v>0.48445392298565154</v>
      </c>
      <c r="AK7" s="160">
        <f t="shared" ref="AK7:AK16" si="6">(W7/H7)*10</f>
        <v>0.5923922796474268</v>
      </c>
      <c r="AL7" s="160">
        <f t="shared" ref="AL7:AL16" si="7">(X7/I7)*10</f>
        <v>0.55910247502123656</v>
      </c>
      <c r="AM7" s="160">
        <f t="shared" ref="AM7:AM16" si="8">(Y7/J7)*10</f>
        <v>0.78036077850810914</v>
      </c>
      <c r="AN7" s="160">
        <f t="shared" ref="AN7:AN16" si="9">(Z7/K7)*10</f>
        <v>0.60468642002463424</v>
      </c>
      <c r="AO7" s="160">
        <f t="shared" ref="AO7:AO16" si="10">(AA7/L7)*10</f>
        <v>0.62204140404177755</v>
      </c>
      <c r="AP7" s="160">
        <f t="shared" ref="AP7:AP16" si="11">(AB7/M7)*10</f>
        <v>0.53922474706657708</v>
      </c>
      <c r="AQ7" s="318">
        <f>(AP7-AO7)/AO7</f>
        <v>-0.13313688837606433</v>
      </c>
      <c r="AS7" s="27"/>
      <c r="AT7" s="27"/>
    </row>
    <row r="8" spans="1:46" ht="20.100000000000001" customHeight="1">
      <c r="A8" s="167" t="s">
        <v>2</v>
      </c>
      <c r="B8" s="37">
        <v>103876.33999999997</v>
      </c>
      <c r="C8" s="61">
        <v>109703.67999999998</v>
      </c>
      <c r="D8" s="61">
        <v>90718.43</v>
      </c>
      <c r="E8" s="61">
        <v>91462.49</v>
      </c>
      <c r="F8" s="61">
        <v>178750.52</v>
      </c>
      <c r="G8" s="61">
        <v>189327.78999999998</v>
      </c>
      <c r="H8" s="61">
        <v>161032.97</v>
      </c>
      <c r="I8" s="61">
        <v>180460.41999999998</v>
      </c>
      <c r="J8" s="278">
        <v>101175.85</v>
      </c>
      <c r="K8" s="278">
        <v>239012.21</v>
      </c>
      <c r="L8" s="278">
        <v>200385.87</v>
      </c>
      <c r="M8" s="278">
        <v>249075.7</v>
      </c>
      <c r="N8" s="319">
        <f t="shared" ref="N8:N23" si="12">(M8-L8)/L8</f>
        <v>0.24298035585044003</v>
      </c>
      <c r="P8" s="2" t="s">
        <v>2</v>
      </c>
      <c r="Q8" s="37">
        <v>4875.3999999999996</v>
      </c>
      <c r="R8" s="61">
        <v>5047.22</v>
      </c>
      <c r="S8" s="61">
        <v>4979.2489999999998</v>
      </c>
      <c r="T8" s="61">
        <v>7645.0780000000004</v>
      </c>
      <c r="U8" s="61">
        <v>9124.9479999999967</v>
      </c>
      <c r="V8" s="61">
        <v>9271.5960000000014</v>
      </c>
      <c r="W8" s="61">
        <v>8398.7909999999993</v>
      </c>
      <c r="X8" s="61">
        <v>10079.532000000001</v>
      </c>
      <c r="Y8" s="61">
        <v>9460.1350000000002</v>
      </c>
      <c r="Z8" s="61">
        <v>13827.451999999999</v>
      </c>
      <c r="AA8" s="61">
        <v>13178.782000000005</v>
      </c>
      <c r="AB8" s="61">
        <v>12576.866000000007</v>
      </c>
      <c r="AC8" s="319">
        <f t="shared" ref="AC8:AC23" si="13">(AB8-AA8)/AA8</f>
        <v>-4.5673113038822342E-2</v>
      </c>
      <c r="AE8" s="121">
        <f t="shared" si="0"/>
        <v>0.46934653261753362</v>
      </c>
      <c r="AF8" s="122">
        <f t="shared" si="1"/>
        <v>0.46007754707955117</v>
      </c>
      <c r="AG8" s="122">
        <f t="shared" si="2"/>
        <v>0.54886851547144277</v>
      </c>
      <c r="AH8" s="122">
        <f t="shared" si="3"/>
        <v>0.83587031142493495</v>
      </c>
      <c r="AI8" s="122">
        <f t="shared" si="4"/>
        <v>0.51048511635099003</v>
      </c>
      <c r="AJ8" s="122">
        <f t="shared" si="5"/>
        <v>0.48971130968147902</v>
      </c>
      <c r="AK8" s="122">
        <f t="shared" si="6"/>
        <v>0.52155723141664712</v>
      </c>
      <c r="AL8" s="122">
        <f t="shared" si="7"/>
        <v>0.55854530317506745</v>
      </c>
      <c r="AM8" s="122">
        <f t="shared" si="8"/>
        <v>0.93501907816934571</v>
      </c>
      <c r="AN8" s="122">
        <f t="shared" si="9"/>
        <v>0.57852492138372347</v>
      </c>
      <c r="AO8" s="122">
        <f t="shared" si="10"/>
        <v>0.65767022395341579</v>
      </c>
      <c r="AP8" s="122">
        <f t="shared" si="11"/>
        <v>0.50494150974984742</v>
      </c>
      <c r="AQ8" s="319">
        <f t="shared" ref="AQ8:AQ23" si="14">(AP8-AO8)/AO8</f>
        <v>-0.23222689524466975</v>
      </c>
      <c r="AS8" s="27"/>
      <c r="AT8" s="27"/>
    </row>
    <row r="9" spans="1:46" ht="20.100000000000001" customHeight="1">
      <c r="A9" s="167" t="s">
        <v>3</v>
      </c>
      <c r="B9" s="37">
        <v>167912.4499999999</v>
      </c>
      <c r="C9" s="61">
        <v>125645.36999999997</v>
      </c>
      <c r="D9" s="61">
        <v>135794.10999999996</v>
      </c>
      <c r="E9" s="61">
        <v>78438.490000000034</v>
      </c>
      <c r="F9" s="61">
        <v>159258.74000000002</v>
      </c>
      <c r="G9" s="61">
        <v>179781.25999999998</v>
      </c>
      <c r="H9" s="61">
        <v>158298.96</v>
      </c>
      <c r="I9" s="61">
        <v>184761.43000000002</v>
      </c>
      <c r="J9" s="278">
        <v>131254.85999999999</v>
      </c>
      <c r="K9" s="278">
        <v>209750.07</v>
      </c>
      <c r="L9" s="278">
        <v>209116.09</v>
      </c>
      <c r="M9" s="278">
        <v>327671.62000000104</v>
      </c>
      <c r="N9" s="319">
        <f t="shared" si="12"/>
        <v>0.56693643229462187</v>
      </c>
      <c r="P9" s="2" t="s">
        <v>3</v>
      </c>
      <c r="Q9" s="37">
        <v>7464.3919999999998</v>
      </c>
      <c r="R9" s="61">
        <v>5720.5099999999993</v>
      </c>
      <c r="S9" s="61">
        <v>6851.9379999999956</v>
      </c>
      <c r="T9" s="61">
        <v>7142.3209999999999</v>
      </c>
      <c r="U9" s="61">
        <v>8172.4949999999981</v>
      </c>
      <c r="V9" s="61">
        <v>8953.7059999999983</v>
      </c>
      <c r="W9" s="61">
        <v>8549.0249999999996</v>
      </c>
      <c r="X9" s="61">
        <v>9978.1299999999992</v>
      </c>
      <c r="Y9" s="61">
        <v>10309.046</v>
      </c>
      <c r="Z9" s="61">
        <v>11853.175999999999</v>
      </c>
      <c r="AA9" s="61">
        <v>12973.125000000002</v>
      </c>
      <c r="AB9" s="61">
        <v>16952.228999999999</v>
      </c>
      <c r="AC9" s="319">
        <f t="shared" si="13"/>
        <v>0.30671900563665244</v>
      </c>
      <c r="AE9" s="121">
        <f t="shared" si="0"/>
        <v>0.44454071154342661</v>
      </c>
      <c r="AF9" s="122">
        <f t="shared" si="1"/>
        <v>0.45529015514061527</v>
      </c>
      <c r="AG9" s="122">
        <f t="shared" si="2"/>
        <v>0.50458285709151873</v>
      </c>
      <c r="AH9" s="122">
        <f t="shared" si="3"/>
        <v>0.9105632961572816</v>
      </c>
      <c r="AI9" s="122">
        <f t="shared" si="4"/>
        <v>0.51315833592555093</v>
      </c>
      <c r="AJ9" s="122">
        <f t="shared" si="5"/>
        <v>0.49803333228390984</v>
      </c>
      <c r="AK9" s="122">
        <f t="shared" si="6"/>
        <v>0.54005566429495178</v>
      </c>
      <c r="AL9" s="122">
        <f t="shared" si="7"/>
        <v>0.54005481555322443</v>
      </c>
      <c r="AM9" s="122">
        <f t="shared" si="8"/>
        <v>0.78542204075338629</v>
      </c>
      <c r="AN9" s="122">
        <f t="shared" si="9"/>
        <v>0.56510951343186677</v>
      </c>
      <c r="AO9" s="122">
        <f t="shared" si="10"/>
        <v>0.62037909182406781</v>
      </c>
      <c r="AP9" s="122">
        <f t="shared" si="11"/>
        <v>0.51735420357734807</v>
      </c>
      <c r="AQ9" s="319">
        <f t="shared" si="14"/>
        <v>-0.16606763445847458</v>
      </c>
      <c r="AS9" s="27"/>
      <c r="AT9" s="27"/>
    </row>
    <row r="10" spans="1:46" ht="20.100000000000001" customHeight="1">
      <c r="A10" s="167" t="s">
        <v>4</v>
      </c>
      <c r="B10" s="37">
        <v>170409.85000000006</v>
      </c>
      <c r="C10" s="61">
        <v>125525.65000000001</v>
      </c>
      <c r="D10" s="61">
        <v>131142.06000000003</v>
      </c>
      <c r="E10" s="61">
        <v>111314.47999999998</v>
      </c>
      <c r="F10" s="61">
        <v>139455.4</v>
      </c>
      <c r="G10" s="61">
        <v>172871.54000000007</v>
      </c>
      <c r="H10" s="61">
        <v>120913.15000000001</v>
      </c>
      <c r="I10" s="61">
        <v>195875.86000000002</v>
      </c>
      <c r="J10" s="278">
        <v>150373.06</v>
      </c>
      <c r="K10" s="278">
        <v>244932.87999999998</v>
      </c>
      <c r="L10" s="278">
        <v>233003.39</v>
      </c>
      <c r="M10" s="278">
        <v>221778.49</v>
      </c>
      <c r="N10" s="319">
        <f t="shared" si="12"/>
        <v>-4.8174835567843126E-2</v>
      </c>
      <c r="P10" s="2" t="s">
        <v>4</v>
      </c>
      <c r="Q10" s="37">
        <v>7083.5199999999986</v>
      </c>
      <c r="R10" s="61">
        <v>5734.7760000000007</v>
      </c>
      <c r="S10" s="61">
        <v>6986.2150000000011</v>
      </c>
      <c r="T10" s="61">
        <v>8949.2860000000001</v>
      </c>
      <c r="U10" s="61">
        <v>7735.4290000000001</v>
      </c>
      <c r="V10" s="61">
        <v>8580.4020000000019</v>
      </c>
      <c r="W10" s="61">
        <v>6742.456000000001</v>
      </c>
      <c r="X10" s="61">
        <v>10425.911000000004</v>
      </c>
      <c r="Y10" s="61">
        <v>11410.679</v>
      </c>
      <c r="Z10" s="61">
        <v>13024.389000000001</v>
      </c>
      <c r="AA10" s="61">
        <v>14120.863000000001</v>
      </c>
      <c r="AB10" s="61">
        <v>12238.496999999998</v>
      </c>
      <c r="AC10" s="319">
        <f t="shared" si="13"/>
        <v>-0.13330389226210915</v>
      </c>
      <c r="AE10" s="121">
        <f t="shared" si="0"/>
        <v>0.41567550232571626</v>
      </c>
      <c r="AF10" s="122">
        <f t="shared" si="1"/>
        <v>0.45686088859129592</v>
      </c>
      <c r="AG10" s="122">
        <f t="shared" si="2"/>
        <v>0.53272115749897475</v>
      </c>
      <c r="AH10" s="122">
        <f t="shared" si="3"/>
        <v>0.80396422819385238</v>
      </c>
      <c r="AI10" s="122">
        <f t="shared" si="4"/>
        <v>0.55468838065790216</v>
      </c>
      <c r="AJ10" s="122">
        <f t="shared" si="5"/>
        <v>0.49634555231011412</v>
      </c>
      <c r="AK10" s="122">
        <f t="shared" si="6"/>
        <v>0.55762801647298088</v>
      </c>
      <c r="AL10" s="122">
        <f t="shared" si="7"/>
        <v>0.53227135799174041</v>
      </c>
      <c r="AM10" s="122">
        <f t="shared" si="8"/>
        <v>0.75882468575155682</v>
      </c>
      <c r="AN10" s="122">
        <f t="shared" si="9"/>
        <v>0.5317533930111793</v>
      </c>
      <c r="AO10" s="122">
        <f t="shared" si="10"/>
        <v>0.60603680487223821</v>
      </c>
      <c r="AP10" s="122">
        <f t="shared" si="11"/>
        <v>0.55183426490098286</v>
      </c>
      <c r="AQ10" s="319">
        <f t="shared" si="14"/>
        <v>-8.9437703346551808E-2</v>
      </c>
      <c r="AS10" s="27"/>
      <c r="AT10" s="27"/>
    </row>
    <row r="11" spans="1:46" ht="20.100000000000001" customHeight="1">
      <c r="A11" s="167" t="s">
        <v>5</v>
      </c>
      <c r="B11" s="37">
        <v>105742.86999999997</v>
      </c>
      <c r="C11" s="61">
        <v>146772.35999999993</v>
      </c>
      <c r="D11" s="61">
        <v>106191.60999999997</v>
      </c>
      <c r="E11" s="61">
        <v>156740.30999999991</v>
      </c>
      <c r="F11" s="61">
        <v>208322.54999999996</v>
      </c>
      <c r="G11" s="61">
        <v>182102.74999999991</v>
      </c>
      <c r="H11" s="61">
        <v>156318.05000000002</v>
      </c>
      <c r="I11" s="61">
        <v>208364.81999999995</v>
      </c>
      <c r="J11" s="278">
        <v>123404.02</v>
      </c>
      <c r="K11" s="278">
        <v>228431.58000000013</v>
      </c>
      <c r="L11" s="278">
        <v>207366.91000000006</v>
      </c>
      <c r="M11" s="278">
        <v>266442.00000000006</v>
      </c>
      <c r="N11" s="319">
        <f t="shared" si="12"/>
        <v>0.28488195151290041</v>
      </c>
      <c r="P11" s="2" t="s">
        <v>5</v>
      </c>
      <c r="Q11" s="37">
        <v>5269.9080000000022</v>
      </c>
      <c r="R11" s="61">
        <v>6791.5110000000022</v>
      </c>
      <c r="S11" s="61">
        <v>6331.175000000002</v>
      </c>
      <c r="T11" s="61">
        <v>12356.189000000002</v>
      </c>
      <c r="U11" s="61">
        <v>10013.188000000002</v>
      </c>
      <c r="V11" s="61">
        <v>9709.3430000000008</v>
      </c>
      <c r="W11" s="61">
        <v>9074.4239999999991</v>
      </c>
      <c r="X11" s="61">
        <v>11193.306000000002</v>
      </c>
      <c r="Y11" s="61">
        <v>12194.198</v>
      </c>
      <c r="Z11" s="61">
        <v>12392.851000000008</v>
      </c>
      <c r="AA11" s="61">
        <v>10554.120999999999</v>
      </c>
      <c r="AB11" s="61">
        <v>14166.043999999998</v>
      </c>
      <c r="AC11" s="319">
        <f t="shared" si="13"/>
        <v>0.34222868962749237</v>
      </c>
      <c r="AE11" s="121">
        <f t="shared" si="0"/>
        <v>0.4983700555886183</v>
      </c>
      <c r="AF11" s="122">
        <f t="shared" si="1"/>
        <v>0.46272411236012051</v>
      </c>
      <c r="AG11" s="122">
        <f t="shared" si="2"/>
        <v>0.59620293919642087</v>
      </c>
      <c r="AH11" s="122">
        <f t="shared" si="3"/>
        <v>0.78832235306922693</v>
      </c>
      <c r="AI11" s="122">
        <f t="shared" si="4"/>
        <v>0.48065790285305188</v>
      </c>
      <c r="AJ11" s="122">
        <f t="shared" si="5"/>
        <v>0.53317937263440585</v>
      </c>
      <c r="AK11" s="122">
        <f t="shared" si="6"/>
        <v>0.58051031214885285</v>
      </c>
      <c r="AL11" s="122">
        <f t="shared" si="7"/>
        <v>0.53719749811892448</v>
      </c>
      <c r="AM11" s="122">
        <f t="shared" si="8"/>
        <v>0.98815241189063374</v>
      </c>
      <c r="AN11" s="122">
        <f t="shared" si="9"/>
        <v>0.54251916481950524</v>
      </c>
      <c r="AO11" s="122">
        <f t="shared" si="10"/>
        <v>0.50895878228594893</v>
      </c>
      <c r="AP11" s="122">
        <f t="shared" si="11"/>
        <v>0.53167458583856875</v>
      </c>
      <c r="AQ11" s="319">
        <f t="shared" si="14"/>
        <v>4.4631911941068282E-2</v>
      </c>
      <c r="AS11" s="27"/>
      <c r="AT11" s="27"/>
    </row>
    <row r="12" spans="1:46" ht="20.100000000000001" customHeight="1">
      <c r="A12" s="167" t="s">
        <v>6</v>
      </c>
      <c r="B12" s="37">
        <v>173043.08000000005</v>
      </c>
      <c r="C12" s="61">
        <v>88557.569999999978</v>
      </c>
      <c r="D12" s="61">
        <v>121066.39000000004</v>
      </c>
      <c r="E12" s="61">
        <v>142381.43</v>
      </c>
      <c r="F12" s="61">
        <v>163673.44999999992</v>
      </c>
      <c r="G12" s="61">
        <v>227727.18000000014</v>
      </c>
      <c r="H12" s="61">
        <v>161332.92000000001</v>
      </c>
      <c r="I12" s="61">
        <v>247351.10999999993</v>
      </c>
      <c r="J12" s="278">
        <v>159573.16</v>
      </c>
      <c r="K12" s="278">
        <v>248865.2099999999</v>
      </c>
      <c r="L12" s="278">
        <v>200988.73999999996</v>
      </c>
      <c r="M12" s="278">
        <v>276746.97999999992</v>
      </c>
      <c r="N12" s="319">
        <f t="shared" si="12"/>
        <v>0.37692778212351585</v>
      </c>
      <c r="P12" s="2" t="s">
        <v>6</v>
      </c>
      <c r="Q12" s="37">
        <v>8468.7459999999992</v>
      </c>
      <c r="R12" s="61">
        <v>4467.674</v>
      </c>
      <c r="S12" s="61">
        <v>6989.1480000000029</v>
      </c>
      <c r="T12" s="61">
        <v>11275.52199999999</v>
      </c>
      <c r="U12" s="61">
        <v>8874.6120000000028</v>
      </c>
      <c r="V12" s="61">
        <v>11770.861000000004</v>
      </c>
      <c r="W12" s="61">
        <v>9513.2329999999984</v>
      </c>
      <c r="X12" s="61">
        <v>14562.611999999999</v>
      </c>
      <c r="Y12" s="61">
        <v>13054.882</v>
      </c>
      <c r="Z12" s="61">
        <v>13834.111000000008</v>
      </c>
      <c r="AA12" s="61">
        <v>12299.127999999995</v>
      </c>
      <c r="AB12" s="61">
        <v>14607.988000000005</v>
      </c>
      <c r="AC12" s="319">
        <f t="shared" si="13"/>
        <v>0.18772550379181441</v>
      </c>
      <c r="AE12" s="121">
        <f t="shared" si="0"/>
        <v>0.48940102083250003</v>
      </c>
      <c r="AF12" s="122">
        <f t="shared" si="1"/>
        <v>0.50449374344847098</v>
      </c>
      <c r="AG12" s="122">
        <f t="shared" si="2"/>
        <v>0.57729878622795316</v>
      </c>
      <c r="AH12" s="122">
        <f t="shared" si="3"/>
        <v>0.79192363779461905</v>
      </c>
      <c r="AI12" s="122">
        <f t="shared" si="4"/>
        <v>0.54221451310521085</v>
      </c>
      <c r="AJ12" s="122">
        <f t="shared" si="5"/>
        <v>0.51688432623633229</v>
      </c>
      <c r="AK12" s="122">
        <f t="shared" si="6"/>
        <v>0.58966471319058733</v>
      </c>
      <c r="AL12" s="122">
        <f t="shared" si="7"/>
        <v>0.5887425368740008</v>
      </c>
      <c r="AM12" s="122">
        <f t="shared" si="8"/>
        <v>0.81811264500872194</v>
      </c>
      <c r="AN12" s="122">
        <f t="shared" si="9"/>
        <v>0.55588770322698033</v>
      </c>
      <c r="AO12" s="122">
        <f t="shared" si="10"/>
        <v>0.61193119574758248</v>
      </c>
      <c r="AP12" s="122">
        <f t="shared" si="11"/>
        <v>0.527846338196717</v>
      </c>
      <c r="AQ12" s="319">
        <f t="shared" si="14"/>
        <v>-0.13740900633140776</v>
      </c>
      <c r="AS12" s="27"/>
      <c r="AT12" s="27"/>
    </row>
    <row r="13" spans="1:46" ht="20.100000000000001" customHeight="1">
      <c r="A13" s="167" t="s">
        <v>7</v>
      </c>
      <c r="B13" s="37">
        <v>153878.58000000007</v>
      </c>
      <c r="C13" s="61">
        <v>146271.1</v>
      </c>
      <c r="D13" s="61">
        <v>129654.32999999994</v>
      </c>
      <c r="E13" s="61">
        <v>179800.25999999989</v>
      </c>
      <c r="F13" s="61">
        <v>269493.00999999989</v>
      </c>
      <c r="G13" s="61">
        <v>237770.30999999997</v>
      </c>
      <c r="H13" s="61">
        <v>147807.46000000011</v>
      </c>
      <c r="I13" s="61">
        <v>207312.03999999983</v>
      </c>
      <c r="J13" s="278">
        <v>176243.62</v>
      </c>
      <c r="K13" s="278">
        <v>278687.1700000001</v>
      </c>
      <c r="L13" s="278">
        <v>285820.33000000013</v>
      </c>
      <c r="M13" s="278">
        <v>267127.25000000006</v>
      </c>
      <c r="N13" s="319">
        <f t="shared" si="12"/>
        <v>-6.540150590407641E-2</v>
      </c>
      <c r="P13" s="2" t="s">
        <v>7</v>
      </c>
      <c r="Q13" s="37">
        <v>8304.4390000000039</v>
      </c>
      <c r="R13" s="61">
        <v>7350.9219999999987</v>
      </c>
      <c r="S13" s="61">
        <v>8610.476999999999</v>
      </c>
      <c r="T13" s="61">
        <v>14121.920000000007</v>
      </c>
      <c r="U13" s="61">
        <v>13262.653999999999</v>
      </c>
      <c r="V13" s="61">
        <v>12363.967000000001</v>
      </c>
      <c r="W13" s="61">
        <v>8473.6030000000046</v>
      </c>
      <c r="X13" s="61">
        <v>11749.72900000001</v>
      </c>
      <c r="Y13" s="61">
        <v>14285.174000000001</v>
      </c>
      <c r="Z13" s="61">
        <v>14287.105000000005</v>
      </c>
      <c r="AA13" s="61">
        <v>16611.900999999998</v>
      </c>
      <c r="AB13" s="61">
        <v>15630.01</v>
      </c>
      <c r="AC13" s="319">
        <f t="shared" si="13"/>
        <v>-5.9107684304162293E-2</v>
      </c>
      <c r="AE13" s="121">
        <f t="shared" si="0"/>
        <v>0.53967478774498701</v>
      </c>
      <c r="AF13" s="122">
        <f t="shared" si="1"/>
        <v>0.50255463998014638</v>
      </c>
      <c r="AG13" s="122">
        <f t="shared" si="2"/>
        <v>0.66411025378018629</v>
      </c>
      <c r="AH13" s="122">
        <f t="shared" si="3"/>
        <v>0.78542266846555253</v>
      </c>
      <c r="AI13" s="122">
        <f t="shared" si="4"/>
        <v>0.49213350654252608</v>
      </c>
      <c r="AJ13" s="122">
        <f t="shared" si="5"/>
        <v>0.51999625184490039</v>
      </c>
      <c r="AK13" s="122">
        <f t="shared" si="6"/>
        <v>0.57328655806682549</v>
      </c>
      <c r="AL13" s="122">
        <f t="shared" si="7"/>
        <v>0.56676539384784497</v>
      </c>
      <c r="AM13" s="122">
        <f t="shared" si="8"/>
        <v>0.81053566648256559</v>
      </c>
      <c r="AN13" s="122">
        <f t="shared" si="9"/>
        <v>0.51265743593434887</v>
      </c>
      <c r="AO13" s="122">
        <f t="shared" si="10"/>
        <v>0.58120081940987156</v>
      </c>
      <c r="AP13" s="122">
        <f t="shared" si="11"/>
        <v>0.58511477207959861</v>
      </c>
      <c r="AQ13" s="319">
        <f t="shared" si="14"/>
        <v>6.7342518093851337E-3</v>
      </c>
      <c r="AS13" s="27"/>
      <c r="AT13" s="27"/>
    </row>
    <row r="14" spans="1:46" ht="20.100000000000001" customHeight="1">
      <c r="A14" s="167" t="s">
        <v>8</v>
      </c>
      <c r="B14" s="37">
        <v>172907.80999999991</v>
      </c>
      <c r="C14" s="61">
        <v>197865.85999999996</v>
      </c>
      <c r="D14" s="61">
        <v>108818.47999999997</v>
      </c>
      <c r="E14" s="61">
        <v>128700.31000000001</v>
      </c>
      <c r="F14" s="61">
        <v>196874.73</v>
      </c>
      <c r="G14" s="61">
        <v>236496.18999999983</v>
      </c>
      <c r="H14" s="61">
        <v>161286.66999999981</v>
      </c>
      <c r="I14" s="61">
        <v>171590.03999999995</v>
      </c>
      <c r="J14" s="278">
        <v>180155.07</v>
      </c>
      <c r="K14" s="278">
        <v>296232.94000000058</v>
      </c>
      <c r="L14" s="278">
        <v>286301.54999999993</v>
      </c>
      <c r="M14" s="278">
        <v>218920.48999999979</v>
      </c>
      <c r="N14" s="319">
        <f t="shared" si="12"/>
        <v>-0.23534996579655318</v>
      </c>
      <c r="P14" s="2" t="s">
        <v>8</v>
      </c>
      <c r="Q14" s="37">
        <v>7854.7379999999985</v>
      </c>
      <c r="R14" s="61">
        <v>8326.2219999999998</v>
      </c>
      <c r="S14" s="61">
        <v>7079.4509999999991</v>
      </c>
      <c r="T14" s="61">
        <v>9224.3630000000012</v>
      </c>
      <c r="U14" s="61">
        <v>8588.8440000000028</v>
      </c>
      <c r="V14" s="61">
        <v>10903.496999999998</v>
      </c>
      <c r="W14" s="61">
        <v>9835.2980000000043</v>
      </c>
      <c r="X14" s="61">
        <v>10047.059999999994</v>
      </c>
      <c r="Y14" s="61">
        <v>13857.925999999999</v>
      </c>
      <c r="Z14" s="61">
        <v>14770.591999999991</v>
      </c>
      <c r="AA14" s="61">
        <v>15842.40800000001</v>
      </c>
      <c r="AB14" s="61">
        <v>12822.846000000009</v>
      </c>
      <c r="AC14" s="319">
        <f t="shared" si="13"/>
        <v>-0.19059993910016709</v>
      </c>
      <c r="AE14" s="121">
        <f t="shared" si="0"/>
        <v>0.45427317597741834</v>
      </c>
      <c r="AF14" s="122">
        <f t="shared" si="1"/>
        <v>0.4208013449111434</v>
      </c>
      <c r="AG14" s="122">
        <f t="shared" si="2"/>
        <v>0.65057433259497854</v>
      </c>
      <c r="AH14" s="122">
        <f t="shared" si="3"/>
        <v>0.71673199543963806</v>
      </c>
      <c r="AI14" s="122">
        <f t="shared" si="4"/>
        <v>0.436259341155668</v>
      </c>
      <c r="AJ14" s="122">
        <f t="shared" si="5"/>
        <v>0.46104324133086483</v>
      </c>
      <c r="AK14" s="122">
        <f t="shared" si="6"/>
        <v>0.60980228558256033</v>
      </c>
      <c r="AL14" s="122">
        <f t="shared" si="7"/>
        <v>0.58552699212611625</v>
      </c>
      <c r="AM14" s="122">
        <f t="shared" si="8"/>
        <v>0.76922209294470589</v>
      </c>
      <c r="AN14" s="122">
        <f t="shared" si="9"/>
        <v>0.49861409740591178</v>
      </c>
      <c r="AO14" s="122">
        <f t="shared" si="10"/>
        <v>0.55334691691330395</v>
      </c>
      <c r="AP14" s="122">
        <f t="shared" si="11"/>
        <v>0.58573073721879676</v>
      </c>
      <c r="AQ14" s="319">
        <f t="shared" si="14"/>
        <v>5.8523539782487963E-2</v>
      </c>
      <c r="AS14" s="27"/>
      <c r="AT14" s="27"/>
    </row>
    <row r="15" spans="1:46" ht="20.100000000000001" customHeight="1">
      <c r="A15" s="167" t="s">
        <v>9</v>
      </c>
      <c r="B15" s="37">
        <v>184668.65</v>
      </c>
      <c r="C15" s="61">
        <v>144340.81999999992</v>
      </c>
      <c r="D15" s="61">
        <v>80105.51999999996</v>
      </c>
      <c r="E15" s="61">
        <v>122946.30000000002</v>
      </c>
      <c r="F15" s="61">
        <v>216355.29000000004</v>
      </c>
      <c r="G15" s="61">
        <v>152646.59000000005</v>
      </c>
      <c r="H15" s="61">
        <v>149729.00999999972</v>
      </c>
      <c r="I15" s="61">
        <v>137518.23999999996</v>
      </c>
      <c r="J15" s="278">
        <v>158081.72</v>
      </c>
      <c r="K15" s="278">
        <v>248455.1099999999</v>
      </c>
      <c r="L15" s="278">
        <v>193947.6099999999</v>
      </c>
      <c r="M15" s="278">
        <v>176782.48999999993</v>
      </c>
      <c r="N15" s="319">
        <f t="shared" si="12"/>
        <v>-8.8503900615222716E-2</v>
      </c>
      <c r="P15" s="2" t="s">
        <v>9</v>
      </c>
      <c r="Q15" s="37">
        <v>8976.5390000000007</v>
      </c>
      <c r="R15" s="61">
        <v>8231.4969999999994</v>
      </c>
      <c r="S15" s="61">
        <v>7380.0529999999981</v>
      </c>
      <c r="T15" s="61">
        <v>9158.0150000000012</v>
      </c>
      <c r="U15" s="61">
        <v>11920.680999999999</v>
      </c>
      <c r="V15" s="61">
        <v>8611.9049999999952</v>
      </c>
      <c r="W15" s="61">
        <v>9047.3699999999972</v>
      </c>
      <c r="X15" s="61">
        <v>10872.128000000008</v>
      </c>
      <c r="Y15" s="61">
        <v>13645.628000000001</v>
      </c>
      <c r="Z15" s="61">
        <v>13484.313000000007</v>
      </c>
      <c r="AA15" s="61">
        <v>12902.209999999997</v>
      </c>
      <c r="AB15" s="61">
        <v>11746.071000000002</v>
      </c>
      <c r="AC15" s="319">
        <f t="shared" si="13"/>
        <v>-8.9607826876170499E-2</v>
      </c>
      <c r="AE15" s="121">
        <f t="shared" si="0"/>
        <v>0.48608894904468092</v>
      </c>
      <c r="AF15" s="122">
        <f t="shared" si="1"/>
        <v>0.57028198953005838</v>
      </c>
      <c r="AG15" s="122">
        <f t="shared" si="2"/>
        <v>0.92129144158854492</v>
      </c>
      <c r="AH15" s="122">
        <f t="shared" si="3"/>
        <v>0.7448792684285741</v>
      </c>
      <c r="AI15" s="122">
        <f t="shared" si="4"/>
        <v>0.55097709882665669</v>
      </c>
      <c r="AJ15" s="122">
        <f t="shared" si="5"/>
        <v>0.56417277320115655</v>
      </c>
      <c r="AK15" s="122">
        <f t="shared" si="6"/>
        <v>0.60424963739491866</v>
      </c>
      <c r="AL15" s="122">
        <f t="shared" si="7"/>
        <v>0.79059534211607208</v>
      </c>
      <c r="AM15" s="122">
        <f t="shared" si="8"/>
        <v>0.86320088116450155</v>
      </c>
      <c r="AN15" s="122">
        <f t="shared" si="9"/>
        <v>0.54272632991931669</v>
      </c>
      <c r="AO15" s="122">
        <f t="shared" si="10"/>
        <v>0.66524202077045469</v>
      </c>
      <c r="AP15" s="122">
        <f t="shared" si="11"/>
        <v>0.66443633642675848</v>
      </c>
      <c r="AQ15" s="319">
        <f t="shared" si="14"/>
        <v>-1.2111146297750439E-3</v>
      </c>
      <c r="AS15" s="27"/>
      <c r="AT15" s="27"/>
    </row>
    <row r="16" spans="1:46" ht="20.100000000000001" customHeight="1">
      <c r="A16" s="167" t="s">
        <v>10</v>
      </c>
      <c r="B16" s="37">
        <v>175049.21999999997</v>
      </c>
      <c r="C16" s="61">
        <v>101082.92000000001</v>
      </c>
      <c r="D16" s="61">
        <v>69030.890000000014</v>
      </c>
      <c r="E16" s="61">
        <v>154535.30999999976</v>
      </c>
      <c r="F16" s="61">
        <v>191998.53000000006</v>
      </c>
      <c r="G16" s="61">
        <v>123638.51</v>
      </c>
      <c r="H16" s="61">
        <v>139323.20999999988</v>
      </c>
      <c r="I16" s="61">
        <v>159510.34999999989</v>
      </c>
      <c r="J16" s="278">
        <v>217871.62</v>
      </c>
      <c r="K16" s="278">
        <v>280257.64000000013</v>
      </c>
      <c r="L16" s="278">
        <v>221165.11999999979</v>
      </c>
      <c r="M16" s="278">
        <v>196672.21000000005</v>
      </c>
      <c r="N16" s="319">
        <f t="shared" si="12"/>
        <v>-0.11074490407890614</v>
      </c>
      <c r="P16" s="2" t="s">
        <v>10</v>
      </c>
      <c r="Q16" s="37">
        <v>8917.1569999999974</v>
      </c>
      <c r="R16" s="61">
        <v>6317.9840000000004</v>
      </c>
      <c r="S16" s="61">
        <v>6844.7550000000019</v>
      </c>
      <c r="T16" s="61">
        <v>12425.312000000002</v>
      </c>
      <c r="U16" s="61">
        <v>11852.688999999998</v>
      </c>
      <c r="V16" s="61">
        <v>8900.4360000000015</v>
      </c>
      <c r="W16" s="61">
        <v>10677.083000000001</v>
      </c>
      <c r="X16" s="61">
        <v>13098.086000000008</v>
      </c>
      <c r="Y16" s="61">
        <v>16740.395</v>
      </c>
      <c r="Z16" s="61">
        <v>17459.428999999986</v>
      </c>
      <c r="AA16" s="61">
        <v>14265.805999999997</v>
      </c>
      <c r="AB16" s="61">
        <v>12907.971000000003</v>
      </c>
      <c r="AC16" s="319">
        <f t="shared" si="13"/>
        <v>-9.518109246683952E-2</v>
      </c>
      <c r="AE16" s="121">
        <f t="shared" si="0"/>
        <v>0.50940855377704619</v>
      </c>
      <c r="AF16" s="122">
        <f t="shared" si="1"/>
        <v>0.62502982699747878</v>
      </c>
      <c r="AG16" s="122">
        <f t="shared" si="2"/>
        <v>0.99154958019518513</v>
      </c>
      <c r="AH16" s="122">
        <f t="shared" si="3"/>
        <v>0.80404355483546253</v>
      </c>
      <c r="AI16" s="122">
        <f t="shared" si="4"/>
        <v>0.61733227853359063</v>
      </c>
      <c r="AJ16" s="122">
        <f t="shared" si="5"/>
        <v>0.71987570862832317</v>
      </c>
      <c r="AK16" s="122">
        <f t="shared" si="6"/>
        <v>0.76635350276526137</v>
      </c>
      <c r="AL16" s="122">
        <f t="shared" si="7"/>
        <v>0.8211433301976967</v>
      </c>
      <c r="AM16" s="122">
        <f t="shared" si="8"/>
        <v>0.76836051432490382</v>
      </c>
      <c r="AN16" s="122">
        <f t="shared" si="9"/>
        <v>0.62297780713489115</v>
      </c>
      <c r="AO16" s="122">
        <f t="shared" si="10"/>
        <v>0.64502965024503012</v>
      </c>
      <c r="AP16" s="122">
        <f t="shared" si="11"/>
        <v>0.65631900917775821</v>
      </c>
      <c r="AQ16" s="319">
        <f t="shared" si="14"/>
        <v>1.7502077506730974E-2</v>
      </c>
      <c r="AS16" s="27"/>
      <c r="AT16" s="27"/>
    </row>
    <row r="17" spans="1:46" ht="20.100000000000001" customHeight="1">
      <c r="A17" s="167" t="s">
        <v>11</v>
      </c>
      <c r="B17" s="37">
        <v>143652.40999999997</v>
      </c>
      <c r="C17" s="61">
        <v>108321.03000000003</v>
      </c>
      <c r="D17" s="61">
        <v>126056.69</v>
      </c>
      <c r="E17" s="61">
        <v>102105.74999999991</v>
      </c>
      <c r="F17" s="61">
        <v>191150.96000000002</v>
      </c>
      <c r="G17" s="61">
        <v>143866.02999999988</v>
      </c>
      <c r="H17" s="61">
        <v>151239.86000000007</v>
      </c>
      <c r="I17" s="61">
        <v>135902.21999999988</v>
      </c>
      <c r="J17" s="278">
        <v>269362.65000000002</v>
      </c>
      <c r="K17" s="278">
        <v>228067.11000000004</v>
      </c>
      <c r="L17" s="278">
        <v>226213.38000000006</v>
      </c>
      <c r="M17" s="278">
        <v>218518.52999999985</v>
      </c>
      <c r="N17" s="319">
        <f t="shared" si="12"/>
        <v>-3.4015892428645056E-2</v>
      </c>
      <c r="P17" s="2" t="s">
        <v>11</v>
      </c>
      <c r="Q17" s="37">
        <v>8623.6640000000007</v>
      </c>
      <c r="R17" s="61">
        <v>7729.3239999999987</v>
      </c>
      <c r="S17" s="61">
        <v>10518.219000000001</v>
      </c>
      <c r="T17" s="61">
        <v>7756.1780000000035</v>
      </c>
      <c r="U17" s="61">
        <v>12715.098000000002</v>
      </c>
      <c r="V17" s="61">
        <v>10229.966999999997</v>
      </c>
      <c r="W17" s="61">
        <v>10778.716999999997</v>
      </c>
      <c r="X17" s="61">
        <v>11138.637000000001</v>
      </c>
      <c r="Y17" s="61">
        <v>17757.596000000001</v>
      </c>
      <c r="Z17" s="61">
        <v>15905.198000000008</v>
      </c>
      <c r="AA17" s="61">
        <v>14901.102000000014</v>
      </c>
      <c r="AB17" s="61">
        <v>15932.707000000004</v>
      </c>
      <c r="AC17" s="319">
        <f t="shared" si="13"/>
        <v>6.9230114658633268E-2</v>
      </c>
      <c r="AE17" s="121">
        <f t="shared" ref="AE17:AF23" si="15">(Q17/B17)*10</f>
        <v>0.60031460662581315</v>
      </c>
      <c r="AF17" s="122">
        <f t="shared" si="15"/>
        <v>0.71355709966938063</v>
      </c>
      <c r="AG17" s="122">
        <f t="shared" ref="AG17:AJ19" si="16">IF(S17="","",(S17/D17)*10)</f>
        <v>0.83440387019522733</v>
      </c>
      <c r="AH17" s="122">
        <f t="shared" si="16"/>
        <v>0.75962205850307263</v>
      </c>
      <c r="AI17" s="122">
        <f t="shared" si="16"/>
        <v>0.665186196292187</v>
      </c>
      <c r="AJ17" s="122">
        <f t="shared" si="16"/>
        <v>0.71107592250929597</v>
      </c>
      <c r="AK17" s="122">
        <f t="shared" ref="AK17:AP22" si="17">(W17/H17)*10</f>
        <v>0.71269022597614096</v>
      </c>
      <c r="AL17" s="122">
        <f t="shared" si="17"/>
        <v>0.81960669958150867</v>
      </c>
      <c r="AM17" s="122">
        <f t="shared" si="17"/>
        <v>0.65924492501094711</v>
      </c>
      <c r="AN17" s="122">
        <f t="shared" si="17"/>
        <v>0.69739113193480651</v>
      </c>
      <c r="AO17" s="122">
        <f t="shared" si="17"/>
        <v>0.65871886092679444</v>
      </c>
      <c r="AP17" s="122">
        <f t="shared" si="17"/>
        <v>0.72912384135112085</v>
      </c>
      <c r="AQ17" s="319">
        <f t="shared" si="14"/>
        <v>0.10688168291593939</v>
      </c>
      <c r="AS17" s="27"/>
      <c r="AT17" s="27"/>
    </row>
    <row r="18" spans="1:46" ht="20.100000000000001" customHeight="1" thickBot="1">
      <c r="A18" s="167" t="s">
        <v>12</v>
      </c>
      <c r="B18" s="37">
        <v>152913.45000000004</v>
      </c>
      <c r="C18" s="61">
        <v>216589.59999999995</v>
      </c>
      <c r="D18" s="61">
        <v>85917.549999999959</v>
      </c>
      <c r="E18" s="61">
        <v>230072.31999999998</v>
      </c>
      <c r="F18" s="61">
        <v>233366.15000000014</v>
      </c>
      <c r="G18" s="61">
        <v>149347.89999999994</v>
      </c>
      <c r="H18" s="61">
        <v>169726.70999999988</v>
      </c>
      <c r="I18" s="61">
        <v>161609.71999999994</v>
      </c>
      <c r="J18" s="278">
        <v>201683.16</v>
      </c>
      <c r="K18" s="278">
        <v>231436.16000000015</v>
      </c>
      <c r="L18" s="278">
        <v>249510.86000000004</v>
      </c>
      <c r="M18" s="278">
        <v>227860.08000000013</v>
      </c>
      <c r="N18" s="319">
        <f t="shared" si="12"/>
        <v>-8.6772896378137246E-2</v>
      </c>
      <c r="P18" s="2" t="s">
        <v>12</v>
      </c>
      <c r="Q18" s="37">
        <v>8608.0499999999975</v>
      </c>
      <c r="R18" s="61">
        <v>10777.051000000001</v>
      </c>
      <c r="S18" s="61">
        <v>8423.9280000000035</v>
      </c>
      <c r="T18" s="61">
        <v>14158.847</v>
      </c>
      <c r="U18" s="61">
        <v>13639.642000000007</v>
      </c>
      <c r="V18" s="61">
        <v>9440.7710000000006</v>
      </c>
      <c r="W18" s="61">
        <v>11551.010000000002</v>
      </c>
      <c r="X18" s="61">
        <v>14804.034999999996</v>
      </c>
      <c r="Y18" s="61">
        <v>13581.739</v>
      </c>
      <c r="Z18" s="61">
        <v>16207.478999999999</v>
      </c>
      <c r="AA18" s="61">
        <v>14210.079999999994</v>
      </c>
      <c r="AB18" s="61">
        <v>16438.057000000012</v>
      </c>
      <c r="AC18" s="319">
        <f t="shared" si="13"/>
        <v>0.15678849098668116</v>
      </c>
      <c r="AE18" s="121">
        <f t="shared" si="15"/>
        <v>0.56293609227965202</v>
      </c>
      <c r="AF18" s="122">
        <f t="shared" si="15"/>
        <v>0.49757933898949919</v>
      </c>
      <c r="AG18" s="122">
        <f t="shared" si="16"/>
        <v>0.98046650538801527</v>
      </c>
      <c r="AH18" s="122">
        <f t="shared" si="16"/>
        <v>0.61540853762851611</v>
      </c>
      <c r="AI18" s="122">
        <f t="shared" si="16"/>
        <v>0.58447388363736552</v>
      </c>
      <c r="AJ18" s="122">
        <f t="shared" si="16"/>
        <v>0.63213282543644767</v>
      </c>
      <c r="AK18" s="122">
        <f t="shared" si="17"/>
        <v>0.68056524515204542</v>
      </c>
      <c r="AL18" s="122">
        <f t="shared" si="17"/>
        <v>0.91603617653690639</v>
      </c>
      <c r="AM18" s="122">
        <f t="shared" si="17"/>
        <v>0.67341958545274683</v>
      </c>
      <c r="AN18" s="122">
        <f t="shared" si="17"/>
        <v>0.7003002037365289</v>
      </c>
      <c r="AO18" s="122">
        <f t="shared" si="17"/>
        <v>0.56951749515031103</v>
      </c>
      <c r="AP18" s="122">
        <f t="shared" si="17"/>
        <v>0.72141013028697265</v>
      </c>
      <c r="AQ18" s="319">
        <f t="shared" si="14"/>
        <v>0.2667040721840741</v>
      </c>
      <c r="AS18" s="27"/>
      <c r="AT18" s="27"/>
    </row>
    <row r="19" spans="1:46" ht="20.100000000000001" customHeight="1" thickBot="1">
      <c r="A19" s="325" t="str">
        <f>'2'!A19</f>
        <v>jan-dez</v>
      </c>
      <c r="B19" s="154">
        <f>SUM(B7:B18)</f>
        <v>1816262.9199999997</v>
      </c>
      <c r="C19" s="155">
        <f t="shared" ref="C19:M19" si="18">SUM(C7:C18)</f>
        <v>1636088.4299999995</v>
      </c>
      <c r="D19" s="155">
        <f t="shared" si="18"/>
        <v>1296144.57</v>
      </c>
      <c r="E19" s="155">
        <f t="shared" si="18"/>
        <v>1599529.9399999997</v>
      </c>
      <c r="F19" s="155">
        <f t="shared" si="18"/>
        <v>2330198.42</v>
      </c>
      <c r="G19" s="155">
        <f t="shared" si="18"/>
        <v>2161091.4399999995</v>
      </c>
      <c r="H19" s="155">
        <f t="shared" si="18"/>
        <v>1804450.2999999998</v>
      </c>
      <c r="I19" s="155">
        <f t="shared" si="18"/>
        <v>2155820.8899999992</v>
      </c>
      <c r="J19" s="155">
        <f t="shared" si="18"/>
        <v>1977201.2999999996</v>
      </c>
      <c r="K19" s="155">
        <f t="shared" si="18"/>
        <v>2935261.1400000011</v>
      </c>
      <c r="L19" s="155">
        <f t="shared" si="18"/>
        <v>2745238.3199999994</v>
      </c>
      <c r="M19" s="456">
        <f t="shared" si="18"/>
        <v>2865308.2700000005</v>
      </c>
      <c r="N19" s="318">
        <f t="shared" si="12"/>
        <v>4.3737532412122658E-2</v>
      </c>
      <c r="O19" s="140"/>
      <c r="P19" s="168"/>
      <c r="Q19" s="154">
        <f>SUM(Q7:Q18)</f>
        <v>89493.365000000005</v>
      </c>
      <c r="R19" s="155">
        <f t="shared" ref="R19:AB19" si="19">SUM(R7:R18)</f>
        <v>81914.569000000003</v>
      </c>
      <c r="S19" s="155">
        <f t="shared" si="19"/>
        <v>86371.3</v>
      </c>
      <c r="T19" s="155">
        <f t="shared" si="19"/>
        <v>122399.001</v>
      </c>
      <c r="U19" s="155">
        <f t="shared" si="19"/>
        <v>125153.99099999999</v>
      </c>
      <c r="V19" s="155">
        <f t="shared" si="19"/>
        <v>116754.90900000001</v>
      </c>
      <c r="W19" s="155">
        <f t="shared" si="19"/>
        <v>110190.53600000002</v>
      </c>
      <c r="X19" s="155">
        <f t="shared" si="19"/>
        <v>137205.92600000004</v>
      </c>
      <c r="Y19" s="155">
        <f t="shared" si="19"/>
        <v>154727.05100000001</v>
      </c>
      <c r="Z19" s="155">
        <f t="shared" si="19"/>
        <v>169208.33800000002</v>
      </c>
      <c r="AA19" s="155">
        <f t="shared" si="19"/>
        <v>166254.71300000002</v>
      </c>
      <c r="AB19" s="289">
        <f t="shared" si="19"/>
        <v>167758.87899999999</v>
      </c>
      <c r="AC19" s="318">
        <f t="shared" si="13"/>
        <v>9.0473585551825424E-3</v>
      </c>
      <c r="AE19" s="158">
        <f t="shared" si="15"/>
        <v>0.49273353551698351</v>
      </c>
      <c r="AF19" s="159">
        <f t="shared" si="15"/>
        <v>0.50067323683720466</v>
      </c>
      <c r="AG19" s="159">
        <f t="shared" si="16"/>
        <v>0.66637088176051229</v>
      </c>
      <c r="AH19" s="159">
        <f t="shared" si="16"/>
        <v>0.76521856790001697</v>
      </c>
      <c r="AI19" s="159">
        <f t="shared" si="16"/>
        <v>0.53709585383720237</v>
      </c>
      <c r="AJ19" s="159">
        <f t="shared" si="16"/>
        <v>0.5402589952417749</v>
      </c>
      <c r="AK19" s="159">
        <f t="shared" si="17"/>
        <v>0.61065985580206916</v>
      </c>
      <c r="AL19" s="159">
        <f t="shared" si="17"/>
        <v>0.63644399512243377</v>
      </c>
      <c r="AM19" s="159">
        <f t="shared" si="17"/>
        <v>0.78255588340954474</v>
      </c>
      <c r="AN19" s="159">
        <f t="shared" si="17"/>
        <v>0.57646774828354774</v>
      </c>
      <c r="AO19" s="159">
        <f t="shared" si="17"/>
        <v>0.60561122066808415</v>
      </c>
      <c r="AP19" s="159">
        <f t="shared" si="17"/>
        <v>0.58548282834502818</v>
      </c>
      <c r="AQ19" s="318">
        <f t="shared" si="14"/>
        <v>-3.3236491722942636E-2</v>
      </c>
      <c r="AS19" s="27"/>
      <c r="AT19" s="27"/>
    </row>
    <row r="20" spans="1:46" ht="20.100000000000001" customHeight="1">
      <c r="A20" s="167" t="s">
        <v>15</v>
      </c>
      <c r="B20" s="37">
        <f>SUM(B7:B9)</f>
        <v>383996.99999999988</v>
      </c>
      <c r="C20" s="61">
        <f>SUM(C7:C9)</f>
        <v>360761.51999999996</v>
      </c>
      <c r="D20" s="61">
        <f>SUM(D7:D9)</f>
        <v>338161.04999999993</v>
      </c>
      <c r="E20" s="61">
        <f t="shared" ref="E20:M20" si="20">SUM(E7:E9)</f>
        <v>270933.47000000003</v>
      </c>
      <c r="F20" s="61">
        <f t="shared" si="20"/>
        <v>519508.35</v>
      </c>
      <c r="G20" s="61">
        <f t="shared" si="20"/>
        <v>534624.43999999983</v>
      </c>
      <c r="H20" s="61">
        <f t="shared" si="20"/>
        <v>446773.26</v>
      </c>
      <c r="I20" s="61">
        <f t="shared" si="20"/>
        <v>530786.49</v>
      </c>
      <c r="J20" s="61">
        <f t="shared" si="20"/>
        <v>340453.22</v>
      </c>
      <c r="K20" s="61">
        <f t="shared" si="20"/>
        <v>649895.34000000008</v>
      </c>
      <c r="L20" s="61">
        <f t="shared" si="20"/>
        <v>640920.42999999993</v>
      </c>
      <c r="M20" s="61">
        <f t="shared" si="20"/>
        <v>794459.75000000116</v>
      </c>
      <c r="N20" s="318">
        <f t="shared" si="12"/>
        <v>0.23956065809916724</v>
      </c>
      <c r="P20" s="2" t="s">
        <v>15</v>
      </c>
      <c r="Q20" s="37">
        <f>SUM(Q7:Q9)</f>
        <v>17386.603999999999</v>
      </c>
      <c r="R20" s="61">
        <f t="shared" ref="R20" si="21">SUM(R7:R9)</f>
        <v>16187.608</v>
      </c>
      <c r="S20" s="61">
        <f>SUM(S7:S9)</f>
        <v>17207.878999999994</v>
      </c>
      <c r="T20" s="61">
        <f t="shared" ref="T20:AB20" si="22">SUM(T7:T9)</f>
        <v>22973.369000000002</v>
      </c>
      <c r="U20" s="61">
        <f t="shared" si="22"/>
        <v>26551.153999999995</v>
      </c>
      <c r="V20" s="61">
        <f t="shared" si="22"/>
        <v>26243.759999999998</v>
      </c>
      <c r="W20" s="61">
        <f t="shared" si="22"/>
        <v>24497.342000000004</v>
      </c>
      <c r="X20" s="61">
        <f t="shared" si="22"/>
        <v>29314.421999999999</v>
      </c>
      <c r="Y20" s="61">
        <f t="shared" si="22"/>
        <v>28198.834000000003</v>
      </c>
      <c r="Z20" s="61">
        <f t="shared" si="22"/>
        <v>37842.870999999999</v>
      </c>
      <c r="AA20" s="61">
        <f t="shared" si="22"/>
        <v>40547.094000000005</v>
      </c>
      <c r="AB20" s="61">
        <f t="shared" si="22"/>
        <v>41268.688000000002</v>
      </c>
      <c r="AC20" s="318">
        <f t="shared" si="13"/>
        <v>1.7796441836250884E-2</v>
      </c>
      <c r="AE20" s="166">
        <f t="shared" si="15"/>
        <v>0.45277968317460826</v>
      </c>
      <c r="AF20" s="160">
        <f t="shared" si="15"/>
        <v>0.44870661372088694</v>
      </c>
      <c r="AG20" s="160">
        <f t="shared" ref="AG20:AJ22" si="23">(S20/D20)*10</f>
        <v>0.50886638186154198</v>
      </c>
      <c r="AH20" s="160">
        <f t="shared" si="23"/>
        <v>0.84793395958055684</v>
      </c>
      <c r="AI20" s="160">
        <f t="shared" si="23"/>
        <v>0.51108233390281399</v>
      </c>
      <c r="AJ20" s="160">
        <f t="shared" si="23"/>
        <v>0.49088216019454722</v>
      </c>
      <c r="AK20" s="160">
        <f t="shared" si="17"/>
        <v>0.54831710384815791</v>
      </c>
      <c r="AL20" s="160">
        <f t="shared" si="17"/>
        <v>0.55228274555367829</v>
      </c>
      <c r="AM20" s="160">
        <f t="shared" si="17"/>
        <v>0.82827338216980306</v>
      </c>
      <c r="AN20" s="160">
        <f t="shared" si="17"/>
        <v>0.5822917733184545</v>
      </c>
      <c r="AO20" s="160">
        <f t="shared" si="17"/>
        <v>0.63263850085103401</v>
      </c>
      <c r="AP20" s="160">
        <f t="shared" si="17"/>
        <v>0.51945599509603779</v>
      </c>
      <c r="AQ20" s="318">
        <f t="shared" si="14"/>
        <v>-0.17890549753570412</v>
      </c>
      <c r="AS20" s="27"/>
      <c r="AT20" s="27"/>
    </row>
    <row r="21" spans="1:46" ht="20.100000000000001" customHeight="1">
      <c r="A21" s="167" t="s">
        <v>16</v>
      </c>
      <c r="B21" s="37">
        <f>SUM(B10:B12)</f>
        <v>449195.80000000005</v>
      </c>
      <c r="C21" s="61">
        <f>SUM(C10:C12)</f>
        <v>360855.57999999996</v>
      </c>
      <c r="D21" s="61">
        <f>SUM(D10:D12)</f>
        <v>358400.06000000006</v>
      </c>
      <c r="E21" s="61">
        <f t="shared" ref="E21:M21" si="24">SUM(E10:E12)</f>
        <v>410436.21999999991</v>
      </c>
      <c r="F21" s="61">
        <f t="shared" si="24"/>
        <v>511451.39999999991</v>
      </c>
      <c r="G21" s="61">
        <f t="shared" si="24"/>
        <v>582701.47000000009</v>
      </c>
      <c r="H21" s="61">
        <f t="shared" si="24"/>
        <v>438564.12</v>
      </c>
      <c r="I21" s="61">
        <f t="shared" si="24"/>
        <v>651591.7899999998</v>
      </c>
      <c r="J21" s="61">
        <f t="shared" si="24"/>
        <v>433350.24</v>
      </c>
      <c r="K21" s="61">
        <f t="shared" si="24"/>
        <v>722229.66999999993</v>
      </c>
      <c r="L21" s="61">
        <f t="shared" si="24"/>
        <v>641359.04</v>
      </c>
      <c r="M21" s="61">
        <f t="shared" si="24"/>
        <v>764967.47</v>
      </c>
      <c r="N21" s="319">
        <f t="shared" si="12"/>
        <v>0.19272891203030354</v>
      </c>
      <c r="P21" s="2" t="s">
        <v>16</v>
      </c>
      <c r="Q21" s="37">
        <f>SUM(Q10:Q12)</f>
        <v>20822.173999999999</v>
      </c>
      <c r="R21" s="61">
        <f t="shared" ref="R21" si="25">SUM(R10:R12)</f>
        <v>16993.961000000003</v>
      </c>
      <c r="S21" s="61">
        <f>SUM(S10:S12)</f>
        <v>20306.538000000008</v>
      </c>
      <c r="T21" s="61">
        <f t="shared" ref="T21:AB21" si="26">SUM(T10:T12)</f>
        <v>32580.996999999992</v>
      </c>
      <c r="U21" s="61">
        <f t="shared" si="26"/>
        <v>26623.229000000007</v>
      </c>
      <c r="V21" s="61">
        <f t="shared" si="26"/>
        <v>30060.606000000007</v>
      </c>
      <c r="W21" s="61">
        <f t="shared" si="26"/>
        <v>25330.112999999998</v>
      </c>
      <c r="X21" s="61">
        <f t="shared" si="26"/>
        <v>36181.829000000005</v>
      </c>
      <c r="Y21" s="61">
        <f t="shared" si="26"/>
        <v>36659.758999999998</v>
      </c>
      <c r="Z21" s="61">
        <f t="shared" si="26"/>
        <v>39251.351000000017</v>
      </c>
      <c r="AA21" s="61">
        <f t="shared" si="26"/>
        <v>36974.111999999994</v>
      </c>
      <c r="AB21" s="61">
        <f t="shared" si="26"/>
        <v>41012.529000000002</v>
      </c>
      <c r="AC21" s="319">
        <f t="shared" si="13"/>
        <v>0.1092228259599584</v>
      </c>
      <c r="AE21" s="121">
        <f t="shared" si="15"/>
        <v>0.4635433813049899</v>
      </c>
      <c r="AF21" s="122">
        <f t="shared" si="15"/>
        <v>0.4709352422927755</v>
      </c>
      <c r="AG21" s="122">
        <f t="shared" si="23"/>
        <v>0.56658857702200172</v>
      </c>
      <c r="AH21" s="122">
        <f t="shared" si="23"/>
        <v>0.7938138841645116</v>
      </c>
      <c r="AI21" s="122">
        <f t="shared" si="23"/>
        <v>0.52054269477021697</v>
      </c>
      <c r="AJ21" s="122">
        <f t="shared" si="23"/>
        <v>0.51588347631935783</v>
      </c>
      <c r="AK21" s="122">
        <f t="shared" si="17"/>
        <v>0.57756920470374995</v>
      </c>
      <c r="AL21" s="122">
        <f t="shared" si="17"/>
        <v>0.55528368459031718</v>
      </c>
      <c r="AM21" s="122">
        <f t="shared" si="17"/>
        <v>0.84596143295086201</v>
      </c>
      <c r="AN21" s="122">
        <f t="shared" si="17"/>
        <v>0.54347464013767288</v>
      </c>
      <c r="AO21" s="122">
        <f t="shared" si="17"/>
        <v>0.57649631008553326</v>
      </c>
      <c r="AP21" s="122">
        <f t="shared" si="17"/>
        <v>0.53613428816783548</v>
      </c>
      <c r="AQ21" s="319">
        <f t="shared" si="14"/>
        <v>-7.0012628375209149E-2</v>
      </c>
      <c r="AS21" s="27"/>
      <c r="AT21" s="27"/>
    </row>
    <row r="22" spans="1:46" ht="20.100000000000001" customHeight="1">
      <c r="A22" s="167" t="s">
        <v>17</v>
      </c>
      <c r="B22" s="37">
        <f>SUM(B13:B15)</f>
        <v>511455.04000000004</v>
      </c>
      <c r="C22" s="61">
        <f>SUM(C13:C15)</f>
        <v>488477.77999999991</v>
      </c>
      <c r="D22" s="61">
        <f>SUM(D13:D15)</f>
        <v>318578.32999999984</v>
      </c>
      <c r="E22" s="61">
        <f t="shared" ref="E22:M22" si="27">SUM(E13:E15)</f>
        <v>431446.86999999988</v>
      </c>
      <c r="F22" s="61">
        <f t="shared" si="27"/>
        <v>682723.02999999991</v>
      </c>
      <c r="G22" s="61">
        <f t="shared" si="27"/>
        <v>626913.08999999985</v>
      </c>
      <c r="H22" s="61">
        <f t="shared" si="27"/>
        <v>458823.13999999961</v>
      </c>
      <c r="I22" s="61">
        <f t="shared" si="27"/>
        <v>516420.31999999972</v>
      </c>
      <c r="J22" s="61">
        <f t="shared" si="27"/>
        <v>514480.41000000003</v>
      </c>
      <c r="K22" s="61">
        <f t="shared" si="27"/>
        <v>823375.22000000055</v>
      </c>
      <c r="L22" s="61">
        <f t="shared" si="27"/>
        <v>766069.49</v>
      </c>
      <c r="M22" s="61">
        <f t="shared" si="27"/>
        <v>662830.22999999975</v>
      </c>
      <c r="N22" s="319">
        <f t="shared" si="12"/>
        <v>-0.13476487622552394</v>
      </c>
      <c r="P22" s="2" t="s">
        <v>17</v>
      </c>
      <c r="Q22" s="37">
        <f>SUM(Q13:Q15)</f>
        <v>25135.716000000004</v>
      </c>
      <c r="R22" s="61">
        <f t="shared" ref="R22" si="28">SUM(R13:R15)</f>
        <v>23908.640999999996</v>
      </c>
      <c r="S22" s="61">
        <f>SUM(S13:S15)</f>
        <v>23069.980999999996</v>
      </c>
      <c r="T22" s="61">
        <f t="shared" ref="T22:AB22" si="29">SUM(T13:T15)</f>
        <v>32504.29800000001</v>
      </c>
      <c r="U22" s="61">
        <f t="shared" si="29"/>
        <v>33772.178999999996</v>
      </c>
      <c r="V22" s="61">
        <f t="shared" si="29"/>
        <v>31879.368999999995</v>
      </c>
      <c r="W22" s="61">
        <f t="shared" si="29"/>
        <v>27356.271000000008</v>
      </c>
      <c r="X22" s="61">
        <f t="shared" si="29"/>
        <v>32668.917000000012</v>
      </c>
      <c r="Y22" s="61">
        <f t="shared" si="29"/>
        <v>41788.728000000003</v>
      </c>
      <c r="Z22" s="61">
        <f t="shared" si="29"/>
        <v>42542.01</v>
      </c>
      <c r="AA22" s="61">
        <f t="shared" si="29"/>
        <v>45356.519000000008</v>
      </c>
      <c r="AB22" s="61">
        <f t="shared" si="29"/>
        <v>40198.927000000011</v>
      </c>
      <c r="AC22" s="319">
        <f t="shared" si="13"/>
        <v>-0.11371225379972383</v>
      </c>
      <c r="AE22" s="121">
        <f t="shared" si="15"/>
        <v>0.49145504558914899</v>
      </c>
      <c r="AF22" s="122">
        <f t="shared" si="15"/>
        <v>0.48945196647429901</v>
      </c>
      <c r="AG22" s="122">
        <f t="shared" si="23"/>
        <v>0.72415411933385454</v>
      </c>
      <c r="AH22" s="122">
        <f t="shared" si="23"/>
        <v>0.75337892705074017</v>
      </c>
      <c r="AI22" s="122">
        <f t="shared" si="23"/>
        <v>0.49466881174346788</v>
      </c>
      <c r="AJ22" s="122">
        <f t="shared" si="23"/>
        <v>0.50851337304186772</v>
      </c>
      <c r="AK22" s="122">
        <f t="shared" si="17"/>
        <v>0.59622692525926291</v>
      </c>
      <c r="AL22" s="122">
        <f t="shared" si="17"/>
        <v>0.63260324458185591</v>
      </c>
      <c r="AM22" s="122">
        <f t="shared" si="17"/>
        <v>0.8122511020390456</v>
      </c>
      <c r="AN22" s="122">
        <f t="shared" si="17"/>
        <v>0.5166782891523013</v>
      </c>
      <c r="AO22" s="122">
        <f t="shared" si="17"/>
        <v>0.59206794673417951</v>
      </c>
      <c r="AP22" s="122">
        <f t="shared" si="17"/>
        <v>0.60647395336812004</v>
      </c>
      <c r="AQ22" s="319">
        <f t="shared" si="14"/>
        <v>2.4331677999802945E-2</v>
      </c>
      <c r="AS22" s="27"/>
      <c r="AT22" s="27"/>
    </row>
    <row r="23" spans="1:46" ht="20.100000000000001" customHeight="1" thickBot="1">
      <c r="A23" s="170" t="s">
        <v>18</v>
      </c>
      <c r="B23" s="117">
        <f>SUM(B16:B18)</f>
        <v>471615.07999999996</v>
      </c>
      <c r="C23" s="67">
        <f>SUM(C16:C18)</f>
        <v>425993.55</v>
      </c>
      <c r="D23" s="67">
        <f>SUM(D16:D18)</f>
        <v>281005.13</v>
      </c>
      <c r="E23" s="67">
        <f t="shared" ref="E23:M23" si="30">SUM(E16:E18)</f>
        <v>486713.37999999966</v>
      </c>
      <c r="F23" s="67">
        <f t="shared" si="30"/>
        <v>616515.64000000025</v>
      </c>
      <c r="G23" s="67">
        <f t="shared" si="30"/>
        <v>416852.43999999983</v>
      </c>
      <c r="H23" s="67">
        <f t="shared" si="30"/>
        <v>460289.7799999998</v>
      </c>
      <c r="I23" s="67">
        <f t="shared" si="30"/>
        <v>457022.28999999969</v>
      </c>
      <c r="J23" s="67">
        <f t="shared" si="30"/>
        <v>688917.43</v>
      </c>
      <c r="K23" s="67">
        <f t="shared" si="30"/>
        <v>739760.91000000038</v>
      </c>
      <c r="L23" s="67">
        <f t="shared" si="30"/>
        <v>696889.35999999987</v>
      </c>
      <c r="M23" s="67">
        <f t="shared" si="30"/>
        <v>643050.82000000007</v>
      </c>
      <c r="N23" s="321">
        <f t="shared" si="12"/>
        <v>-7.7255505809415453E-2</v>
      </c>
      <c r="P23" s="3" t="s">
        <v>18</v>
      </c>
      <c r="Q23" s="117">
        <f>SUM(Q16:Q18)</f>
        <v>26148.870999999992</v>
      </c>
      <c r="R23" s="67">
        <f t="shared" ref="R23" si="31">SUM(R16:R18)</f>
        <v>24824.359</v>
      </c>
      <c r="S23" s="67">
        <f>SUM(S16:S18)</f>
        <v>25786.902000000006</v>
      </c>
      <c r="T23" s="67">
        <f t="shared" ref="T23:AB23" si="32">SUM(T16:T18)</f>
        <v>34340.337000000007</v>
      </c>
      <c r="U23" s="67">
        <f t="shared" si="32"/>
        <v>38207.429000000004</v>
      </c>
      <c r="V23" s="67">
        <f t="shared" si="32"/>
        <v>28571.173999999999</v>
      </c>
      <c r="W23" s="67">
        <f t="shared" si="32"/>
        <v>33006.81</v>
      </c>
      <c r="X23" s="67">
        <f t="shared" si="32"/>
        <v>39040.758000000002</v>
      </c>
      <c r="Y23" s="67">
        <f t="shared" si="32"/>
        <v>48079.73</v>
      </c>
      <c r="Z23" s="67">
        <f t="shared" si="32"/>
        <v>49572.105999999992</v>
      </c>
      <c r="AA23" s="67">
        <f t="shared" si="32"/>
        <v>43376.988000000005</v>
      </c>
      <c r="AB23" s="67">
        <f t="shared" si="32"/>
        <v>45278.735000000015</v>
      </c>
      <c r="AC23" s="321">
        <f t="shared" si="13"/>
        <v>4.3842301821417615E-2</v>
      </c>
      <c r="AE23" s="125">
        <f t="shared" si="15"/>
        <v>0.55445366590058986</v>
      </c>
      <c r="AF23" s="126">
        <f t="shared" si="15"/>
        <v>0.58274025510480154</v>
      </c>
      <c r="AG23" s="126">
        <f t="shared" ref="AG23:AP23" si="33">IF(AG18="","",(S23/D23)*10)</f>
        <v>0.91766659206541912</v>
      </c>
      <c r="AH23" s="126">
        <f t="shared" si="33"/>
        <v>0.70555563933746857</v>
      </c>
      <c r="AI23" s="126">
        <f t="shared" si="33"/>
        <v>0.61973170704963765</v>
      </c>
      <c r="AJ23" s="126">
        <f t="shared" si="33"/>
        <v>0.68540258514499786</v>
      </c>
      <c r="AK23" s="126">
        <f t="shared" si="33"/>
        <v>0.71708761380711117</v>
      </c>
      <c r="AL23" s="126">
        <f t="shared" si="33"/>
        <v>0.85424187953721087</v>
      </c>
      <c r="AM23" s="126">
        <f t="shared" si="33"/>
        <v>0.69790264995908136</v>
      </c>
      <c r="AN23" s="126">
        <f t="shared" si="33"/>
        <v>0.67010983318921202</v>
      </c>
      <c r="AO23" s="126">
        <f t="shared" si="33"/>
        <v>0.62243722590340611</v>
      </c>
      <c r="AP23" s="126">
        <f t="shared" si="33"/>
        <v>0.70412374250607446</v>
      </c>
      <c r="AQ23" s="321">
        <f t="shared" si="14"/>
        <v>0.13123655399001632</v>
      </c>
      <c r="AS23" s="27"/>
      <c r="AT23" s="27"/>
    </row>
    <row r="24" spans="1:46">
      <c r="J24" s="15"/>
      <c r="K24" s="15"/>
      <c r="L24" s="15"/>
      <c r="M24" s="15"/>
      <c r="P24" s="15">
        <f>SUM(Q7:Q18)</f>
        <v>89493.365000000005</v>
      </c>
      <c r="Q24" s="15"/>
      <c r="R24" s="15"/>
      <c r="S24" s="15"/>
      <c r="T24" s="15"/>
      <c r="U24" s="15"/>
      <c r="V24" s="15"/>
      <c r="W24" s="15"/>
      <c r="X24" s="15"/>
      <c r="Y24" s="15"/>
      <c r="Z24" s="15"/>
      <c r="AA24" s="15"/>
      <c r="AB24" s="15"/>
      <c r="AS24" s="27"/>
      <c r="AT24" s="27"/>
    </row>
    <row r="25" spans="1:46" ht="15.75" thickBot="1">
      <c r="N25" s="329" t="s">
        <v>19</v>
      </c>
      <c r="AC25" s="312">
        <v>1000</v>
      </c>
      <c r="AQ25" s="312" t="s">
        <v>43</v>
      </c>
      <c r="AS25" s="27"/>
      <c r="AT25" s="27"/>
    </row>
    <row r="26" spans="1:46" ht="20.100000000000001" customHeight="1">
      <c r="A26" s="507" t="s">
        <v>20</v>
      </c>
      <c r="B26" s="509" t="s">
        <v>0</v>
      </c>
      <c r="C26" s="506"/>
      <c r="D26" s="506"/>
      <c r="E26" s="506"/>
      <c r="F26" s="506"/>
      <c r="G26" s="506"/>
      <c r="H26" s="506"/>
      <c r="I26" s="506"/>
      <c r="J26" s="506"/>
      <c r="K26" s="506"/>
      <c r="L26" s="506"/>
      <c r="M26" s="506"/>
      <c r="N26" s="512" t="str">
        <f>N4</f>
        <v>D       2021/2020</v>
      </c>
      <c r="P26" s="510" t="s">
        <v>21</v>
      </c>
      <c r="Q26" s="505" t="s">
        <v>0</v>
      </c>
      <c r="R26" s="506"/>
      <c r="S26" s="506"/>
      <c r="T26" s="506"/>
      <c r="U26" s="506"/>
      <c r="V26" s="506"/>
      <c r="W26" s="506"/>
      <c r="X26" s="506"/>
      <c r="Y26" s="506"/>
      <c r="Z26" s="506"/>
      <c r="AA26" s="506"/>
      <c r="AB26" s="506"/>
      <c r="AC26" s="512" t="str">
        <f>N26</f>
        <v>D       2021/2020</v>
      </c>
      <c r="AE26" s="505" t="s">
        <v>0</v>
      </c>
      <c r="AF26" s="506"/>
      <c r="AG26" s="506"/>
      <c r="AH26" s="506"/>
      <c r="AI26" s="506"/>
      <c r="AJ26" s="506"/>
      <c r="AK26" s="506"/>
      <c r="AL26" s="506"/>
      <c r="AM26" s="506"/>
      <c r="AN26" s="506"/>
      <c r="AO26" s="506"/>
      <c r="AP26" s="506"/>
      <c r="AQ26" s="512" t="str">
        <f>AC26</f>
        <v>D       2021/2020</v>
      </c>
      <c r="AS26" s="27"/>
      <c r="AT26" s="27"/>
    </row>
    <row r="27" spans="1:46" ht="20.100000000000001" customHeight="1" thickBot="1">
      <c r="A27" s="508"/>
      <c r="B27" s="31">
        <v>2010</v>
      </c>
      <c r="C27" s="163">
        <v>2011</v>
      </c>
      <c r="D27" s="163">
        <v>2012</v>
      </c>
      <c r="E27" s="163">
        <v>2013</v>
      </c>
      <c r="F27" s="163">
        <v>2014</v>
      </c>
      <c r="G27" s="163">
        <v>2015</v>
      </c>
      <c r="H27" s="163">
        <v>2016</v>
      </c>
      <c r="I27" s="163">
        <v>2017</v>
      </c>
      <c r="J27" s="163">
        <v>2018</v>
      </c>
      <c r="K27" s="163">
        <v>2019</v>
      </c>
      <c r="L27" s="163">
        <v>2020</v>
      </c>
      <c r="M27" s="163">
        <v>2021</v>
      </c>
      <c r="N27" s="513"/>
      <c r="P27" s="511"/>
      <c r="Q27" s="51">
        <v>2010</v>
      </c>
      <c r="R27" s="163">
        <v>2011</v>
      </c>
      <c r="S27" s="163">
        <v>2012</v>
      </c>
      <c r="T27" s="163">
        <v>2013</v>
      </c>
      <c r="U27" s="163">
        <v>2014</v>
      </c>
      <c r="V27" s="163">
        <v>2015</v>
      </c>
      <c r="W27" s="163">
        <v>2016</v>
      </c>
      <c r="X27" s="163">
        <v>2017</v>
      </c>
      <c r="Y27" s="163">
        <v>2018</v>
      </c>
      <c r="Z27" s="163">
        <v>2019</v>
      </c>
      <c r="AA27" s="163">
        <v>2020</v>
      </c>
      <c r="AB27" s="163">
        <v>2021</v>
      </c>
      <c r="AC27" s="513"/>
      <c r="AE27" s="51">
        <v>2010</v>
      </c>
      <c r="AF27" s="163">
        <v>2011</v>
      </c>
      <c r="AG27" s="163">
        <v>2012</v>
      </c>
      <c r="AH27" s="163">
        <v>2013</v>
      </c>
      <c r="AI27" s="163">
        <v>2014</v>
      </c>
      <c r="AJ27" s="163">
        <v>2015</v>
      </c>
      <c r="AK27" s="163">
        <v>2016</v>
      </c>
      <c r="AL27" s="163">
        <v>2017</v>
      </c>
      <c r="AM27" s="277">
        <v>2018</v>
      </c>
      <c r="AN27" s="163">
        <v>2019</v>
      </c>
      <c r="AO27" s="29">
        <v>2020</v>
      </c>
      <c r="AP27" s="163">
        <v>2021</v>
      </c>
      <c r="AQ27" s="513"/>
      <c r="AS27" s="27"/>
      <c r="AT27" s="27"/>
    </row>
    <row r="28" spans="1:46" ht="3" customHeight="1" thickBot="1">
      <c r="A28" s="314" t="s">
        <v>61</v>
      </c>
      <c r="B28" s="316"/>
      <c r="C28" s="316"/>
      <c r="D28" s="316"/>
      <c r="E28" s="316"/>
      <c r="F28" s="316"/>
      <c r="G28" s="316"/>
      <c r="H28" s="316"/>
      <c r="I28" s="316"/>
      <c r="J28" s="316"/>
      <c r="K28" s="316"/>
      <c r="L28" s="316"/>
      <c r="M28" s="316"/>
      <c r="N28" s="317"/>
      <c r="P28" s="314"/>
      <c r="Q28" s="316">
        <v>2010</v>
      </c>
      <c r="R28" s="316">
        <v>2011</v>
      </c>
      <c r="S28" s="316">
        <v>2012</v>
      </c>
      <c r="T28" s="316"/>
      <c r="U28" s="316"/>
      <c r="V28" s="316"/>
      <c r="W28" s="316"/>
      <c r="X28" s="316"/>
      <c r="Y28" s="316"/>
      <c r="Z28" s="316"/>
      <c r="AA28" s="316"/>
      <c r="AB28" s="316"/>
      <c r="AC28" s="317"/>
      <c r="AE28" s="313"/>
      <c r="AF28" s="313"/>
      <c r="AG28" s="313"/>
      <c r="AH28" s="313"/>
      <c r="AI28" s="313"/>
      <c r="AJ28" s="313"/>
      <c r="AK28" s="313"/>
      <c r="AL28" s="313"/>
      <c r="AM28" s="313"/>
      <c r="AN28" s="313"/>
      <c r="AO28" s="313"/>
      <c r="AP28" s="313"/>
      <c r="AQ28" s="315"/>
      <c r="AS28" s="27"/>
      <c r="AT28" s="27"/>
    </row>
    <row r="29" spans="1:46" ht="20.100000000000001" customHeight="1">
      <c r="A29" s="164" t="s">
        <v>1</v>
      </c>
      <c r="B29" s="35">
        <v>112112.93</v>
      </c>
      <c r="C29" s="60">
        <v>124900.3</v>
      </c>
      <c r="D29" s="60">
        <v>111319.11999999998</v>
      </c>
      <c r="E29" s="60">
        <v>99935.37</v>
      </c>
      <c r="F29" s="60">
        <v>181139.11</v>
      </c>
      <c r="G29" s="60">
        <v>165328.64999999985</v>
      </c>
      <c r="H29" s="60">
        <v>127338.22000000003</v>
      </c>
      <c r="I29" s="60">
        <v>165367.62</v>
      </c>
      <c r="J29" s="60">
        <v>107872.66</v>
      </c>
      <c r="K29" s="60">
        <v>201062.91000000003</v>
      </c>
      <c r="L29" s="60">
        <v>231082.82</v>
      </c>
      <c r="M29" s="60">
        <v>217666.39000000025</v>
      </c>
      <c r="N29" s="318">
        <f>(M29-L29)/L29</f>
        <v>-5.8058967776140863E-2</v>
      </c>
      <c r="P29" s="2" t="s">
        <v>1</v>
      </c>
      <c r="Q29" s="35">
        <v>5016.9969999999994</v>
      </c>
      <c r="R29" s="60">
        <v>5270.674</v>
      </c>
      <c r="S29" s="60">
        <v>5254.5140000000001</v>
      </c>
      <c r="T29" s="60">
        <v>8076.4090000000024</v>
      </c>
      <c r="U29" s="60">
        <v>9156.59</v>
      </c>
      <c r="V29" s="60">
        <v>7918.5499999999993</v>
      </c>
      <c r="W29" s="60">
        <v>7480.9960000000019</v>
      </c>
      <c r="X29" s="60">
        <v>9138.478000000001</v>
      </c>
      <c r="Y29" s="60">
        <v>8324.8559999999998</v>
      </c>
      <c r="Z29" s="60">
        <v>11927.749</v>
      </c>
      <c r="AA29" s="60">
        <v>14184.973999999998</v>
      </c>
      <c r="AB29" s="60">
        <v>11698.793</v>
      </c>
      <c r="AC29" s="318">
        <f>(AB29-AA29)/AA29</f>
        <v>-0.17526863285050778</v>
      </c>
      <c r="AE29" s="166">
        <f t="shared" ref="AE29:AE38" si="34">(Q29/B29)*10</f>
        <v>0.44749494995804673</v>
      </c>
      <c r="AF29" s="160">
        <f t="shared" ref="AF29:AF38" si="35">(R29/C29)*10</f>
        <v>0.42199049962249885</v>
      </c>
      <c r="AG29" s="160">
        <f t="shared" ref="AG29:AG38" si="36">(S29/D29)*10</f>
        <v>0.47202259593859536</v>
      </c>
      <c r="AH29" s="160">
        <f t="shared" ref="AH29:AH38" si="37">(T29/E29)*10</f>
        <v>0.8081632158864277</v>
      </c>
      <c r="AI29" s="160">
        <f t="shared" ref="AI29:AI38" si="38">(U29/F29)*10</f>
        <v>0.50550044106984959</v>
      </c>
      <c r="AJ29" s="160">
        <f t="shared" ref="AJ29:AJ38" si="39">(V29/G29)*10</f>
        <v>0.47895812371298058</v>
      </c>
      <c r="AK29" s="160">
        <f t="shared" ref="AK29:AK38" si="40">(W29/H29)*10</f>
        <v>0.58749022877813117</v>
      </c>
      <c r="AL29" s="160">
        <f t="shared" ref="AL29:AL38" si="41">(X29/I29)*10</f>
        <v>0.55261592323817688</v>
      </c>
      <c r="AM29" s="160">
        <f t="shared" ref="AM29:AM38" si="42">(Y29/J29)*10</f>
        <v>0.77172992674881657</v>
      </c>
      <c r="AN29" s="160">
        <f t="shared" ref="AN29:AN38" si="43">(Z29/K29)*10</f>
        <v>0.59323467465978674</v>
      </c>
      <c r="AO29" s="160">
        <f t="shared" ref="AO29:AO38" si="44">(AA29/L29)*10</f>
        <v>0.61384805672702092</v>
      </c>
      <c r="AP29" s="160">
        <f t="shared" ref="AP29:AP38" si="45">(AB29/M29)*10</f>
        <v>0.53746437380617129</v>
      </c>
      <c r="AQ29" s="318">
        <f>(AP29-AO29)/AO29</f>
        <v>-0.12443418543689803</v>
      </c>
      <c r="AS29" s="27"/>
      <c r="AT29" s="27"/>
    </row>
    <row r="30" spans="1:46" ht="20.100000000000001" customHeight="1">
      <c r="A30" s="167" t="s">
        <v>2</v>
      </c>
      <c r="B30" s="37">
        <v>103555.23</v>
      </c>
      <c r="C30" s="61">
        <v>109603.07999999999</v>
      </c>
      <c r="D30" s="61">
        <v>90618.02</v>
      </c>
      <c r="E30" s="61">
        <v>91080.090000000011</v>
      </c>
      <c r="F30" s="61">
        <v>178641.27</v>
      </c>
      <c r="G30" s="61">
        <v>189277.91000000003</v>
      </c>
      <c r="H30" s="61">
        <v>160923.91</v>
      </c>
      <c r="I30" s="61">
        <v>180001.23</v>
      </c>
      <c r="J30" s="61">
        <v>100965.82</v>
      </c>
      <c r="K30" s="61">
        <v>238795.00999999998</v>
      </c>
      <c r="L30" s="61">
        <v>200191.72999999998</v>
      </c>
      <c r="M30" s="61">
        <v>248984.15000000008</v>
      </c>
      <c r="N30" s="319">
        <f t="shared" ref="N30:N45" si="46">(M30-L30)/L30</f>
        <v>0.24372844972167484</v>
      </c>
      <c r="P30" s="2" t="s">
        <v>2</v>
      </c>
      <c r="Q30" s="37">
        <v>4768.4190000000008</v>
      </c>
      <c r="R30" s="61">
        <v>5015.1330000000007</v>
      </c>
      <c r="S30" s="61">
        <v>4911.1499999999996</v>
      </c>
      <c r="T30" s="61">
        <v>7549.5049999999992</v>
      </c>
      <c r="U30" s="61">
        <v>9045.7329999999984</v>
      </c>
      <c r="V30" s="61">
        <v>9256.7200000000012</v>
      </c>
      <c r="W30" s="61">
        <v>8296.7439999999988</v>
      </c>
      <c r="X30" s="61">
        <v>9856.137999999999</v>
      </c>
      <c r="Y30" s="61">
        <v>9306.1540000000005</v>
      </c>
      <c r="Z30" s="61">
        <v>13709.666999999996</v>
      </c>
      <c r="AA30" s="61">
        <v>12449.267000000005</v>
      </c>
      <c r="AB30" s="61">
        <v>12425.881000000007</v>
      </c>
      <c r="AC30" s="319">
        <f t="shared" ref="AC30:AC45" si="47">(AB30-AA30)/AA30</f>
        <v>-1.8785041721732366E-3</v>
      </c>
      <c r="AE30" s="121">
        <f t="shared" si="34"/>
        <v>0.46047109354109889</v>
      </c>
      <c r="AF30" s="122">
        <f t="shared" si="35"/>
        <v>0.45757226895448566</v>
      </c>
      <c r="AG30" s="122">
        <f t="shared" si="36"/>
        <v>0.5419617422671561</v>
      </c>
      <c r="AH30" s="122">
        <f t="shared" si="37"/>
        <v>0.82888642292733761</v>
      </c>
      <c r="AI30" s="122">
        <f t="shared" si="38"/>
        <v>0.50636300335303253</v>
      </c>
      <c r="AJ30" s="122">
        <f t="shared" si="39"/>
        <v>0.48905442795728249</v>
      </c>
      <c r="AK30" s="122">
        <f t="shared" si="40"/>
        <v>0.51556937685642856</v>
      </c>
      <c r="AL30" s="122">
        <f t="shared" si="41"/>
        <v>0.54755948056577153</v>
      </c>
      <c r="AM30" s="122">
        <f t="shared" si="42"/>
        <v>0.92171330852361721</v>
      </c>
      <c r="AN30" s="122">
        <f t="shared" si="43"/>
        <v>0.57411865515950256</v>
      </c>
      <c r="AO30" s="122">
        <f t="shared" si="44"/>
        <v>0.6218671970115851</v>
      </c>
      <c r="AP30" s="122">
        <f t="shared" si="45"/>
        <v>0.49906313313518164</v>
      </c>
      <c r="AQ30" s="319">
        <f t="shared" ref="AQ30:AQ45" si="48">(AP30-AO30)/AO30</f>
        <v>-0.19747634939830358</v>
      </c>
      <c r="AS30" s="27"/>
      <c r="AT30" s="27"/>
    </row>
    <row r="31" spans="1:46" ht="20.100000000000001" customHeight="1">
      <c r="A31" s="167" t="s">
        <v>3</v>
      </c>
      <c r="B31" s="37">
        <v>167818.00999999992</v>
      </c>
      <c r="C31" s="61">
        <v>125233.35</v>
      </c>
      <c r="D31" s="61">
        <v>135773.26999999996</v>
      </c>
      <c r="E31" s="61">
        <v>78339.37000000001</v>
      </c>
      <c r="F31" s="61">
        <v>159104.78000000003</v>
      </c>
      <c r="G31" s="61">
        <v>179761.25999999998</v>
      </c>
      <c r="H31" s="61">
        <v>158233.01999999999</v>
      </c>
      <c r="I31" s="61">
        <v>184735.59</v>
      </c>
      <c r="J31" s="61">
        <v>131251.34</v>
      </c>
      <c r="K31" s="61">
        <v>209712.58</v>
      </c>
      <c r="L31" s="61">
        <v>208979.29</v>
      </c>
      <c r="M31" s="61">
        <v>327385.87000000064</v>
      </c>
      <c r="N31" s="319">
        <f t="shared" si="46"/>
        <v>0.56659480468136636</v>
      </c>
      <c r="P31" s="2" t="s">
        <v>3</v>
      </c>
      <c r="Q31" s="37">
        <v>7424.4470000000001</v>
      </c>
      <c r="R31" s="61">
        <v>5510.3540000000003</v>
      </c>
      <c r="S31" s="61">
        <v>6830.2309999999961</v>
      </c>
      <c r="T31" s="61">
        <v>7114.5390000000007</v>
      </c>
      <c r="U31" s="61">
        <v>8082.2549999999983</v>
      </c>
      <c r="V31" s="61">
        <v>8938.91</v>
      </c>
      <c r="W31" s="61">
        <v>8489.652</v>
      </c>
      <c r="X31" s="61">
        <v>9926.7349999999988</v>
      </c>
      <c r="Y31" s="61">
        <v>10260.373</v>
      </c>
      <c r="Z31" s="61">
        <v>11780.022999999999</v>
      </c>
      <c r="AA31" s="61">
        <v>12880.835000000003</v>
      </c>
      <c r="AB31" s="61">
        <v>16762.970999999998</v>
      </c>
      <c r="AC31" s="319">
        <f t="shared" si="47"/>
        <v>0.30138853575874502</v>
      </c>
      <c r="AE31" s="121">
        <f t="shared" si="34"/>
        <v>0.44241062088628053</v>
      </c>
      <c r="AF31" s="122">
        <f t="shared" si="35"/>
        <v>0.44000691509090828</v>
      </c>
      <c r="AG31" s="122">
        <f t="shared" si="36"/>
        <v>0.50306153781226581</v>
      </c>
      <c r="AH31" s="122">
        <f t="shared" si="37"/>
        <v>0.908169034292719</v>
      </c>
      <c r="AI31" s="122">
        <f t="shared" si="38"/>
        <v>0.50798316681623246</v>
      </c>
      <c r="AJ31" s="122">
        <f t="shared" si="39"/>
        <v>0.49726565111971294</v>
      </c>
      <c r="AK31" s="122">
        <f t="shared" si="40"/>
        <v>0.53652846921584385</v>
      </c>
      <c r="AL31" s="122">
        <f t="shared" si="41"/>
        <v>0.5373482716568041</v>
      </c>
      <c r="AM31" s="122">
        <f t="shared" si="42"/>
        <v>0.78173472362263119</v>
      </c>
      <c r="AN31" s="122">
        <f t="shared" si="43"/>
        <v>0.56172228676028879</v>
      </c>
      <c r="AO31" s="122">
        <f t="shared" si="44"/>
        <v>0.61636897129854362</v>
      </c>
      <c r="AP31" s="122">
        <f t="shared" si="45"/>
        <v>0.51202487755503823</v>
      </c>
      <c r="AQ31" s="319">
        <f t="shared" si="48"/>
        <v>-0.16928836233218728</v>
      </c>
      <c r="AS31" s="27"/>
      <c r="AT31" s="27"/>
    </row>
    <row r="32" spans="1:46" ht="20.100000000000001" customHeight="1">
      <c r="A32" s="167" t="s">
        <v>4</v>
      </c>
      <c r="B32" s="37">
        <v>169960.15000000005</v>
      </c>
      <c r="C32" s="61">
        <v>125324.62</v>
      </c>
      <c r="D32" s="61">
        <v>131109.87</v>
      </c>
      <c r="E32" s="61">
        <v>110880.58</v>
      </c>
      <c r="F32" s="61">
        <v>139339.33000000002</v>
      </c>
      <c r="G32" s="61">
        <v>172769.00000000006</v>
      </c>
      <c r="H32" s="61">
        <v>120807.59000000001</v>
      </c>
      <c r="I32" s="61">
        <v>195865.48</v>
      </c>
      <c r="J32" s="61">
        <v>150352.84</v>
      </c>
      <c r="K32" s="61">
        <v>244663.81999999998</v>
      </c>
      <c r="L32" s="61">
        <v>232991.83999999994</v>
      </c>
      <c r="M32" s="61">
        <v>221549.35000000009</v>
      </c>
      <c r="N32" s="319">
        <f t="shared" si="46"/>
        <v>-4.9111119084684893E-2</v>
      </c>
      <c r="P32" s="2" t="s">
        <v>4</v>
      </c>
      <c r="Q32" s="37">
        <v>6997.9059999999999</v>
      </c>
      <c r="R32" s="61">
        <v>5641.7790000000005</v>
      </c>
      <c r="S32" s="61">
        <v>6955.6630000000014</v>
      </c>
      <c r="T32" s="61">
        <v>8794.5019999999968</v>
      </c>
      <c r="U32" s="61">
        <v>7652.6419999999989</v>
      </c>
      <c r="V32" s="61">
        <v>8505.6460000000006</v>
      </c>
      <c r="W32" s="61">
        <v>6662.3990000000013</v>
      </c>
      <c r="X32" s="61">
        <v>10370.893000000004</v>
      </c>
      <c r="Y32" s="61">
        <v>11386.056</v>
      </c>
      <c r="Z32" s="61">
        <v>12901.989000000001</v>
      </c>
      <c r="AA32" s="61">
        <v>14090.422</v>
      </c>
      <c r="AB32" s="61">
        <v>12038.708999999997</v>
      </c>
      <c r="AC32" s="319">
        <f t="shared" si="47"/>
        <v>-0.14561047213490153</v>
      </c>
      <c r="AE32" s="121">
        <f t="shared" si="34"/>
        <v>0.4117380456536428</v>
      </c>
      <c r="AF32" s="122">
        <f t="shared" si="35"/>
        <v>0.45017323810756427</v>
      </c>
      <c r="AG32" s="122">
        <f t="shared" si="36"/>
        <v>0.53052169146380823</v>
      </c>
      <c r="AH32" s="122">
        <f t="shared" si="37"/>
        <v>0.79315079340313666</v>
      </c>
      <c r="AI32" s="122">
        <f t="shared" si="38"/>
        <v>0.54920904241465762</v>
      </c>
      <c r="AJ32" s="122">
        <f t="shared" si="39"/>
        <v>0.49231320433642595</v>
      </c>
      <c r="AK32" s="122">
        <f t="shared" si="40"/>
        <v>0.55148844538658548</v>
      </c>
      <c r="AL32" s="122">
        <f t="shared" si="41"/>
        <v>0.52949059732220316</v>
      </c>
      <c r="AM32" s="122">
        <f t="shared" si="42"/>
        <v>0.75728905420077208</v>
      </c>
      <c r="AN32" s="122">
        <f t="shared" si="43"/>
        <v>0.52733538616375741</v>
      </c>
      <c r="AO32" s="122">
        <f t="shared" si="44"/>
        <v>0.60476032121983347</v>
      </c>
      <c r="AP32" s="122">
        <f t="shared" si="45"/>
        <v>0.54338724081113265</v>
      </c>
      <c r="AQ32" s="319">
        <f t="shared" si="48"/>
        <v>-0.10148331207462169</v>
      </c>
      <c r="AS32" s="27"/>
      <c r="AT32" s="27"/>
    </row>
    <row r="33" spans="1:46" ht="20.100000000000001" customHeight="1">
      <c r="A33" s="167" t="s">
        <v>5</v>
      </c>
      <c r="B33" s="37">
        <v>105627.73999999999</v>
      </c>
      <c r="C33" s="61">
        <v>146684.46999999994</v>
      </c>
      <c r="D33" s="61">
        <v>105806.44999999998</v>
      </c>
      <c r="E33" s="61">
        <v>156736.06999999992</v>
      </c>
      <c r="F33" s="61">
        <v>207228.25</v>
      </c>
      <c r="G33" s="61">
        <v>181747.00999999995</v>
      </c>
      <c r="H33" s="61">
        <v>156060.43000000002</v>
      </c>
      <c r="I33" s="61">
        <v>208341.1999999999</v>
      </c>
      <c r="J33" s="61">
        <v>123112.9</v>
      </c>
      <c r="K33" s="61">
        <v>228011.36000000013</v>
      </c>
      <c r="L33" s="61">
        <v>207260.46000000002</v>
      </c>
      <c r="M33" s="61">
        <v>266165.07999999996</v>
      </c>
      <c r="N33" s="319">
        <f t="shared" si="46"/>
        <v>0.28420577663486768</v>
      </c>
      <c r="P33" s="2" t="s">
        <v>5</v>
      </c>
      <c r="Q33" s="37">
        <v>5233.5920000000015</v>
      </c>
      <c r="R33" s="61">
        <v>6774.5830000000024</v>
      </c>
      <c r="S33" s="61">
        <v>6184.9250000000011</v>
      </c>
      <c r="T33" s="61">
        <v>12346.015000000001</v>
      </c>
      <c r="U33" s="61">
        <v>9823.5429999999997</v>
      </c>
      <c r="V33" s="61">
        <v>9567.4180000000015</v>
      </c>
      <c r="W33" s="61">
        <v>8927.2699999999986</v>
      </c>
      <c r="X33" s="61">
        <v>11110.941999999997</v>
      </c>
      <c r="Y33" s="61">
        <v>11997.332</v>
      </c>
      <c r="Z33" s="61">
        <v>12224.240000000003</v>
      </c>
      <c r="AA33" s="61">
        <v>10503.531999999996</v>
      </c>
      <c r="AB33" s="61">
        <v>13397.028999999995</v>
      </c>
      <c r="AC33" s="319">
        <f t="shared" si="47"/>
        <v>0.27547847714464052</v>
      </c>
      <c r="AE33" s="121">
        <f t="shared" si="34"/>
        <v>0.49547514696423517</v>
      </c>
      <c r="AF33" s="122">
        <f t="shared" si="35"/>
        <v>0.46184732439637305</v>
      </c>
      <c r="AG33" s="122">
        <f t="shared" si="36"/>
        <v>0.58455084732547036</v>
      </c>
      <c r="AH33" s="122">
        <f t="shared" si="37"/>
        <v>0.78769456194735565</v>
      </c>
      <c r="AI33" s="122">
        <f t="shared" si="38"/>
        <v>0.4740445861025222</v>
      </c>
      <c r="AJ33" s="122">
        <f t="shared" si="39"/>
        <v>0.52641405214864356</v>
      </c>
      <c r="AK33" s="122">
        <f t="shared" si="40"/>
        <v>0.57203930554337168</v>
      </c>
      <c r="AL33" s="122">
        <f t="shared" si="41"/>
        <v>0.53330507840023977</v>
      </c>
      <c r="AM33" s="122">
        <f t="shared" si="42"/>
        <v>0.97449836694611214</v>
      </c>
      <c r="AN33" s="122">
        <f t="shared" si="43"/>
        <v>0.53612416504160132</v>
      </c>
      <c r="AO33" s="122">
        <f t="shared" si="44"/>
        <v>0.50677934421259097</v>
      </c>
      <c r="AP33" s="122">
        <f t="shared" si="45"/>
        <v>0.50333533610043801</v>
      </c>
      <c r="AQ33" s="319">
        <f t="shared" si="48"/>
        <v>-6.7958730983877884E-3</v>
      </c>
      <c r="AS33" s="27"/>
      <c r="AT33" s="27"/>
    </row>
    <row r="34" spans="1:46" ht="20.100000000000001" customHeight="1">
      <c r="A34" s="167" t="s">
        <v>6</v>
      </c>
      <c r="B34" s="37">
        <v>172955.39000000004</v>
      </c>
      <c r="C34" s="61">
        <v>88363.709999999992</v>
      </c>
      <c r="D34" s="61">
        <v>120306.19000000003</v>
      </c>
      <c r="E34" s="61">
        <v>142180.06</v>
      </c>
      <c r="F34" s="61">
        <v>163672.61999999994</v>
      </c>
      <c r="G34" s="61">
        <v>227414.28000000014</v>
      </c>
      <c r="H34" s="61">
        <v>160527.01</v>
      </c>
      <c r="I34" s="61">
        <v>247253.33</v>
      </c>
      <c r="J34" s="61">
        <v>159193.67000000001</v>
      </c>
      <c r="K34" s="61">
        <v>248660.12999999995</v>
      </c>
      <c r="L34" s="61">
        <v>200913.27999999997</v>
      </c>
      <c r="M34" s="61">
        <v>276665.87</v>
      </c>
      <c r="N34" s="319">
        <f t="shared" si="46"/>
        <v>0.37704122893220415</v>
      </c>
      <c r="P34" s="2" t="s">
        <v>6</v>
      </c>
      <c r="Q34" s="37">
        <v>8418.2340000000022</v>
      </c>
      <c r="R34" s="61">
        <v>4390.6889999999994</v>
      </c>
      <c r="S34" s="61">
        <v>6848.4070000000011</v>
      </c>
      <c r="T34" s="61">
        <v>11167.32799999999</v>
      </c>
      <c r="U34" s="61">
        <v>8872.2850000000017</v>
      </c>
      <c r="V34" s="61">
        <v>11662.620000000006</v>
      </c>
      <c r="W34" s="61">
        <v>9423.9899999999961</v>
      </c>
      <c r="X34" s="61">
        <v>14481.375000000004</v>
      </c>
      <c r="Y34" s="61">
        <v>12803.287</v>
      </c>
      <c r="Z34" s="61">
        <v>13718.046000000006</v>
      </c>
      <c r="AA34" s="61">
        <v>12228.946999999995</v>
      </c>
      <c r="AB34" s="61">
        <v>14451.456</v>
      </c>
      <c r="AC34" s="319">
        <f t="shared" si="47"/>
        <v>0.18174164954676852</v>
      </c>
      <c r="AE34" s="121">
        <f t="shared" si="34"/>
        <v>0.48672862985073784</v>
      </c>
      <c r="AF34" s="122">
        <f t="shared" si="35"/>
        <v>0.49688825876595721</v>
      </c>
      <c r="AG34" s="122">
        <f t="shared" si="36"/>
        <v>0.56924809937044796</v>
      </c>
      <c r="AH34" s="122">
        <f t="shared" si="37"/>
        <v>0.78543559483657488</v>
      </c>
      <c r="AI34" s="122">
        <f t="shared" si="38"/>
        <v>0.54207508867396426</v>
      </c>
      <c r="AJ34" s="122">
        <f t="shared" si="39"/>
        <v>0.51283586940978365</v>
      </c>
      <c r="AK34" s="122">
        <f t="shared" si="40"/>
        <v>0.58706569068968495</v>
      </c>
      <c r="AL34" s="122">
        <f t="shared" si="41"/>
        <v>0.58568978626091728</v>
      </c>
      <c r="AM34" s="122">
        <f t="shared" si="42"/>
        <v>0.80425854872244606</v>
      </c>
      <c r="AN34" s="122">
        <f t="shared" si="43"/>
        <v>0.55167855015599043</v>
      </c>
      <c r="AO34" s="122">
        <f t="shared" si="44"/>
        <v>0.60866792877006426</v>
      </c>
      <c r="AP34" s="122">
        <f t="shared" si="45"/>
        <v>0.52234328722946566</v>
      </c>
      <c r="AQ34" s="319">
        <f t="shared" si="48"/>
        <v>-0.14182551348653258</v>
      </c>
      <c r="AS34" s="27"/>
      <c r="AT34" s="27"/>
    </row>
    <row r="35" spans="1:46" ht="20.100000000000001" customHeight="1">
      <c r="A35" s="167" t="s">
        <v>7</v>
      </c>
      <c r="B35" s="37">
        <v>153575.38000000003</v>
      </c>
      <c r="C35" s="61">
        <v>146031.1</v>
      </c>
      <c r="D35" s="61">
        <v>129411.21999999994</v>
      </c>
      <c r="E35" s="61">
        <v>179559.8899999999</v>
      </c>
      <c r="F35" s="61">
        <v>269358.03999999998</v>
      </c>
      <c r="G35" s="61">
        <v>237433.11000000002</v>
      </c>
      <c r="H35" s="61">
        <v>147722.47000000009</v>
      </c>
      <c r="I35" s="61">
        <v>207140.0799999999</v>
      </c>
      <c r="J35" s="61">
        <v>176201.44</v>
      </c>
      <c r="K35" s="61">
        <v>278510.38</v>
      </c>
      <c r="L35" s="61">
        <v>285531.50000000006</v>
      </c>
      <c r="M35" s="61">
        <v>267035.81</v>
      </c>
      <c r="N35" s="319">
        <f t="shared" si="46"/>
        <v>-6.4776355673542341E-2</v>
      </c>
      <c r="P35" s="2" t="s">
        <v>7</v>
      </c>
      <c r="Q35" s="37">
        <v>8202.5570000000007</v>
      </c>
      <c r="R35" s="61">
        <v>7142.6719999999987</v>
      </c>
      <c r="S35" s="61">
        <v>8489.8880000000008</v>
      </c>
      <c r="T35" s="61">
        <v>14058.68400000001</v>
      </c>
      <c r="U35" s="61">
        <v>13129.382000000001</v>
      </c>
      <c r="V35" s="61">
        <v>12275.063000000002</v>
      </c>
      <c r="W35" s="61">
        <v>8407.0900000000038</v>
      </c>
      <c r="X35" s="61">
        <v>11587.890000000009</v>
      </c>
      <c r="Y35" s="61">
        <v>14215.772000000001</v>
      </c>
      <c r="Z35" s="61">
        <v>14177.262000000006</v>
      </c>
      <c r="AA35" s="61">
        <v>16500.630999999998</v>
      </c>
      <c r="AB35" s="61">
        <v>15514.969000000001</v>
      </c>
      <c r="AC35" s="319">
        <f t="shared" si="47"/>
        <v>-5.97348065052783E-2</v>
      </c>
      <c r="AE35" s="121">
        <f t="shared" si="34"/>
        <v>0.53410624801970208</v>
      </c>
      <c r="AF35" s="122">
        <f t="shared" si="35"/>
        <v>0.48911992034573448</v>
      </c>
      <c r="AG35" s="122">
        <f t="shared" si="36"/>
        <v>0.65603956133015395</v>
      </c>
      <c r="AH35" s="122">
        <f t="shared" si="37"/>
        <v>0.7829523620224994</v>
      </c>
      <c r="AI35" s="122">
        <f t="shared" si="38"/>
        <v>0.48743234098377025</v>
      </c>
      <c r="AJ35" s="122">
        <f t="shared" si="39"/>
        <v>0.51699036414929667</v>
      </c>
      <c r="AK35" s="122">
        <f t="shared" si="40"/>
        <v>0.56911382540516675</v>
      </c>
      <c r="AL35" s="122">
        <f t="shared" si="41"/>
        <v>0.55942287943501878</v>
      </c>
      <c r="AM35" s="122">
        <f t="shared" si="42"/>
        <v>0.8067909093137946</v>
      </c>
      <c r="AN35" s="122">
        <f t="shared" si="43"/>
        <v>0.5090389090704629</v>
      </c>
      <c r="AO35" s="122">
        <f t="shared" si="44"/>
        <v>0.57789179127346701</v>
      </c>
      <c r="AP35" s="122">
        <f t="shared" si="45"/>
        <v>0.58100705669400676</v>
      </c>
      <c r="AQ35" s="319">
        <f t="shared" si="48"/>
        <v>5.3907417748136136E-3</v>
      </c>
      <c r="AS35" s="27"/>
      <c r="AT35" s="27"/>
    </row>
    <row r="36" spans="1:46" ht="20.100000000000001" customHeight="1">
      <c r="A36" s="167" t="s">
        <v>8</v>
      </c>
      <c r="B36" s="37">
        <v>172174.69999999992</v>
      </c>
      <c r="C36" s="61">
        <v>197846.85999999996</v>
      </c>
      <c r="D36" s="61">
        <v>108041.16999999998</v>
      </c>
      <c r="E36" s="61">
        <v>128500.73000000004</v>
      </c>
      <c r="F36" s="61">
        <v>196762.29</v>
      </c>
      <c r="G36" s="61">
        <v>236160.21999999988</v>
      </c>
      <c r="H36" s="61">
        <v>161077.74999999983</v>
      </c>
      <c r="I36" s="61">
        <v>171433.78</v>
      </c>
      <c r="J36" s="61">
        <v>180051.81</v>
      </c>
      <c r="K36" s="61">
        <v>296230.03000000038</v>
      </c>
      <c r="L36" s="61">
        <v>286249.10999999993</v>
      </c>
      <c r="M36" s="61">
        <v>218871.1899999998</v>
      </c>
      <c r="N36" s="319">
        <f t="shared" si="46"/>
        <v>-0.23538211175573662</v>
      </c>
      <c r="P36" s="2" t="s">
        <v>8</v>
      </c>
      <c r="Q36" s="37">
        <v>7606.0559999999978</v>
      </c>
      <c r="R36" s="61">
        <v>8313.0869999999995</v>
      </c>
      <c r="S36" s="61">
        <v>6909.0559999999987</v>
      </c>
      <c r="T36" s="61">
        <v>9139.0069999999996</v>
      </c>
      <c r="U36" s="61">
        <v>8531.6860000000033</v>
      </c>
      <c r="V36" s="61">
        <v>10841.422999999999</v>
      </c>
      <c r="W36" s="61">
        <v>9653.1510000000035</v>
      </c>
      <c r="X36" s="61">
        <v>9956.3179999999975</v>
      </c>
      <c r="Y36" s="61">
        <v>13765.152</v>
      </c>
      <c r="Z36" s="61">
        <v>14750.275999999996</v>
      </c>
      <c r="AA36" s="61">
        <v>15789.42300000001</v>
      </c>
      <c r="AB36" s="61">
        <v>12724.165000000008</v>
      </c>
      <c r="AC36" s="319">
        <f t="shared" si="47"/>
        <v>-0.19413362983561841</v>
      </c>
      <c r="AE36" s="121">
        <f t="shared" si="34"/>
        <v>0.44176385961468218</v>
      </c>
      <c r="AF36" s="122">
        <f t="shared" si="35"/>
        <v>0.42017785877420555</v>
      </c>
      <c r="AG36" s="122">
        <f t="shared" si="36"/>
        <v>0.63948363387771534</v>
      </c>
      <c r="AH36" s="122">
        <f t="shared" si="37"/>
        <v>0.71120273013234991</v>
      </c>
      <c r="AI36" s="122">
        <f t="shared" si="38"/>
        <v>0.43360371542738207</v>
      </c>
      <c r="AJ36" s="122">
        <f t="shared" si="39"/>
        <v>0.45907066820991294</v>
      </c>
      <c r="AK36" s="122">
        <f t="shared" si="40"/>
        <v>0.59928518991605073</v>
      </c>
      <c r="AL36" s="122">
        <f t="shared" si="41"/>
        <v>0.5807675710119673</v>
      </c>
      <c r="AM36" s="122">
        <f t="shared" si="42"/>
        <v>0.76451061502797446</v>
      </c>
      <c r="AN36" s="122">
        <f t="shared" si="43"/>
        <v>0.49793317713264845</v>
      </c>
      <c r="AO36" s="122">
        <f t="shared" si="44"/>
        <v>0.55159727832865624</v>
      </c>
      <c r="AP36" s="122">
        <f t="shared" si="45"/>
        <v>0.58135403750489134</v>
      </c>
      <c r="AQ36" s="319">
        <f t="shared" si="48"/>
        <v>5.3946530096011892E-2</v>
      </c>
      <c r="AS36" s="27"/>
      <c r="AT36" s="27"/>
    </row>
    <row r="37" spans="1:46" ht="20.100000000000001" customHeight="1">
      <c r="A37" s="167" t="s">
        <v>9</v>
      </c>
      <c r="B37" s="37">
        <v>184593.24000000002</v>
      </c>
      <c r="C37" s="61">
        <v>144138.26999999993</v>
      </c>
      <c r="D37" s="61">
        <v>79979.249999999985</v>
      </c>
      <c r="E37" s="61">
        <v>122753.58</v>
      </c>
      <c r="F37" s="61">
        <v>216171.5800000001</v>
      </c>
      <c r="G37" s="61">
        <v>152140.34000000008</v>
      </c>
      <c r="H37" s="61">
        <v>149450.11999999976</v>
      </c>
      <c r="I37" s="61">
        <v>137515.64999999997</v>
      </c>
      <c r="J37" s="61">
        <v>157796.10999999999</v>
      </c>
      <c r="K37" s="61">
        <v>248422.98999999993</v>
      </c>
      <c r="L37" s="61">
        <v>193839.00999999995</v>
      </c>
      <c r="M37" s="61">
        <v>176424.33999999997</v>
      </c>
      <c r="N37" s="319">
        <f t="shared" si="46"/>
        <v>-8.9840894255495782E-2</v>
      </c>
      <c r="P37" s="2" t="s">
        <v>9</v>
      </c>
      <c r="Q37" s="37">
        <v>8950.255000000001</v>
      </c>
      <c r="R37" s="61">
        <v>8091.360999999999</v>
      </c>
      <c r="S37" s="61">
        <v>7317.6259999999966</v>
      </c>
      <c r="T37" s="61">
        <v>9009.7860000000001</v>
      </c>
      <c r="U37" s="61">
        <v>11821.654999999999</v>
      </c>
      <c r="V37" s="61">
        <v>8422.7539999999954</v>
      </c>
      <c r="W37" s="61">
        <v>8932.4599999999973</v>
      </c>
      <c r="X37" s="61">
        <v>10856.737000000006</v>
      </c>
      <c r="Y37" s="61">
        <v>13503.767</v>
      </c>
      <c r="Z37" s="61">
        <v>13395.533000000005</v>
      </c>
      <c r="AA37" s="61">
        <v>12829.427999999996</v>
      </c>
      <c r="AB37" s="61">
        <v>11489.351999999997</v>
      </c>
      <c r="AC37" s="319">
        <f t="shared" si="47"/>
        <v>-0.10445329285140378</v>
      </c>
      <c r="AE37" s="121">
        <f t="shared" si="34"/>
        <v>0.48486363856011194</v>
      </c>
      <c r="AF37" s="122">
        <f t="shared" si="35"/>
        <v>0.56136104589017211</v>
      </c>
      <c r="AG37" s="122">
        <f t="shared" si="36"/>
        <v>0.91494056270845225</v>
      </c>
      <c r="AH37" s="122">
        <f t="shared" si="37"/>
        <v>0.73397337983951261</v>
      </c>
      <c r="AI37" s="122">
        <f t="shared" si="38"/>
        <v>0.54686443981211563</v>
      </c>
      <c r="AJ37" s="122">
        <f t="shared" si="39"/>
        <v>0.55361740351046873</v>
      </c>
      <c r="AK37" s="122">
        <f t="shared" si="40"/>
        <v>0.59768837923984341</v>
      </c>
      <c r="AL37" s="122">
        <f t="shared" si="41"/>
        <v>0.78949101429546453</v>
      </c>
      <c r="AM37" s="122">
        <f t="shared" si="42"/>
        <v>0.85577312393822647</v>
      </c>
      <c r="AN37" s="122">
        <f t="shared" si="43"/>
        <v>0.5392227587309858</v>
      </c>
      <c r="AO37" s="122">
        <f t="shared" si="44"/>
        <v>0.66185996306935324</v>
      </c>
      <c r="AP37" s="122">
        <f t="shared" si="45"/>
        <v>0.65123395105233217</v>
      </c>
      <c r="AQ37" s="319">
        <f t="shared" si="48"/>
        <v>-1.6054773834246291E-2</v>
      </c>
      <c r="AS37" s="27"/>
      <c r="AT37" s="27"/>
    </row>
    <row r="38" spans="1:46" ht="20.100000000000001" customHeight="1">
      <c r="A38" s="167" t="s">
        <v>10</v>
      </c>
      <c r="B38" s="37">
        <v>174808.49999999997</v>
      </c>
      <c r="C38" s="61">
        <v>100779.39000000001</v>
      </c>
      <c r="D38" s="61">
        <v>69029.49000000002</v>
      </c>
      <c r="E38" s="61">
        <v>154336.00999999978</v>
      </c>
      <c r="F38" s="61">
        <v>191835.92000000007</v>
      </c>
      <c r="G38" s="61">
        <v>123373.27999999998</v>
      </c>
      <c r="H38" s="61">
        <v>139248.31999999989</v>
      </c>
      <c r="I38" s="61">
        <v>159507.64999999994</v>
      </c>
      <c r="J38" s="61">
        <v>217628.21</v>
      </c>
      <c r="K38" s="61">
        <v>280094.85000000021</v>
      </c>
      <c r="L38" s="61">
        <v>221001.43999999986</v>
      </c>
      <c r="M38" s="61">
        <v>196510.09000000003</v>
      </c>
      <c r="N38" s="319">
        <f t="shared" si="46"/>
        <v>-0.11081986615109769</v>
      </c>
      <c r="P38" s="2" t="s">
        <v>10</v>
      </c>
      <c r="Q38" s="37">
        <v>8836.2159999999967</v>
      </c>
      <c r="R38" s="61">
        <v>6184.2449999999999</v>
      </c>
      <c r="S38" s="61">
        <v>6843.8590000000013</v>
      </c>
      <c r="T38" s="61">
        <v>12325.401000000003</v>
      </c>
      <c r="U38" s="61">
        <v>11790.632999999998</v>
      </c>
      <c r="V38" s="61">
        <v>8857.4580000000024</v>
      </c>
      <c r="W38" s="61">
        <v>10603.755000000001</v>
      </c>
      <c r="X38" s="61">
        <v>13090.348000000009</v>
      </c>
      <c r="Y38" s="61">
        <v>16694.899000000001</v>
      </c>
      <c r="Z38" s="61">
        <v>17343.396999999994</v>
      </c>
      <c r="AA38" s="61">
        <v>14141.986999999999</v>
      </c>
      <c r="AB38" s="61">
        <v>12757.985000000006</v>
      </c>
      <c r="AC38" s="319">
        <f t="shared" si="47"/>
        <v>-9.7864748426087028E-2</v>
      </c>
      <c r="AE38" s="121">
        <f t="shared" si="34"/>
        <v>0.50547976786025839</v>
      </c>
      <c r="AF38" s="122">
        <f t="shared" si="35"/>
        <v>0.61364183688748253</v>
      </c>
      <c r="AG38" s="122">
        <f t="shared" si="36"/>
        <v>0.99143989040046498</v>
      </c>
      <c r="AH38" s="122">
        <f t="shared" si="37"/>
        <v>0.79860824444016809</v>
      </c>
      <c r="AI38" s="122">
        <f t="shared" si="38"/>
        <v>0.61462071336796531</v>
      </c>
      <c r="AJ38" s="122">
        <f t="shared" si="39"/>
        <v>0.7179397354111039</v>
      </c>
      <c r="AK38" s="122">
        <f t="shared" si="40"/>
        <v>0.76149967195295487</v>
      </c>
      <c r="AL38" s="122">
        <f t="shared" si="41"/>
        <v>0.82067211196453671</v>
      </c>
      <c r="AM38" s="122">
        <f t="shared" si="42"/>
        <v>0.76712936250314256</v>
      </c>
      <c r="AN38" s="122">
        <f t="shared" si="43"/>
        <v>0.61919728263479246</v>
      </c>
      <c r="AO38" s="122">
        <f t="shared" si="44"/>
        <v>0.63990474451207224</v>
      </c>
      <c r="AP38" s="122">
        <f t="shared" si="45"/>
        <v>0.64922798620671351</v>
      </c>
      <c r="AQ38" s="319">
        <f t="shared" si="48"/>
        <v>1.4569733658953019E-2</v>
      </c>
      <c r="AS38" s="27"/>
      <c r="AT38" s="27"/>
    </row>
    <row r="39" spans="1:46" ht="20.100000000000001" customHeight="1">
      <c r="A39" s="167" t="s">
        <v>11</v>
      </c>
      <c r="B39" s="37">
        <v>143517.88</v>
      </c>
      <c r="C39" s="61">
        <v>108144.17000000003</v>
      </c>
      <c r="D39" s="61">
        <v>125852.90000000002</v>
      </c>
      <c r="E39" s="61">
        <v>102029.78999999992</v>
      </c>
      <c r="F39" s="61">
        <v>191064.2</v>
      </c>
      <c r="G39" s="61">
        <v>143527.37999999992</v>
      </c>
      <c r="H39" s="61">
        <v>151132.13000000012</v>
      </c>
      <c r="I39" s="61">
        <v>135712.65999999989</v>
      </c>
      <c r="J39" s="61">
        <v>269199.01</v>
      </c>
      <c r="K39" s="61">
        <v>227951.96000000008</v>
      </c>
      <c r="L39" s="61">
        <v>225932.47000000003</v>
      </c>
      <c r="M39" s="61">
        <v>218230.7999999999</v>
      </c>
      <c r="N39" s="319">
        <f t="shared" si="46"/>
        <v>-3.4088371627150928E-2</v>
      </c>
      <c r="P39" s="2" t="s">
        <v>11</v>
      </c>
      <c r="Q39" s="37">
        <v>8561.616</v>
      </c>
      <c r="R39" s="61">
        <v>7679.9049999999988</v>
      </c>
      <c r="S39" s="61">
        <v>10402.912</v>
      </c>
      <c r="T39" s="61">
        <v>7707.6290000000035</v>
      </c>
      <c r="U39" s="61">
        <v>12654.747000000003</v>
      </c>
      <c r="V39" s="61">
        <v>9979.3469999999979</v>
      </c>
      <c r="W39" s="61">
        <v>10712.686999999996</v>
      </c>
      <c r="X39" s="61">
        <v>11080.005999999999</v>
      </c>
      <c r="Y39" s="61">
        <v>17646.002</v>
      </c>
      <c r="Z39" s="61">
        <v>15712.195000000003</v>
      </c>
      <c r="AA39" s="61">
        <v>14615.516000000009</v>
      </c>
      <c r="AB39" s="61">
        <v>15747.380999999999</v>
      </c>
      <c r="AC39" s="319">
        <f t="shared" si="47"/>
        <v>7.7442698567740609E-2</v>
      </c>
      <c r="AE39" s="121">
        <f t="shared" ref="AE39:AF45" si="49">(Q39/B39)*10</f>
        <v>0.59655396247491954</v>
      </c>
      <c r="AF39" s="122">
        <f t="shared" si="49"/>
        <v>0.7101543245465749</v>
      </c>
      <c r="AG39" s="122">
        <f t="shared" ref="AG39:AP41" si="50">IF(S39="","",(S39/D39)*10)</f>
        <v>0.82659295097689434</v>
      </c>
      <c r="AH39" s="122">
        <f t="shared" si="50"/>
        <v>0.75542927217629385</v>
      </c>
      <c r="AI39" s="122">
        <f t="shared" si="50"/>
        <v>0.66232957299169615</v>
      </c>
      <c r="AJ39" s="122">
        <f t="shared" si="50"/>
        <v>0.69529221532504837</v>
      </c>
      <c r="AK39" s="122">
        <f t="shared" si="50"/>
        <v>0.70882922115899427</v>
      </c>
      <c r="AL39" s="122">
        <f t="shared" si="50"/>
        <v>0.81643127472411259</v>
      </c>
      <c r="AM39" s="122">
        <f t="shared" si="50"/>
        <v>0.6555002561116402</v>
      </c>
      <c r="AN39" s="122">
        <f t="shared" si="50"/>
        <v>0.68927659143619546</v>
      </c>
      <c r="AO39" s="122">
        <f t="shared" si="50"/>
        <v>0.64689754420867462</v>
      </c>
      <c r="AP39" s="122">
        <f t="shared" si="50"/>
        <v>0.72159296487938496</v>
      </c>
      <c r="AQ39" s="319">
        <f t="shared" si="48"/>
        <v>0.11546715757296996</v>
      </c>
      <c r="AS39" s="27"/>
      <c r="AT39" s="27"/>
    </row>
    <row r="40" spans="1:46" ht="20.100000000000001" customHeight="1" thickBot="1">
      <c r="A40" s="167" t="s">
        <v>12</v>
      </c>
      <c r="B40" s="37">
        <v>152820.21000000002</v>
      </c>
      <c r="C40" s="61">
        <v>216465.13999999996</v>
      </c>
      <c r="D40" s="61">
        <v>85804.429999999964</v>
      </c>
      <c r="E40" s="61">
        <v>229961.75</v>
      </c>
      <c r="F40" s="61">
        <v>233293.19000000015</v>
      </c>
      <c r="G40" s="61">
        <v>149139.44999999995</v>
      </c>
      <c r="H40" s="61">
        <v>169639.46999999994</v>
      </c>
      <c r="I40" s="61">
        <v>161502.75000000003</v>
      </c>
      <c r="J40" s="61">
        <v>201567.8</v>
      </c>
      <c r="K40" s="61">
        <v>231272.66000000015</v>
      </c>
      <c r="L40" s="61">
        <v>249366.14000000007</v>
      </c>
      <c r="M40" s="61">
        <v>227789.03000000017</v>
      </c>
      <c r="N40" s="319">
        <f t="shared" si="46"/>
        <v>-8.6527826111435543E-2</v>
      </c>
      <c r="P40" s="3" t="s">
        <v>12</v>
      </c>
      <c r="Q40" s="37">
        <v>8577.6339999999964</v>
      </c>
      <c r="R40" s="61">
        <v>10729.738000000001</v>
      </c>
      <c r="S40" s="61">
        <v>8400.3320000000022</v>
      </c>
      <c r="T40" s="61">
        <v>14080.129999999997</v>
      </c>
      <c r="U40" s="61">
        <v>13582.820000000003</v>
      </c>
      <c r="V40" s="61">
        <v>9345.7980000000007</v>
      </c>
      <c r="W40" s="61">
        <v>11478.792000000003</v>
      </c>
      <c r="X40" s="61">
        <v>14722.865999999998</v>
      </c>
      <c r="Y40" s="61">
        <v>13500.736999999999</v>
      </c>
      <c r="Z40" s="61">
        <v>16104.085999999999</v>
      </c>
      <c r="AA40" s="61">
        <v>14131.660999999996</v>
      </c>
      <c r="AB40" s="61">
        <v>16346.509000000009</v>
      </c>
      <c r="AC40" s="319">
        <f t="shared" si="47"/>
        <v>0.15672948848688156</v>
      </c>
      <c r="AE40" s="121">
        <f t="shared" si="49"/>
        <v>0.56128924309160388</v>
      </c>
      <c r="AF40" s="122">
        <f t="shared" si="49"/>
        <v>0.49567972006947647</v>
      </c>
      <c r="AG40" s="122">
        <f t="shared" si="50"/>
        <v>0.9790091257525988</v>
      </c>
      <c r="AH40" s="122">
        <f t="shared" si="50"/>
        <v>0.61228139027468687</v>
      </c>
      <c r="AI40" s="122">
        <f t="shared" si="50"/>
        <v>0.5822210241113337</v>
      </c>
      <c r="AJ40" s="122">
        <f t="shared" si="50"/>
        <v>0.62664828118918259</v>
      </c>
      <c r="AK40" s="122">
        <f t="shared" si="50"/>
        <v>0.67665809142176681</v>
      </c>
      <c r="AL40" s="122">
        <f t="shared" si="50"/>
        <v>0.91161704676855315</v>
      </c>
      <c r="AM40" s="122">
        <f t="shared" si="50"/>
        <v>0.66978639445387611</v>
      </c>
      <c r="AN40" s="122">
        <f t="shared" si="50"/>
        <v>0.69632467581771174</v>
      </c>
      <c r="AO40" s="122">
        <f t="shared" si="50"/>
        <v>0.56670328216974419</v>
      </c>
      <c r="AP40" s="122">
        <f t="shared" si="50"/>
        <v>0.71761616439562514</v>
      </c>
      <c r="AQ40" s="319">
        <f t="shared" si="48"/>
        <v>0.26629964387726651</v>
      </c>
      <c r="AS40" s="27"/>
      <c r="AT40" s="27"/>
    </row>
    <row r="41" spans="1:46" ht="20.100000000000001" customHeight="1" thickBot="1">
      <c r="A41" s="325" t="str">
        <f>A19</f>
        <v>jan-dez</v>
      </c>
      <c r="B41" s="154">
        <f>SUM(B29:B40)</f>
        <v>1813519.3599999999</v>
      </c>
      <c r="C41" s="458">
        <f t="shared" ref="C41:M41" si="51">SUM(C29:C40)</f>
        <v>1633514.4599999997</v>
      </c>
      <c r="D41" s="458">
        <f t="shared" si="51"/>
        <v>1293051.3799999997</v>
      </c>
      <c r="E41" s="458">
        <f t="shared" si="51"/>
        <v>1596293.2899999996</v>
      </c>
      <c r="F41" s="458">
        <f t="shared" si="51"/>
        <v>2327610.58</v>
      </c>
      <c r="G41" s="458">
        <f t="shared" si="51"/>
        <v>2158071.8899999997</v>
      </c>
      <c r="H41" s="458">
        <f t="shared" si="51"/>
        <v>1802160.4399999995</v>
      </c>
      <c r="I41" s="458">
        <f t="shared" si="51"/>
        <v>2154377.0199999996</v>
      </c>
      <c r="J41" s="458">
        <f t="shared" si="51"/>
        <v>1975193.6100000003</v>
      </c>
      <c r="K41" s="458">
        <f t="shared" si="51"/>
        <v>2933388.68</v>
      </c>
      <c r="L41" s="458">
        <f t="shared" si="51"/>
        <v>2743339.09</v>
      </c>
      <c r="M41" s="289">
        <f t="shared" si="51"/>
        <v>2863277.9700000007</v>
      </c>
      <c r="N41" s="318">
        <f t="shared" si="46"/>
        <v>4.3720034623937365E-2</v>
      </c>
      <c r="P41" s="2"/>
      <c r="Q41" s="154">
        <f>SUM(Q29:Q40)</f>
        <v>88593.928999999989</v>
      </c>
      <c r="R41" s="155">
        <f t="shared" ref="R41:AB41" si="52">SUM(R29:R40)</f>
        <v>80744.22</v>
      </c>
      <c r="S41" s="155">
        <f t="shared" si="52"/>
        <v>85348.562999999995</v>
      </c>
      <c r="T41" s="155">
        <f t="shared" si="52"/>
        <v>121368.935</v>
      </c>
      <c r="U41" s="155">
        <f t="shared" si="52"/>
        <v>124143.97100000001</v>
      </c>
      <c r="V41" s="155">
        <f t="shared" si="52"/>
        <v>115571.70700000001</v>
      </c>
      <c r="W41" s="155">
        <f t="shared" si="52"/>
        <v>109068.98599999999</v>
      </c>
      <c r="X41" s="155">
        <f t="shared" si="52"/>
        <v>136178.72600000002</v>
      </c>
      <c r="Y41" s="155">
        <f t="shared" si="52"/>
        <v>153404.38700000002</v>
      </c>
      <c r="Z41" s="155">
        <f t="shared" si="52"/>
        <v>167744.46300000002</v>
      </c>
      <c r="AA41" s="155">
        <f t="shared" si="52"/>
        <v>164346.62299999999</v>
      </c>
      <c r="AB41" s="289">
        <f t="shared" si="52"/>
        <v>165355.20000000004</v>
      </c>
      <c r="AC41" s="318">
        <f t="shared" si="47"/>
        <v>6.1368891041956395E-3</v>
      </c>
      <c r="AE41" s="158">
        <f t="shared" si="49"/>
        <v>0.48851934505954209</v>
      </c>
      <c r="AF41" s="159">
        <f t="shared" si="49"/>
        <v>0.49429755277464771</v>
      </c>
      <c r="AG41" s="159">
        <f t="shared" si="50"/>
        <v>0.66005546508136448</v>
      </c>
      <c r="AH41" s="159">
        <f t="shared" si="50"/>
        <v>0.76031726600817851</v>
      </c>
      <c r="AI41" s="159">
        <f t="shared" si="50"/>
        <v>0.53335369785095244</v>
      </c>
      <c r="AJ41" s="159">
        <f t="shared" si="50"/>
        <v>0.53553223845568942</v>
      </c>
      <c r="AK41" s="159">
        <f t="shared" si="50"/>
        <v>0.60521240828036382</v>
      </c>
      <c r="AL41" s="159">
        <f t="shared" si="50"/>
        <v>0.63210257413532966</v>
      </c>
      <c r="AM41" s="159">
        <f t="shared" si="50"/>
        <v>0.77665493763925242</v>
      </c>
      <c r="AN41" s="159">
        <f t="shared" si="50"/>
        <v>0.5718453341818992</v>
      </c>
      <c r="AO41" s="159">
        <f t="shared" si="50"/>
        <v>0.59907513292496417</v>
      </c>
      <c r="AP41" s="159">
        <f t="shared" si="50"/>
        <v>0.5775031335850358</v>
      </c>
      <c r="AQ41" s="318">
        <f t="shared" si="48"/>
        <v>-3.6008837880824415E-2</v>
      </c>
      <c r="AS41" s="27"/>
      <c r="AT41" s="27"/>
    </row>
    <row r="42" spans="1:46" ht="20.100000000000001" customHeight="1">
      <c r="A42" s="167" t="s">
        <v>15</v>
      </c>
      <c r="B42" s="37">
        <f>SUM(B29:B31)</f>
        <v>383486.16999999993</v>
      </c>
      <c r="C42" s="61">
        <f>SUM(C29:C31)</f>
        <v>359736.73</v>
      </c>
      <c r="D42" s="61">
        <f>SUM(D29:D31)</f>
        <v>337710.40999999992</v>
      </c>
      <c r="E42" s="61">
        <f t="shared" ref="E42:M42" si="53">SUM(E29:E31)</f>
        <v>269354.83</v>
      </c>
      <c r="F42" s="61">
        <f t="shared" si="53"/>
        <v>518885.16000000003</v>
      </c>
      <c r="G42" s="61">
        <f t="shared" si="53"/>
        <v>534367.81999999983</v>
      </c>
      <c r="H42" s="61">
        <f t="shared" si="53"/>
        <v>446495.15</v>
      </c>
      <c r="I42" s="61">
        <f t="shared" si="53"/>
        <v>530104.43999999994</v>
      </c>
      <c r="J42" s="61">
        <f t="shared" si="53"/>
        <v>340089.82</v>
      </c>
      <c r="K42" s="61">
        <f t="shared" si="53"/>
        <v>649570.5</v>
      </c>
      <c r="L42" s="61">
        <f t="shared" si="53"/>
        <v>640253.84</v>
      </c>
      <c r="M42" s="61">
        <f t="shared" si="53"/>
        <v>794036.41000000096</v>
      </c>
      <c r="N42" s="318">
        <f t="shared" si="46"/>
        <v>0.24019000026614601</v>
      </c>
      <c r="P42" s="4" t="s">
        <v>15</v>
      </c>
      <c r="Q42" s="37">
        <f>SUM(Q29:Q31)</f>
        <v>17209.863000000001</v>
      </c>
      <c r="R42" s="61">
        <f>SUM(R29:R31)</f>
        <v>15796.161</v>
      </c>
      <c r="S42" s="61">
        <f>SUM(S29:S31)</f>
        <v>16995.894999999997</v>
      </c>
      <c r="T42" s="61">
        <f t="shared" ref="T42:AB42" si="54">SUM(T29:T31)</f>
        <v>22740.453000000001</v>
      </c>
      <c r="U42" s="61">
        <f t="shared" si="54"/>
        <v>26284.577999999994</v>
      </c>
      <c r="V42" s="61">
        <f t="shared" si="54"/>
        <v>26114.18</v>
      </c>
      <c r="W42" s="61">
        <f t="shared" si="54"/>
        <v>24267.392</v>
      </c>
      <c r="X42" s="61">
        <f t="shared" si="54"/>
        <v>28921.351000000002</v>
      </c>
      <c r="Y42" s="61">
        <f t="shared" si="54"/>
        <v>27891.383000000002</v>
      </c>
      <c r="Z42" s="61">
        <f t="shared" si="54"/>
        <v>37417.438999999998</v>
      </c>
      <c r="AA42" s="61">
        <f t="shared" si="54"/>
        <v>39515.076000000001</v>
      </c>
      <c r="AB42" s="61">
        <f t="shared" si="54"/>
        <v>40887.645000000004</v>
      </c>
      <c r="AC42" s="318">
        <f t="shared" si="47"/>
        <v>3.4735324816280326E-2</v>
      </c>
      <c r="AE42" s="166">
        <f t="shared" si="49"/>
        <v>0.44877401967325198</v>
      </c>
      <c r="AF42" s="160">
        <f t="shared" si="49"/>
        <v>0.43910336873301764</v>
      </c>
      <c r="AG42" s="160">
        <f t="shared" ref="AG42:AP44" si="55">(S42/D42)*10</f>
        <v>0.50326831796508742</v>
      </c>
      <c r="AH42" s="160">
        <f t="shared" si="55"/>
        <v>0.84425636622146327</v>
      </c>
      <c r="AI42" s="160">
        <f t="shared" si="55"/>
        <v>0.50655867668290977</v>
      </c>
      <c r="AJ42" s="160">
        <f t="shared" si="55"/>
        <v>0.48869297556129054</v>
      </c>
      <c r="AK42" s="160">
        <f t="shared" si="55"/>
        <v>0.54350852411274786</v>
      </c>
      <c r="AL42" s="160">
        <f t="shared" si="55"/>
        <v>0.54557835810618771</v>
      </c>
      <c r="AM42" s="160">
        <f t="shared" si="55"/>
        <v>0.8201181382024314</v>
      </c>
      <c r="AN42" s="160">
        <f t="shared" si="55"/>
        <v>0.57603353292675696</v>
      </c>
      <c r="AO42" s="160">
        <f t="shared" si="55"/>
        <v>0.61717827416700854</v>
      </c>
      <c r="AP42" s="160">
        <f t="shared" si="55"/>
        <v>0.51493413255444997</v>
      </c>
      <c r="AQ42" s="318">
        <f t="shared" si="48"/>
        <v>-0.16566387037935701</v>
      </c>
      <c r="AS42" s="27"/>
      <c r="AT42" s="27"/>
    </row>
    <row r="43" spans="1:46" ht="20.100000000000001" customHeight="1">
      <c r="A43" s="167" t="s">
        <v>16</v>
      </c>
      <c r="B43" s="37">
        <f>SUM(B32:B34)</f>
        <v>448543.28</v>
      </c>
      <c r="C43" s="61">
        <f>SUM(C32:C34)</f>
        <v>360372.79999999993</v>
      </c>
      <c r="D43" s="61">
        <f>SUM(D32:D34)</f>
        <v>357222.51</v>
      </c>
      <c r="E43" s="61">
        <f t="shared" ref="E43:M43" si="56">SUM(E32:E34)</f>
        <v>409796.7099999999</v>
      </c>
      <c r="F43" s="61">
        <f t="shared" si="56"/>
        <v>510240.19999999995</v>
      </c>
      <c r="G43" s="61">
        <f t="shared" si="56"/>
        <v>581930.29000000015</v>
      </c>
      <c r="H43" s="61">
        <f t="shared" si="56"/>
        <v>437395.03</v>
      </c>
      <c r="I43" s="61">
        <f t="shared" si="56"/>
        <v>651460.00999999989</v>
      </c>
      <c r="J43" s="61">
        <f t="shared" si="56"/>
        <v>432659.41000000003</v>
      </c>
      <c r="K43" s="61">
        <f t="shared" si="56"/>
        <v>721335.31</v>
      </c>
      <c r="L43" s="61">
        <f t="shared" si="56"/>
        <v>641165.57999999984</v>
      </c>
      <c r="M43" s="61">
        <f t="shared" si="56"/>
        <v>764380.3</v>
      </c>
      <c r="N43" s="319">
        <f t="shared" si="46"/>
        <v>0.19217301090928843</v>
      </c>
      <c r="P43" s="2" t="s">
        <v>16</v>
      </c>
      <c r="Q43" s="37">
        <f>SUM(Q32:Q34)</f>
        <v>20649.732000000004</v>
      </c>
      <c r="R43" s="61">
        <f>SUM(R32:R34)</f>
        <v>16807.051000000003</v>
      </c>
      <c r="S43" s="61">
        <f>SUM(S32:S34)</f>
        <v>19988.995000000003</v>
      </c>
      <c r="T43" s="61">
        <f t="shared" ref="T43:AB43" si="57">SUM(T32:T34)</f>
        <v>32307.84499999999</v>
      </c>
      <c r="U43" s="61">
        <f t="shared" si="57"/>
        <v>26348.47</v>
      </c>
      <c r="V43" s="61">
        <f t="shared" si="57"/>
        <v>29735.684000000008</v>
      </c>
      <c r="W43" s="61">
        <f t="shared" si="57"/>
        <v>25013.658999999996</v>
      </c>
      <c r="X43" s="61">
        <f t="shared" si="57"/>
        <v>35963.210000000006</v>
      </c>
      <c r="Y43" s="61">
        <f t="shared" si="57"/>
        <v>36186.675000000003</v>
      </c>
      <c r="Z43" s="61">
        <f t="shared" si="57"/>
        <v>38844.275000000009</v>
      </c>
      <c r="AA43" s="61">
        <f t="shared" si="57"/>
        <v>36822.900999999991</v>
      </c>
      <c r="AB43" s="61">
        <f t="shared" si="57"/>
        <v>39887.193999999989</v>
      </c>
      <c r="AC43" s="319">
        <f t="shared" si="47"/>
        <v>8.3217044740717158E-2</v>
      </c>
      <c r="AE43" s="121">
        <f t="shared" si="49"/>
        <v>0.46037323310250017</v>
      </c>
      <c r="AF43" s="122">
        <f t="shared" si="49"/>
        <v>0.46637956582738782</v>
      </c>
      <c r="AG43" s="122">
        <f t="shared" si="55"/>
        <v>0.55956706087754671</v>
      </c>
      <c r="AH43" s="122">
        <f t="shared" si="55"/>
        <v>0.78838712492347729</v>
      </c>
      <c r="AI43" s="122">
        <f t="shared" si="55"/>
        <v>0.51639345547450011</v>
      </c>
      <c r="AJ43" s="122">
        <f t="shared" si="55"/>
        <v>0.51098360939417675</v>
      </c>
      <c r="AK43" s="122">
        <f t="shared" si="55"/>
        <v>0.57187798864564132</v>
      </c>
      <c r="AL43" s="122">
        <f t="shared" si="55"/>
        <v>0.55204017818376927</v>
      </c>
      <c r="AM43" s="122">
        <f t="shared" si="55"/>
        <v>0.83637785666097031</v>
      </c>
      <c r="AN43" s="122">
        <f t="shared" si="55"/>
        <v>0.53850510936446472</v>
      </c>
      <c r="AO43" s="122">
        <f t="shared" si="55"/>
        <v>0.57431188055977678</v>
      </c>
      <c r="AP43" s="122">
        <f t="shared" si="55"/>
        <v>0.52182394025591694</v>
      </c>
      <c r="AQ43" s="319">
        <f t="shared" si="48"/>
        <v>-9.1392746834177099E-2</v>
      </c>
      <c r="AS43" s="27"/>
      <c r="AT43" s="27"/>
    </row>
    <row r="44" spans="1:46" ht="20.100000000000001" customHeight="1">
      <c r="A44" s="167" t="s">
        <v>17</v>
      </c>
      <c r="B44" s="37">
        <f>SUM(B35:B37)</f>
        <v>510343.31999999995</v>
      </c>
      <c r="C44" s="61">
        <f>SUM(C35:C37)</f>
        <v>488016.22999999986</v>
      </c>
      <c r="D44" s="61">
        <f>SUM(D35:D37)</f>
        <v>317431.6399999999</v>
      </c>
      <c r="E44" s="61">
        <f t="shared" ref="E44:M44" si="58">SUM(E35:E37)</f>
        <v>430814.19999999995</v>
      </c>
      <c r="F44" s="61">
        <f t="shared" si="58"/>
        <v>682291.91</v>
      </c>
      <c r="G44" s="61">
        <f t="shared" si="58"/>
        <v>625733.66999999993</v>
      </c>
      <c r="H44" s="61">
        <f t="shared" si="58"/>
        <v>458250.33999999968</v>
      </c>
      <c r="I44" s="61">
        <f t="shared" si="58"/>
        <v>516089.50999999983</v>
      </c>
      <c r="J44" s="61">
        <f t="shared" si="58"/>
        <v>514049.36</v>
      </c>
      <c r="K44" s="61">
        <f t="shared" si="58"/>
        <v>823163.40000000037</v>
      </c>
      <c r="L44" s="61">
        <f t="shared" si="58"/>
        <v>765619.61999999988</v>
      </c>
      <c r="M44" s="61">
        <f t="shared" si="58"/>
        <v>662331.33999999973</v>
      </c>
      <c r="N44" s="319">
        <f t="shared" si="46"/>
        <v>-0.13490808921537326</v>
      </c>
      <c r="P44" s="2" t="s">
        <v>17</v>
      </c>
      <c r="Q44" s="37">
        <f>SUM(Q35:Q37)</f>
        <v>24758.867999999999</v>
      </c>
      <c r="R44" s="61">
        <f>SUM(R35:R37)</f>
        <v>23547.119999999995</v>
      </c>
      <c r="S44" s="61">
        <f>SUM(S35:S37)</f>
        <v>22716.569999999996</v>
      </c>
      <c r="T44" s="61">
        <f t="shared" ref="T44:AB44" si="59">SUM(T35:T37)</f>
        <v>32207.47700000001</v>
      </c>
      <c r="U44" s="61">
        <f t="shared" si="59"/>
        <v>33482.723000000005</v>
      </c>
      <c r="V44" s="61">
        <f t="shared" si="59"/>
        <v>31539.239999999998</v>
      </c>
      <c r="W44" s="61">
        <f t="shared" si="59"/>
        <v>26992.701000000008</v>
      </c>
      <c r="X44" s="61">
        <f t="shared" si="59"/>
        <v>32400.945000000014</v>
      </c>
      <c r="Y44" s="61">
        <f t="shared" si="59"/>
        <v>41484.690999999999</v>
      </c>
      <c r="Z44" s="61">
        <f t="shared" si="59"/>
        <v>42323.071000000004</v>
      </c>
      <c r="AA44" s="61">
        <f t="shared" si="59"/>
        <v>45119.482000000004</v>
      </c>
      <c r="AB44" s="61">
        <f t="shared" si="59"/>
        <v>39728.486000000004</v>
      </c>
      <c r="AC44" s="319">
        <f t="shared" si="47"/>
        <v>-0.11948266604656496</v>
      </c>
      <c r="AE44" s="121">
        <f t="shared" si="49"/>
        <v>0.48514141421504259</v>
      </c>
      <c r="AF44" s="122">
        <f t="shared" si="49"/>
        <v>0.48250690351015585</v>
      </c>
      <c r="AG44" s="122">
        <f t="shared" si="55"/>
        <v>0.71563660131674345</v>
      </c>
      <c r="AH44" s="122">
        <f t="shared" si="55"/>
        <v>0.74759552958096576</v>
      </c>
      <c r="AI44" s="122">
        <f t="shared" si="55"/>
        <v>0.49073897124179594</v>
      </c>
      <c r="AJ44" s="122">
        <f t="shared" si="55"/>
        <v>0.50403616605767754</v>
      </c>
      <c r="AK44" s="122">
        <f t="shared" si="55"/>
        <v>0.58903831909868365</v>
      </c>
      <c r="AL44" s="122">
        <f t="shared" si="55"/>
        <v>0.62781638402222173</v>
      </c>
      <c r="AM44" s="122">
        <f t="shared" si="55"/>
        <v>0.80701765682579585</v>
      </c>
      <c r="AN44" s="122">
        <f t="shared" si="55"/>
        <v>0.5141515159687613</v>
      </c>
      <c r="AO44" s="122">
        <f t="shared" si="55"/>
        <v>0.58931982437963137</v>
      </c>
      <c r="AP44" s="122">
        <f t="shared" si="55"/>
        <v>0.59982796525980508</v>
      </c>
      <c r="AQ44" s="319">
        <f t="shared" si="48"/>
        <v>1.7830964521235105E-2</v>
      </c>
      <c r="AS44" s="27"/>
      <c r="AT44" s="27"/>
    </row>
    <row r="45" spans="1:46" ht="20.100000000000001" customHeight="1" thickBot="1">
      <c r="A45" s="170" t="s">
        <v>18</v>
      </c>
      <c r="B45" s="117">
        <f>SUM(B38:B40)</f>
        <v>471146.59</v>
      </c>
      <c r="C45" s="67">
        <f>SUM(C38:C40)</f>
        <v>425388.7</v>
      </c>
      <c r="D45" s="67">
        <f>IF(D40="","",SUM(D38:D40))</f>
        <v>280686.82</v>
      </c>
      <c r="E45" s="67">
        <f t="shared" ref="E45:M45" si="60">IF(E40="","",SUM(E38:E40))</f>
        <v>486327.5499999997</v>
      </c>
      <c r="F45" s="67">
        <f t="shared" si="60"/>
        <v>616193.31000000029</v>
      </c>
      <c r="G45" s="67">
        <f t="shared" si="60"/>
        <v>416040.10999999987</v>
      </c>
      <c r="H45" s="67">
        <f t="shared" si="60"/>
        <v>460019.91999999993</v>
      </c>
      <c r="I45" s="67">
        <f t="shared" si="60"/>
        <v>456723.05999999982</v>
      </c>
      <c r="J45" s="67">
        <f t="shared" si="60"/>
        <v>688395.02</v>
      </c>
      <c r="K45" s="67">
        <f t="shared" si="60"/>
        <v>739319.47000000044</v>
      </c>
      <c r="L45" s="67">
        <f t="shared" si="60"/>
        <v>696300.05</v>
      </c>
      <c r="M45" s="67">
        <f t="shared" si="60"/>
        <v>642529.92000000004</v>
      </c>
      <c r="N45" s="321">
        <f t="shared" si="46"/>
        <v>-7.7222642738572253E-2</v>
      </c>
      <c r="P45" s="3" t="s">
        <v>18</v>
      </c>
      <c r="Q45" s="117">
        <f>SUM(Q38:Q40)</f>
        <v>25975.465999999993</v>
      </c>
      <c r="R45" s="67">
        <f>SUM(R38:R40)</f>
        <v>24593.887999999999</v>
      </c>
      <c r="S45" s="67">
        <f>IF(S40="","",SUM(S38:S40))</f>
        <v>25647.103000000003</v>
      </c>
      <c r="T45" s="67">
        <f t="shared" ref="T45:AB45" si="61">IF(T40="","",SUM(T38:T40))</f>
        <v>34113.160000000003</v>
      </c>
      <c r="U45" s="67">
        <f t="shared" si="61"/>
        <v>38028.200000000004</v>
      </c>
      <c r="V45" s="67">
        <f t="shared" si="61"/>
        <v>28182.603000000003</v>
      </c>
      <c r="W45" s="67">
        <f t="shared" si="61"/>
        <v>32795.233999999997</v>
      </c>
      <c r="X45" s="67">
        <f t="shared" si="61"/>
        <v>38893.22</v>
      </c>
      <c r="Y45" s="67">
        <f t="shared" si="61"/>
        <v>47841.637999999999</v>
      </c>
      <c r="Z45" s="67">
        <f t="shared" si="61"/>
        <v>49159.678</v>
      </c>
      <c r="AA45" s="67">
        <f t="shared" si="61"/>
        <v>42889.164000000004</v>
      </c>
      <c r="AB45" s="67">
        <f t="shared" si="61"/>
        <v>44851.875000000015</v>
      </c>
      <c r="AC45" s="321">
        <f t="shared" si="47"/>
        <v>4.5762398166586088E-2</v>
      </c>
      <c r="AE45" s="125">
        <f t="shared" si="49"/>
        <v>0.5513245039086454</v>
      </c>
      <c r="AF45" s="126">
        <f t="shared" si="49"/>
        <v>0.5781509475921669</v>
      </c>
      <c r="AG45" s="126">
        <f t="shared" ref="AG45:AP45" si="62">IF(S40="","",(S45/D45)*10)</f>
        <v>0.91372665805968378</v>
      </c>
      <c r="AH45" s="126">
        <f t="shared" si="62"/>
        <v>0.70144411929778661</v>
      </c>
      <c r="AI45" s="126">
        <f t="shared" si="62"/>
        <v>0.61714723907015456</v>
      </c>
      <c r="AJ45" s="126">
        <f t="shared" si="62"/>
        <v>0.67740110442716717</v>
      </c>
      <c r="AK45" s="126">
        <f t="shared" si="62"/>
        <v>0.7129089975060211</v>
      </c>
      <c r="AL45" s="126">
        <f t="shared" si="62"/>
        <v>0.85157119064669118</v>
      </c>
      <c r="AM45" s="126">
        <f t="shared" si="62"/>
        <v>0.69497362139545982</v>
      </c>
      <c r="AN45" s="126">
        <f t="shared" si="62"/>
        <v>0.66493146731277042</v>
      </c>
      <c r="AO45" s="126">
        <f t="shared" si="62"/>
        <v>0.61595807726855689</v>
      </c>
      <c r="AP45" s="126">
        <f t="shared" si="62"/>
        <v>0.69805115067637646</v>
      </c>
      <c r="AQ45" s="321">
        <f t="shared" si="48"/>
        <v>0.13327704666502344</v>
      </c>
      <c r="AS45" s="27"/>
      <c r="AT45" s="27"/>
    </row>
    <row r="46" spans="1:46">
      <c r="Q46" s="15"/>
      <c r="R46" s="15"/>
      <c r="S46" s="15"/>
      <c r="T46" s="15"/>
      <c r="U46" s="15"/>
      <c r="V46" s="15"/>
      <c r="W46" s="15"/>
      <c r="X46" s="15"/>
      <c r="Y46" s="15"/>
      <c r="Z46" s="15"/>
      <c r="AA46" s="60">
        <v>164346.62300000008</v>
      </c>
      <c r="AB46" s="36">
        <v>165333.11300000001</v>
      </c>
      <c r="AS46" s="27"/>
      <c r="AT46" s="27"/>
    </row>
    <row r="47" spans="1:46" ht="15.75" thickBot="1">
      <c r="N47" s="329" t="s">
        <v>19</v>
      </c>
      <c r="AC47" s="312">
        <v>1000</v>
      </c>
      <c r="AQ47" s="312" t="s">
        <v>43</v>
      </c>
      <c r="AS47" s="27"/>
      <c r="AT47" s="27"/>
    </row>
    <row r="48" spans="1:46" ht="20.100000000000001" customHeight="1">
      <c r="A48" s="507" t="s">
        <v>31</v>
      </c>
      <c r="B48" s="509" t="s">
        <v>0</v>
      </c>
      <c r="C48" s="506"/>
      <c r="D48" s="506"/>
      <c r="E48" s="506"/>
      <c r="F48" s="506"/>
      <c r="G48" s="506"/>
      <c r="H48" s="506"/>
      <c r="I48" s="506"/>
      <c r="J48" s="506"/>
      <c r="K48" s="506"/>
      <c r="L48" s="506"/>
      <c r="M48" s="506"/>
      <c r="N48" s="512" t="str">
        <f>N26</f>
        <v>D       2021/2020</v>
      </c>
      <c r="P48" s="510" t="s">
        <v>21</v>
      </c>
      <c r="Q48" s="505" t="s">
        <v>0</v>
      </c>
      <c r="R48" s="506"/>
      <c r="S48" s="506"/>
      <c r="T48" s="506"/>
      <c r="U48" s="506"/>
      <c r="V48" s="506"/>
      <c r="W48" s="506"/>
      <c r="X48" s="506"/>
      <c r="Y48" s="506"/>
      <c r="Z48" s="506"/>
      <c r="AA48" s="506"/>
      <c r="AB48" s="506"/>
      <c r="AC48" s="514" t="str">
        <f>N48</f>
        <v>D       2021/2020</v>
      </c>
      <c r="AE48" s="505" t="s">
        <v>0</v>
      </c>
      <c r="AF48" s="506"/>
      <c r="AG48" s="506"/>
      <c r="AH48" s="506"/>
      <c r="AI48" s="506"/>
      <c r="AJ48" s="506"/>
      <c r="AK48" s="506"/>
      <c r="AL48" s="506"/>
      <c r="AM48" s="506"/>
      <c r="AN48" s="506"/>
      <c r="AO48" s="506"/>
      <c r="AP48" s="506"/>
      <c r="AQ48" s="512" t="str">
        <f>AC48</f>
        <v>D       2021/2020</v>
      </c>
      <c r="AS48" s="27"/>
      <c r="AT48" s="27"/>
    </row>
    <row r="49" spans="1:46" ht="20.100000000000001" customHeight="1" thickBot="1">
      <c r="A49" s="508"/>
      <c r="B49" s="31">
        <v>2010</v>
      </c>
      <c r="C49" s="163">
        <v>2011</v>
      </c>
      <c r="D49" s="163">
        <v>2012</v>
      </c>
      <c r="E49" s="163">
        <v>2013</v>
      </c>
      <c r="F49" s="163">
        <v>2014</v>
      </c>
      <c r="G49" s="163">
        <v>2015</v>
      </c>
      <c r="H49" s="163">
        <v>2016</v>
      </c>
      <c r="I49" s="163">
        <v>2017</v>
      </c>
      <c r="J49" s="163">
        <v>2018</v>
      </c>
      <c r="K49" s="163">
        <v>2019</v>
      </c>
      <c r="L49" s="163">
        <v>2020</v>
      </c>
      <c r="M49" s="163">
        <v>2021</v>
      </c>
      <c r="N49" s="513"/>
      <c r="P49" s="511"/>
      <c r="Q49" s="51">
        <v>2010</v>
      </c>
      <c r="R49" s="163">
        <v>2011</v>
      </c>
      <c r="S49" s="163">
        <v>2012</v>
      </c>
      <c r="T49" s="163">
        <v>2013</v>
      </c>
      <c r="U49" s="163">
        <v>2014</v>
      </c>
      <c r="V49" s="163">
        <v>2015</v>
      </c>
      <c r="W49" s="163">
        <v>2016</v>
      </c>
      <c r="X49" s="163">
        <v>2017</v>
      </c>
      <c r="Y49" s="163">
        <v>2018</v>
      </c>
      <c r="Z49" s="163">
        <v>2019</v>
      </c>
      <c r="AA49" s="163">
        <v>2020</v>
      </c>
      <c r="AB49" s="163">
        <v>2021</v>
      </c>
      <c r="AC49" s="515"/>
      <c r="AE49" s="51">
        <v>2010</v>
      </c>
      <c r="AF49" s="163">
        <v>2011</v>
      </c>
      <c r="AG49" s="163">
        <v>2012</v>
      </c>
      <c r="AH49" s="163">
        <v>2013</v>
      </c>
      <c r="AI49" s="163">
        <v>2014</v>
      </c>
      <c r="AJ49" s="163">
        <v>2015</v>
      </c>
      <c r="AK49" s="163">
        <v>2016</v>
      </c>
      <c r="AL49" s="163">
        <v>2017</v>
      </c>
      <c r="AM49" s="277">
        <v>2018</v>
      </c>
      <c r="AN49" s="163">
        <v>2019</v>
      </c>
      <c r="AO49" s="29">
        <v>2020</v>
      </c>
      <c r="AP49" s="163">
        <v>2021</v>
      </c>
      <c r="AQ49" s="513"/>
      <c r="AS49" s="27"/>
      <c r="AT49" s="27"/>
    </row>
    <row r="50" spans="1:46" ht="3" customHeight="1" thickBot="1">
      <c r="A50" s="314" t="s">
        <v>62</v>
      </c>
      <c r="B50" s="316"/>
      <c r="C50" s="316"/>
      <c r="D50" s="316"/>
      <c r="E50" s="316"/>
      <c r="F50" s="316"/>
      <c r="G50" s="316"/>
      <c r="H50" s="316"/>
      <c r="I50" s="316"/>
      <c r="J50" s="316"/>
      <c r="K50" s="316"/>
      <c r="L50" s="316"/>
      <c r="M50" s="316"/>
      <c r="N50" s="317"/>
      <c r="P50" s="314"/>
      <c r="Q50" s="316">
        <v>2010</v>
      </c>
      <c r="R50" s="316">
        <v>2011</v>
      </c>
      <c r="S50" s="316">
        <v>2012</v>
      </c>
      <c r="T50" s="316"/>
      <c r="U50" s="316"/>
      <c r="V50" s="316"/>
      <c r="W50" s="316"/>
      <c r="X50" s="316"/>
      <c r="Y50" s="316"/>
      <c r="Z50" s="316"/>
      <c r="AA50" s="316"/>
      <c r="AB50" s="316"/>
      <c r="AC50" s="317"/>
      <c r="AE50" s="313"/>
      <c r="AF50" s="313"/>
      <c r="AG50" s="313"/>
      <c r="AH50" s="313"/>
      <c r="AI50" s="313"/>
      <c r="AJ50" s="313"/>
      <c r="AK50" s="313"/>
      <c r="AL50" s="313"/>
      <c r="AM50" s="313"/>
      <c r="AN50" s="313"/>
      <c r="AO50" s="313"/>
      <c r="AP50" s="313"/>
      <c r="AQ50" s="315"/>
      <c r="AS50" s="27"/>
      <c r="AT50" s="27"/>
    </row>
    <row r="51" spans="1:46" ht="20.100000000000001" customHeight="1">
      <c r="A51" s="164" t="s">
        <v>1</v>
      </c>
      <c r="B51" s="35">
        <v>95.28</v>
      </c>
      <c r="C51" s="60">
        <v>512.16999999999996</v>
      </c>
      <c r="D51" s="60">
        <v>329.39</v>
      </c>
      <c r="E51" s="60">
        <v>1097.1199999999999</v>
      </c>
      <c r="F51" s="60">
        <v>359.98</v>
      </c>
      <c r="G51" s="60">
        <v>186.74000000000004</v>
      </c>
      <c r="H51" s="60">
        <v>103.10999999999999</v>
      </c>
      <c r="I51" s="60">
        <v>197.02</v>
      </c>
      <c r="J51" s="60">
        <v>149.85</v>
      </c>
      <c r="K51" s="60">
        <v>70.15000000000002</v>
      </c>
      <c r="L51" s="60">
        <v>335.65</v>
      </c>
      <c r="M51" s="60">
        <v>46.04</v>
      </c>
      <c r="N51" s="318">
        <f>(M51-L51)/L51</f>
        <v>-0.86283330850588402</v>
      </c>
      <c r="P51" s="2" t="s">
        <v>1</v>
      </c>
      <c r="Q51" s="35">
        <v>29.815000000000005</v>
      </c>
      <c r="R51" s="60">
        <v>149.20400000000001</v>
      </c>
      <c r="S51" s="60">
        <v>122.17799999999998</v>
      </c>
      <c r="T51" s="60">
        <v>109.56100000000001</v>
      </c>
      <c r="U51" s="60">
        <v>97.120999999999995</v>
      </c>
      <c r="V51" s="60">
        <v>99.907999999999987</v>
      </c>
      <c r="W51" s="60">
        <v>68.53</v>
      </c>
      <c r="X51" s="60">
        <v>118.282</v>
      </c>
      <c r="Y51" s="60">
        <v>104.797</v>
      </c>
      <c r="Z51" s="60">
        <v>234.49399999999994</v>
      </c>
      <c r="AA51" s="60">
        <v>210.21299999999997</v>
      </c>
      <c r="AB51" s="60">
        <v>40.800000000000004</v>
      </c>
      <c r="AC51" s="318">
        <f>(AB51-AA51)/AA51</f>
        <v>-0.80591114726491697</v>
      </c>
      <c r="AE51" s="166">
        <f t="shared" ref="AE51:AE60" si="63">(Q51/B51)*10</f>
        <v>3.1291981528127626</v>
      </c>
      <c r="AF51" s="160">
        <f t="shared" ref="AF51:AF60" si="64">(R51/C51)*10</f>
        <v>2.9131733604076775</v>
      </c>
      <c r="AG51" s="160">
        <f t="shared" ref="AG51:AG60" si="65">(S51/D51)*10</f>
        <v>3.7092200734691394</v>
      </c>
      <c r="AH51" s="160">
        <f t="shared" ref="AH51:AH60" si="66">(T51/E51)*10</f>
        <v>0.99862366924310941</v>
      </c>
      <c r="AI51" s="160">
        <f t="shared" ref="AI51:AI60" si="67">(U51/F51)*10</f>
        <v>2.6979554419689982</v>
      </c>
      <c r="AJ51" s="160">
        <f t="shared" ref="AJ51:AJ60" si="68">(V51/G51)*10</f>
        <v>5.3501124558209252</v>
      </c>
      <c r="AK51" s="160">
        <f t="shared" ref="AK51:AK60" si="69">(W51/H51)*10</f>
        <v>6.6463000678886637</v>
      </c>
      <c r="AL51" s="160">
        <f t="shared" ref="AL51:AL60" si="70">(X51/I51)*10</f>
        <v>6.0035529387879389</v>
      </c>
      <c r="AM51" s="160">
        <f t="shared" ref="AM51:AM60" si="71">(Y51/J51)*10</f>
        <v>6.99346012679346</v>
      </c>
      <c r="AN51" s="160">
        <f t="shared" ref="AN51:AN60" si="72">(Z51/K51)*10</f>
        <v>33.427512473271541</v>
      </c>
      <c r="AO51" s="160">
        <f t="shared" ref="AO51:AO60" si="73">(AA51/L51)*10</f>
        <v>6.2628631014449567</v>
      </c>
      <c r="AP51" s="160">
        <f t="shared" ref="AP51:AP60" si="74">(AB51/M51)*10</f>
        <v>8.8618592528236331</v>
      </c>
      <c r="AQ51" s="318">
        <f>(AP51-AO51)/AO51</f>
        <v>0.41498530452933585</v>
      </c>
      <c r="AS51" s="27"/>
      <c r="AT51" s="27"/>
    </row>
    <row r="52" spans="1:46" ht="20.100000000000001" customHeight="1">
      <c r="A52" s="167" t="s">
        <v>2</v>
      </c>
      <c r="B52" s="37">
        <v>321.11</v>
      </c>
      <c r="C52" s="61">
        <v>100.60000000000001</v>
      </c>
      <c r="D52" s="61">
        <v>100.41000000000001</v>
      </c>
      <c r="E52" s="61">
        <v>382.40000000000003</v>
      </c>
      <c r="F52" s="61">
        <v>109.25</v>
      </c>
      <c r="G52" s="61">
        <v>49.88</v>
      </c>
      <c r="H52" s="61">
        <v>109.05999999999999</v>
      </c>
      <c r="I52" s="61">
        <v>459.19</v>
      </c>
      <c r="J52" s="61">
        <v>210.03</v>
      </c>
      <c r="K52" s="61">
        <v>217.20000000000002</v>
      </c>
      <c r="L52" s="61">
        <v>194.14</v>
      </c>
      <c r="M52" s="61">
        <v>91.550000000000026</v>
      </c>
      <c r="N52" s="319">
        <f t="shared" ref="N52:N67" si="75">(M52-L52)/L52</f>
        <v>-0.52843308952302448</v>
      </c>
      <c r="P52" s="2" t="s">
        <v>2</v>
      </c>
      <c r="Q52" s="37">
        <v>106.98100000000001</v>
      </c>
      <c r="R52" s="61">
        <v>32.087000000000003</v>
      </c>
      <c r="S52" s="61">
        <v>68.099000000000004</v>
      </c>
      <c r="T52" s="61">
        <v>95.572999999999993</v>
      </c>
      <c r="U52" s="61">
        <v>79.214999999999989</v>
      </c>
      <c r="V52" s="61">
        <v>14.875999999999999</v>
      </c>
      <c r="W52" s="61">
        <v>102.047</v>
      </c>
      <c r="X52" s="61">
        <v>223.39400000000003</v>
      </c>
      <c r="Y52" s="61">
        <v>153.98099999999999</v>
      </c>
      <c r="Z52" s="61">
        <v>117.78500000000003</v>
      </c>
      <c r="AA52" s="61">
        <v>729.51499999999999</v>
      </c>
      <c r="AB52" s="61">
        <v>150.98500000000001</v>
      </c>
      <c r="AC52" s="319">
        <f t="shared" ref="AC52:AC67" si="76">(AB52-AA52)/AA52</f>
        <v>-0.79303372788770621</v>
      </c>
      <c r="AE52" s="121">
        <f t="shared" si="63"/>
        <v>3.3315997633209804</v>
      </c>
      <c r="AF52" s="122">
        <f t="shared" si="64"/>
        <v>3.1895626242544735</v>
      </c>
      <c r="AG52" s="122">
        <f t="shared" si="65"/>
        <v>6.7820934169903389</v>
      </c>
      <c r="AH52" s="122">
        <f t="shared" si="66"/>
        <v>2.4992939330543926</v>
      </c>
      <c r="AI52" s="122">
        <f t="shared" si="67"/>
        <v>7.2508009153318067</v>
      </c>
      <c r="AJ52" s="122">
        <f t="shared" si="68"/>
        <v>2.9823576583801121</v>
      </c>
      <c r="AK52" s="122">
        <f t="shared" si="69"/>
        <v>9.3569594718503577</v>
      </c>
      <c r="AL52" s="122">
        <f t="shared" si="70"/>
        <v>4.8649578605805885</v>
      </c>
      <c r="AM52" s="122">
        <f t="shared" si="71"/>
        <v>7.3313812312526778</v>
      </c>
      <c r="AN52" s="122">
        <f t="shared" si="72"/>
        <v>5.4228821362799273</v>
      </c>
      <c r="AO52" s="122">
        <f t="shared" si="73"/>
        <v>37.576748738024108</v>
      </c>
      <c r="AP52" s="122">
        <f t="shared" si="74"/>
        <v>16.492080830147458</v>
      </c>
      <c r="AQ52" s="319">
        <f t="shared" ref="AQ52:AQ67" si="77">(AP52-AO52)/AO52</f>
        <v>-0.56110942580141221</v>
      </c>
      <c r="AS52" s="27"/>
      <c r="AT52" s="27"/>
    </row>
    <row r="53" spans="1:46" ht="20.100000000000001" customHeight="1">
      <c r="A53" s="167" t="s">
        <v>3</v>
      </c>
      <c r="B53" s="37">
        <v>94.44</v>
      </c>
      <c r="C53" s="61">
        <v>412.02000000000004</v>
      </c>
      <c r="D53" s="61">
        <v>20.839999999999996</v>
      </c>
      <c r="E53" s="61">
        <v>99.119999999999976</v>
      </c>
      <c r="F53" s="61">
        <v>153.96</v>
      </c>
      <c r="G53" s="61">
        <v>19.999999999999996</v>
      </c>
      <c r="H53" s="61">
        <v>65.94</v>
      </c>
      <c r="I53" s="61">
        <v>25.840000000000003</v>
      </c>
      <c r="J53" s="61">
        <v>3.52</v>
      </c>
      <c r="K53" s="61">
        <v>37.489999999999995</v>
      </c>
      <c r="L53" s="61">
        <v>136.80000000000004</v>
      </c>
      <c r="M53" s="61">
        <v>285.74999999999989</v>
      </c>
      <c r="N53" s="319">
        <f t="shared" si="75"/>
        <v>1.0888157894736827</v>
      </c>
      <c r="P53" s="2" t="s">
        <v>3</v>
      </c>
      <c r="Q53" s="37">
        <v>39.945</v>
      </c>
      <c r="R53" s="61">
        <v>210.15600000000001</v>
      </c>
      <c r="S53" s="61">
        <v>21.706999999999997</v>
      </c>
      <c r="T53" s="61">
        <v>27.781999999999996</v>
      </c>
      <c r="U53" s="61">
        <v>90.24</v>
      </c>
      <c r="V53" s="61">
        <v>14.796000000000001</v>
      </c>
      <c r="W53" s="61">
        <v>59.37299999999999</v>
      </c>
      <c r="X53" s="61">
        <v>51.395000000000003</v>
      </c>
      <c r="Y53" s="61">
        <v>48.673000000000002</v>
      </c>
      <c r="Z53" s="61">
        <v>73.152999999999977</v>
      </c>
      <c r="AA53" s="61">
        <v>92.289999999999978</v>
      </c>
      <c r="AB53" s="61">
        <v>189.25800000000004</v>
      </c>
      <c r="AC53" s="319">
        <f t="shared" si="76"/>
        <v>1.0506880485426382</v>
      </c>
      <c r="AE53" s="121">
        <f t="shared" si="63"/>
        <v>4.2296696315120714</v>
      </c>
      <c r="AF53" s="122">
        <f t="shared" si="64"/>
        <v>5.1006261831949908</v>
      </c>
      <c r="AG53" s="122">
        <f t="shared" si="65"/>
        <v>10.416026871401151</v>
      </c>
      <c r="AH53" s="122">
        <f t="shared" si="66"/>
        <v>2.8028652138821637</v>
      </c>
      <c r="AI53" s="122">
        <f t="shared" si="67"/>
        <v>5.8612626656274349</v>
      </c>
      <c r="AJ53" s="122">
        <f t="shared" si="68"/>
        <v>7.3980000000000024</v>
      </c>
      <c r="AK53" s="122">
        <f t="shared" si="69"/>
        <v>9.0040946314831647</v>
      </c>
      <c r="AL53" s="122">
        <f t="shared" si="70"/>
        <v>19.889705882352938</v>
      </c>
      <c r="AM53" s="122">
        <f t="shared" si="71"/>
        <v>138.27556818181819</v>
      </c>
      <c r="AN53" s="122">
        <f t="shared" si="72"/>
        <v>19.512670045345423</v>
      </c>
      <c r="AO53" s="122">
        <f t="shared" si="73"/>
        <v>6.7463450292397624</v>
      </c>
      <c r="AP53" s="122">
        <f t="shared" si="74"/>
        <v>6.6232020997375365</v>
      </c>
      <c r="AQ53" s="319">
        <f t="shared" si="77"/>
        <v>-1.8253280697696952E-2</v>
      </c>
      <c r="AS53" s="27"/>
      <c r="AT53" s="27"/>
    </row>
    <row r="54" spans="1:46" ht="20.100000000000001" customHeight="1">
      <c r="A54" s="167" t="s">
        <v>4</v>
      </c>
      <c r="B54" s="37">
        <v>449.70000000000005</v>
      </c>
      <c r="C54" s="61">
        <v>201.03000000000003</v>
      </c>
      <c r="D54" s="61">
        <v>32.190000000000005</v>
      </c>
      <c r="E54" s="61">
        <v>433.89999999999986</v>
      </c>
      <c r="F54" s="61">
        <v>116.07000000000001</v>
      </c>
      <c r="G54" s="61">
        <v>102.54</v>
      </c>
      <c r="H54" s="61">
        <v>105.56000000000002</v>
      </c>
      <c r="I54" s="61">
        <v>10.379999999999999</v>
      </c>
      <c r="J54" s="61">
        <v>20.22</v>
      </c>
      <c r="K54" s="61">
        <v>269.05999999999989</v>
      </c>
      <c r="L54" s="61">
        <v>11.549999999999999</v>
      </c>
      <c r="M54" s="61">
        <v>229.1400000000001</v>
      </c>
      <c r="N54" s="319">
        <f t="shared" si="75"/>
        <v>18.838961038961049</v>
      </c>
      <c r="P54" s="2" t="s">
        <v>4</v>
      </c>
      <c r="Q54" s="37">
        <v>85.614000000000019</v>
      </c>
      <c r="R54" s="61">
        <v>92.996999999999986</v>
      </c>
      <c r="S54" s="61">
        <v>30.552</v>
      </c>
      <c r="T54" s="61">
        <v>154.78400000000005</v>
      </c>
      <c r="U54" s="61">
        <v>82.786999999999978</v>
      </c>
      <c r="V54" s="61">
        <v>74.756</v>
      </c>
      <c r="W54" s="61">
        <v>80.057000000000002</v>
      </c>
      <c r="X54" s="61">
        <v>55.018000000000008</v>
      </c>
      <c r="Y54" s="61">
        <v>24.623000000000001</v>
      </c>
      <c r="Z54" s="61">
        <v>122.39999999999998</v>
      </c>
      <c r="AA54" s="61">
        <v>30.440999999999995</v>
      </c>
      <c r="AB54" s="61">
        <v>199.78800000000004</v>
      </c>
      <c r="AC54" s="319">
        <f t="shared" si="76"/>
        <v>5.5631221050556832</v>
      </c>
      <c r="AE54" s="121">
        <f t="shared" si="63"/>
        <v>1.9038025350233492</v>
      </c>
      <c r="AF54" s="122">
        <f t="shared" si="64"/>
        <v>4.6260259662736889</v>
      </c>
      <c r="AG54" s="122">
        <f t="shared" si="65"/>
        <v>9.4911463187325236</v>
      </c>
      <c r="AH54" s="122">
        <f t="shared" si="66"/>
        <v>3.5672735653376373</v>
      </c>
      <c r="AI54" s="122">
        <f t="shared" si="67"/>
        <v>7.1325062462307205</v>
      </c>
      <c r="AJ54" s="122">
        <f t="shared" si="68"/>
        <v>7.2904232494636236</v>
      </c>
      <c r="AK54" s="122">
        <f t="shared" si="69"/>
        <v>7.5840280409245917</v>
      </c>
      <c r="AL54" s="122">
        <f t="shared" si="70"/>
        <v>53.003853564547221</v>
      </c>
      <c r="AM54" s="122">
        <f t="shared" si="71"/>
        <v>12.177546983184966</v>
      </c>
      <c r="AN54" s="122">
        <f t="shared" si="72"/>
        <v>4.5491711885824735</v>
      </c>
      <c r="AO54" s="122">
        <f t="shared" si="73"/>
        <v>26.355844155844153</v>
      </c>
      <c r="AP54" s="122">
        <f t="shared" si="74"/>
        <v>8.7190363969625544</v>
      </c>
      <c r="AQ54" s="319">
        <f t="shared" si="77"/>
        <v>-0.66918015050452506</v>
      </c>
      <c r="AS54" s="27"/>
      <c r="AT54" s="27"/>
    </row>
    <row r="55" spans="1:46" ht="20.100000000000001" customHeight="1">
      <c r="A55" s="167" t="s">
        <v>5</v>
      </c>
      <c r="B55" s="37">
        <v>115.13000000000001</v>
      </c>
      <c r="C55" s="61">
        <v>87.89</v>
      </c>
      <c r="D55" s="61">
        <v>385.15999999999991</v>
      </c>
      <c r="E55" s="61">
        <v>4.24</v>
      </c>
      <c r="F55" s="61">
        <v>1094.3</v>
      </c>
      <c r="G55" s="61">
        <v>355.73999999999995</v>
      </c>
      <c r="H55" s="61">
        <v>257.62</v>
      </c>
      <c r="I55" s="61">
        <v>23.620000000000005</v>
      </c>
      <c r="J55" s="61">
        <v>291.12</v>
      </c>
      <c r="K55" s="61">
        <v>420.21999999999991</v>
      </c>
      <c r="L55" s="61">
        <v>106.44999999999997</v>
      </c>
      <c r="M55" s="61">
        <v>276.9199999999999</v>
      </c>
      <c r="N55" s="319">
        <f t="shared" si="75"/>
        <v>1.6014091122592762</v>
      </c>
      <c r="P55" s="2" t="s">
        <v>5</v>
      </c>
      <c r="Q55" s="37">
        <v>36.316000000000003</v>
      </c>
      <c r="R55" s="61">
        <v>16.928000000000001</v>
      </c>
      <c r="S55" s="61">
        <v>146.25000000000003</v>
      </c>
      <c r="T55" s="61">
        <v>10.174000000000001</v>
      </c>
      <c r="U55" s="61">
        <v>189.64499999999995</v>
      </c>
      <c r="V55" s="61">
        <v>141.92499999999998</v>
      </c>
      <c r="W55" s="61">
        <v>147.154</v>
      </c>
      <c r="X55" s="61">
        <v>82.36399999999999</v>
      </c>
      <c r="Y55" s="61">
        <v>196.86600000000001</v>
      </c>
      <c r="Z55" s="61">
        <v>168.61099999999996</v>
      </c>
      <c r="AA55" s="61">
        <v>50.588999999999999</v>
      </c>
      <c r="AB55" s="61">
        <v>769.01500000000044</v>
      </c>
      <c r="AC55" s="319">
        <f t="shared" si="76"/>
        <v>14.201229516298017</v>
      </c>
      <c r="AE55" s="121">
        <f t="shared" si="63"/>
        <v>3.1543472596195605</v>
      </c>
      <c r="AF55" s="122">
        <f t="shared" si="64"/>
        <v>1.9260439185345319</v>
      </c>
      <c r="AG55" s="122">
        <f t="shared" si="65"/>
        <v>3.7971232734448042</v>
      </c>
      <c r="AH55" s="122">
        <f t="shared" si="66"/>
        <v>23.995283018867926</v>
      </c>
      <c r="AI55" s="122">
        <f t="shared" si="67"/>
        <v>1.7330256785159459</v>
      </c>
      <c r="AJ55" s="122">
        <f t="shared" si="68"/>
        <v>3.9895710350255804</v>
      </c>
      <c r="AK55" s="122">
        <f t="shared" si="69"/>
        <v>5.7120565173511375</v>
      </c>
      <c r="AL55" s="122">
        <f t="shared" si="70"/>
        <v>34.870448772226915</v>
      </c>
      <c r="AM55" s="122">
        <f t="shared" si="71"/>
        <v>6.7623660346248968</v>
      </c>
      <c r="AN55" s="122">
        <f t="shared" si="72"/>
        <v>4.0124458616914946</v>
      </c>
      <c r="AO55" s="122">
        <f t="shared" si="73"/>
        <v>4.7523720056364498</v>
      </c>
      <c r="AP55" s="122">
        <f t="shared" si="74"/>
        <v>27.770294669940803</v>
      </c>
      <c r="AQ55" s="319">
        <f t="shared" si="77"/>
        <v>4.8434597790333829</v>
      </c>
      <c r="AS55" s="27"/>
      <c r="AT55" s="27"/>
    </row>
    <row r="56" spans="1:46" ht="20.100000000000001" customHeight="1">
      <c r="A56" s="167" t="s">
        <v>6</v>
      </c>
      <c r="B56" s="37">
        <v>87.69</v>
      </c>
      <c r="C56" s="61">
        <v>193.86</v>
      </c>
      <c r="D56" s="61">
        <v>760.19999999999993</v>
      </c>
      <c r="E56" s="61">
        <v>201.37000000000003</v>
      </c>
      <c r="F56" s="61">
        <v>0.83</v>
      </c>
      <c r="G56" s="61">
        <v>312.90000000000003</v>
      </c>
      <c r="H56" s="61">
        <v>805.90999999999985</v>
      </c>
      <c r="I56" s="61">
        <v>97.779999999999973</v>
      </c>
      <c r="J56" s="61">
        <v>379.49</v>
      </c>
      <c r="K56" s="61">
        <v>205.07999999999998</v>
      </c>
      <c r="L56" s="61">
        <v>75.45999999999998</v>
      </c>
      <c r="M56" s="61">
        <v>81.110000000000014</v>
      </c>
      <c r="N56" s="319">
        <f t="shared" si="75"/>
        <v>7.4874105486350859E-2</v>
      </c>
      <c r="P56" s="2" t="s">
        <v>6</v>
      </c>
      <c r="Q56" s="37">
        <v>50.512</v>
      </c>
      <c r="R56" s="61">
        <v>76.984999999999985</v>
      </c>
      <c r="S56" s="61">
        <v>140.74100000000001</v>
      </c>
      <c r="T56" s="61">
        <v>108.19399999999999</v>
      </c>
      <c r="U56" s="61">
        <v>2.327</v>
      </c>
      <c r="V56" s="61">
        <v>108.241</v>
      </c>
      <c r="W56" s="61">
        <v>89.242999999999995</v>
      </c>
      <c r="X56" s="61">
        <v>81.237000000000023</v>
      </c>
      <c r="Y56" s="61">
        <v>251.595</v>
      </c>
      <c r="Z56" s="61">
        <v>116.065</v>
      </c>
      <c r="AA56" s="61">
        <v>70.181000000000012</v>
      </c>
      <c r="AB56" s="61">
        <v>156.5320000000001</v>
      </c>
      <c r="AC56" s="319">
        <f t="shared" si="76"/>
        <v>1.2304042404639441</v>
      </c>
      <c r="AE56" s="121">
        <f t="shared" si="63"/>
        <v>5.7602919375071266</v>
      </c>
      <c r="AF56" s="122">
        <f t="shared" si="64"/>
        <v>3.9711647580728346</v>
      </c>
      <c r="AG56" s="122">
        <f t="shared" si="65"/>
        <v>1.8513680610365695</v>
      </c>
      <c r="AH56" s="122">
        <f t="shared" si="66"/>
        <v>5.3728956646968253</v>
      </c>
      <c r="AI56" s="122">
        <f t="shared" si="67"/>
        <v>28.036144578313255</v>
      </c>
      <c r="AJ56" s="122">
        <f t="shared" si="68"/>
        <v>3.4592841163310957</v>
      </c>
      <c r="AK56" s="122">
        <f t="shared" si="69"/>
        <v>1.1073569008946409</v>
      </c>
      <c r="AL56" s="122">
        <f t="shared" si="70"/>
        <v>8.3081407240744571</v>
      </c>
      <c r="AM56" s="122">
        <f t="shared" si="71"/>
        <v>6.629818967561727</v>
      </c>
      <c r="AN56" s="122">
        <f t="shared" si="72"/>
        <v>5.6594987322020671</v>
      </c>
      <c r="AO56" s="122">
        <f t="shared" si="73"/>
        <v>9.3004240657301924</v>
      </c>
      <c r="AP56" s="122">
        <f t="shared" si="74"/>
        <v>19.298730119590687</v>
      </c>
      <c r="AQ56" s="319">
        <f t="shared" si="77"/>
        <v>1.0750376523906935</v>
      </c>
      <c r="AS56" s="27"/>
      <c r="AT56" s="27"/>
    </row>
    <row r="57" spans="1:46" ht="20.100000000000001" customHeight="1">
      <c r="A57" s="167" t="s">
        <v>7</v>
      </c>
      <c r="B57" s="37">
        <v>303.20000000000005</v>
      </c>
      <c r="C57" s="61">
        <v>239.99999999999997</v>
      </c>
      <c r="D57" s="61">
        <v>243.11000000000004</v>
      </c>
      <c r="E57" s="61">
        <v>240.37</v>
      </c>
      <c r="F57" s="61">
        <v>134.97000000000006</v>
      </c>
      <c r="G57" s="61">
        <v>337.20000000000005</v>
      </c>
      <c r="H57" s="61">
        <v>84.99</v>
      </c>
      <c r="I57" s="61">
        <v>171.96000000000004</v>
      </c>
      <c r="J57" s="61">
        <v>42.18</v>
      </c>
      <c r="K57" s="61">
        <v>176.78999999999996</v>
      </c>
      <c r="L57" s="61">
        <v>288.82999999999993</v>
      </c>
      <c r="M57" s="61">
        <v>91.440000000000012</v>
      </c>
      <c r="N57" s="319">
        <f t="shared" si="75"/>
        <v>-0.68341238790984304</v>
      </c>
      <c r="P57" s="2" t="s">
        <v>7</v>
      </c>
      <c r="Q57" s="37">
        <v>101.88200000000002</v>
      </c>
      <c r="R57" s="61">
        <v>208.25</v>
      </c>
      <c r="S57" s="61">
        <v>120.58900000000001</v>
      </c>
      <c r="T57" s="61">
        <v>63.236000000000004</v>
      </c>
      <c r="U57" s="61">
        <v>133.27200000000002</v>
      </c>
      <c r="V57" s="61">
        <v>88.903999999999996</v>
      </c>
      <c r="W57" s="61">
        <v>66.512999999999991</v>
      </c>
      <c r="X57" s="61">
        <v>161.839</v>
      </c>
      <c r="Y57" s="61">
        <v>69.402000000000001</v>
      </c>
      <c r="Z57" s="61">
        <v>109.84300000000002</v>
      </c>
      <c r="AA57" s="61">
        <v>111.27</v>
      </c>
      <c r="AB57" s="61">
        <v>115.04100000000001</v>
      </c>
      <c r="AC57" s="319">
        <f t="shared" si="76"/>
        <v>3.3890536532758295E-2</v>
      </c>
      <c r="AE57" s="121">
        <f t="shared" si="63"/>
        <v>3.3602242744063329</v>
      </c>
      <c r="AF57" s="122">
        <f t="shared" si="64"/>
        <v>8.6770833333333339</v>
      </c>
      <c r="AG57" s="122">
        <f t="shared" si="65"/>
        <v>4.960264900662251</v>
      </c>
      <c r="AH57" s="122">
        <f t="shared" si="66"/>
        <v>2.6307775512751173</v>
      </c>
      <c r="AI57" s="122">
        <f t="shared" si="67"/>
        <v>9.8741942653923065</v>
      </c>
      <c r="AJ57" s="122">
        <f t="shared" si="68"/>
        <v>2.636536180308422</v>
      </c>
      <c r="AK57" s="122">
        <f t="shared" si="69"/>
        <v>7.8259795270031765</v>
      </c>
      <c r="AL57" s="122">
        <f t="shared" si="70"/>
        <v>9.4114328913700831</v>
      </c>
      <c r="AM57" s="122">
        <f t="shared" si="71"/>
        <v>16.453769559032718</v>
      </c>
      <c r="AN57" s="122">
        <f t="shared" si="72"/>
        <v>6.2131907913343545</v>
      </c>
      <c r="AO57" s="122">
        <f t="shared" si="73"/>
        <v>3.8524391510577165</v>
      </c>
      <c r="AP57" s="122">
        <f t="shared" si="74"/>
        <v>12.581036745406823</v>
      </c>
      <c r="AQ57" s="319">
        <f t="shared" si="77"/>
        <v>2.2657327610100224</v>
      </c>
      <c r="AS57" s="27"/>
      <c r="AT57" s="27"/>
    </row>
    <row r="58" spans="1:46" ht="20.100000000000001" customHeight="1">
      <c r="A58" s="167" t="s">
        <v>8</v>
      </c>
      <c r="B58" s="37">
        <v>733.11</v>
      </c>
      <c r="C58" s="61">
        <v>19</v>
      </c>
      <c r="D58" s="61">
        <v>777.31</v>
      </c>
      <c r="E58" s="61">
        <v>199.58</v>
      </c>
      <c r="F58" s="61">
        <v>112.44000000000001</v>
      </c>
      <c r="G58" s="61">
        <v>335.96999999999997</v>
      </c>
      <c r="H58" s="61">
        <v>208.92000000000002</v>
      </c>
      <c r="I58" s="61">
        <v>156.26000000000005</v>
      </c>
      <c r="J58" s="61">
        <v>103.26</v>
      </c>
      <c r="K58" s="61">
        <v>2.9099999999999993</v>
      </c>
      <c r="L58" s="61">
        <v>52.440000000000005</v>
      </c>
      <c r="M58" s="61">
        <v>49.300000000000004</v>
      </c>
      <c r="N58" s="319">
        <f t="shared" si="75"/>
        <v>-5.9877955758962632E-2</v>
      </c>
      <c r="P58" s="2" t="s">
        <v>8</v>
      </c>
      <c r="Q58" s="37">
        <v>248.68200000000002</v>
      </c>
      <c r="R58" s="61">
        <v>13.135</v>
      </c>
      <c r="S58" s="61">
        <v>170.39499999999998</v>
      </c>
      <c r="T58" s="61">
        <v>85.355999999999995</v>
      </c>
      <c r="U58" s="61">
        <v>57.158000000000001</v>
      </c>
      <c r="V58" s="61">
        <v>62.073999999999998</v>
      </c>
      <c r="W58" s="61">
        <v>182.14699999999996</v>
      </c>
      <c r="X58" s="61">
        <v>90.742000000000004</v>
      </c>
      <c r="Y58" s="61">
        <v>92.774000000000001</v>
      </c>
      <c r="Z58" s="61">
        <v>20.315999999999999</v>
      </c>
      <c r="AA58" s="61">
        <v>52.984999999999999</v>
      </c>
      <c r="AB58" s="61">
        <v>98.681000000000012</v>
      </c>
      <c r="AC58" s="319">
        <f t="shared" si="76"/>
        <v>0.86243276398980873</v>
      </c>
      <c r="AE58" s="121">
        <f t="shared" si="63"/>
        <v>3.3921512460613008</v>
      </c>
      <c r="AF58" s="122">
        <f t="shared" si="64"/>
        <v>6.9131578947368419</v>
      </c>
      <c r="AG58" s="122">
        <f t="shared" si="65"/>
        <v>2.1921112554836548</v>
      </c>
      <c r="AH58" s="122">
        <f t="shared" si="66"/>
        <v>4.2767812406052705</v>
      </c>
      <c r="AI58" s="122">
        <f t="shared" si="67"/>
        <v>5.0834222696549265</v>
      </c>
      <c r="AJ58" s="122">
        <f t="shared" si="68"/>
        <v>1.8476054409619906</v>
      </c>
      <c r="AK58" s="122">
        <f t="shared" si="69"/>
        <v>8.7185046907907306</v>
      </c>
      <c r="AL58" s="122">
        <f t="shared" si="70"/>
        <v>5.8071163445539478</v>
      </c>
      <c r="AM58" s="122">
        <f t="shared" si="71"/>
        <v>8.9845051326748013</v>
      </c>
      <c r="AN58" s="122">
        <f t="shared" si="72"/>
        <v>69.814432989690744</v>
      </c>
      <c r="AO58" s="122">
        <f t="shared" si="73"/>
        <v>10.103928299008389</v>
      </c>
      <c r="AP58" s="122">
        <f t="shared" si="74"/>
        <v>20.016430020283977</v>
      </c>
      <c r="AQ58" s="319">
        <f t="shared" si="77"/>
        <v>0.98105424226421034</v>
      </c>
      <c r="AS58" s="27"/>
      <c r="AT58" s="27"/>
    </row>
    <row r="59" spans="1:46" ht="20.100000000000001" customHeight="1">
      <c r="A59" s="167" t="s">
        <v>9</v>
      </c>
      <c r="B59" s="37">
        <v>75.409999999999982</v>
      </c>
      <c r="C59" s="61">
        <v>202.55</v>
      </c>
      <c r="D59" s="61">
        <v>126.27000000000001</v>
      </c>
      <c r="E59" s="61">
        <v>192.72</v>
      </c>
      <c r="F59" s="61">
        <v>183.71</v>
      </c>
      <c r="G59" s="61">
        <v>506.25</v>
      </c>
      <c r="H59" s="61">
        <v>278.89</v>
      </c>
      <c r="I59" s="61">
        <v>2.5899999999999994</v>
      </c>
      <c r="J59" s="61">
        <v>285.61</v>
      </c>
      <c r="K59" s="61">
        <v>32.119999999999997</v>
      </c>
      <c r="L59" s="61">
        <v>108.60000000000004</v>
      </c>
      <c r="M59" s="61">
        <v>358.15000000000009</v>
      </c>
      <c r="N59" s="319">
        <f t="shared" si="75"/>
        <v>2.297882136279926</v>
      </c>
      <c r="P59" s="2" t="s">
        <v>9</v>
      </c>
      <c r="Q59" s="37">
        <v>26.283999999999999</v>
      </c>
      <c r="R59" s="61">
        <v>140.136</v>
      </c>
      <c r="S59" s="61">
        <v>62.427000000000007</v>
      </c>
      <c r="T59" s="61">
        <v>148.22899999999998</v>
      </c>
      <c r="U59" s="61">
        <v>99.02600000000001</v>
      </c>
      <c r="V59" s="61">
        <v>189.15099999999995</v>
      </c>
      <c r="W59" s="61">
        <v>114.91000000000001</v>
      </c>
      <c r="X59" s="61">
        <v>15.391</v>
      </c>
      <c r="Y59" s="61">
        <v>141.86099999999999</v>
      </c>
      <c r="Z59" s="61">
        <v>88.779999999999987</v>
      </c>
      <c r="AA59" s="61">
        <v>72.782000000000011</v>
      </c>
      <c r="AB59" s="61">
        <v>256.71899999999999</v>
      </c>
      <c r="AC59" s="319">
        <f t="shared" si="76"/>
        <v>2.5272320079140442</v>
      </c>
      <c r="AE59" s="121">
        <f t="shared" si="63"/>
        <v>3.485479379392654</v>
      </c>
      <c r="AF59" s="122">
        <f t="shared" si="64"/>
        <v>6.9185880029622302</v>
      </c>
      <c r="AG59" s="122">
        <f t="shared" si="65"/>
        <v>4.9439296745070092</v>
      </c>
      <c r="AH59" s="122">
        <f t="shared" si="66"/>
        <v>7.6914176006641757</v>
      </c>
      <c r="AI59" s="122">
        <f t="shared" si="67"/>
        <v>5.3903434761308588</v>
      </c>
      <c r="AJ59" s="122">
        <f t="shared" si="68"/>
        <v>3.7363160493827152</v>
      </c>
      <c r="AK59" s="122">
        <f t="shared" si="69"/>
        <v>4.120262469073829</v>
      </c>
      <c r="AL59" s="122">
        <f t="shared" si="70"/>
        <v>59.42471042471044</v>
      </c>
      <c r="AM59" s="122">
        <f t="shared" si="71"/>
        <v>4.9669479359966386</v>
      </c>
      <c r="AN59" s="122">
        <f t="shared" si="72"/>
        <v>27.640099626400993</v>
      </c>
      <c r="AO59" s="122">
        <f t="shared" si="73"/>
        <v>6.7018416206261495</v>
      </c>
      <c r="AP59" s="122">
        <f t="shared" si="74"/>
        <v>7.1679184699148379</v>
      </c>
      <c r="AQ59" s="319">
        <f t="shared" si="77"/>
        <v>6.9544593213640149E-2</v>
      </c>
      <c r="AS59" s="27"/>
      <c r="AT59" s="27"/>
    </row>
    <row r="60" spans="1:46" ht="20.100000000000001" customHeight="1">
      <c r="A60" s="167" t="s">
        <v>10</v>
      </c>
      <c r="B60" s="37">
        <v>240.72</v>
      </c>
      <c r="C60" s="61">
        <v>303.53000000000003</v>
      </c>
      <c r="D60" s="61">
        <v>1.4</v>
      </c>
      <c r="E60" s="61">
        <v>199.3</v>
      </c>
      <c r="F60" s="61">
        <v>162.61000000000001</v>
      </c>
      <c r="G60" s="61">
        <v>265.22999999999996</v>
      </c>
      <c r="H60" s="61">
        <v>74.89</v>
      </c>
      <c r="I60" s="61">
        <v>2.6999999999999997</v>
      </c>
      <c r="J60" s="61">
        <v>243.41</v>
      </c>
      <c r="K60" s="61">
        <v>162.79000000000005</v>
      </c>
      <c r="L60" s="61">
        <v>163.68000000000006</v>
      </c>
      <c r="M60" s="61">
        <v>162.12</v>
      </c>
      <c r="N60" s="319">
        <f t="shared" si="75"/>
        <v>-9.5307917888566625E-3</v>
      </c>
      <c r="P60" s="2" t="s">
        <v>10</v>
      </c>
      <c r="Q60" s="37">
        <v>80.941000000000003</v>
      </c>
      <c r="R60" s="61">
        <v>133.739</v>
      </c>
      <c r="S60" s="61">
        <v>0.89600000000000013</v>
      </c>
      <c r="T60" s="61">
        <v>99.911000000000001</v>
      </c>
      <c r="U60" s="61">
        <v>62.055999999999997</v>
      </c>
      <c r="V60" s="61">
        <v>42.978000000000009</v>
      </c>
      <c r="W60" s="61">
        <v>73.328000000000003</v>
      </c>
      <c r="X60" s="61">
        <v>7.7379999999999995</v>
      </c>
      <c r="Y60" s="61">
        <v>45.496000000000002</v>
      </c>
      <c r="Z60" s="61">
        <v>116.032</v>
      </c>
      <c r="AA60" s="61">
        <v>123.81899999999997</v>
      </c>
      <c r="AB60" s="61">
        <v>149.98599999999999</v>
      </c>
      <c r="AC60" s="319">
        <f t="shared" si="76"/>
        <v>0.21133267107632933</v>
      </c>
      <c r="AE60" s="121">
        <f t="shared" si="63"/>
        <v>3.3624543037554004</v>
      </c>
      <c r="AF60" s="122">
        <f t="shared" si="64"/>
        <v>4.4061213059664608</v>
      </c>
      <c r="AG60" s="122">
        <f t="shared" si="65"/>
        <v>6.4000000000000012</v>
      </c>
      <c r="AH60" s="122">
        <f t="shared" si="66"/>
        <v>5.0130958354239841</v>
      </c>
      <c r="AI60" s="122">
        <f t="shared" si="67"/>
        <v>3.816247463255642</v>
      </c>
      <c r="AJ60" s="122">
        <f t="shared" si="68"/>
        <v>1.6204049315688276</v>
      </c>
      <c r="AK60" s="122">
        <f t="shared" si="69"/>
        <v>9.7914274268927759</v>
      </c>
      <c r="AL60" s="122">
        <f t="shared" si="70"/>
        <v>28.659259259259258</v>
      </c>
      <c r="AM60" s="122">
        <f t="shared" si="71"/>
        <v>1.8691097325500186</v>
      </c>
      <c r="AN60" s="122">
        <f t="shared" si="72"/>
        <v>7.1277105473309144</v>
      </c>
      <c r="AO60" s="122">
        <f t="shared" si="73"/>
        <v>7.5646994134897314</v>
      </c>
      <c r="AP60" s="122">
        <f t="shared" si="74"/>
        <v>9.2515420676042428</v>
      </c>
      <c r="AQ60" s="319">
        <f t="shared" si="77"/>
        <v>0.22298872194531</v>
      </c>
      <c r="AS60" s="27"/>
      <c r="AT60" s="27"/>
    </row>
    <row r="61" spans="1:46" ht="20.100000000000001" customHeight="1">
      <c r="A61" s="167" t="s">
        <v>11</v>
      </c>
      <c r="B61" s="37">
        <v>134.53000000000003</v>
      </c>
      <c r="C61" s="61">
        <v>176.85999999999999</v>
      </c>
      <c r="D61" s="61">
        <v>203.78999999999996</v>
      </c>
      <c r="E61" s="61">
        <v>75.959999999999994</v>
      </c>
      <c r="F61" s="61">
        <v>86.76</v>
      </c>
      <c r="G61" s="61">
        <v>338.64999999999992</v>
      </c>
      <c r="H61" s="61">
        <v>107.72999999999999</v>
      </c>
      <c r="I61" s="61">
        <v>189.56000000000003</v>
      </c>
      <c r="J61" s="61">
        <v>163.63999999999999</v>
      </c>
      <c r="K61" s="61">
        <v>115.14999999999999</v>
      </c>
      <c r="L61" s="61">
        <v>280.90999999999991</v>
      </c>
      <c r="M61" s="61">
        <v>287.72999999999973</v>
      </c>
      <c r="N61" s="319">
        <f t="shared" si="75"/>
        <v>2.427823858175154E-2</v>
      </c>
      <c r="P61" s="2" t="s">
        <v>11</v>
      </c>
      <c r="Q61" s="37">
        <v>62.047999999999995</v>
      </c>
      <c r="R61" s="61">
        <v>49.418999999999997</v>
      </c>
      <c r="S61" s="61">
        <v>115.30700000000002</v>
      </c>
      <c r="T61" s="61">
        <v>48.548999999999999</v>
      </c>
      <c r="U61" s="61">
        <v>60.350999999999999</v>
      </c>
      <c r="V61" s="61">
        <v>250.62000000000003</v>
      </c>
      <c r="W61" s="61">
        <v>66.029999999999987</v>
      </c>
      <c r="X61" s="61">
        <v>58.631000000000007</v>
      </c>
      <c r="Y61" s="61">
        <v>111.59399999999999</v>
      </c>
      <c r="Z61" s="61">
        <v>193.00300000000004</v>
      </c>
      <c r="AA61" s="61">
        <v>285.58600000000001</v>
      </c>
      <c r="AB61" s="61">
        <v>185.32599999999994</v>
      </c>
      <c r="AC61" s="319">
        <f t="shared" si="76"/>
        <v>-0.35106762936558539</v>
      </c>
      <c r="AE61" s="121">
        <f t="shared" ref="AE61:AF67" si="78">(Q61/B61)*10</f>
        <v>4.6122054560321102</v>
      </c>
      <c r="AF61" s="122">
        <f t="shared" si="78"/>
        <v>2.7942440348298092</v>
      </c>
      <c r="AG61" s="122">
        <f t="shared" ref="AG61:AP63" si="79">IF(S61="","",(S61/D61)*10)</f>
        <v>5.6581284655773123</v>
      </c>
      <c r="AH61" s="122">
        <f t="shared" si="79"/>
        <v>6.3913902053712492</v>
      </c>
      <c r="AI61" s="122">
        <f t="shared" si="79"/>
        <v>6.9560857538035954</v>
      </c>
      <c r="AJ61" s="122">
        <f t="shared" si="79"/>
        <v>7.400561051232839</v>
      </c>
      <c r="AK61" s="122">
        <f t="shared" si="79"/>
        <v>6.129211918685602</v>
      </c>
      <c r="AL61" s="122">
        <f t="shared" si="79"/>
        <v>3.0930048533445875</v>
      </c>
      <c r="AM61" s="122">
        <f t="shared" si="79"/>
        <v>6.8194817892935706</v>
      </c>
      <c r="AN61" s="122">
        <f t="shared" si="79"/>
        <v>16.76100738167608</v>
      </c>
      <c r="AO61" s="122">
        <f t="shared" si="79"/>
        <v>10.166459008223278</v>
      </c>
      <c r="AP61" s="122">
        <f t="shared" si="79"/>
        <v>6.4409689639592713</v>
      </c>
      <c r="AQ61" s="319">
        <f t="shared" si="77"/>
        <v>-0.36644912857570111</v>
      </c>
      <c r="AS61" s="27"/>
      <c r="AT61" s="27"/>
    </row>
    <row r="62" spans="1:46" ht="20.100000000000001" customHeight="1" thickBot="1">
      <c r="A62" s="170" t="s">
        <v>12</v>
      </c>
      <c r="B62" s="117">
        <v>93.24</v>
      </c>
      <c r="C62" s="67">
        <v>124.46000000000001</v>
      </c>
      <c r="D62" s="67">
        <v>113.12</v>
      </c>
      <c r="E62" s="67">
        <v>110.57000000000001</v>
      </c>
      <c r="F62" s="67">
        <v>72.960000000000008</v>
      </c>
      <c r="G62" s="67">
        <v>208.45</v>
      </c>
      <c r="H62" s="67">
        <v>87.240000000000009</v>
      </c>
      <c r="I62" s="67">
        <v>106.97</v>
      </c>
      <c r="J62" s="67">
        <v>115.36</v>
      </c>
      <c r="K62" s="67">
        <v>163.49999999999997</v>
      </c>
      <c r="L62" s="67">
        <v>144.71999999999991</v>
      </c>
      <c r="M62" s="67">
        <v>71.05</v>
      </c>
      <c r="N62" s="319">
        <f t="shared" si="75"/>
        <v>-0.50905196241017114</v>
      </c>
      <c r="P62" s="3" t="s">
        <v>12</v>
      </c>
      <c r="Q62" s="37">
        <v>30.416</v>
      </c>
      <c r="R62" s="61">
        <v>47.312999999999995</v>
      </c>
      <c r="S62" s="61">
        <v>23.595999999999997</v>
      </c>
      <c r="T62" s="61">
        <v>78.717000000000013</v>
      </c>
      <c r="U62" s="61">
        <v>56.821999999999996</v>
      </c>
      <c r="V62" s="61">
        <v>94.972999999999999</v>
      </c>
      <c r="W62" s="61">
        <v>72.218000000000018</v>
      </c>
      <c r="X62" s="61">
        <v>81.169000000000011</v>
      </c>
      <c r="Y62" s="61">
        <v>81.001999999999995</v>
      </c>
      <c r="Z62" s="61">
        <v>103.39299999999999</v>
      </c>
      <c r="AA62" s="61">
        <v>78.418999999999969</v>
      </c>
      <c r="AB62" s="61">
        <v>91.548000000000016</v>
      </c>
      <c r="AC62" s="319">
        <f t="shared" si="76"/>
        <v>0.16742116068809923</v>
      </c>
      <c r="AE62" s="121">
        <f t="shared" si="78"/>
        <v>3.2621192621192625</v>
      </c>
      <c r="AF62" s="122">
        <f t="shared" si="78"/>
        <v>3.8014623172103477</v>
      </c>
      <c r="AG62" s="122">
        <f t="shared" si="79"/>
        <v>2.0859264497878356</v>
      </c>
      <c r="AH62" s="122">
        <f t="shared" si="79"/>
        <v>7.1192005064664921</v>
      </c>
      <c r="AI62" s="122">
        <f t="shared" si="79"/>
        <v>7.7881030701754375</v>
      </c>
      <c r="AJ62" s="122">
        <f t="shared" si="79"/>
        <v>4.5561525545694419</v>
      </c>
      <c r="AK62" s="122">
        <f t="shared" si="79"/>
        <v>8.2780834479596539</v>
      </c>
      <c r="AL62" s="122">
        <f t="shared" si="79"/>
        <v>7.588015331401329</v>
      </c>
      <c r="AM62" s="122">
        <f t="shared" si="79"/>
        <v>7.0216712898751732</v>
      </c>
      <c r="AN62" s="122">
        <f t="shared" si="79"/>
        <v>6.3237308868501527</v>
      </c>
      <c r="AO62" s="122">
        <f t="shared" si="79"/>
        <v>5.4186705362078502</v>
      </c>
      <c r="AP62" s="122">
        <f t="shared" si="79"/>
        <v>12.885010555946518</v>
      </c>
      <c r="AQ62" s="319">
        <f t="shared" si="77"/>
        <v>1.3778914901447097</v>
      </c>
      <c r="AS62" s="27"/>
      <c r="AT62" s="27"/>
    </row>
    <row r="63" spans="1:46" ht="20.100000000000001" customHeight="1" thickBot="1">
      <c r="A63" s="325" t="str">
        <f>A19</f>
        <v>jan-dez</v>
      </c>
      <c r="B63" s="154">
        <f>SUM(B51:B62)</f>
        <v>2743.56</v>
      </c>
      <c r="C63" s="155">
        <f t="shared" ref="C63:M63" si="80">SUM(C51:C62)</f>
        <v>2573.9700000000003</v>
      </c>
      <c r="D63" s="155">
        <f t="shared" si="80"/>
        <v>3093.1899999999996</v>
      </c>
      <c r="E63" s="155">
        <f t="shared" si="80"/>
        <v>3236.6499999999996</v>
      </c>
      <c r="F63" s="155">
        <f t="shared" si="80"/>
        <v>2587.84</v>
      </c>
      <c r="G63" s="155">
        <f t="shared" si="80"/>
        <v>3019.55</v>
      </c>
      <c r="H63" s="155">
        <f t="shared" si="80"/>
        <v>2289.8599999999997</v>
      </c>
      <c r="I63" s="155">
        <f t="shared" si="80"/>
        <v>1443.8700000000001</v>
      </c>
      <c r="J63" s="155">
        <f t="shared" si="80"/>
        <v>2007.6900000000003</v>
      </c>
      <c r="K63" s="155">
        <f t="shared" si="80"/>
        <v>1872.4599999999998</v>
      </c>
      <c r="L63" s="155">
        <f t="shared" si="80"/>
        <v>1899.23</v>
      </c>
      <c r="M63" s="289">
        <f t="shared" si="80"/>
        <v>2030.2999999999997</v>
      </c>
      <c r="N63" s="318">
        <f t="shared" si="75"/>
        <v>6.9012178619756268E-2</v>
      </c>
      <c r="P63" s="2"/>
      <c r="Q63" s="154">
        <f>SUM(Q51:Q62)</f>
        <v>899.43600000000015</v>
      </c>
      <c r="R63" s="155">
        <f t="shared" ref="R63:AB63" si="81">SUM(R51:R62)</f>
        <v>1170.3490000000002</v>
      </c>
      <c r="S63" s="155">
        <f t="shared" si="81"/>
        <v>1022.7370000000001</v>
      </c>
      <c r="T63" s="155">
        <f t="shared" si="81"/>
        <v>1030.066</v>
      </c>
      <c r="U63" s="155">
        <f t="shared" si="81"/>
        <v>1010.02</v>
      </c>
      <c r="V63" s="155">
        <f t="shared" si="81"/>
        <v>1183.202</v>
      </c>
      <c r="W63" s="155">
        <f t="shared" si="81"/>
        <v>1121.55</v>
      </c>
      <c r="X63" s="155">
        <f t="shared" si="81"/>
        <v>1027.1999999999998</v>
      </c>
      <c r="Y63" s="155">
        <f t="shared" si="81"/>
        <v>1322.6640000000002</v>
      </c>
      <c r="Z63" s="155">
        <f t="shared" si="81"/>
        <v>1463.875</v>
      </c>
      <c r="AA63" s="155">
        <f t="shared" si="81"/>
        <v>1908.0899999999997</v>
      </c>
      <c r="AB63" s="289">
        <f t="shared" si="81"/>
        <v>2403.679000000001</v>
      </c>
      <c r="AC63" s="318">
        <f t="shared" si="76"/>
        <v>0.25973041103931227</v>
      </c>
      <c r="AE63" s="158">
        <f t="shared" si="78"/>
        <v>3.2783536718715833</v>
      </c>
      <c r="AF63" s="159">
        <f t="shared" si="78"/>
        <v>4.5468634055563975</v>
      </c>
      <c r="AG63" s="159">
        <f t="shared" si="79"/>
        <v>3.3064150601805906</v>
      </c>
      <c r="AH63" s="159">
        <f t="shared" si="79"/>
        <v>3.1825066040504844</v>
      </c>
      <c r="AI63" s="159">
        <f t="shared" si="79"/>
        <v>3.9029460863113634</v>
      </c>
      <c r="AJ63" s="159">
        <f t="shared" si="79"/>
        <v>3.9184712953916971</v>
      </c>
      <c r="AK63" s="159">
        <f t="shared" si="79"/>
        <v>4.8978976880682668</v>
      </c>
      <c r="AL63" s="159">
        <f t="shared" si="79"/>
        <v>7.1142138835213675</v>
      </c>
      <c r="AM63" s="159">
        <f t="shared" si="79"/>
        <v>6.5879891815967611</v>
      </c>
      <c r="AN63" s="159">
        <f t="shared" si="79"/>
        <v>7.8179240143981721</v>
      </c>
      <c r="AO63" s="159">
        <f t="shared" si="79"/>
        <v>10.046650484670101</v>
      </c>
      <c r="AP63" s="159">
        <f t="shared" si="79"/>
        <v>11.839033640348724</v>
      </c>
      <c r="AQ63" s="318">
        <f t="shared" si="77"/>
        <v>0.17840604273171137</v>
      </c>
      <c r="AS63" s="27"/>
      <c r="AT63" s="27"/>
    </row>
    <row r="64" spans="1:46" ht="20.100000000000001" customHeight="1">
      <c r="A64" s="167" t="s">
        <v>15</v>
      </c>
      <c r="B64" s="37">
        <f>SUM(B51:B53)</f>
        <v>510.83</v>
      </c>
      <c r="C64" s="61">
        <f>SUM(C51:C53)</f>
        <v>1024.79</v>
      </c>
      <c r="D64" s="61">
        <f>SUM(D51:D53)</f>
        <v>450.64</v>
      </c>
      <c r="E64" s="61">
        <f t="shared" ref="E64:M64" si="82">SUM(E51:E53)</f>
        <v>1578.6399999999999</v>
      </c>
      <c r="F64" s="61">
        <f t="shared" si="82"/>
        <v>623.19000000000005</v>
      </c>
      <c r="G64" s="61">
        <f t="shared" si="82"/>
        <v>256.62</v>
      </c>
      <c r="H64" s="61">
        <f t="shared" si="82"/>
        <v>278.10999999999996</v>
      </c>
      <c r="I64" s="61">
        <f t="shared" si="82"/>
        <v>682.05000000000007</v>
      </c>
      <c r="J64" s="61">
        <f t="shared" si="82"/>
        <v>363.4</v>
      </c>
      <c r="K64" s="61">
        <f t="shared" si="82"/>
        <v>324.84000000000003</v>
      </c>
      <c r="L64" s="61">
        <f t="shared" si="82"/>
        <v>666.59</v>
      </c>
      <c r="M64" s="61">
        <f t="shared" si="82"/>
        <v>423.33999999999992</v>
      </c>
      <c r="N64" s="318">
        <f t="shared" si="75"/>
        <v>-0.36491696545102703</v>
      </c>
      <c r="P64" s="4" t="s">
        <v>15</v>
      </c>
      <c r="Q64" s="37">
        <f>SUM(Q51:Q53)</f>
        <v>176.74100000000001</v>
      </c>
      <c r="R64" s="61">
        <f t="shared" ref="R64:AB64" si="83">SUM(R51:R53)</f>
        <v>391.447</v>
      </c>
      <c r="S64" s="61">
        <f t="shared" si="83"/>
        <v>211.98399999999998</v>
      </c>
      <c r="T64" s="61">
        <f t="shared" si="83"/>
        <v>232.916</v>
      </c>
      <c r="U64" s="61">
        <f t="shared" si="83"/>
        <v>266.57599999999996</v>
      </c>
      <c r="V64" s="61">
        <f t="shared" si="83"/>
        <v>129.57999999999998</v>
      </c>
      <c r="W64" s="61">
        <f t="shared" si="83"/>
        <v>229.95</v>
      </c>
      <c r="X64" s="61">
        <f t="shared" si="83"/>
        <v>393.07100000000003</v>
      </c>
      <c r="Y64" s="61">
        <f t="shared" si="83"/>
        <v>307.45100000000002</v>
      </c>
      <c r="Z64" s="61">
        <f t="shared" si="83"/>
        <v>425.43199999999996</v>
      </c>
      <c r="AA64" s="61">
        <f t="shared" si="83"/>
        <v>1032.018</v>
      </c>
      <c r="AB64" s="61">
        <f t="shared" si="83"/>
        <v>381.04300000000006</v>
      </c>
      <c r="AC64" s="318">
        <f t="shared" si="76"/>
        <v>-0.63077872672763446</v>
      </c>
      <c r="AE64" s="166">
        <f t="shared" si="78"/>
        <v>3.4598790204177519</v>
      </c>
      <c r="AF64" s="160">
        <f t="shared" si="78"/>
        <v>3.819777710555333</v>
      </c>
      <c r="AG64" s="160">
        <f t="shared" ref="AG64:AP66" si="84">(S64/D64)*10</f>
        <v>4.7040653293094268</v>
      </c>
      <c r="AH64" s="160">
        <f t="shared" si="84"/>
        <v>1.4754218821263874</v>
      </c>
      <c r="AI64" s="160">
        <f t="shared" si="84"/>
        <v>4.2776039410131732</v>
      </c>
      <c r="AJ64" s="160">
        <f t="shared" si="84"/>
        <v>5.0494895175746235</v>
      </c>
      <c r="AK64" s="160">
        <f t="shared" si="84"/>
        <v>8.2683110999244906</v>
      </c>
      <c r="AL64" s="160">
        <f t="shared" si="84"/>
        <v>5.7630818854922659</v>
      </c>
      <c r="AM64" s="160">
        <f t="shared" si="84"/>
        <v>8.4604017611447464</v>
      </c>
      <c r="AN64" s="160">
        <f t="shared" si="84"/>
        <v>13.096662972540326</v>
      </c>
      <c r="AO64" s="160">
        <f t="shared" si="84"/>
        <v>15.482050435800117</v>
      </c>
      <c r="AP64" s="160">
        <f t="shared" si="84"/>
        <v>9.0008740019842239</v>
      </c>
      <c r="AQ64" s="318">
        <f t="shared" si="77"/>
        <v>-0.41862519830248468</v>
      </c>
    </row>
    <row r="65" spans="1:43" ht="20.100000000000001" customHeight="1">
      <c r="A65" s="167" t="s">
        <v>16</v>
      </c>
      <c r="B65" s="37">
        <f>SUM(B54:B56)</f>
        <v>652.52</v>
      </c>
      <c r="C65" s="61">
        <f>SUM(C54:C56)</f>
        <v>482.78000000000003</v>
      </c>
      <c r="D65" s="61">
        <f>SUM(D54:D56)</f>
        <v>1177.5499999999997</v>
      </c>
      <c r="E65" s="61">
        <f t="shared" ref="E65:M65" si="85">SUM(E54:E56)</f>
        <v>639.50999999999988</v>
      </c>
      <c r="F65" s="61">
        <f t="shared" si="85"/>
        <v>1211.1999999999998</v>
      </c>
      <c r="G65" s="61">
        <f t="shared" si="85"/>
        <v>771.18000000000006</v>
      </c>
      <c r="H65" s="61">
        <f t="shared" si="85"/>
        <v>1169.0899999999999</v>
      </c>
      <c r="I65" s="61">
        <f t="shared" si="85"/>
        <v>131.77999999999997</v>
      </c>
      <c r="J65" s="61">
        <f t="shared" si="85"/>
        <v>690.83</v>
      </c>
      <c r="K65" s="61">
        <f t="shared" si="85"/>
        <v>894.35999999999967</v>
      </c>
      <c r="L65" s="61">
        <f t="shared" si="85"/>
        <v>193.45999999999995</v>
      </c>
      <c r="M65" s="61">
        <f t="shared" si="85"/>
        <v>587.17000000000007</v>
      </c>
      <c r="N65" s="319">
        <f t="shared" si="75"/>
        <v>2.0350976946138748</v>
      </c>
      <c r="P65" s="2" t="s">
        <v>16</v>
      </c>
      <c r="Q65" s="37">
        <f>SUM(Q54:Q56)</f>
        <v>172.44200000000001</v>
      </c>
      <c r="R65" s="61">
        <f t="shared" ref="R65:AB65" si="86">SUM(R54:R56)</f>
        <v>186.90999999999997</v>
      </c>
      <c r="S65" s="61">
        <f t="shared" si="86"/>
        <v>317.54300000000001</v>
      </c>
      <c r="T65" s="61">
        <f t="shared" si="86"/>
        <v>273.15200000000004</v>
      </c>
      <c r="U65" s="61">
        <f t="shared" si="86"/>
        <v>274.7589999999999</v>
      </c>
      <c r="V65" s="61">
        <f t="shared" si="86"/>
        <v>324.92199999999997</v>
      </c>
      <c r="W65" s="61">
        <f t="shared" si="86"/>
        <v>316.45400000000001</v>
      </c>
      <c r="X65" s="61">
        <f t="shared" si="86"/>
        <v>218.61900000000003</v>
      </c>
      <c r="Y65" s="61">
        <f t="shared" si="86"/>
        <v>473.084</v>
      </c>
      <c r="Z65" s="61">
        <f t="shared" si="86"/>
        <v>407.07599999999996</v>
      </c>
      <c r="AA65" s="61">
        <f t="shared" si="86"/>
        <v>151.21100000000001</v>
      </c>
      <c r="AB65" s="61">
        <f t="shared" si="86"/>
        <v>1125.3350000000005</v>
      </c>
      <c r="AC65" s="319">
        <f t="shared" si="76"/>
        <v>6.4421503726580767</v>
      </c>
      <c r="AE65" s="121">
        <f t="shared" si="78"/>
        <v>2.6427082694783306</v>
      </c>
      <c r="AF65" s="122">
        <f t="shared" si="78"/>
        <v>3.8715356891337658</v>
      </c>
      <c r="AG65" s="122">
        <f t="shared" si="84"/>
        <v>2.6966413315782778</v>
      </c>
      <c r="AH65" s="122">
        <f t="shared" si="84"/>
        <v>4.2712701912401698</v>
      </c>
      <c r="AI65" s="122">
        <f t="shared" si="84"/>
        <v>2.2684857992073972</v>
      </c>
      <c r="AJ65" s="122">
        <f t="shared" si="84"/>
        <v>4.2133094737934069</v>
      </c>
      <c r="AK65" s="122">
        <f t="shared" si="84"/>
        <v>2.7068403630173901</v>
      </c>
      <c r="AL65" s="122">
        <f t="shared" si="84"/>
        <v>16.589694946122332</v>
      </c>
      <c r="AM65" s="122">
        <f t="shared" si="84"/>
        <v>6.8480523428339826</v>
      </c>
      <c r="AN65" s="122">
        <f t="shared" si="84"/>
        <v>4.5515899637729786</v>
      </c>
      <c r="AO65" s="122">
        <f t="shared" si="84"/>
        <v>7.8161377028843191</v>
      </c>
      <c r="AP65" s="122">
        <f t="shared" si="84"/>
        <v>19.165403545821491</v>
      </c>
      <c r="AQ65" s="319">
        <f t="shared" si="77"/>
        <v>1.4520299250548072</v>
      </c>
    </row>
    <row r="66" spans="1:43" ht="20.100000000000001" customHeight="1">
      <c r="A66" s="167" t="s">
        <v>17</v>
      </c>
      <c r="B66" s="37">
        <f>SUM(B57:B59)</f>
        <v>1111.72</v>
      </c>
      <c r="C66" s="61">
        <f>SUM(C57:C59)</f>
        <v>461.55</v>
      </c>
      <c r="D66" s="61">
        <f>SUM(D57:D59)</f>
        <v>1146.69</v>
      </c>
      <c r="E66" s="61">
        <f t="shared" ref="E66:M66" si="87">SUM(E57:E59)</f>
        <v>632.67000000000007</v>
      </c>
      <c r="F66" s="61">
        <f t="shared" si="87"/>
        <v>431.12000000000012</v>
      </c>
      <c r="G66" s="61">
        <f t="shared" si="87"/>
        <v>1179.42</v>
      </c>
      <c r="H66" s="61">
        <f t="shared" si="87"/>
        <v>572.79999999999995</v>
      </c>
      <c r="I66" s="61">
        <f t="shared" si="87"/>
        <v>330.81000000000006</v>
      </c>
      <c r="J66" s="61">
        <f t="shared" si="87"/>
        <v>431.05</v>
      </c>
      <c r="K66" s="61">
        <f t="shared" si="87"/>
        <v>211.81999999999996</v>
      </c>
      <c r="L66" s="61">
        <f t="shared" si="87"/>
        <v>449.86999999999995</v>
      </c>
      <c r="M66" s="61">
        <f t="shared" si="87"/>
        <v>498.8900000000001</v>
      </c>
      <c r="N66" s="319">
        <f t="shared" si="75"/>
        <v>0.10896481205681677</v>
      </c>
      <c r="P66" s="2" t="s">
        <v>17</v>
      </c>
      <c r="Q66" s="37">
        <f>SUM(Q57:Q59)</f>
        <v>376.84800000000001</v>
      </c>
      <c r="R66" s="61">
        <f t="shared" ref="R66:AB66" si="88">SUM(R57:R59)</f>
        <v>361.52099999999996</v>
      </c>
      <c r="S66" s="61">
        <f t="shared" si="88"/>
        <v>353.411</v>
      </c>
      <c r="T66" s="61">
        <f t="shared" si="88"/>
        <v>296.82099999999997</v>
      </c>
      <c r="U66" s="61">
        <f t="shared" si="88"/>
        <v>289.45600000000002</v>
      </c>
      <c r="V66" s="61">
        <f t="shared" si="88"/>
        <v>340.12899999999996</v>
      </c>
      <c r="W66" s="61">
        <f t="shared" si="88"/>
        <v>363.57</v>
      </c>
      <c r="X66" s="61">
        <f t="shared" si="88"/>
        <v>267.97200000000004</v>
      </c>
      <c r="Y66" s="61">
        <f t="shared" si="88"/>
        <v>304.03699999999998</v>
      </c>
      <c r="Z66" s="61">
        <f t="shared" si="88"/>
        <v>218.93900000000002</v>
      </c>
      <c r="AA66" s="61">
        <f t="shared" si="88"/>
        <v>237.03700000000001</v>
      </c>
      <c r="AB66" s="61">
        <f t="shared" si="88"/>
        <v>470.44100000000003</v>
      </c>
      <c r="AC66" s="319">
        <f t="shared" si="76"/>
        <v>0.98467327885519995</v>
      </c>
      <c r="AE66" s="121">
        <f t="shared" si="78"/>
        <v>3.3897744036268125</v>
      </c>
      <c r="AF66" s="122">
        <f t="shared" si="78"/>
        <v>7.8327591810204735</v>
      </c>
      <c r="AG66" s="122">
        <f t="shared" si="84"/>
        <v>3.0820099590996692</v>
      </c>
      <c r="AH66" s="122">
        <f t="shared" si="84"/>
        <v>4.691561161426967</v>
      </c>
      <c r="AI66" s="122">
        <f t="shared" si="84"/>
        <v>6.7140471330488012</v>
      </c>
      <c r="AJ66" s="122">
        <f t="shared" si="84"/>
        <v>2.883866646317681</v>
      </c>
      <c r="AK66" s="122">
        <f t="shared" si="84"/>
        <v>6.3472416201117321</v>
      </c>
      <c r="AL66" s="122">
        <f t="shared" si="84"/>
        <v>8.1004806384329378</v>
      </c>
      <c r="AM66" s="122">
        <f t="shared" si="84"/>
        <v>7.0534044774388116</v>
      </c>
      <c r="AN66" s="122">
        <f t="shared" si="84"/>
        <v>10.33608724388632</v>
      </c>
      <c r="AO66" s="122">
        <f t="shared" si="84"/>
        <v>5.2690110476359839</v>
      </c>
      <c r="AP66" s="122">
        <f t="shared" si="84"/>
        <v>9.4297540539998774</v>
      </c>
      <c r="AQ66" s="319">
        <f t="shared" si="77"/>
        <v>0.78966298774998189</v>
      </c>
    </row>
    <row r="67" spans="1:43" ht="20.100000000000001" customHeight="1" thickBot="1">
      <c r="A67" s="170" t="s">
        <v>18</v>
      </c>
      <c r="B67" s="117">
        <f>SUM(B60:B62)</f>
        <v>468.49</v>
      </c>
      <c r="C67" s="67">
        <f>SUM(C60:C62)</f>
        <v>604.85</v>
      </c>
      <c r="D67" s="67">
        <f>IF(D62="","",SUM(D60:D62))</f>
        <v>318.30999999999995</v>
      </c>
      <c r="E67" s="67">
        <f t="shared" ref="E67:M67" si="89">IF(E62="","",SUM(E60:E62))</f>
        <v>385.83</v>
      </c>
      <c r="F67" s="67">
        <f t="shared" si="89"/>
        <v>322.33000000000004</v>
      </c>
      <c r="G67" s="67">
        <f t="shared" si="89"/>
        <v>812.32999999999993</v>
      </c>
      <c r="H67" s="67">
        <f t="shared" si="89"/>
        <v>269.86</v>
      </c>
      <c r="I67" s="67">
        <f t="shared" si="89"/>
        <v>299.23</v>
      </c>
      <c r="J67" s="67">
        <f t="shared" si="89"/>
        <v>522.41</v>
      </c>
      <c r="K67" s="67">
        <f t="shared" si="89"/>
        <v>441.44000000000005</v>
      </c>
      <c r="L67" s="67">
        <f t="shared" si="89"/>
        <v>589.30999999999995</v>
      </c>
      <c r="M67" s="67">
        <f t="shared" si="89"/>
        <v>520.89999999999975</v>
      </c>
      <c r="N67" s="321">
        <f t="shared" si="75"/>
        <v>-0.11608491286419745</v>
      </c>
      <c r="P67" s="3" t="s">
        <v>18</v>
      </c>
      <c r="Q67" s="117">
        <f>SUM(Q60:Q62)</f>
        <v>173.405</v>
      </c>
      <c r="R67" s="67">
        <f t="shared" ref="R67:AB67" si="90">SUM(R60:R62)</f>
        <v>230.471</v>
      </c>
      <c r="S67" s="67">
        <f t="shared" si="90"/>
        <v>139.79900000000001</v>
      </c>
      <c r="T67" s="67">
        <f t="shared" si="90"/>
        <v>227.17700000000002</v>
      </c>
      <c r="U67" s="67">
        <f t="shared" si="90"/>
        <v>179.22899999999998</v>
      </c>
      <c r="V67" s="67">
        <f t="shared" si="90"/>
        <v>388.57100000000008</v>
      </c>
      <c r="W67" s="67">
        <f t="shared" si="90"/>
        <v>211.57600000000002</v>
      </c>
      <c r="X67" s="67">
        <f t="shared" si="90"/>
        <v>147.53800000000001</v>
      </c>
      <c r="Y67" s="67">
        <f t="shared" si="90"/>
        <v>238.09199999999998</v>
      </c>
      <c r="Z67" s="67">
        <f t="shared" si="90"/>
        <v>412.428</v>
      </c>
      <c r="AA67" s="67">
        <f t="shared" si="90"/>
        <v>487.82399999999996</v>
      </c>
      <c r="AB67" s="67">
        <f t="shared" si="90"/>
        <v>426.8599999999999</v>
      </c>
      <c r="AC67" s="321">
        <f t="shared" si="76"/>
        <v>-0.12497130112499602</v>
      </c>
      <c r="AE67" s="125">
        <f t="shared" si="78"/>
        <v>3.7013596875066703</v>
      </c>
      <c r="AF67" s="126">
        <f t="shared" si="78"/>
        <v>3.8103827395221956</v>
      </c>
      <c r="AG67" s="126">
        <f t="shared" ref="AG67:AP67" si="91">IF(S62="","",(S67/D67)*10)</f>
        <v>4.3919135434010883</v>
      </c>
      <c r="AH67" s="126">
        <f t="shared" si="91"/>
        <v>5.8880076717725425</v>
      </c>
      <c r="AI67" s="126">
        <f t="shared" si="91"/>
        <v>5.5604194459094707</v>
      </c>
      <c r="AJ67" s="126">
        <f t="shared" si="91"/>
        <v>4.7834131449041664</v>
      </c>
      <c r="AK67" s="126">
        <f t="shared" si="91"/>
        <v>7.840213444008004</v>
      </c>
      <c r="AL67" s="126">
        <f t="shared" si="91"/>
        <v>4.9305885105103098</v>
      </c>
      <c r="AM67" s="126">
        <f t="shared" si="91"/>
        <v>4.5575697249286957</v>
      </c>
      <c r="AN67" s="126">
        <f t="shared" si="91"/>
        <v>9.3427872417542588</v>
      </c>
      <c r="AO67" s="126">
        <f t="shared" si="91"/>
        <v>8.2778843053740818</v>
      </c>
      <c r="AP67" s="126">
        <f t="shared" si="91"/>
        <v>8.1946630831253628</v>
      </c>
      <c r="AQ67" s="321">
        <f t="shared" si="77"/>
        <v>-1.0053441094204585E-2</v>
      </c>
    </row>
    <row r="69" spans="1:43">
      <c r="Q69" s="15"/>
      <c r="R69" s="15"/>
      <c r="S69" s="15"/>
      <c r="T69" s="15"/>
      <c r="U69" s="15"/>
      <c r="V69" s="15"/>
      <c r="W69" s="15"/>
      <c r="X69" s="15"/>
      <c r="Y69" s="15"/>
      <c r="Z69" s="15"/>
      <c r="AA69" s="15"/>
      <c r="AB69" s="15"/>
    </row>
    <row r="70" spans="1:43">
      <c r="B70" s="15"/>
      <c r="C70" s="15"/>
      <c r="D70" s="15"/>
      <c r="E70" s="15"/>
      <c r="F70" s="15"/>
      <c r="G70" s="15"/>
      <c r="H70" s="15"/>
      <c r="I70" s="15"/>
      <c r="J70" s="15"/>
      <c r="K70" s="15"/>
      <c r="L70" s="15"/>
      <c r="M70" s="15"/>
    </row>
  </sheetData>
  <mergeCells count="24">
    <mergeCell ref="AE4:AP4"/>
    <mergeCell ref="AQ4:AQ5"/>
    <mergeCell ref="A26:A27"/>
    <mergeCell ref="B26:M26"/>
    <mergeCell ref="N26:N27"/>
    <mergeCell ref="P26:P27"/>
    <mergeCell ref="Q26:AB26"/>
    <mergeCell ref="AC26:AC27"/>
    <mergeCell ref="AE26:AP26"/>
    <mergeCell ref="AQ26:AQ27"/>
    <mergeCell ref="A4:A5"/>
    <mergeCell ref="B4:M4"/>
    <mergeCell ref="N4:N5"/>
    <mergeCell ref="P4:P5"/>
    <mergeCell ref="Q4:AB4"/>
    <mergeCell ref="AC4:AC5"/>
    <mergeCell ref="AE48:AP48"/>
    <mergeCell ref="AQ48:AQ49"/>
    <mergeCell ref="A48:A49"/>
    <mergeCell ref="B48:M48"/>
    <mergeCell ref="N48:N49"/>
    <mergeCell ref="P48:P49"/>
    <mergeCell ref="Q48:AB48"/>
    <mergeCell ref="AC48:AC49"/>
  </mergeCells>
  <pageMargins left="0.70866141732283472" right="0.70866141732283472" top="0.74803149606299213" bottom="0.74803149606299213" header="0.31496062992125984" footer="0.31496062992125984"/>
  <pageSetup paperSize="9" scale="40" fitToHeight="2" orientation="landscape" horizontalDpi="4294967292" r:id="rId1"/>
  <ignoredErrors>
    <ignoredError sqref="B42:M45 B20:M23 Q20:AB23 Q41:AB45 B64:M67 Q63:AB67" formulaRange="1"/>
    <ignoredError sqref="C41:L41" unlocked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9" id="{DCEBF6E2-5714-453A-89ED-41ADF8F3ED43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0.01</xm:f>
              </x14:cfvo>
            </x14:iconSet>
          </x14:cfRule>
          <xm:sqref>N7:N23</xm:sqref>
        </x14:conditionalFormatting>
        <x14:conditionalFormatting xmlns:xm="http://schemas.microsoft.com/office/excel/2006/main">
          <x14:cfRule type="iconSet" priority="8" id="{3EFC11D0-8E28-47EF-B68F-6A9DFCFE7CC4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0.01</xm:f>
              </x14:cfvo>
            </x14:iconSet>
          </x14:cfRule>
          <xm:sqref>AC7:AC23</xm:sqref>
        </x14:conditionalFormatting>
        <x14:conditionalFormatting xmlns:xm="http://schemas.microsoft.com/office/excel/2006/main">
          <x14:cfRule type="iconSet" priority="7" id="{56F5004F-A851-43F6-908D-89366CE6BFAB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0.01</xm:f>
              </x14:cfvo>
            </x14:iconSet>
          </x14:cfRule>
          <xm:sqref>AQ7:AQ23</xm:sqref>
        </x14:conditionalFormatting>
        <x14:conditionalFormatting xmlns:xm="http://schemas.microsoft.com/office/excel/2006/main">
          <x14:cfRule type="iconSet" priority="6" id="{6ACCD986-8036-4F2E-9F91-9195B503A375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0.01</xm:f>
              </x14:cfvo>
            </x14:iconSet>
          </x14:cfRule>
          <xm:sqref>N29:N45</xm:sqref>
        </x14:conditionalFormatting>
        <x14:conditionalFormatting xmlns:xm="http://schemas.microsoft.com/office/excel/2006/main">
          <x14:cfRule type="iconSet" priority="5" id="{AFEC5782-A53E-4F00-A315-09A001593AE4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0.01</xm:f>
              </x14:cfvo>
            </x14:iconSet>
          </x14:cfRule>
          <xm:sqref>AC29:AC45</xm:sqref>
        </x14:conditionalFormatting>
        <x14:conditionalFormatting xmlns:xm="http://schemas.microsoft.com/office/excel/2006/main">
          <x14:cfRule type="iconSet" priority="4" id="{F371D772-EF45-4AD7-A8C7-F1DDAC83FFBA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0.01</xm:f>
              </x14:cfvo>
            </x14:iconSet>
          </x14:cfRule>
          <xm:sqref>AQ29:AQ45</xm:sqref>
        </x14:conditionalFormatting>
        <x14:conditionalFormatting xmlns:xm="http://schemas.microsoft.com/office/excel/2006/main">
          <x14:cfRule type="iconSet" priority="3" id="{61601A49-11FB-43A8-886A-6285ACD4BEA5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0.01</xm:f>
              </x14:cfvo>
            </x14:iconSet>
          </x14:cfRule>
          <xm:sqref>N51:N67</xm:sqref>
        </x14:conditionalFormatting>
        <x14:conditionalFormatting xmlns:xm="http://schemas.microsoft.com/office/excel/2006/main">
          <x14:cfRule type="iconSet" priority="2" id="{48B060BC-2DA4-4057-A614-948855E03EED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0.01</xm:f>
              </x14:cfvo>
            </x14:iconSet>
          </x14:cfRule>
          <xm:sqref>AC51:AC67</xm:sqref>
        </x14:conditionalFormatting>
        <x14:conditionalFormatting xmlns:xm="http://schemas.microsoft.com/office/excel/2006/main">
          <x14:cfRule type="iconSet" priority="1" id="{C4B68F53-229B-420B-870A-7EF020E6827E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0.01</xm:f>
              </x14:cfvo>
            </x14:iconSet>
          </x14:cfRule>
          <xm:sqref>AQ51:AQ67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Folha5">
    <pageSetUpPr fitToPage="1"/>
  </sheetPr>
  <dimension ref="A1:BC60"/>
  <sheetViews>
    <sheetView showGridLines="0" workbookViewId="0">
      <selection activeCell="BC47" sqref="BC47"/>
    </sheetView>
  </sheetViews>
  <sheetFormatPr defaultRowHeight="15"/>
  <cols>
    <col min="1" max="1" width="3.140625" customWidth="1"/>
    <col min="2" max="2" width="28.7109375" customWidth="1"/>
    <col min="3" max="3" width="9.140625" customWidth="1"/>
    <col min="15" max="15" width="10.42578125" customWidth="1"/>
    <col min="16" max="16" width="1.140625" customWidth="1"/>
    <col min="17" max="20" width="9.140625" customWidth="1"/>
    <col min="21" max="21" width="9" customWidth="1"/>
    <col min="22" max="22" width="1.85546875" customWidth="1"/>
    <col min="23" max="23" width="9.140625" customWidth="1"/>
    <col min="35" max="35" width="10.42578125" customWidth="1"/>
    <col min="36" max="36" width="1.140625" customWidth="1"/>
    <col min="37" max="41" width="9.140625" customWidth="1"/>
    <col min="42" max="42" width="1.85546875" customWidth="1"/>
    <col min="43" max="43" width="9.140625" customWidth="1"/>
    <col min="55" max="55" width="10.7109375" customWidth="1"/>
  </cols>
  <sheetData>
    <row r="1" spans="1:55" ht="15.75">
      <c r="A1" s="18" t="s">
        <v>59</v>
      </c>
    </row>
    <row r="3" spans="1:55" ht="8.25" customHeight="1" thickBot="1"/>
    <row r="4" spans="1:55" ht="15" customHeight="1">
      <c r="A4" s="507" t="s">
        <v>21</v>
      </c>
      <c r="B4" s="516"/>
      <c r="C4" s="533" t="s">
        <v>19</v>
      </c>
      <c r="D4" s="530"/>
      <c r="E4" s="530"/>
      <c r="F4" s="530"/>
      <c r="G4" s="530"/>
      <c r="H4" s="530"/>
      <c r="I4" s="530"/>
      <c r="J4" s="530"/>
      <c r="K4" s="530"/>
      <c r="L4" s="530"/>
      <c r="M4" s="530"/>
      <c r="N4" s="531"/>
      <c r="O4" s="519" t="s">
        <v>196</v>
      </c>
      <c r="Q4" s="489" t="s">
        <v>112</v>
      </c>
      <c r="R4" s="495"/>
      <c r="S4" s="495"/>
      <c r="T4" s="495"/>
      <c r="U4" s="522"/>
      <c r="W4" s="534">
        <v>1000</v>
      </c>
      <c r="X4" s="530"/>
      <c r="Y4" s="530"/>
      <c r="Z4" s="530"/>
      <c r="AA4" s="530"/>
      <c r="AB4" s="530"/>
      <c r="AC4" s="530"/>
      <c r="AD4" s="530"/>
      <c r="AE4" s="530"/>
      <c r="AF4" s="530"/>
      <c r="AG4" s="530"/>
      <c r="AH4" s="531"/>
      <c r="AI4" s="519" t="s">
        <v>197</v>
      </c>
      <c r="AK4" s="489" t="s">
        <v>112</v>
      </c>
      <c r="AL4" s="495"/>
      <c r="AM4" s="495"/>
      <c r="AN4" s="495"/>
      <c r="AO4" s="522"/>
      <c r="AQ4" s="529" t="s">
        <v>41</v>
      </c>
      <c r="AR4" s="530"/>
      <c r="AS4" s="530"/>
      <c r="AT4" s="530"/>
      <c r="AU4" s="530"/>
      <c r="AV4" s="530"/>
      <c r="AW4" s="530"/>
      <c r="AX4" s="530"/>
      <c r="AY4" s="530"/>
      <c r="AZ4" s="530"/>
      <c r="BA4" s="530"/>
      <c r="BB4" s="531"/>
      <c r="BC4" s="49" t="s">
        <v>14</v>
      </c>
    </row>
    <row r="5" spans="1:55" ht="15.75" thickBot="1">
      <c r="A5" s="517"/>
      <c r="B5" s="518"/>
      <c r="C5" s="526" t="s">
        <v>69</v>
      </c>
      <c r="D5" s="527"/>
      <c r="E5" s="527"/>
      <c r="F5" s="527"/>
      <c r="G5" s="527"/>
      <c r="H5" s="527"/>
      <c r="I5" s="527"/>
      <c r="J5" s="527"/>
      <c r="K5" s="527"/>
      <c r="L5" s="527"/>
      <c r="M5" s="527"/>
      <c r="N5" s="528"/>
      <c r="O5" s="520"/>
      <c r="Q5" s="523"/>
      <c r="R5" s="524"/>
      <c r="S5" s="524"/>
      <c r="T5" s="524"/>
      <c r="U5" s="525"/>
      <c r="W5" s="532" t="str">
        <f>C5</f>
        <v>jan-dez</v>
      </c>
      <c r="X5" s="527"/>
      <c r="Y5" s="527"/>
      <c r="Z5" s="527"/>
      <c r="AA5" s="527"/>
      <c r="AB5" s="527"/>
      <c r="AC5" s="527"/>
      <c r="AD5" s="527"/>
      <c r="AE5" s="527"/>
      <c r="AF5" s="527"/>
      <c r="AG5" s="527"/>
      <c r="AH5" s="528"/>
      <c r="AI5" s="520"/>
      <c r="AK5" s="523"/>
      <c r="AL5" s="524"/>
      <c r="AM5" s="524"/>
      <c r="AN5" s="524"/>
      <c r="AO5" s="525"/>
      <c r="AQ5" s="532" t="str">
        <f>C5</f>
        <v>jan-dez</v>
      </c>
      <c r="AR5" s="527"/>
      <c r="AS5" s="527"/>
      <c r="AT5" s="527"/>
      <c r="AU5" s="527"/>
      <c r="AV5" s="527"/>
      <c r="AW5" s="527"/>
      <c r="AX5" s="527"/>
      <c r="AY5" s="527"/>
      <c r="AZ5" s="527"/>
      <c r="BA5" s="527"/>
      <c r="BB5" s="528"/>
      <c r="BC5" s="50" t="s">
        <v>198</v>
      </c>
    </row>
    <row r="6" spans="1:55" ht="24.75" customHeight="1" thickBot="1">
      <c r="A6" s="508"/>
      <c r="B6" s="518"/>
      <c r="C6" s="406">
        <v>2010</v>
      </c>
      <c r="D6" s="131">
        <v>2011</v>
      </c>
      <c r="E6" s="131">
        <v>2012</v>
      </c>
      <c r="F6" s="131">
        <v>2013</v>
      </c>
      <c r="G6" s="131">
        <v>2014</v>
      </c>
      <c r="H6" s="131">
        <v>2015</v>
      </c>
      <c r="I6" s="131">
        <v>2016</v>
      </c>
      <c r="J6" s="132">
        <v>2017</v>
      </c>
      <c r="K6" s="411">
        <v>2018</v>
      </c>
      <c r="L6" s="132">
        <v>2019</v>
      </c>
      <c r="M6" s="131">
        <v>2020</v>
      </c>
      <c r="N6" s="136">
        <v>2021</v>
      </c>
      <c r="O6" s="521"/>
      <c r="Q6" s="418">
        <v>2010</v>
      </c>
      <c r="R6" s="386">
        <v>2015</v>
      </c>
      <c r="S6" s="452">
        <v>2019</v>
      </c>
      <c r="T6" s="339">
        <v>2020</v>
      </c>
      <c r="U6" s="288">
        <v>2021</v>
      </c>
      <c r="W6" s="410">
        <v>2010</v>
      </c>
      <c r="X6" s="411">
        <v>2011</v>
      </c>
      <c r="Y6" s="411">
        <v>2012</v>
      </c>
      <c r="Z6" s="411">
        <v>2013</v>
      </c>
      <c r="AA6" s="411">
        <v>2014</v>
      </c>
      <c r="AB6" s="411">
        <v>2015</v>
      </c>
      <c r="AC6" s="411">
        <v>2016</v>
      </c>
      <c r="AD6" s="412">
        <v>2017</v>
      </c>
      <c r="AE6" s="411">
        <v>2018</v>
      </c>
      <c r="AF6" s="412">
        <v>2019</v>
      </c>
      <c r="AG6" s="411">
        <v>2020</v>
      </c>
      <c r="AH6" s="413">
        <v>2021</v>
      </c>
      <c r="AI6" s="521"/>
      <c r="AK6" s="451">
        <v>2010</v>
      </c>
      <c r="AL6" s="339">
        <v>2015</v>
      </c>
      <c r="AM6" s="452">
        <v>2019</v>
      </c>
      <c r="AN6" s="339">
        <v>2020</v>
      </c>
      <c r="AO6" s="288">
        <v>2021</v>
      </c>
      <c r="AQ6" s="51">
        <v>2010</v>
      </c>
      <c r="AR6" s="70">
        <v>2011</v>
      </c>
      <c r="AS6" s="70">
        <v>2012</v>
      </c>
      <c r="AT6" s="70">
        <v>2013</v>
      </c>
      <c r="AU6" s="70">
        <v>2014</v>
      </c>
      <c r="AV6" s="70">
        <v>2015</v>
      </c>
      <c r="AW6" s="70">
        <v>2016</v>
      </c>
      <c r="AX6" s="70">
        <v>2017</v>
      </c>
      <c r="AY6" s="70">
        <v>2018</v>
      </c>
      <c r="AZ6" s="70">
        <v>2019</v>
      </c>
      <c r="BA6" s="70">
        <v>2020</v>
      </c>
      <c r="BB6" s="30">
        <v>2021</v>
      </c>
      <c r="BC6" s="53" t="s">
        <v>42</v>
      </c>
    </row>
    <row r="7" spans="1:55" ht="19.5" customHeight="1">
      <c r="A7" s="409" t="s">
        <v>114</v>
      </c>
      <c r="B7" s="378"/>
      <c r="C7" s="43">
        <f>C8+C9</f>
        <v>753822.9999999993</v>
      </c>
      <c r="D7" s="63">
        <f t="shared" ref="D7:N7" si="0">D8+D9</f>
        <v>835938.64999999991</v>
      </c>
      <c r="E7" s="64">
        <f t="shared" si="0"/>
        <v>833671.32000000018</v>
      </c>
      <c r="F7" s="64">
        <f t="shared" si="0"/>
        <v>850478.71</v>
      </c>
      <c r="G7" s="64">
        <f t="shared" si="0"/>
        <v>904231.68999999971</v>
      </c>
      <c r="H7" s="64">
        <f t="shared" si="0"/>
        <v>928490.42999999935</v>
      </c>
      <c r="I7" s="63">
        <f t="shared" si="0"/>
        <v>981167.02000000118</v>
      </c>
      <c r="J7" s="63">
        <f t="shared" si="0"/>
        <v>1105731.4800000009</v>
      </c>
      <c r="K7" s="63">
        <f t="shared" si="0"/>
        <v>1118729.9900000012</v>
      </c>
      <c r="L7" s="63">
        <f t="shared" si="0"/>
        <v>1155086.0300000003</v>
      </c>
      <c r="M7" s="63">
        <f t="shared" si="0"/>
        <v>1351795.9600000018</v>
      </c>
      <c r="N7" s="407">
        <f t="shared" si="0"/>
        <v>1429605.49</v>
      </c>
      <c r="O7" s="408">
        <f>(N7-M7)/M7</f>
        <v>5.7560114323760861E-2</v>
      </c>
      <c r="Q7" s="346">
        <f>C7/C20</f>
        <v>0.28270618141944992</v>
      </c>
      <c r="R7" s="347">
        <f>H7/$H$20</f>
        <v>0.33181838423809168</v>
      </c>
      <c r="S7" s="347">
        <f>L7/$L$20</f>
        <v>0.38980906373763374</v>
      </c>
      <c r="T7" s="347">
        <f>M7/$M$20</f>
        <v>0.4289531089481739</v>
      </c>
      <c r="U7" s="348">
        <f>N7/$N$20</f>
        <v>0.43501941333621613</v>
      </c>
      <c r="W7" s="43">
        <f>W8+W9</f>
        <v>183691.54199999996</v>
      </c>
      <c r="X7" s="63">
        <f t="shared" ref="X7:AH7" si="1">X8+X9</f>
        <v>210357.35199999987</v>
      </c>
      <c r="Y7" s="64">
        <f t="shared" si="1"/>
        <v>222622.77400000015</v>
      </c>
      <c r="Z7" s="64">
        <f t="shared" si="1"/>
        <v>233166.43299999999</v>
      </c>
      <c r="AA7" s="64">
        <f t="shared" si="1"/>
        <v>251914.91400000011</v>
      </c>
      <c r="AB7" s="64">
        <f t="shared" si="1"/>
        <v>262493.63099999988</v>
      </c>
      <c r="AC7" s="63">
        <f t="shared" si="1"/>
        <v>271562.05499999988</v>
      </c>
      <c r="AD7" s="63">
        <f t="shared" si="1"/>
        <v>313751.93400000012</v>
      </c>
      <c r="AE7" s="63">
        <f t="shared" si="1"/>
        <v>322001.05999999959</v>
      </c>
      <c r="AF7" s="63">
        <f t="shared" si="1"/>
        <v>331273.62300000002</v>
      </c>
      <c r="AG7" s="63">
        <f t="shared" si="1"/>
        <v>373369.39399999997</v>
      </c>
      <c r="AH7" s="407">
        <f t="shared" si="1"/>
        <v>403477.93400000001</v>
      </c>
      <c r="AI7" s="408">
        <f>(AH7-AG7)/AG7</f>
        <v>8.0640085887704119E-2</v>
      </c>
      <c r="AK7" s="459">
        <f>W7/$W$20</f>
        <v>0.29898675202271524</v>
      </c>
      <c r="AL7" s="347">
        <f>AB7/$AB$20</f>
        <v>0.35687495738214803</v>
      </c>
      <c r="AM7" s="347">
        <f>AF7/$AF$20</f>
        <v>0.40428689013577129</v>
      </c>
      <c r="AN7" s="347">
        <f>AG7/$AG$20</f>
        <v>0.43608256962911568</v>
      </c>
      <c r="AO7" s="348">
        <f>AH7/$AH$20</f>
        <v>0.43572877439966601</v>
      </c>
      <c r="AQ7" s="414">
        <f t="shared" ref="AQ7:AQ20" si="2">(W7/C7)*10</f>
        <v>2.4367993812871207</v>
      </c>
      <c r="AR7" s="415">
        <f t="shared" ref="AR7:AR20" si="3">(X7/D7)*10</f>
        <v>2.5164209359143745</v>
      </c>
      <c r="AS7" s="415">
        <f t="shared" ref="AS7:AS20" si="4">(Y7/E7)*10</f>
        <v>2.6703902204528291</v>
      </c>
      <c r="AT7" s="415">
        <f t="shared" ref="AT7:AT20" si="5">(Z7/F7)*10</f>
        <v>2.7415904743811872</v>
      </c>
      <c r="AU7" s="415">
        <f t="shared" ref="AU7:AU20" si="6">(AA7/G7)*10</f>
        <v>2.7859553783168138</v>
      </c>
      <c r="AV7" s="415">
        <f t="shared" ref="AV7:AV20" si="7">(AB7/H7)*10</f>
        <v>2.827101093546005</v>
      </c>
      <c r="AW7" s="415">
        <f t="shared" ref="AW7:AW20" si="8">(AC7/I7)*10</f>
        <v>2.7677454446033005</v>
      </c>
      <c r="AX7" s="415">
        <f t="shared" ref="AX7:AX20" si="9">(AD7/J7)*10</f>
        <v>2.8375056663847524</v>
      </c>
      <c r="AY7" s="415">
        <f t="shared" ref="AY7:AY19" si="10">(AE7/K7)*10</f>
        <v>2.8782732462548828</v>
      </c>
      <c r="AZ7" s="415">
        <f t="shared" ref="AZ7:AZ20" si="11">(AF7/L7)*10</f>
        <v>2.8679562768151556</v>
      </c>
      <c r="BA7" s="415">
        <f t="shared" ref="BA7:BA20" si="12">(AG7/M7)*10</f>
        <v>2.762024780722081</v>
      </c>
      <c r="BB7" s="415">
        <f t="shared" ref="BB7:BB20" si="13">(AH7/N7)*10</f>
        <v>2.8223026339945019</v>
      </c>
      <c r="BC7" s="408">
        <f>(BB7-BA7)/BA7</f>
        <v>2.182379162313754E-2</v>
      </c>
    </row>
    <row r="8" spans="1:55" ht="20.100000000000001" customHeight="1">
      <c r="A8" s="47"/>
      <c r="B8" s="330" t="s">
        <v>22</v>
      </c>
      <c r="C8" s="37">
        <v>417001.31999999942</v>
      </c>
      <c r="D8" s="61">
        <v>439400.6</v>
      </c>
      <c r="E8" s="62">
        <v>434995.83000000025</v>
      </c>
      <c r="F8" s="62">
        <v>459830.48000000016</v>
      </c>
      <c r="G8" s="62">
        <v>510891.08999999968</v>
      </c>
      <c r="H8" s="62">
        <v>517655.93999999959</v>
      </c>
      <c r="I8" s="61">
        <v>550862.98000000115</v>
      </c>
      <c r="J8" s="61">
        <v>596490.65000000049</v>
      </c>
      <c r="K8" s="61">
        <v>618224.89000000106</v>
      </c>
      <c r="L8" s="61">
        <v>606058.46000000043</v>
      </c>
      <c r="M8" s="61">
        <v>688889.90000000177</v>
      </c>
      <c r="N8" s="38">
        <v>712533.33</v>
      </c>
      <c r="O8" s="42">
        <f>(N8-M8)/M8</f>
        <v>3.432105769005777E-2</v>
      </c>
      <c r="Q8" s="340">
        <f>C8/$C$20</f>
        <v>0.15638797280538008</v>
      </c>
      <c r="R8" s="341">
        <f t="shared" ref="R8:R19" si="14">H8/$H$20</f>
        <v>0.18499679916146311</v>
      </c>
      <c r="S8" s="341">
        <f t="shared" ref="S8:S19" si="15">L8/$L$20</f>
        <v>0.20452769293978237</v>
      </c>
      <c r="T8" s="341">
        <f t="shared" ref="T8:T19" si="16">M8/$M$20</f>
        <v>0.21859916220492107</v>
      </c>
      <c r="U8" s="342">
        <f t="shared" ref="U8:U19" si="17">N8/$N$20</f>
        <v>0.21681913882346696</v>
      </c>
      <c r="W8" s="37">
        <v>112078.886</v>
      </c>
      <c r="X8" s="61">
        <v>121726.7289999999</v>
      </c>
      <c r="Y8" s="62">
        <v>125951.17400000013</v>
      </c>
      <c r="Z8" s="62">
        <v>133913.606</v>
      </c>
      <c r="AA8" s="62">
        <v>150778.07300000012</v>
      </c>
      <c r="AB8" s="62">
        <v>158424.61999999991</v>
      </c>
      <c r="AC8" s="61">
        <v>165647.8599999999</v>
      </c>
      <c r="AD8" s="61">
        <v>185539.34600000014</v>
      </c>
      <c r="AE8" s="61">
        <v>193201.57399999982</v>
      </c>
      <c r="AF8" s="61">
        <v>193184.38899999997</v>
      </c>
      <c r="AG8" s="61">
        <v>212032.2519999998</v>
      </c>
      <c r="AH8" s="38">
        <v>227403.90699999992</v>
      </c>
      <c r="AI8" s="42">
        <f>(AH8-AG8)/AG8</f>
        <v>7.2496777518545288E-2</v>
      </c>
      <c r="AK8" s="460">
        <f t="shared" ref="AK8:AK19" si="18">W8/$W$20</f>
        <v>0.18242593932530754</v>
      </c>
      <c r="AL8" s="341">
        <f t="shared" ref="AL8:AL19" si="19">AB8/$AB$20</f>
        <v>0.21538724309384477</v>
      </c>
      <c r="AM8" s="341">
        <f t="shared" ref="AM8:AM19" si="20">AF8/$AF$20</f>
        <v>0.23576255526866707</v>
      </c>
      <c r="AN8" s="341">
        <f t="shared" ref="AN8:AN19" si="21">AG8/$AG$20</f>
        <v>0.24764635447437913</v>
      </c>
      <c r="AO8" s="342">
        <f t="shared" ref="AO8:AO19" si="22">AH8/$AH$20</f>
        <v>0.24558077986689997</v>
      </c>
      <c r="AQ8" s="52">
        <f t="shared" si="2"/>
        <v>2.6877345616076265</v>
      </c>
      <c r="AR8" s="74">
        <f t="shared" si="3"/>
        <v>2.7702904593211732</v>
      </c>
      <c r="AS8" s="74">
        <f t="shared" si="4"/>
        <v>2.895457043806605</v>
      </c>
      <c r="AT8" s="74">
        <f t="shared" si="5"/>
        <v>2.9122385710490519</v>
      </c>
      <c r="AU8" s="74">
        <f t="shared" si="6"/>
        <v>2.9512762299299489</v>
      </c>
      <c r="AV8" s="74">
        <f t="shared" si="7"/>
        <v>3.0604231065135661</v>
      </c>
      <c r="AW8" s="74">
        <f t="shared" si="8"/>
        <v>3.0070610299497629</v>
      </c>
      <c r="AX8" s="74">
        <f t="shared" si="9"/>
        <v>3.1105155797496571</v>
      </c>
      <c r="AY8" s="74">
        <f t="shared" si="10"/>
        <v>3.1251018379411977</v>
      </c>
      <c r="AZ8" s="74">
        <f t="shared" si="11"/>
        <v>3.1875537056276686</v>
      </c>
      <c r="BA8" s="74">
        <f t="shared" si="12"/>
        <v>3.0778830114942792</v>
      </c>
      <c r="BB8" s="74">
        <f t="shared" si="13"/>
        <v>3.1914844881712403</v>
      </c>
      <c r="BC8" s="42">
        <f>(BB8-BA8)/BA8</f>
        <v>3.6908965107744225E-2</v>
      </c>
    </row>
    <row r="9" spans="1:55" ht="20.100000000000001" customHeight="1">
      <c r="A9" s="47"/>
      <c r="B9" s="405" t="s">
        <v>23</v>
      </c>
      <c r="C9" s="37">
        <v>336821.67999999993</v>
      </c>
      <c r="D9" s="61">
        <v>396538.04999999987</v>
      </c>
      <c r="E9" s="62">
        <v>398675.48999999993</v>
      </c>
      <c r="F9" s="62">
        <v>390648.22999999986</v>
      </c>
      <c r="G9" s="62">
        <v>393340.60000000009</v>
      </c>
      <c r="H9" s="62">
        <v>410834.48999999976</v>
      </c>
      <c r="I9" s="61">
        <v>430304.04000000004</v>
      </c>
      <c r="J9" s="61">
        <v>509240.83000000054</v>
      </c>
      <c r="K9" s="61">
        <v>500505.10000000009</v>
      </c>
      <c r="L9" s="61">
        <v>549027.56999999995</v>
      </c>
      <c r="M9" s="61">
        <v>662906.06000000017</v>
      </c>
      <c r="N9" s="38">
        <v>717072.16</v>
      </c>
      <c r="O9" s="42">
        <f t="shared" ref="O9:O20" si="23">(N9-M9)/M9</f>
        <v>8.1710069146146966E-2</v>
      </c>
      <c r="Q9" s="340">
        <f t="shared" ref="Q9:Q19" si="24">C9/$C$20</f>
        <v>0.12631820861406984</v>
      </c>
      <c r="R9" s="341">
        <f t="shared" si="14"/>
        <v>0.14682158507662857</v>
      </c>
      <c r="S9" s="341">
        <f t="shared" si="15"/>
        <v>0.1852813707978514</v>
      </c>
      <c r="T9" s="341">
        <f t="shared" si="16"/>
        <v>0.21035394674325286</v>
      </c>
      <c r="U9" s="342">
        <f t="shared" si="17"/>
        <v>0.2182002745127492</v>
      </c>
      <c r="W9" s="37">
        <v>71612.655999999959</v>
      </c>
      <c r="X9" s="61">
        <v>88630.622999999963</v>
      </c>
      <c r="Y9" s="62">
        <v>96671.6</v>
      </c>
      <c r="Z9" s="62">
        <v>99252.82699999999</v>
      </c>
      <c r="AA9" s="62">
        <v>101136.841</v>
      </c>
      <c r="AB9" s="62">
        <v>104069.01099999997</v>
      </c>
      <c r="AC9" s="61">
        <v>105914.19499999996</v>
      </c>
      <c r="AD9" s="61">
        <v>128212.58799999997</v>
      </c>
      <c r="AE9" s="61">
        <v>128799.4859999998</v>
      </c>
      <c r="AF9" s="61">
        <v>138089.23400000003</v>
      </c>
      <c r="AG9" s="61">
        <v>161337.14200000017</v>
      </c>
      <c r="AH9" s="38">
        <v>176074.02700000012</v>
      </c>
      <c r="AI9" s="42">
        <f t="shared" ref="AI9:AI20" si="25">(AH9-AG9)/AG9</f>
        <v>9.1342172157728788E-2</v>
      </c>
      <c r="AK9" s="460">
        <f t="shared" si="18"/>
        <v>0.11656081269740773</v>
      </c>
      <c r="AL9" s="341">
        <f t="shared" si="19"/>
        <v>0.14148771428830326</v>
      </c>
      <c r="AM9" s="341">
        <f t="shared" si="20"/>
        <v>0.16852433486710416</v>
      </c>
      <c r="AN9" s="341">
        <f t="shared" si="21"/>
        <v>0.18843621515473655</v>
      </c>
      <c r="AO9" s="342">
        <f t="shared" si="22"/>
        <v>0.19014799453276607</v>
      </c>
      <c r="AQ9" s="52">
        <f t="shared" si="2"/>
        <v>2.126129648186541</v>
      </c>
      <c r="AR9" s="74">
        <f t="shared" si="3"/>
        <v>2.2351101741686579</v>
      </c>
      <c r="AS9" s="74">
        <f t="shared" si="4"/>
        <v>2.4248192433399911</v>
      </c>
      <c r="AT9" s="74">
        <f t="shared" si="5"/>
        <v>2.5407212775544901</v>
      </c>
      <c r="AU9" s="74">
        <f t="shared" si="6"/>
        <v>2.571228116294122</v>
      </c>
      <c r="AV9" s="74">
        <f t="shared" si="7"/>
        <v>2.5331128114389818</v>
      </c>
      <c r="AW9" s="74">
        <f t="shared" si="8"/>
        <v>2.4613804462537687</v>
      </c>
      <c r="AX9" s="74">
        <f t="shared" si="9"/>
        <v>2.5177201128982496</v>
      </c>
      <c r="AY9" s="74">
        <f t="shared" si="10"/>
        <v>2.5733900813398258</v>
      </c>
      <c r="AZ9" s="74">
        <f t="shared" si="11"/>
        <v>2.5151602860308095</v>
      </c>
      <c r="BA9" s="74">
        <f t="shared" si="12"/>
        <v>2.4337858972054067</v>
      </c>
      <c r="BB9" s="74">
        <f t="shared" si="13"/>
        <v>2.4554575790531334</v>
      </c>
      <c r="BC9" s="42">
        <f t="shared" ref="BC9:BC20" si="26">(BB9-BA9)/BA9</f>
        <v>8.9045145148598393E-3</v>
      </c>
    </row>
    <row r="10" spans="1:55" ht="20.100000000000001" customHeight="1">
      <c r="A10" s="191" t="s">
        <v>92</v>
      </c>
      <c r="B10" s="192"/>
      <c r="C10" s="43">
        <f>C11+C12</f>
        <v>1182885.0499999998</v>
      </c>
      <c r="D10" s="63">
        <f t="shared" ref="D10:N10" si="27">D11+D12</f>
        <v>1418351.7499999993</v>
      </c>
      <c r="E10" s="63">
        <f t="shared" si="27"/>
        <v>1683471.2700000005</v>
      </c>
      <c r="F10" s="63">
        <f t="shared" si="27"/>
        <v>1413870.6799999983</v>
      </c>
      <c r="G10" s="63">
        <f t="shared" si="27"/>
        <v>1191110.1000000001</v>
      </c>
      <c r="H10" s="63">
        <f t="shared" si="27"/>
        <v>1128259.8099999998</v>
      </c>
      <c r="I10" s="63">
        <f t="shared" si="27"/>
        <v>1070522.4299999997</v>
      </c>
      <c r="J10" s="63">
        <f t="shared" si="27"/>
        <v>1154685.0300000012</v>
      </c>
      <c r="K10" s="63">
        <f t="shared" si="27"/>
        <v>1138945.6100000013</v>
      </c>
      <c r="L10" s="63">
        <f t="shared" si="27"/>
        <v>1102410.540000001</v>
      </c>
      <c r="M10" s="63">
        <f t="shared" si="27"/>
        <v>1089173.1800000006</v>
      </c>
      <c r="N10" s="210">
        <f t="shared" si="27"/>
        <v>1107916.3000000005</v>
      </c>
      <c r="O10" s="46">
        <f t="shared" si="23"/>
        <v>1.7208576509384732E-2</v>
      </c>
      <c r="Q10" s="343">
        <f t="shared" si="24"/>
        <v>0.44361728886443547</v>
      </c>
      <c r="R10" s="344">
        <f t="shared" si="14"/>
        <v>0.40321077639429903</v>
      </c>
      <c r="S10" s="344">
        <f t="shared" si="15"/>
        <v>0.37203256665817308</v>
      </c>
      <c r="T10" s="344">
        <f t="shared" si="16"/>
        <v>0.34561741236744681</v>
      </c>
      <c r="U10" s="345">
        <f t="shared" si="17"/>
        <v>0.33713153889163611</v>
      </c>
      <c r="W10" s="43">
        <f>W11+W12</f>
        <v>125845.73199999996</v>
      </c>
      <c r="X10" s="63">
        <f t="shared" ref="X10:AH10" si="28">X11+X12</f>
        <v>107623.087</v>
      </c>
      <c r="Y10" s="63">
        <f t="shared" si="28"/>
        <v>137807.70999999996</v>
      </c>
      <c r="Z10" s="63">
        <f t="shared" si="28"/>
        <v>141200.15400000001</v>
      </c>
      <c r="AA10" s="63">
        <f t="shared" si="28"/>
        <v>130654.7019999999</v>
      </c>
      <c r="AB10" s="63">
        <f t="shared" si="28"/>
        <v>123319.16600000003</v>
      </c>
      <c r="AC10" s="63">
        <f t="shared" si="28"/>
        <v>109960.80099999989</v>
      </c>
      <c r="AD10" s="63">
        <f t="shared" si="28"/>
        <v>119381.77800000002</v>
      </c>
      <c r="AE10" s="63">
        <f t="shared" si="28"/>
        <v>135389.41699999999</v>
      </c>
      <c r="AF10" s="63">
        <f t="shared" si="28"/>
        <v>139964.85900000008</v>
      </c>
      <c r="AG10" s="63">
        <f t="shared" si="28"/>
        <v>148588.98100000006</v>
      </c>
      <c r="AH10" s="210">
        <f t="shared" si="28"/>
        <v>145161.42799999999</v>
      </c>
      <c r="AI10" s="46">
        <f t="shared" si="25"/>
        <v>-2.306734306226968E-2</v>
      </c>
      <c r="AK10" s="461">
        <f t="shared" si="18"/>
        <v>0.20483363717748682</v>
      </c>
      <c r="AL10" s="344">
        <f t="shared" si="19"/>
        <v>0.1676593902221272</v>
      </c>
      <c r="AM10" s="344">
        <f t="shared" si="20"/>
        <v>0.17081335079129359</v>
      </c>
      <c r="AN10" s="344">
        <f t="shared" si="21"/>
        <v>0.17354680296331915</v>
      </c>
      <c r="AO10" s="345">
        <f t="shared" si="22"/>
        <v>0.15676448643792587</v>
      </c>
      <c r="AQ10" s="55">
        <f t="shared" si="2"/>
        <v>1.0638880929300778</v>
      </c>
      <c r="AR10" s="75">
        <f t="shared" si="3"/>
        <v>0.75878982064921519</v>
      </c>
      <c r="AS10" s="75">
        <f t="shared" si="4"/>
        <v>0.8185925857825892</v>
      </c>
      <c r="AT10" s="75">
        <f t="shared" si="5"/>
        <v>0.99867799790572198</v>
      </c>
      <c r="AU10" s="75">
        <f t="shared" si="6"/>
        <v>1.0969154068964733</v>
      </c>
      <c r="AV10" s="75">
        <f t="shared" si="7"/>
        <v>1.0930032684581759</v>
      </c>
      <c r="AW10" s="75">
        <f t="shared" si="8"/>
        <v>1.0271695194653692</v>
      </c>
      <c r="AX10" s="75">
        <f t="shared" si="9"/>
        <v>1.0338904107902038</v>
      </c>
      <c r="AY10" s="75">
        <f t="shared" si="10"/>
        <v>1.1887259216882167</v>
      </c>
      <c r="AZ10" s="75">
        <f t="shared" si="11"/>
        <v>1.2696255516570076</v>
      </c>
      <c r="BA10" s="75">
        <f t="shared" si="12"/>
        <v>1.3642365027754353</v>
      </c>
      <c r="BB10" s="75">
        <f t="shared" si="13"/>
        <v>1.3102201673537968</v>
      </c>
      <c r="BC10" s="46">
        <f t="shared" si="26"/>
        <v>-3.9594553665545824E-2</v>
      </c>
    </row>
    <row r="11" spans="1:55" ht="20.100000000000001" customHeight="1">
      <c r="A11" s="47"/>
      <c r="B11" s="1" t="s">
        <v>24</v>
      </c>
      <c r="C11" s="37">
        <v>1104879.2299999997</v>
      </c>
      <c r="D11" s="61">
        <v>1344639.7299999993</v>
      </c>
      <c r="E11" s="62">
        <v>1646171.9100000004</v>
      </c>
      <c r="F11" s="62">
        <v>1378015.0099999984</v>
      </c>
      <c r="G11" s="62">
        <v>1156766.57</v>
      </c>
      <c r="H11" s="62">
        <v>1085056.3399999999</v>
      </c>
      <c r="I11" s="61">
        <v>1031730.8799999998</v>
      </c>
      <c r="J11" s="61">
        <v>1121370.3900000013</v>
      </c>
      <c r="K11" s="61">
        <v>1067886.5600000012</v>
      </c>
      <c r="L11" s="61">
        <v>1044512.990000001</v>
      </c>
      <c r="M11" s="61">
        <v>1028242.6700000007</v>
      </c>
      <c r="N11" s="38">
        <v>1054209.5400000005</v>
      </c>
      <c r="O11" s="42">
        <f t="shared" si="23"/>
        <v>2.5253639785246165E-2</v>
      </c>
      <c r="Q11" s="340">
        <f t="shared" si="24"/>
        <v>0.41436277221968859</v>
      </c>
      <c r="R11" s="341">
        <f t="shared" si="14"/>
        <v>0.38777097739833211</v>
      </c>
      <c r="S11" s="341">
        <f t="shared" si="15"/>
        <v>0.35249377112949476</v>
      </c>
      <c r="T11" s="341">
        <f t="shared" si="16"/>
        <v>0.32628288817320544</v>
      </c>
      <c r="U11" s="342">
        <f t="shared" si="17"/>
        <v>0.32078893011542819</v>
      </c>
      <c r="W11" s="37">
        <v>116547.15599999996</v>
      </c>
      <c r="X11" s="61">
        <v>98815.747000000003</v>
      </c>
      <c r="Y11" s="62">
        <v>132771.78199999998</v>
      </c>
      <c r="Z11" s="62">
        <v>133849.921</v>
      </c>
      <c r="AA11" s="62">
        <v>123221.7459999999</v>
      </c>
      <c r="AB11" s="62">
        <v>115163.63900000002</v>
      </c>
      <c r="AC11" s="61">
        <v>102473.81999999989</v>
      </c>
      <c r="AD11" s="61">
        <v>114007.57600000002</v>
      </c>
      <c r="AE11" s="61">
        <v>124692.15599999999</v>
      </c>
      <c r="AF11" s="61">
        <v>130490.89200000008</v>
      </c>
      <c r="AG11" s="61">
        <v>137811.26700000005</v>
      </c>
      <c r="AH11" s="38">
        <v>135382.49499999997</v>
      </c>
      <c r="AI11" s="42">
        <f t="shared" si="25"/>
        <v>-1.7623900083583759E-2</v>
      </c>
      <c r="AK11" s="460">
        <f t="shared" si="18"/>
        <v>0.18969874851355273</v>
      </c>
      <c r="AL11" s="341">
        <f t="shared" si="19"/>
        <v>0.15657148938633908</v>
      </c>
      <c r="AM11" s="341">
        <f t="shared" si="20"/>
        <v>0.1592513054313498</v>
      </c>
      <c r="AN11" s="341">
        <f t="shared" si="21"/>
        <v>0.1609588048805205</v>
      </c>
      <c r="AO11" s="342">
        <f t="shared" si="22"/>
        <v>0.14620390274309003</v>
      </c>
      <c r="AQ11" s="52">
        <f t="shared" si="2"/>
        <v>1.0548406815467062</v>
      </c>
      <c r="AR11" s="74">
        <f t="shared" si="3"/>
        <v>0.73488641451937509</v>
      </c>
      <c r="AS11" s="74">
        <f t="shared" si="4"/>
        <v>0.80654870365270626</v>
      </c>
      <c r="AT11" s="74">
        <f t="shared" si="5"/>
        <v>0.97132411496737003</v>
      </c>
      <c r="AU11" s="74">
        <f t="shared" si="6"/>
        <v>1.0652256833459486</v>
      </c>
      <c r="AV11" s="74">
        <f t="shared" si="7"/>
        <v>1.0613609151392087</v>
      </c>
      <c r="AW11" s="74">
        <f t="shared" si="8"/>
        <v>0.99322237985161321</v>
      </c>
      <c r="AX11" s="74">
        <f t="shared" si="9"/>
        <v>1.0166808131967877</v>
      </c>
      <c r="AY11" s="74">
        <f t="shared" si="10"/>
        <v>1.1676535754883912</v>
      </c>
      <c r="AZ11" s="74">
        <f t="shared" si="11"/>
        <v>1.2492988909596994</v>
      </c>
      <c r="BA11" s="74">
        <f t="shared" si="12"/>
        <v>1.3402601450103209</v>
      </c>
      <c r="BB11" s="74">
        <f t="shared" si="13"/>
        <v>1.2842085929140796</v>
      </c>
      <c r="BC11" s="42">
        <f t="shared" si="26"/>
        <v>-4.182139736447181E-2</v>
      </c>
    </row>
    <row r="12" spans="1:55" ht="20.100000000000001" customHeight="1">
      <c r="A12" s="47"/>
      <c r="B12" s="1" t="s">
        <v>93</v>
      </c>
      <c r="C12" s="37">
        <v>78005.819999999978</v>
      </c>
      <c r="D12" s="61">
        <v>73712.02</v>
      </c>
      <c r="E12" s="62">
        <v>37299.360000000008</v>
      </c>
      <c r="F12" s="62">
        <v>35855.67000000002</v>
      </c>
      <c r="G12" s="62">
        <v>34343.530000000006</v>
      </c>
      <c r="H12" s="62">
        <v>43203.47</v>
      </c>
      <c r="I12" s="61">
        <v>38791.549999999988</v>
      </c>
      <c r="J12" s="61">
        <v>33314.639999999999</v>
      </c>
      <c r="K12" s="61">
        <v>71059.049999999988</v>
      </c>
      <c r="L12" s="61">
        <v>57897.55000000001</v>
      </c>
      <c r="M12" s="61">
        <v>60930.50999999998</v>
      </c>
      <c r="N12" s="38">
        <v>53706.76</v>
      </c>
      <c r="O12" s="42">
        <f t="shared" si="23"/>
        <v>-0.11855718916516504</v>
      </c>
      <c r="Q12" s="340">
        <f t="shared" si="24"/>
        <v>2.9254516644746802E-2</v>
      </c>
      <c r="R12" s="341">
        <f t="shared" si="14"/>
        <v>1.5439798995966902E-2</v>
      </c>
      <c r="S12" s="341">
        <f t="shared" si="15"/>
        <v>1.9538795528678356E-2</v>
      </c>
      <c r="T12" s="341">
        <f t="shared" si="16"/>
        <v>1.9334524194241382E-2</v>
      </c>
      <c r="U12" s="342">
        <f t="shared" si="17"/>
        <v>1.6342608776207877E-2</v>
      </c>
      <c r="W12" s="37">
        <v>9298.5760000000064</v>
      </c>
      <c r="X12" s="61">
        <v>8807.340000000002</v>
      </c>
      <c r="Y12" s="62">
        <v>5035.9279999999972</v>
      </c>
      <c r="Z12" s="62">
        <v>7350.2330000000038</v>
      </c>
      <c r="AA12" s="62">
        <v>7432.9559999999983</v>
      </c>
      <c r="AB12" s="62">
        <v>8155.527</v>
      </c>
      <c r="AC12" s="61">
        <v>7486.980999999997</v>
      </c>
      <c r="AD12" s="61">
        <v>5374.202000000003</v>
      </c>
      <c r="AE12" s="61">
        <v>10697.261000000002</v>
      </c>
      <c r="AF12" s="61">
        <v>9473.9670000000024</v>
      </c>
      <c r="AG12" s="61">
        <v>10777.714000000002</v>
      </c>
      <c r="AH12" s="38">
        <v>9778.9330000000082</v>
      </c>
      <c r="AI12" s="42">
        <f t="shared" si="25"/>
        <v>-9.267095044459274E-2</v>
      </c>
      <c r="AK12" s="460">
        <f t="shared" si="18"/>
        <v>1.5134888663934098E-2</v>
      </c>
      <c r="AL12" s="341">
        <f t="shared" si="19"/>
        <v>1.1087900835788122E-2</v>
      </c>
      <c r="AM12" s="341">
        <f t="shared" si="20"/>
        <v>1.1562045359943806E-2</v>
      </c>
      <c r="AN12" s="341">
        <f t="shared" si="21"/>
        <v>1.2587998082798656E-2</v>
      </c>
      <c r="AO12" s="342">
        <f t="shared" si="22"/>
        <v>1.0560583694835843E-2</v>
      </c>
      <c r="AQ12" s="52">
        <f t="shared" si="2"/>
        <v>1.1920361839667872</v>
      </c>
      <c r="AR12" s="74">
        <f t="shared" si="3"/>
        <v>1.1948309108880752</v>
      </c>
      <c r="AS12" s="74">
        <f t="shared" si="4"/>
        <v>1.350137911213489</v>
      </c>
      <c r="AT12" s="74">
        <f t="shared" si="5"/>
        <v>2.0499499800171073</v>
      </c>
      <c r="AU12" s="74">
        <f t="shared" si="6"/>
        <v>2.1642958659171017</v>
      </c>
      <c r="AV12" s="74">
        <f t="shared" si="7"/>
        <v>1.8877018443194493</v>
      </c>
      <c r="AW12" s="74">
        <f t="shared" si="8"/>
        <v>1.9300546124091456</v>
      </c>
      <c r="AX12" s="74">
        <f t="shared" si="9"/>
        <v>1.6131652630795359</v>
      </c>
      <c r="AY12" s="74">
        <f t="shared" si="10"/>
        <v>1.5054044488351594</v>
      </c>
      <c r="AZ12" s="74">
        <f t="shared" si="11"/>
        <v>1.6363329709115497</v>
      </c>
      <c r="BA12" s="74">
        <f t="shared" si="12"/>
        <v>1.7688534036560675</v>
      </c>
      <c r="BB12" s="74">
        <f t="shared" si="13"/>
        <v>1.8208011430963267</v>
      </c>
      <c r="BC12" s="42">
        <f t="shared" si="26"/>
        <v>2.9368029782958674E-2</v>
      </c>
    </row>
    <row r="13" spans="1:55" ht="20.100000000000001" customHeight="1">
      <c r="A13" s="191" t="s">
        <v>94</v>
      </c>
      <c r="B13" s="192"/>
      <c r="C13" s="43">
        <f>SUM(C14:C16)</f>
        <v>690852.94999999949</v>
      </c>
      <c r="D13" s="63">
        <f>SUM(D14:D16)</f>
        <v>766476.24999999953</v>
      </c>
      <c r="E13" s="64">
        <f>SUM(E14:E16)</f>
        <v>752323.37</v>
      </c>
      <c r="F13" s="64">
        <f t="shared" ref="F13:N13" si="29">SUM(F14:F16)</f>
        <v>730548.97999999975</v>
      </c>
      <c r="G13" s="64">
        <f t="shared" si="29"/>
        <v>703186.08000000019</v>
      </c>
      <c r="H13" s="64">
        <f t="shared" si="29"/>
        <v>701526.95000000019</v>
      </c>
      <c r="I13" s="64">
        <f t="shared" si="29"/>
        <v>678883.54000000027</v>
      </c>
      <c r="J13" s="64">
        <f t="shared" si="29"/>
        <v>677689.68999999983</v>
      </c>
      <c r="K13" s="64">
        <f t="shared" si="29"/>
        <v>646922.52000000014</v>
      </c>
      <c r="L13" s="64">
        <f t="shared" si="29"/>
        <v>657908.06000000017</v>
      </c>
      <c r="M13" s="64">
        <f t="shared" si="29"/>
        <v>657029.12000000034</v>
      </c>
      <c r="N13" s="45">
        <f t="shared" si="29"/>
        <v>691439.58</v>
      </c>
      <c r="O13" s="46">
        <f t="shared" si="23"/>
        <v>5.2372808072798351E-2</v>
      </c>
      <c r="Q13" s="343">
        <f t="shared" si="24"/>
        <v>0.25909052843553748</v>
      </c>
      <c r="R13" s="344">
        <f t="shared" si="14"/>
        <v>0.25070752646150241</v>
      </c>
      <c r="S13" s="344">
        <f t="shared" si="15"/>
        <v>0.22202547536138323</v>
      </c>
      <c r="T13" s="344">
        <f t="shared" si="16"/>
        <v>0.20848907086057764</v>
      </c>
      <c r="U13" s="345">
        <f t="shared" si="17"/>
        <v>0.21040045142037031</v>
      </c>
      <c r="W13" s="43">
        <f>W14+W15+W16</f>
        <v>293436.89999999991</v>
      </c>
      <c r="X13" s="63">
        <f>X14+X15+X16</f>
        <v>323929.61</v>
      </c>
      <c r="Y13" s="64">
        <f>Y14+Y15+Y16</f>
        <v>323410.97800000006</v>
      </c>
      <c r="Z13" s="64">
        <f t="shared" ref="Z13:AH13" si="30">Z14+Z15+Z16</f>
        <v>331886.94100000022</v>
      </c>
      <c r="AA13" s="64">
        <f t="shared" si="30"/>
        <v>326028.41400000022</v>
      </c>
      <c r="AB13" s="64">
        <f t="shared" si="30"/>
        <v>332402.34199999995</v>
      </c>
      <c r="AC13" s="64">
        <f t="shared" si="30"/>
        <v>327683.35999999993</v>
      </c>
      <c r="AD13" s="64">
        <f t="shared" si="30"/>
        <v>330372.30900000001</v>
      </c>
      <c r="AE13" s="64">
        <f t="shared" si="30"/>
        <v>322936.51400000008</v>
      </c>
      <c r="AF13" s="64">
        <f t="shared" si="30"/>
        <v>331568.9359999997</v>
      </c>
      <c r="AG13" s="64">
        <f t="shared" si="30"/>
        <v>317214.4709999999</v>
      </c>
      <c r="AH13" s="45">
        <f t="shared" si="30"/>
        <v>357466.15100000013</v>
      </c>
      <c r="AI13" s="46">
        <f t="shared" si="25"/>
        <v>0.12689105851037999</v>
      </c>
      <c r="AK13" s="461">
        <f t="shared" si="18"/>
        <v>0.47761450908074088</v>
      </c>
      <c r="AL13" s="344">
        <f t="shared" si="19"/>
        <v>0.45191980918948937</v>
      </c>
      <c r="AM13" s="344">
        <f t="shared" si="20"/>
        <v>0.40464729062073995</v>
      </c>
      <c r="AN13" s="344">
        <f t="shared" si="21"/>
        <v>0.3704955571083059</v>
      </c>
      <c r="AO13" s="345">
        <f t="shared" si="22"/>
        <v>0.38603917275088456</v>
      </c>
      <c r="AQ13" s="55">
        <f t="shared" si="2"/>
        <v>4.247458160235114</v>
      </c>
      <c r="AR13" s="75">
        <f t="shared" si="3"/>
        <v>4.2262184901358681</v>
      </c>
      <c r="AS13" s="75">
        <f t="shared" si="4"/>
        <v>4.2988293451524715</v>
      </c>
      <c r="AT13" s="75">
        <f t="shared" si="5"/>
        <v>4.542980006624612</v>
      </c>
      <c r="AU13" s="75">
        <f t="shared" si="6"/>
        <v>4.63644578971188</v>
      </c>
      <c r="AV13" s="75">
        <f t="shared" si="7"/>
        <v>4.7382690287236979</v>
      </c>
      <c r="AW13" s="75">
        <f t="shared" si="8"/>
        <v>4.826797833395692</v>
      </c>
      <c r="AX13" s="75">
        <f t="shared" si="9"/>
        <v>4.8749791220816725</v>
      </c>
      <c r="AY13" s="75">
        <f t="shared" si="10"/>
        <v>4.9918885804129989</v>
      </c>
      <c r="AZ13" s="75">
        <f t="shared" si="11"/>
        <v>5.0397457663005323</v>
      </c>
      <c r="BA13" s="75">
        <f t="shared" si="12"/>
        <v>4.8280123565908273</v>
      </c>
      <c r="BB13" s="75">
        <f t="shared" si="13"/>
        <v>5.1698826815786303</v>
      </c>
      <c r="BC13" s="46">
        <f t="shared" si="26"/>
        <v>7.0809745240421398E-2</v>
      </c>
    </row>
    <row r="14" spans="1:55" ht="20.100000000000001" customHeight="1">
      <c r="A14" s="47"/>
      <c r="B14" s="9" t="s">
        <v>25</v>
      </c>
      <c r="C14" s="39">
        <v>663099.49999999942</v>
      </c>
      <c r="D14" s="65">
        <v>726661.66999999958</v>
      </c>
      <c r="E14" s="66">
        <v>720012.71</v>
      </c>
      <c r="F14" s="66">
        <v>696578.10999999975</v>
      </c>
      <c r="G14" s="66">
        <v>674378.4600000002</v>
      </c>
      <c r="H14" s="66">
        <v>671980.79000000015</v>
      </c>
      <c r="I14" s="65">
        <v>651339.7200000002</v>
      </c>
      <c r="J14" s="65">
        <v>640026.57999999984</v>
      </c>
      <c r="K14" s="65">
        <v>607327.06000000017</v>
      </c>
      <c r="L14" s="65">
        <v>617049.19000000018</v>
      </c>
      <c r="M14" s="65">
        <v>611902.36000000034</v>
      </c>
      <c r="N14" s="40">
        <v>652120.36</v>
      </c>
      <c r="O14" s="42">
        <f t="shared" si="23"/>
        <v>6.5726172391293983E-2</v>
      </c>
      <c r="Q14" s="340">
        <f t="shared" si="24"/>
        <v>0.24868215422738033</v>
      </c>
      <c r="R14" s="341">
        <f t="shared" si="14"/>
        <v>0.24014849563590721</v>
      </c>
      <c r="S14" s="341">
        <f t="shared" si="15"/>
        <v>0.20823675534710195</v>
      </c>
      <c r="T14" s="341">
        <f t="shared" si="16"/>
        <v>0.19416940681989056</v>
      </c>
      <c r="U14" s="342">
        <f t="shared" si="17"/>
        <v>0.19843587508313365</v>
      </c>
      <c r="W14" s="39">
        <v>280999.3249999999</v>
      </c>
      <c r="X14" s="65">
        <v>307580.70699999994</v>
      </c>
      <c r="Y14" s="66">
        <v>308667.29300000006</v>
      </c>
      <c r="Z14" s="66">
        <v>316308.39200000023</v>
      </c>
      <c r="AA14" s="66">
        <v>310903.45000000024</v>
      </c>
      <c r="AB14" s="66">
        <v>315345.2429999999</v>
      </c>
      <c r="AC14" s="65">
        <v>311463.64399999991</v>
      </c>
      <c r="AD14" s="65">
        <v>310288.88500000001</v>
      </c>
      <c r="AE14" s="65">
        <v>303137.85600000009</v>
      </c>
      <c r="AF14" s="65">
        <v>311241.68199999974</v>
      </c>
      <c r="AG14" s="65">
        <v>299251.57599999988</v>
      </c>
      <c r="AH14" s="40">
        <v>336999.68000000017</v>
      </c>
      <c r="AI14" s="42">
        <f t="shared" si="25"/>
        <v>0.12614170493123919</v>
      </c>
      <c r="AK14" s="460">
        <f t="shared" si="18"/>
        <v>0.45737040795446837</v>
      </c>
      <c r="AL14" s="341">
        <f t="shared" si="19"/>
        <v>0.42872971708897628</v>
      </c>
      <c r="AM14" s="341">
        <f t="shared" si="20"/>
        <v>0.37983987543857828</v>
      </c>
      <c r="AN14" s="341">
        <f t="shared" si="21"/>
        <v>0.34951551553163074</v>
      </c>
      <c r="AO14" s="342">
        <f t="shared" si="22"/>
        <v>0.36393677365136828</v>
      </c>
      <c r="AQ14" s="52">
        <f t="shared" si="2"/>
        <v>4.23766455863713</v>
      </c>
      <c r="AR14" s="74">
        <f t="shared" si="3"/>
        <v>4.2327911282289064</v>
      </c>
      <c r="AS14" s="74">
        <f t="shared" si="4"/>
        <v>4.2869700591813178</v>
      </c>
      <c r="AT14" s="74">
        <f t="shared" si="5"/>
        <v>4.5408890612425408</v>
      </c>
      <c r="AU14" s="74">
        <f t="shared" si="6"/>
        <v>4.6102221295739509</v>
      </c>
      <c r="AV14" s="74">
        <f t="shared" si="7"/>
        <v>4.6927716936670141</v>
      </c>
      <c r="AW14" s="74">
        <f t="shared" si="8"/>
        <v>4.781892374074773</v>
      </c>
      <c r="AX14" s="74">
        <f t="shared" si="9"/>
        <v>4.8480624820300449</v>
      </c>
      <c r="AY14" s="74">
        <f t="shared" si="10"/>
        <v>4.9913444660279094</v>
      </c>
      <c r="AZ14" s="74">
        <f t="shared" si="11"/>
        <v>5.0440335558985119</v>
      </c>
      <c r="BA14" s="74">
        <f t="shared" si="12"/>
        <v>4.8905118783983728</v>
      </c>
      <c r="BB14" s="74">
        <f t="shared" si="13"/>
        <v>5.1677527749632013</v>
      </c>
      <c r="BC14" s="42">
        <f t="shared" si="26"/>
        <v>5.6689545687316489E-2</v>
      </c>
    </row>
    <row r="15" spans="1:55" ht="20.100000000000001" customHeight="1">
      <c r="A15" s="47"/>
      <c r="B15" s="9" t="s">
        <v>26</v>
      </c>
      <c r="C15" s="39">
        <v>23165.399999999994</v>
      </c>
      <c r="D15" s="65">
        <v>27783.08</v>
      </c>
      <c r="E15" s="66">
        <v>26821.030000000006</v>
      </c>
      <c r="F15" s="66">
        <v>25556.880000000005</v>
      </c>
      <c r="G15" s="66">
        <v>23006.96999999999</v>
      </c>
      <c r="H15" s="66">
        <v>24294.420000000002</v>
      </c>
      <c r="I15" s="65">
        <v>21521.010000000002</v>
      </c>
      <c r="J15" s="65">
        <v>28245.860000000008</v>
      </c>
      <c r="K15" s="65">
        <v>28134.76999999999</v>
      </c>
      <c r="L15" s="65">
        <v>27051.530000000002</v>
      </c>
      <c r="M15" s="65">
        <v>23826.990000000005</v>
      </c>
      <c r="N15" s="40">
        <v>25885.46</v>
      </c>
      <c r="O15" s="42">
        <f t="shared" si="23"/>
        <v>8.6392364289404305E-2</v>
      </c>
      <c r="Q15" s="340">
        <f t="shared" si="24"/>
        <v>8.6877181713135958E-3</v>
      </c>
      <c r="R15" s="341">
        <f t="shared" si="14"/>
        <v>8.6821952385676034E-3</v>
      </c>
      <c r="S15" s="341">
        <f t="shared" si="15"/>
        <v>9.1291309115482163E-3</v>
      </c>
      <c r="T15" s="341">
        <f t="shared" si="16"/>
        <v>7.5608018812077515E-3</v>
      </c>
      <c r="U15" s="342">
        <f t="shared" si="17"/>
        <v>7.8767727893505005E-3</v>
      </c>
      <c r="W15" s="39">
        <v>11487.534000000007</v>
      </c>
      <c r="X15" s="65">
        <v>13869.454000000003</v>
      </c>
      <c r="Y15" s="66">
        <v>13272.316999999997</v>
      </c>
      <c r="Z15" s="66">
        <v>13355.163000000004</v>
      </c>
      <c r="AA15" s="66">
        <v>13430.072000000002</v>
      </c>
      <c r="AB15" s="66">
        <v>15086.313</v>
      </c>
      <c r="AC15" s="65">
        <v>14181.156999999996</v>
      </c>
      <c r="AD15" s="65">
        <v>17048.968000000004</v>
      </c>
      <c r="AE15" s="65">
        <v>16216.736999999999</v>
      </c>
      <c r="AF15" s="65">
        <v>16650.252999999997</v>
      </c>
      <c r="AG15" s="65">
        <v>13902.005999999998</v>
      </c>
      <c r="AH15" s="40">
        <v>16684.355999999996</v>
      </c>
      <c r="AI15" s="42">
        <f t="shared" si="25"/>
        <v>0.20014018120838092</v>
      </c>
      <c r="AK15" s="460">
        <f t="shared" si="18"/>
        <v>1.8697760615513332E-2</v>
      </c>
      <c r="AL15" s="341">
        <f t="shared" si="19"/>
        <v>2.0510696920218792E-2</v>
      </c>
      <c r="AM15" s="341">
        <f t="shared" si="20"/>
        <v>2.0319996939037292E-2</v>
      </c>
      <c r="AN15" s="341">
        <f t="shared" si="21"/>
        <v>1.6237063339689228E-2</v>
      </c>
      <c r="AO15" s="342">
        <f t="shared" si="22"/>
        <v>1.8017971687957816E-2</v>
      </c>
      <c r="AQ15" s="52">
        <f t="shared" si="2"/>
        <v>4.9589189049185469</v>
      </c>
      <c r="AR15" s="74">
        <f t="shared" si="3"/>
        <v>4.9920505573896063</v>
      </c>
      <c r="AS15" s="74">
        <f t="shared" si="4"/>
        <v>4.9484740146071919</v>
      </c>
      <c r="AT15" s="74">
        <f t="shared" si="5"/>
        <v>5.2256625221858073</v>
      </c>
      <c r="AU15" s="74">
        <f t="shared" si="6"/>
        <v>5.8373927553258902</v>
      </c>
      <c r="AV15" s="74">
        <f t="shared" si="7"/>
        <v>6.2097852099370963</v>
      </c>
      <c r="AW15" s="74">
        <f t="shared" si="8"/>
        <v>6.5894477071475706</v>
      </c>
      <c r="AX15" s="74">
        <f t="shared" si="9"/>
        <v>6.0359174760478176</v>
      </c>
      <c r="AY15" s="74">
        <f t="shared" si="10"/>
        <v>5.7639486656546346</v>
      </c>
      <c r="AZ15" s="74">
        <f t="shared" si="11"/>
        <v>6.1550134132893763</v>
      </c>
      <c r="BA15" s="74">
        <f t="shared" si="12"/>
        <v>5.8345624017133488</v>
      </c>
      <c r="BB15" s="74">
        <f t="shared" si="13"/>
        <v>6.4454547070053989</v>
      </c>
      <c r="BC15" s="42">
        <f t="shared" si="26"/>
        <v>0.1047023346794026</v>
      </c>
    </row>
    <row r="16" spans="1:55" ht="20.100000000000001" customHeight="1">
      <c r="A16" s="193"/>
      <c r="B16" s="194" t="s">
        <v>27</v>
      </c>
      <c r="C16" s="248">
        <v>4588.0500000000011</v>
      </c>
      <c r="D16" s="249">
        <v>12031.500000000002</v>
      </c>
      <c r="E16" s="250">
        <v>5489.63</v>
      </c>
      <c r="F16" s="250">
        <v>8413.9900000000052</v>
      </c>
      <c r="G16" s="250">
        <v>5800.65</v>
      </c>
      <c r="H16" s="250">
        <v>5251.7399999999989</v>
      </c>
      <c r="I16" s="249">
        <v>6022.8099999999995</v>
      </c>
      <c r="J16" s="249">
        <v>9417.2499999999982</v>
      </c>
      <c r="K16" s="249">
        <v>11460.689999999995</v>
      </c>
      <c r="L16" s="249">
        <v>13807.340000000007</v>
      </c>
      <c r="M16" s="249">
        <v>21299.770000000004</v>
      </c>
      <c r="N16" s="251">
        <v>13433.76</v>
      </c>
      <c r="O16" s="252">
        <f t="shared" si="23"/>
        <v>-0.36930023188043826</v>
      </c>
      <c r="Q16" s="346">
        <f t="shared" si="24"/>
        <v>1.7206560368435411E-3</v>
      </c>
      <c r="R16" s="347">
        <f t="shared" si="14"/>
        <v>1.8768355870275976E-3</v>
      </c>
      <c r="S16" s="347">
        <f t="shared" si="15"/>
        <v>4.6595891027330508E-3</v>
      </c>
      <c r="T16" s="347">
        <f t="shared" si="16"/>
        <v>6.7588621594793308E-3</v>
      </c>
      <c r="U16" s="348">
        <f t="shared" si="17"/>
        <v>4.0878035478861567E-3</v>
      </c>
      <c r="W16" s="248">
        <v>950.0409999999996</v>
      </c>
      <c r="X16" s="249">
        <v>2479.4490000000005</v>
      </c>
      <c r="Y16" s="250">
        <v>1471.3679999999999</v>
      </c>
      <c r="Z16" s="250">
        <v>2223.3860000000013</v>
      </c>
      <c r="AA16" s="250">
        <v>1694.8920000000005</v>
      </c>
      <c r="AB16" s="250">
        <v>1970.7860000000005</v>
      </c>
      <c r="AC16" s="249">
        <v>2038.5589999999997</v>
      </c>
      <c r="AD16" s="249">
        <v>3034.4559999999992</v>
      </c>
      <c r="AE16" s="249">
        <v>3581.920999999998</v>
      </c>
      <c r="AF16" s="249">
        <v>3677.0009999999993</v>
      </c>
      <c r="AG16" s="249">
        <v>4060.8890000000006</v>
      </c>
      <c r="AH16" s="251">
        <v>3782.1150000000002</v>
      </c>
      <c r="AI16" s="252">
        <f t="shared" si="25"/>
        <v>-6.8648515140404057E-2</v>
      </c>
      <c r="AK16" s="459">
        <f t="shared" si="18"/>
        <v>1.5463405107591312E-3</v>
      </c>
      <c r="AL16" s="347">
        <f t="shared" si="19"/>
        <v>2.679395180294239E-3</v>
      </c>
      <c r="AM16" s="347">
        <f t="shared" si="20"/>
        <v>4.4874182431244181E-3</v>
      </c>
      <c r="AN16" s="347">
        <f t="shared" si="21"/>
        <v>4.7429782369858902E-3</v>
      </c>
      <c r="AO16" s="348">
        <f t="shared" si="22"/>
        <v>4.0844274115585041E-3</v>
      </c>
      <c r="AQ16" s="255">
        <f t="shared" si="2"/>
        <v>2.0706858033369282</v>
      </c>
      <c r="AR16" s="256">
        <f t="shared" si="3"/>
        <v>2.0607979054980676</v>
      </c>
      <c r="AS16" s="256">
        <f t="shared" si="4"/>
        <v>2.6802680690684073</v>
      </c>
      <c r="AT16" s="256">
        <f t="shared" si="5"/>
        <v>2.6424870958962394</v>
      </c>
      <c r="AU16" s="256">
        <f t="shared" si="6"/>
        <v>2.921900131881773</v>
      </c>
      <c r="AV16" s="256">
        <f t="shared" si="7"/>
        <v>3.752634364991414</v>
      </c>
      <c r="AW16" s="256">
        <f t="shared" si="8"/>
        <v>3.3847307153969659</v>
      </c>
      <c r="AX16" s="256">
        <f t="shared" si="9"/>
        <v>3.2222315431787409</v>
      </c>
      <c r="AY16" s="256">
        <f t="shared" si="10"/>
        <v>3.1253973364605443</v>
      </c>
      <c r="AZ16" s="256">
        <f t="shared" si="11"/>
        <v>2.6630770300434388</v>
      </c>
      <c r="BA16" s="256">
        <f t="shared" si="12"/>
        <v>1.9065412443420748</v>
      </c>
      <c r="BB16" s="256">
        <f t="shared" si="13"/>
        <v>2.8153808018008366</v>
      </c>
      <c r="BC16" s="252">
        <f t="shared" si="26"/>
        <v>0.47669546103755639</v>
      </c>
    </row>
    <row r="17" spans="1:55" ht="20.100000000000001" customHeight="1">
      <c r="A17" s="47" t="s">
        <v>95</v>
      </c>
      <c r="B17" s="9"/>
      <c r="C17" s="39">
        <v>9353.4600000000009</v>
      </c>
      <c r="D17" s="65">
        <v>5085.9800000000014</v>
      </c>
      <c r="E17" s="66">
        <v>7828.2600000000011</v>
      </c>
      <c r="F17" s="66">
        <v>4573.2499999999991</v>
      </c>
      <c r="G17" s="66">
        <v>8633.8999999999978</v>
      </c>
      <c r="H17" s="66">
        <v>8583.43</v>
      </c>
      <c r="I17" s="65">
        <v>9486.7100000000009</v>
      </c>
      <c r="J17" s="65">
        <v>3120.38</v>
      </c>
      <c r="K17" s="65">
        <v>3471.2200000000003</v>
      </c>
      <c r="L17" s="65">
        <v>3010.6200000000003</v>
      </c>
      <c r="M17" s="65">
        <v>2602.5099999999998</v>
      </c>
      <c r="N17" s="40">
        <v>3920.940000000001</v>
      </c>
      <c r="O17" s="42">
        <f t="shared" si="23"/>
        <v>0.50659939827320599</v>
      </c>
      <c r="Q17" s="340">
        <f t="shared" si="24"/>
        <v>3.5078273807771462E-3</v>
      </c>
      <c r="R17" s="341">
        <f t="shared" si="14"/>
        <v>3.0674951316630862E-3</v>
      </c>
      <c r="S17" s="341">
        <f t="shared" si="15"/>
        <v>1.0159996164699479E-3</v>
      </c>
      <c r="T17" s="341">
        <f t="shared" si="16"/>
        <v>8.2583081219499306E-4</v>
      </c>
      <c r="U17" s="342">
        <f t="shared" si="17"/>
        <v>1.19311588438745E-3</v>
      </c>
      <c r="W17" s="39">
        <v>2342.893</v>
      </c>
      <c r="X17" s="65">
        <v>1367.7919999999999</v>
      </c>
      <c r="Y17" s="66">
        <v>2070.6290000000008</v>
      </c>
      <c r="Z17" s="66">
        <v>1499.8110000000008</v>
      </c>
      <c r="AA17" s="66">
        <v>2643.5420000000004</v>
      </c>
      <c r="AB17" s="66">
        <v>2450.02</v>
      </c>
      <c r="AC17" s="65">
        <v>2591.7539999999995</v>
      </c>
      <c r="AD17" s="65">
        <v>926.3069999999999</v>
      </c>
      <c r="AE17" s="65">
        <v>1780.6510000000001</v>
      </c>
      <c r="AF17" s="65">
        <v>1227.671</v>
      </c>
      <c r="AG17" s="65">
        <v>804.40300000000013</v>
      </c>
      <c r="AH17" s="40">
        <v>2306.1340000000005</v>
      </c>
      <c r="AI17" s="42">
        <f t="shared" si="25"/>
        <v>1.8668888604343843</v>
      </c>
      <c r="AK17" s="460">
        <f t="shared" si="18"/>
        <v>3.8134252714082809E-3</v>
      </c>
      <c r="AL17" s="341">
        <f t="shared" si="19"/>
        <v>3.3309409441839399E-3</v>
      </c>
      <c r="AM17" s="341">
        <f t="shared" si="20"/>
        <v>1.4982517660329161E-3</v>
      </c>
      <c r="AN17" s="341">
        <f t="shared" si="21"/>
        <v>9.3951494925523975E-4</v>
      </c>
      <c r="AO17" s="342">
        <f t="shared" si="22"/>
        <v>2.4904681439689327E-3</v>
      </c>
      <c r="AQ17" s="52">
        <f t="shared" si="2"/>
        <v>2.5048409893237364</v>
      </c>
      <c r="AR17" s="74">
        <f t="shared" si="3"/>
        <v>2.6893381413218287</v>
      </c>
      <c r="AS17" s="74">
        <f t="shared" si="4"/>
        <v>2.6450692746536273</v>
      </c>
      <c r="AT17" s="74">
        <f t="shared" si="5"/>
        <v>3.2795298748155055</v>
      </c>
      <c r="AU17" s="74">
        <f t="shared" si="6"/>
        <v>3.0618167919480199</v>
      </c>
      <c r="AV17" s="74">
        <f t="shared" si="7"/>
        <v>2.8543600868184393</v>
      </c>
      <c r="AW17" s="74">
        <f t="shared" si="8"/>
        <v>2.7319840071004586</v>
      </c>
      <c r="AX17" s="74">
        <f t="shared" si="9"/>
        <v>2.9685711355668216</v>
      </c>
      <c r="AY17" s="74">
        <f t="shared" si="10"/>
        <v>5.1297555326369402</v>
      </c>
      <c r="AZ17" s="74">
        <f t="shared" si="11"/>
        <v>4.0778012502408139</v>
      </c>
      <c r="BA17" s="74">
        <f t="shared" si="12"/>
        <v>3.0908738102831506</v>
      </c>
      <c r="BB17" s="74">
        <f t="shared" si="13"/>
        <v>5.8815845179982347</v>
      </c>
      <c r="BC17" s="42">
        <f t="shared" si="26"/>
        <v>0.90288729951722979</v>
      </c>
    </row>
    <row r="18" spans="1:55" ht="20.100000000000001" customHeight="1">
      <c r="A18" s="47" t="s">
        <v>28</v>
      </c>
      <c r="B18" s="1"/>
      <c r="C18" s="37">
        <v>15546.43</v>
      </c>
      <c r="D18" s="61">
        <v>42445.840000000011</v>
      </c>
      <c r="E18" s="62">
        <v>28887.37</v>
      </c>
      <c r="F18" s="62">
        <v>26892.01000000006</v>
      </c>
      <c r="G18" s="62">
        <v>15479.960000000001</v>
      </c>
      <c r="H18" s="62">
        <v>13204.81</v>
      </c>
      <c r="I18" s="61">
        <v>17556.640000000003</v>
      </c>
      <c r="J18" s="61">
        <v>13947.950000000004</v>
      </c>
      <c r="K18" s="61">
        <v>22360.509999999995</v>
      </c>
      <c r="L18" s="61">
        <v>17577.409999999996</v>
      </c>
      <c r="M18" s="61">
        <v>20964.609999999997</v>
      </c>
      <c r="N18" s="38">
        <v>18198.499999999993</v>
      </c>
      <c r="O18" s="42">
        <f t="shared" si="23"/>
        <v>-0.13194187728748613</v>
      </c>
      <c r="Q18" s="340">
        <f t="shared" si="24"/>
        <v>5.8303764411603027E-3</v>
      </c>
      <c r="R18" s="341">
        <f t="shared" si="14"/>
        <v>4.7190564132911939E-3</v>
      </c>
      <c r="S18" s="341">
        <f t="shared" si="15"/>
        <v>5.9318817448017419E-3</v>
      </c>
      <c r="T18" s="341">
        <f t="shared" si="16"/>
        <v>6.6525088870556786E-3</v>
      </c>
      <c r="U18" s="342">
        <f t="shared" si="17"/>
        <v>5.5376821430639066E-3</v>
      </c>
      <c r="W18" s="37">
        <v>7746.1039999999975</v>
      </c>
      <c r="X18" s="61">
        <v>12149.204</v>
      </c>
      <c r="Y18" s="62">
        <v>13639.388000000003</v>
      </c>
      <c r="Z18" s="62">
        <v>10818.367999999999</v>
      </c>
      <c r="AA18" s="62">
        <v>12258.176000000009</v>
      </c>
      <c r="AB18" s="62">
        <v>11073.02300000001</v>
      </c>
      <c r="AC18" s="61">
        <v>7928.7540000000026</v>
      </c>
      <c r="AD18" s="61">
        <v>8336.61</v>
      </c>
      <c r="AE18" s="61">
        <v>12499.520999999993</v>
      </c>
      <c r="AF18" s="61">
        <v>9825.6910000000062</v>
      </c>
      <c r="AG18" s="61">
        <v>9831.3770000000077</v>
      </c>
      <c r="AH18" s="38">
        <v>10513.212000000007</v>
      </c>
      <c r="AI18" s="42">
        <f t="shared" si="25"/>
        <v>6.9352950253051895E-2</v>
      </c>
      <c r="AK18" s="460">
        <f t="shared" si="18"/>
        <v>1.2607997355643967E-2</v>
      </c>
      <c r="AL18" s="341">
        <f t="shared" si="19"/>
        <v>1.5054401876960399E-2</v>
      </c>
      <c r="AM18" s="341">
        <f t="shared" si="20"/>
        <v>1.1991289924779307E-2</v>
      </c>
      <c r="AN18" s="341">
        <f t="shared" si="21"/>
        <v>1.1482709118767753E-2</v>
      </c>
      <c r="AO18" s="342">
        <f t="shared" si="22"/>
        <v>1.1353555160624631E-2</v>
      </c>
      <c r="AQ18" s="52">
        <f t="shared" si="2"/>
        <v>4.9825612696934263</v>
      </c>
      <c r="AR18" s="74">
        <f t="shared" si="3"/>
        <v>2.8622837950668423</v>
      </c>
      <c r="AS18" s="74">
        <f t="shared" si="4"/>
        <v>4.7215748612628987</v>
      </c>
      <c r="AT18" s="74">
        <f t="shared" si="5"/>
        <v>4.0228930451832996</v>
      </c>
      <c r="AU18" s="74">
        <f t="shared" si="6"/>
        <v>7.9187388081106205</v>
      </c>
      <c r="AV18" s="74">
        <f t="shared" si="7"/>
        <v>8.3855981267432185</v>
      </c>
      <c r="AW18" s="74">
        <f t="shared" si="8"/>
        <v>4.5160998915510033</v>
      </c>
      <c r="AX18" s="74">
        <f t="shared" si="9"/>
        <v>5.9769428482321763</v>
      </c>
      <c r="AY18" s="74">
        <f t="shared" si="10"/>
        <v>5.5899981708825051</v>
      </c>
      <c r="AZ18" s="74">
        <f t="shared" si="11"/>
        <v>5.5899538100323127</v>
      </c>
      <c r="BA18" s="74">
        <f t="shared" si="12"/>
        <v>4.6895110378871872</v>
      </c>
      <c r="BB18" s="74">
        <f t="shared" si="13"/>
        <v>5.7769662334807865</v>
      </c>
      <c r="BC18" s="42">
        <f t="shared" si="26"/>
        <v>0.23189095554054642</v>
      </c>
    </row>
    <row r="19" spans="1:55" ht="20.100000000000001" customHeight="1" thickBot="1">
      <c r="A19" s="48" t="s">
        <v>29</v>
      </c>
      <c r="B19" s="1"/>
      <c r="C19" s="37">
        <v>13993.01</v>
      </c>
      <c r="D19" s="67">
        <v>10311.969999999999</v>
      </c>
      <c r="E19" s="68">
        <v>56497.29</v>
      </c>
      <c r="F19" s="68">
        <v>14251.47</v>
      </c>
      <c r="G19" s="68">
        <v>13526.599999999995</v>
      </c>
      <c r="H19" s="68">
        <v>18123.2</v>
      </c>
      <c r="I19" s="67">
        <v>21888.510000000006</v>
      </c>
      <c r="J19" s="67">
        <v>26394.94000000001</v>
      </c>
      <c r="K19" s="67">
        <v>27768.35</v>
      </c>
      <c r="L19" s="67">
        <v>27217.119999999992</v>
      </c>
      <c r="M19" s="67">
        <v>29818.610000000008</v>
      </c>
      <c r="N19" s="38">
        <v>35221.93</v>
      </c>
      <c r="O19" s="42">
        <f t="shared" si="23"/>
        <v>0.18120630036074756</v>
      </c>
      <c r="Q19" s="340">
        <f t="shared" si="24"/>
        <v>5.2477974586397341E-3</v>
      </c>
      <c r="R19" s="349">
        <f t="shared" si="14"/>
        <v>6.4767613611524111E-3</v>
      </c>
      <c r="S19" s="349">
        <f t="shared" si="15"/>
        <v>9.1850128815381994E-3</v>
      </c>
      <c r="T19" s="349">
        <f t="shared" si="16"/>
        <v>9.4620681245512032E-3</v>
      </c>
      <c r="U19" s="342">
        <f t="shared" si="17"/>
        <v>1.0717798324326015E-2</v>
      </c>
      <c r="W19" s="37">
        <v>1317.0340000000001</v>
      </c>
      <c r="X19" s="67">
        <v>1491.2149999999999</v>
      </c>
      <c r="Y19" s="68">
        <v>3953.3559999999998</v>
      </c>
      <c r="Z19" s="68">
        <v>2221.8550000000009</v>
      </c>
      <c r="AA19" s="68">
        <v>2785.0549999999994</v>
      </c>
      <c r="AB19" s="68">
        <v>3795.7230000000022</v>
      </c>
      <c r="AC19" s="67">
        <v>4246.9009999999989</v>
      </c>
      <c r="AD19" s="67">
        <v>5272.0620000000008</v>
      </c>
      <c r="AE19" s="67">
        <v>6609.5350000000008</v>
      </c>
      <c r="AF19" s="67">
        <v>5541.558</v>
      </c>
      <c r="AG19" s="67">
        <v>6381.05</v>
      </c>
      <c r="AH19" s="38">
        <v>7059.28</v>
      </c>
      <c r="AI19" s="42">
        <f t="shared" si="25"/>
        <v>0.10628815006934589</v>
      </c>
      <c r="AK19" s="462">
        <f t="shared" si="18"/>
        <v>2.1436790920046004E-3</v>
      </c>
      <c r="AL19" s="349">
        <f t="shared" si="19"/>
        <v>5.1605003850910217E-3</v>
      </c>
      <c r="AM19" s="349">
        <f t="shared" si="20"/>
        <v>6.7629267613830042E-3</v>
      </c>
      <c r="AN19" s="349">
        <f t="shared" si="21"/>
        <v>7.4528462312362671E-3</v>
      </c>
      <c r="AO19" s="342">
        <f t="shared" si="22"/>
        <v>7.6235431069300412E-3</v>
      </c>
      <c r="AQ19" s="52">
        <f t="shared" si="2"/>
        <v>0.94120850338847761</v>
      </c>
      <c r="AR19" s="74">
        <f t="shared" si="3"/>
        <v>1.4461009874931754</v>
      </c>
      <c r="AS19" s="74">
        <f t="shared" si="4"/>
        <v>0.69974258942331569</v>
      </c>
      <c r="AT19" s="74">
        <f t="shared" si="5"/>
        <v>1.5590356643911127</v>
      </c>
      <c r="AU19" s="74">
        <f t="shared" si="6"/>
        <v>2.0589468159034792</v>
      </c>
      <c r="AV19" s="74">
        <f t="shared" si="7"/>
        <v>2.0943999955857699</v>
      </c>
      <c r="AW19" s="74">
        <f t="shared" si="8"/>
        <v>1.9402421635826275</v>
      </c>
      <c r="AX19" s="74">
        <f t="shared" si="9"/>
        <v>1.9973760122205237</v>
      </c>
      <c r="AY19" s="74">
        <f t="shared" si="10"/>
        <v>2.3802404536099555</v>
      </c>
      <c r="AZ19" s="74">
        <f t="shared" si="11"/>
        <v>2.0360559824110713</v>
      </c>
      <c r="BA19" s="74">
        <f t="shared" si="12"/>
        <v>2.1399555512480291</v>
      </c>
      <c r="BB19" s="74">
        <f t="shared" si="13"/>
        <v>2.0042286155244757</v>
      </c>
      <c r="BC19" s="42">
        <f t="shared" si="26"/>
        <v>-6.3425119107916483E-2</v>
      </c>
    </row>
    <row r="20" spans="1:55" s="6" customFormat="1" ht="26.25" customHeight="1" thickBot="1">
      <c r="A20" s="58" t="s">
        <v>30</v>
      </c>
      <c r="B20" s="56"/>
      <c r="C20" s="59">
        <f>C8+C9+C10+C13+C17+C18+C19</f>
        <v>2666453.8999999985</v>
      </c>
      <c r="D20" s="69">
        <f t="shared" ref="D20:N20" si="31">D8+D9+D10+D13+D17+D18+D19</f>
        <v>3078610.439999999</v>
      </c>
      <c r="E20" s="69">
        <f t="shared" si="31"/>
        <v>3362678.8800000008</v>
      </c>
      <c r="F20" s="69">
        <f t="shared" si="31"/>
        <v>3040615.0999999987</v>
      </c>
      <c r="G20" s="69">
        <f t="shared" si="31"/>
        <v>2836168.33</v>
      </c>
      <c r="H20" s="69">
        <f t="shared" si="31"/>
        <v>2798188.63</v>
      </c>
      <c r="I20" s="69">
        <f t="shared" si="31"/>
        <v>2779504.850000001</v>
      </c>
      <c r="J20" s="69">
        <f t="shared" si="31"/>
        <v>2981569.4700000021</v>
      </c>
      <c r="K20" s="69">
        <f t="shared" si="31"/>
        <v>2958198.2000000025</v>
      </c>
      <c r="L20" s="69">
        <f t="shared" si="31"/>
        <v>2963209.7800000017</v>
      </c>
      <c r="M20" s="69">
        <f t="shared" si="31"/>
        <v>3151383.9900000021</v>
      </c>
      <c r="N20" s="85">
        <f t="shared" si="31"/>
        <v>3286302.7400000007</v>
      </c>
      <c r="O20" s="181">
        <f t="shared" si="23"/>
        <v>4.2812539007662631E-2</v>
      </c>
      <c r="P20"/>
      <c r="Q20" s="334">
        <f>Q8+Q9+Q10+Q13+Q17+Q18+Q19</f>
        <v>1.0000000000000002</v>
      </c>
      <c r="R20" s="338">
        <f>R8+R9+R10+R13+R17+R18+R19</f>
        <v>0.99999999999999967</v>
      </c>
      <c r="S20" s="443">
        <f>S8+S9+S10+S13+S17+S18+S19</f>
        <v>1</v>
      </c>
      <c r="T20" s="338">
        <f t="shared" ref="T20:U20" si="32">T8+T9+T10+T13+T17+T18+T19</f>
        <v>1.0000000000000004</v>
      </c>
      <c r="U20" s="335">
        <f t="shared" si="32"/>
        <v>1</v>
      </c>
      <c r="V20" s="71"/>
      <c r="W20" s="59">
        <f>W8+W9+W10+W13+W17+W18+W19</f>
        <v>614380.20499999996</v>
      </c>
      <c r="X20" s="69">
        <f t="shared" ref="X20:AH20" si="33">X8+X9+X10+X13+X17+X18+X19</f>
        <v>656918.25999999989</v>
      </c>
      <c r="Y20" s="69">
        <f t="shared" si="33"/>
        <v>703504.8350000002</v>
      </c>
      <c r="Z20" s="69">
        <f t="shared" si="33"/>
        <v>720793.56200000015</v>
      </c>
      <c r="AA20" s="69">
        <f t="shared" si="33"/>
        <v>726284.80300000031</v>
      </c>
      <c r="AB20" s="69">
        <f t="shared" si="33"/>
        <v>735533.90499999991</v>
      </c>
      <c r="AC20" s="69">
        <f t="shared" si="33"/>
        <v>723973.62499999965</v>
      </c>
      <c r="AD20" s="69">
        <f t="shared" si="33"/>
        <v>778041.00000000023</v>
      </c>
      <c r="AE20" s="69">
        <f>AE8+AE9+AE10+AE13+AE17+AE18+AE19</f>
        <v>801216.69799999963</v>
      </c>
      <c r="AF20" s="69">
        <f>AF8+AF9+AF10+AF13+AF17+AF18+AF19</f>
        <v>819402.33799999976</v>
      </c>
      <c r="AG20" s="69">
        <f t="shared" si="33"/>
        <v>856189.67599999998</v>
      </c>
      <c r="AH20" s="85">
        <f t="shared" si="33"/>
        <v>925984.13900000008</v>
      </c>
      <c r="AI20" s="181">
        <f t="shared" si="25"/>
        <v>8.1517524628503119E-2</v>
      </c>
      <c r="AJ20"/>
      <c r="AK20" s="353">
        <f>AK8+AK9+AK10+AK13+AK17+AK18+AK19</f>
        <v>0.99999999999999989</v>
      </c>
      <c r="AL20" s="338">
        <f>AL8+AL9+AL10+AL13+AL17+AL18+AL19</f>
        <v>0.99999999999999989</v>
      </c>
      <c r="AM20" s="443">
        <f>AM8+AM9+AM10+AM13+AM17+AM18+AM19</f>
        <v>1</v>
      </c>
      <c r="AN20" s="338">
        <f>AN8+AN9+AN10+AN13+AN17+AN18+AN19</f>
        <v>1</v>
      </c>
      <c r="AO20" s="335">
        <f>AH20/$AH$20</f>
        <v>1</v>
      </c>
      <c r="AQ20" s="253">
        <f t="shared" si="2"/>
        <v>2.3041096078953411</v>
      </c>
      <c r="AR20" s="254">
        <f t="shared" si="3"/>
        <v>2.1338141762424483</v>
      </c>
      <c r="AS20" s="254">
        <f t="shared" si="4"/>
        <v>2.0920963913152484</v>
      </c>
      <c r="AT20" s="254">
        <f t="shared" si="5"/>
        <v>2.3705518070998215</v>
      </c>
      <c r="AU20" s="254">
        <f t="shared" si="6"/>
        <v>2.5607958290684403</v>
      </c>
      <c r="AV20" s="254">
        <f t="shared" si="7"/>
        <v>2.6286072965709959</v>
      </c>
      <c r="AW20" s="254">
        <f t="shared" si="8"/>
        <v>2.6046855971487131</v>
      </c>
      <c r="AX20" s="254">
        <f t="shared" si="9"/>
        <v>2.6095014985513645</v>
      </c>
      <c r="AY20" s="254">
        <f>(AE20/K20)*10</f>
        <v>2.7084618535701868</v>
      </c>
      <c r="AZ20" s="254">
        <f t="shared" si="11"/>
        <v>2.7652525431392148</v>
      </c>
      <c r="BA20" s="254">
        <f t="shared" si="12"/>
        <v>2.7168687748521543</v>
      </c>
      <c r="BB20" s="254">
        <f t="shared" si="13"/>
        <v>2.8177079601619415</v>
      </c>
      <c r="BC20" s="181">
        <f t="shared" si="26"/>
        <v>3.7115957253134033E-2</v>
      </c>
    </row>
    <row r="21" spans="1:55">
      <c r="W21" s="15"/>
      <c r="X21" s="15"/>
      <c r="Y21" s="15"/>
      <c r="Z21" s="15"/>
      <c r="AA21" s="15"/>
      <c r="AB21" s="15"/>
      <c r="AC21" s="15"/>
      <c r="AD21" s="15"/>
      <c r="AE21" s="15"/>
      <c r="AF21" s="15"/>
      <c r="AG21" s="15"/>
      <c r="AH21" s="15"/>
    </row>
    <row r="22" spans="1:55">
      <c r="A22" s="6"/>
    </row>
    <row r="23" spans="1:55" ht="8.25" customHeight="1" thickBot="1"/>
    <row r="24" spans="1:55" ht="15" customHeight="1">
      <c r="A24" s="507" t="s">
        <v>20</v>
      </c>
      <c r="B24" s="516"/>
      <c r="C24" s="533" t="s">
        <v>19</v>
      </c>
      <c r="D24" s="530"/>
      <c r="E24" s="530"/>
      <c r="F24" s="530"/>
      <c r="G24" s="530"/>
      <c r="H24" s="530"/>
      <c r="I24" s="530"/>
      <c r="J24" s="530"/>
      <c r="K24" s="530"/>
      <c r="L24" s="530"/>
      <c r="M24" s="530"/>
      <c r="N24" s="531"/>
      <c r="O24" s="519" t="s">
        <v>196</v>
      </c>
      <c r="Q24" s="489" t="s">
        <v>112</v>
      </c>
      <c r="R24" s="495"/>
      <c r="S24" s="495"/>
      <c r="T24" s="495"/>
      <c r="U24" s="522"/>
      <c r="W24" s="534">
        <v>1000</v>
      </c>
      <c r="X24" s="530"/>
      <c r="Y24" s="530"/>
      <c r="Z24" s="530"/>
      <c r="AA24" s="530"/>
      <c r="AB24" s="530"/>
      <c r="AC24" s="530"/>
      <c r="AD24" s="530"/>
      <c r="AE24" s="530"/>
      <c r="AF24" s="530"/>
      <c r="AG24" s="530"/>
      <c r="AH24" s="531"/>
      <c r="AI24" s="519" t="s">
        <v>196</v>
      </c>
      <c r="AK24" s="489" t="s">
        <v>112</v>
      </c>
      <c r="AL24" s="495"/>
      <c r="AM24" s="495"/>
      <c r="AN24" s="495"/>
      <c r="AO24" s="522"/>
      <c r="AQ24" s="529" t="s">
        <v>41</v>
      </c>
      <c r="AR24" s="530"/>
      <c r="AS24" s="530"/>
      <c r="AT24" s="530"/>
      <c r="AU24" s="530"/>
      <c r="AV24" s="530"/>
      <c r="AW24" s="530"/>
      <c r="AX24" s="530"/>
      <c r="AY24" s="530"/>
      <c r="AZ24" s="530"/>
      <c r="BA24" s="530"/>
      <c r="BB24" s="531"/>
      <c r="BC24" s="49" t="s">
        <v>14</v>
      </c>
    </row>
    <row r="25" spans="1:55" ht="15" customHeight="1" thickBot="1">
      <c r="A25" s="517"/>
      <c r="B25" s="518"/>
      <c r="C25" s="526" t="s">
        <v>69</v>
      </c>
      <c r="D25" s="527"/>
      <c r="E25" s="527"/>
      <c r="F25" s="527"/>
      <c r="G25" s="527"/>
      <c r="H25" s="527"/>
      <c r="I25" s="527"/>
      <c r="J25" s="527"/>
      <c r="K25" s="527"/>
      <c r="L25" s="527"/>
      <c r="M25" s="527"/>
      <c r="N25" s="528"/>
      <c r="O25" s="520"/>
      <c r="Q25" s="523"/>
      <c r="R25" s="524"/>
      <c r="S25" s="524"/>
      <c r="T25" s="524"/>
      <c r="U25" s="525"/>
      <c r="W25" s="532" t="str">
        <f>C25</f>
        <v>jan-dez</v>
      </c>
      <c r="X25" s="527"/>
      <c r="Y25" s="527"/>
      <c r="Z25" s="527"/>
      <c r="AA25" s="527"/>
      <c r="AB25" s="527"/>
      <c r="AC25" s="527"/>
      <c r="AD25" s="527"/>
      <c r="AE25" s="527"/>
      <c r="AF25" s="527"/>
      <c r="AG25" s="527"/>
      <c r="AH25" s="528"/>
      <c r="AI25" s="520"/>
      <c r="AK25" s="523"/>
      <c r="AL25" s="524"/>
      <c r="AM25" s="524"/>
      <c r="AN25" s="524"/>
      <c r="AO25" s="525"/>
      <c r="AQ25" s="532" t="str">
        <f>C25</f>
        <v>jan-dez</v>
      </c>
      <c r="AR25" s="527"/>
      <c r="AS25" s="527"/>
      <c r="AT25" s="527"/>
      <c r="AU25" s="527"/>
      <c r="AV25" s="527"/>
      <c r="AW25" s="527"/>
      <c r="AX25" s="527"/>
      <c r="AY25" s="527"/>
      <c r="AZ25" s="527"/>
      <c r="BA25" s="527"/>
      <c r="BB25" s="528"/>
      <c r="BC25" s="50" t="s">
        <v>198</v>
      </c>
    </row>
    <row r="26" spans="1:55" ht="24.75" customHeight="1" thickBot="1">
      <c r="A26" s="508"/>
      <c r="B26" s="518"/>
      <c r="C26" s="406">
        <v>2010</v>
      </c>
      <c r="D26" s="131">
        <v>2011</v>
      </c>
      <c r="E26" s="131">
        <v>2012</v>
      </c>
      <c r="F26" s="131">
        <v>2013</v>
      </c>
      <c r="G26" s="131">
        <v>2014</v>
      </c>
      <c r="H26" s="131">
        <v>2015</v>
      </c>
      <c r="I26" s="131">
        <v>2016</v>
      </c>
      <c r="J26" s="132">
        <v>2017</v>
      </c>
      <c r="K26" s="411">
        <v>2018</v>
      </c>
      <c r="L26" s="132">
        <v>2019</v>
      </c>
      <c r="M26" s="131">
        <v>2020</v>
      </c>
      <c r="N26" s="136">
        <v>2021</v>
      </c>
      <c r="O26" s="521"/>
      <c r="Q26" s="418">
        <v>2010</v>
      </c>
      <c r="R26" s="386">
        <v>2015</v>
      </c>
      <c r="S26" s="441">
        <v>2019</v>
      </c>
      <c r="T26" s="339">
        <v>2020</v>
      </c>
      <c r="U26" s="288">
        <v>2021</v>
      </c>
      <c r="W26" s="410">
        <v>2010</v>
      </c>
      <c r="X26" s="411">
        <v>2011</v>
      </c>
      <c r="Y26" s="411">
        <v>2012</v>
      </c>
      <c r="Z26" s="411">
        <v>2013</v>
      </c>
      <c r="AA26" s="411">
        <v>2014</v>
      </c>
      <c r="AB26" s="411">
        <v>2015</v>
      </c>
      <c r="AC26" s="411">
        <v>2016</v>
      </c>
      <c r="AD26" s="412">
        <v>2017</v>
      </c>
      <c r="AE26" s="411">
        <v>2018</v>
      </c>
      <c r="AF26" s="412">
        <v>2019</v>
      </c>
      <c r="AG26" s="411">
        <v>2020</v>
      </c>
      <c r="AH26" s="413">
        <v>2021</v>
      </c>
      <c r="AI26" s="521"/>
      <c r="AK26" s="418">
        <v>2010</v>
      </c>
      <c r="AL26" s="386">
        <v>2015</v>
      </c>
      <c r="AM26" s="452">
        <v>2019</v>
      </c>
      <c r="AN26" s="339">
        <v>2020</v>
      </c>
      <c r="AO26" s="288">
        <v>2021</v>
      </c>
      <c r="AQ26" s="51">
        <v>2010</v>
      </c>
      <c r="AR26" s="70">
        <v>2011</v>
      </c>
      <c r="AS26" s="70">
        <v>2012</v>
      </c>
      <c r="AT26" s="70">
        <v>2013</v>
      </c>
      <c r="AU26" s="70">
        <v>2014</v>
      </c>
      <c r="AV26" s="70">
        <v>2015</v>
      </c>
      <c r="AW26" s="70">
        <v>2016</v>
      </c>
      <c r="AX26" s="70">
        <v>2017</v>
      </c>
      <c r="AY26" s="70">
        <v>2018</v>
      </c>
      <c r="AZ26" s="70">
        <v>2019</v>
      </c>
      <c r="BA26" s="70">
        <v>2020</v>
      </c>
      <c r="BB26" s="30">
        <v>2021</v>
      </c>
      <c r="BC26" s="53" t="s">
        <v>42</v>
      </c>
    </row>
    <row r="27" spans="1:55" ht="19.5" customHeight="1">
      <c r="A27" s="409" t="s">
        <v>114</v>
      </c>
      <c r="B27" s="378"/>
      <c r="C27" s="43">
        <f>C28+C29</f>
        <v>333758.44</v>
      </c>
      <c r="D27" s="63">
        <f t="shared" ref="D27:N27" si="34">D28+D29</f>
        <v>348067.82999999996</v>
      </c>
      <c r="E27" s="64">
        <f t="shared" si="34"/>
        <v>326847.99000000011</v>
      </c>
      <c r="F27" s="64">
        <f t="shared" si="34"/>
        <v>324150.87999999995</v>
      </c>
      <c r="G27" s="64">
        <f t="shared" si="34"/>
        <v>350641.24</v>
      </c>
      <c r="H27" s="64">
        <f t="shared" si="34"/>
        <v>363806.64000000013</v>
      </c>
      <c r="I27" s="63">
        <f t="shared" si="34"/>
        <v>418319.84000000008</v>
      </c>
      <c r="J27" s="63">
        <f t="shared" si="34"/>
        <v>464601.14999999997</v>
      </c>
      <c r="K27" s="63">
        <f t="shared" si="34"/>
        <v>466479.7699999999</v>
      </c>
      <c r="L27" s="63">
        <f t="shared" si="34"/>
        <v>469897.73</v>
      </c>
      <c r="M27" s="63">
        <f t="shared" si="34"/>
        <v>494700.92000000004</v>
      </c>
      <c r="N27" s="407">
        <f t="shared" si="34"/>
        <v>557044.44999999984</v>
      </c>
      <c r="O27" s="408">
        <f>(N27-M27)/M27</f>
        <v>0.1260226684033654</v>
      </c>
      <c r="Q27" s="346">
        <f>C27/$C$40</f>
        <v>0.22295758547456609</v>
      </c>
      <c r="R27" s="347">
        <f>H27/$H$40</f>
        <v>0.25939460116283963</v>
      </c>
      <c r="S27" s="347">
        <f>L27/$L$40</f>
        <v>0.29968545057035473</v>
      </c>
      <c r="T27" s="347">
        <f>M27/$M$40</f>
        <v>0.35041748195069988</v>
      </c>
      <c r="U27" s="348">
        <f>N27/$N$40</f>
        <v>0.36985164435800416</v>
      </c>
      <c r="W27" s="43">
        <f>W28+W29</f>
        <v>74445.862999999983</v>
      </c>
      <c r="X27" s="63">
        <f t="shared" ref="X27:AH27" si="35">X28+X29</f>
        <v>79424.091000000015</v>
      </c>
      <c r="Y27" s="64">
        <f t="shared" si="35"/>
        <v>76126.678999999975</v>
      </c>
      <c r="Z27" s="64">
        <f t="shared" si="35"/>
        <v>76988.009000000049</v>
      </c>
      <c r="AA27" s="64">
        <f t="shared" si="35"/>
        <v>86518.849999999991</v>
      </c>
      <c r="AB27" s="64">
        <f t="shared" si="35"/>
        <v>91839.497000000003</v>
      </c>
      <c r="AC27" s="63">
        <f t="shared" si="35"/>
        <v>105113.85599999997</v>
      </c>
      <c r="AD27" s="63">
        <f t="shared" si="35"/>
        <v>118961.962</v>
      </c>
      <c r="AE27" s="63">
        <f t="shared" si="35"/>
        <v>119762.65299999998</v>
      </c>
      <c r="AF27" s="63">
        <f t="shared" si="35"/>
        <v>121218.56699999998</v>
      </c>
      <c r="AG27" s="63">
        <f t="shared" si="35"/>
        <v>122654.303</v>
      </c>
      <c r="AH27" s="407">
        <f t="shared" si="35"/>
        <v>140689.94100000002</v>
      </c>
      <c r="AI27" s="408">
        <f>(AH27-AG27)/AG27</f>
        <v>0.14704447833354872</v>
      </c>
      <c r="AK27" s="346">
        <f>W27/$W$40</f>
        <v>0.19278669062005432</v>
      </c>
      <c r="AL27" s="347">
        <f>AB27/$AB$40</f>
        <v>0.21768722877048491</v>
      </c>
      <c r="AM27" s="347">
        <f>AF27/$AF$40</f>
        <v>0.26645545422342287</v>
      </c>
      <c r="AN27" s="347">
        <f>AG27/$AG$40</f>
        <v>0.31134157487802216</v>
      </c>
      <c r="AO27" s="348">
        <f>AH27/$AH$40</f>
        <v>0.32871472479360392</v>
      </c>
      <c r="AQ27" s="414">
        <f t="shared" ref="AQ27:AQ40" si="36">(W27/C27)*10</f>
        <v>2.2305312488876679</v>
      </c>
      <c r="AR27" s="415">
        <f t="shared" ref="AR27:AR40" si="37">(X27/D27)*10</f>
        <v>2.2818567001724928</v>
      </c>
      <c r="AS27" s="415">
        <f t="shared" ref="AS27:AS40" si="38">(Y27/E27)*10</f>
        <v>2.3291157152289648</v>
      </c>
      <c r="AT27" s="415">
        <f t="shared" ref="AT27:AT40" si="39">(Z27/F27)*10</f>
        <v>2.3750670983833229</v>
      </c>
      <c r="AU27" s="415">
        <f t="shared" ref="AU27:AU40" si="40">(AA27/G27)*10</f>
        <v>2.4674464988773135</v>
      </c>
      <c r="AV27" s="415">
        <f t="shared" ref="AV27:AV40" si="41">(AB27/H27)*10</f>
        <v>2.5244040900407967</v>
      </c>
      <c r="AW27" s="415">
        <f t="shared" ref="AW27:AW40" si="42">(AC27/I27)*10</f>
        <v>2.5127628658492496</v>
      </c>
      <c r="AX27" s="415">
        <f t="shared" ref="AX27:AX40" si="43">(AD27/J27)*10</f>
        <v>2.5605180271292918</v>
      </c>
      <c r="AY27" s="415">
        <f t="shared" ref="AY27:AY40" si="44">(AE27/K27)*10</f>
        <v>2.5673707779439181</v>
      </c>
      <c r="AZ27" s="415">
        <f t="shared" ref="AZ27:AZ40" si="45">(AF27/L27)*10</f>
        <v>2.5796797741500042</v>
      </c>
      <c r="BA27" s="415">
        <f t="shared" ref="BA27:BA40" si="46">(AG27/M27)*10</f>
        <v>2.4793627430488705</v>
      </c>
      <c r="BB27" s="415">
        <f t="shared" ref="BB27:BB40" si="47">(AH27/N27)*10</f>
        <v>2.5256501702871299</v>
      </c>
      <c r="BC27" s="408">
        <f>(BB27-BA27)/BA27</f>
        <v>1.8669082355145739E-2</v>
      </c>
    </row>
    <row r="28" spans="1:55" ht="20.100000000000001" customHeight="1">
      <c r="A28" s="47"/>
      <c r="B28" s="330" t="s">
        <v>22</v>
      </c>
      <c r="C28" s="37">
        <v>199429.83000000005</v>
      </c>
      <c r="D28" s="61">
        <v>196925.63</v>
      </c>
      <c r="E28" s="62">
        <v>173208.30000000013</v>
      </c>
      <c r="F28" s="62">
        <v>187783.06999999995</v>
      </c>
      <c r="G28" s="62">
        <v>213062.43</v>
      </c>
      <c r="H28" s="62">
        <v>219787.35000000012</v>
      </c>
      <c r="I28" s="61">
        <v>251673.40000000005</v>
      </c>
      <c r="J28" s="61">
        <v>276377.10000000003</v>
      </c>
      <c r="K28" s="61">
        <v>289192.33999999997</v>
      </c>
      <c r="L28" s="61">
        <v>271240.15999999997</v>
      </c>
      <c r="M28" s="61">
        <v>275216.00000000006</v>
      </c>
      <c r="N28" s="38">
        <v>306989.98999999993</v>
      </c>
      <c r="O28" s="42">
        <f>(N28-M28)/M28</f>
        <v>0.11545110022673052</v>
      </c>
      <c r="Q28" s="340">
        <f>C28/$C$40</f>
        <v>0.1332232777945726</v>
      </c>
      <c r="R28" s="341">
        <f t="shared" ref="R28:R39" si="48">H28/$H$40</f>
        <v>0.1567086625848485</v>
      </c>
      <c r="S28" s="341">
        <f t="shared" ref="S28:S39" si="49">L28/$L$40</f>
        <v>0.17298812991153437</v>
      </c>
      <c r="T28" s="341">
        <f t="shared" ref="T28:T39" si="50">M28/$M$40</f>
        <v>0.19494707572515499</v>
      </c>
      <c r="U28" s="342">
        <f t="shared" ref="U28:U39" si="51">N28/$N$40</f>
        <v>0.20382709602967458</v>
      </c>
      <c r="W28" s="37">
        <v>46891.955999999984</v>
      </c>
      <c r="X28" s="61">
        <v>47883.796000000017</v>
      </c>
      <c r="Y28" s="62">
        <v>44257.752999999975</v>
      </c>
      <c r="Z28" s="62">
        <v>46532.416000000012</v>
      </c>
      <c r="AA28" s="62">
        <v>55414.000999999997</v>
      </c>
      <c r="AB28" s="62">
        <v>58533.002</v>
      </c>
      <c r="AC28" s="61">
        <v>66122.326999999961</v>
      </c>
      <c r="AD28" s="61">
        <v>74008.081999999995</v>
      </c>
      <c r="AE28" s="61">
        <v>76935.364999999991</v>
      </c>
      <c r="AF28" s="61">
        <v>73412.379000000001</v>
      </c>
      <c r="AG28" s="61">
        <v>71743.797999999995</v>
      </c>
      <c r="AH28" s="38">
        <v>80882.486000000004</v>
      </c>
      <c r="AI28" s="42">
        <f>(AH28-AG28)/AG28</f>
        <v>0.12737948442595706</v>
      </c>
      <c r="AK28" s="340">
        <f>W28/$W$40</f>
        <v>0.1214324698464601</v>
      </c>
      <c r="AL28" s="341">
        <f t="shared" ref="AL28:AL39" si="52">AB28/$AB$40</f>
        <v>0.13874081863707563</v>
      </c>
      <c r="AM28" s="341">
        <f t="shared" ref="AM28:AM39" si="53">AF28/$AF$40</f>
        <v>0.16137073120215217</v>
      </c>
      <c r="AN28" s="341">
        <f t="shared" ref="AN28:AN39" si="54">AG28/$AG$40</f>
        <v>0.18211205404714334</v>
      </c>
      <c r="AO28" s="342">
        <f t="shared" ref="AO28:AO39" si="55">AH28/$AH$40</f>
        <v>0.18897771892670365</v>
      </c>
      <c r="AQ28" s="52">
        <f t="shared" si="36"/>
        <v>2.3513010064743058</v>
      </c>
      <c r="AR28" s="74">
        <f t="shared" si="37"/>
        <v>2.4315674907324158</v>
      </c>
      <c r="AS28" s="74">
        <f t="shared" si="38"/>
        <v>2.5551750695549775</v>
      </c>
      <c r="AT28" s="74">
        <f t="shared" si="39"/>
        <v>2.4779878186036699</v>
      </c>
      <c r="AU28" s="74">
        <f t="shared" si="40"/>
        <v>2.6008339903004014</v>
      </c>
      <c r="AV28" s="74">
        <f t="shared" si="41"/>
        <v>2.663165191263281</v>
      </c>
      <c r="AW28" s="74">
        <f t="shared" si="42"/>
        <v>2.6273069382779406</v>
      </c>
      <c r="AX28" s="74">
        <f t="shared" si="43"/>
        <v>2.6777935653858438</v>
      </c>
      <c r="AY28" s="74">
        <f t="shared" si="44"/>
        <v>2.6603527949599219</v>
      </c>
      <c r="AZ28" s="74">
        <f t="shared" si="45"/>
        <v>2.7065453360593805</v>
      </c>
      <c r="BA28" s="74">
        <f t="shared" si="46"/>
        <v>2.6068178448927384</v>
      </c>
      <c r="BB28" s="74">
        <f t="shared" si="47"/>
        <v>2.6346945709858494</v>
      </c>
      <c r="BC28" s="42">
        <f>(BB28-BA28)/BA28</f>
        <v>1.069377599502278E-2</v>
      </c>
    </row>
    <row r="29" spans="1:55" ht="20.100000000000001" customHeight="1">
      <c r="A29" s="47"/>
      <c r="B29" s="405" t="s">
        <v>23</v>
      </c>
      <c r="C29" s="37">
        <v>134328.60999999996</v>
      </c>
      <c r="D29" s="61">
        <v>151142.19999999998</v>
      </c>
      <c r="E29" s="62">
        <v>153639.69</v>
      </c>
      <c r="F29" s="62">
        <v>136367.81</v>
      </c>
      <c r="G29" s="62">
        <v>137578.81000000003</v>
      </c>
      <c r="H29" s="62">
        <v>144019.28999999998</v>
      </c>
      <c r="I29" s="61">
        <v>166646.44000000003</v>
      </c>
      <c r="J29" s="61">
        <v>188224.04999999993</v>
      </c>
      <c r="K29" s="61">
        <v>177287.42999999993</v>
      </c>
      <c r="L29" s="61">
        <v>198657.56999999998</v>
      </c>
      <c r="M29" s="61">
        <v>219484.92</v>
      </c>
      <c r="N29" s="38">
        <v>250054.4599999999</v>
      </c>
      <c r="O29" s="42">
        <f t="shared" ref="O29:O40" si="56">(N29-M29)/M29</f>
        <v>0.13927854360108152</v>
      </c>
      <c r="Q29" s="340">
        <f t="shared" ref="Q29:Q39" si="57">C29/$C$40</f>
        <v>8.9734307679993477E-2</v>
      </c>
      <c r="R29" s="341">
        <f t="shared" si="48"/>
        <v>0.1026859385779911</v>
      </c>
      <c r="S29" s="341">
        <f t="shared" si="49"/>
        <v>0.12669732065882033</v>
      </c>
      <c r="T29" s="341">
        <f t="shared" si="50"/>
        <v>0.15547040622554495</v>
      </c>
      <c r="U29" s="342">
        <f t="shared" si="51"/>
        <v>0.16602454832832958</v>
      </c>
      <c r="W29" s="37">
        <v>27553.906999999999</v>
      </c>
      <c r="X29" s="61">
        <v>31540.294999999998</v>
      </c>
      <c r="Y29" s="62">
        <v>31868.925999999996</v>
      </c>
      <c r="Z29" s="62">
        <v>30455.593000000041</v>
      </c>
      <c r="AA29" s="62">
        <v>31104.848999999998</v>
      </c>
      <c r="AB29" s="62">
        <v>33306.495000000003</v>
      </c>
      <c r="AC29" s="61">
        <v>38991.52900000001</v>
      </c>
      <c r="AD29" s="61">
        <v>44953.880000000005</v>
      </c>
      <c r="AE29" s="61">
        <v>42827.287999999986</v>
      </c>
      <c r="AF29" s="61">
        <v>47806.187999999987</v>
      </c>
      <c r="AG29" s="61">
        <v>50910.505000000005</v>
      </c>
      <c r="AH29" s="38">
        <v>59807.455000000016</v>
      </c>
      <c r="AI29" s="42">
        <f t="shared" ref="AI29:AI40" si="58">(AH29-AG29)/AG29</f>
        <v>0.17475666367874393</v>
      </c>
      <c r="AK29" s="340">
        <f t="shared" ref="AK29:AK39" si="59">W29/$W$40</f>
        <v>7.1354220773594226E-2</v>
      </c>
      <c r="AL29" s="341">
        <f t="shared" si="52"/>
        <v>7.8946410133409292E-2</v>
      </c>
      <c r="AM29" s="341">
        <f t="shared" si="53"/>
        <v>0.10508472302127071</v>
      </c>
      <c r="AN29" s="341">
        <f t="shared" si="54"/>
        <v>0.12922952083087882</v>
      </c>
      <c r="AO29" s="342">
        <f t="shared" si="55"/>
        <v>0.13973700586690027</v>
      </c>
      <c r="AQ29" s="52">
        <f t="shared" si="36"/>
        <v>2.051231453969486</v>
      </c>
      <c r="AR29" s="74">
        <f t="shared" si="37"/>
        <v>2.0867960768071394</v>
      </c>
      <c r="AS29" s="74">
        <f t="shared" si="38"/>
        <v>2.0742638832452731</v>
      </c>
      <c r="AT29" s="74">
        <f t="shared" si="39"/>
        <v>2.2333417981853665</v>
      </c>
      <c r="AU29" s="74">
        <f t="shared" si="40"/>
        <v>2.2608749850358487</v>
      </c>
      <c r="AV29" s="74">
        <f t="shared" si="41"/>
        <v>2.3126412441000097</v>
      </c>
      <c r="AW29" s="74">
        <f t="shared" si="42"/>
        <v>2.3397756951783668</v>
      </c>
      <c r="AX29" s="74">
        <f t="shared" si="43"/>
        <v>2.3883175396555338</v>
      </c>
      <c r="AY29" s="74">
        <f t="shared" si="44"/>
        <v>2.4156979431649499</v>
      </c>
      <c r="AZ29" s="74">
        <f t="shared" si="45"/>
        <v>2.4064619334667183</v>
      </c>
      <c r="BA29" s="74">
        <f t="shared" si="46"/>
        <v>2.3195445500310456</v>
      </c>
      <c r="BB29" s="74">
        <f t="shared" si="47"/>
        <v>2.3917771752601431</v>
      </c>
      <c r="BC29" s="42">
        <f t="shared" ref="BC29:BC40" si="60">(BB29-BA29)/BA29</f>
        <v>3.1140865661808768E-2</v>
      </c>
    </row>
    <row r="30" spans="1:55" ht="20.100000000000001" customHeight="1">
      <c r="A30" s="191" t="s">
        <v>92</v>
      </c>
      <c r="B30" s="192"/>
      <c r="C30" s="43">
        <f>C31+C32</f>
        <v>535649.3600000001</v>
      </c>
      <c r="D30" s="63">
        <f t="shared" ref="D30:N30" si="61">D31+D32</f>
        <v>617042.38</v>
      </c>
      <c r="E30" s="63">
        <f t="shared" si="61"/>
        <v>807487.0699999996</v>
      </c>
      <c r="F30" s="63">
        <f t="shared" si="61"/>
        <v>649235.01</v>
      </c>
      <c r="G30" s="63">
        <f t="shared" si="61"/>
        <v>401508.82999999996</v>
      </c>
      <c r="H30" s="63">
        <f t="shared" si="61"/>
        <v>399265.27999999991</v>
      </c>
      <c r="I30" s="63">
        <f t="shared" si="61"/>
        <v>607841.61</v>
      </c>
      <c r="J30" s="63">
        <f t="shared" si="61"/>
        <v>605395.50999999989</v>
      </c>
      <c r="K30" s="63">
        <f t="shared" si="61"/>
        <v>632909.41</v>
      </c>
      <c r="L30" s="63">
        <f t="shared" si="61"/>
        <v>502421.95999999985</v>
      </c>
      <c r="M30" s="63">
        <f t="shared" si="61"/>
        <v>410084.46999999986</v>
      </c>
      <c r="N30" s="210">
        <f t="shared" si="61"/>
        <v>421737.51999999979</v>
      </c>
      <c r="O30" s="46">
        <f t="shared" si="56"/>
        <v>2.8416218736593304E-2</v>
      </c>
      <c r="Q30" s="343">
        <f t="shared" si="57"/>
        <v>0.35782492261947485</v>
      </c>
      <c r="R30" s="344">
        <f t="shared" si="48"/>
        <v>0.2846766569839666</v>
      </c>
      <c r="S30" s="344">
        <f t="shared" si="49"/>
        <v>0.32042834396974146</v>
      </c>
      <c r="T30" s="344">
        <f t="shared" si="50"/>
        <v>0.29048008919103541</v>
      </c>
      <c r="U30" s="345">
        <f t="shared" si="51"/>
        <v>0.28001412680705573</v>
      </c>
      <c r="W30" s="43">
        <f>W31+W32</f>
        <v>74417.525000000038</v>
      </c>
      <c r="X30" s="63">
        <f t="shared" ref="X30:AH30" si="62">X31+X32</f>
        <v>47390.280999999995</v>
      </c>
      <c r="Y30" s="63">
        <f t="shared" si="62"/>
        <v>66184.838999999978</v>
      </c>
      <c r="Z30" s="63">
        <f t="shared" si="62"/>
        <v>68218.106</v>
      </c>
      <c r="AA30" s="63">
        <f t="shared" si="62"/>
        <v>57494.260000000009</v>
      </c>
      <c r="AB30" s="63">
        <f t="shared" si="62"/>
        <v>57078.111000000019</v>
      </c>
      <c r="AC30" s="63">
        <f t="shared" si="62"/>
        <v>65483.819000000061</v>
      </c>
      <c r="AD30" s="63">
        <f t="shared" si="62"/>
        <v>63847.40800000001</v>
      </c>
      <c r="AE30" s="63">
        <f t="shared" si="62"/>
        <v>78160.639999999999</v>
      </c>
      <c r="AF30" s="63">
        <f t="shared" si="62"/>
        <v>73618.059000000008</v>
      </c>
      <c r="AG30" s="63">
        <f t="shared" si="62"/>
        <v>64730.618999999999</v>
      </c>
      <c r="AH30" s="210">
        <f t="shared" si="62"/>
        <v>61329.625000000007</v>
      </c>
      <c r="AI30" s="46">
        <f t="shared" si="58"/>
        <v>-5.2540730376763302E-2</v>
      </c>
      <c r="AK30" s="343">
        <f t="shared" si="59"/>
        <v>0.19271330589431368</v>
      </c>
      <c r="AL30" s="344">
        <f t="shared" si="52"/>
        <v>0.13529228940620325</v>
      </c>
      <c r="AM30" s="344">
        <f t="shared" si="53"/>
        <v>0.1618228447618239</v>
      </c>
      <c r="AN30" s="344">
        <f t="shared" si="54"/>
        <v>0.16431003535431793</v>
      </c>
      <c r="AO30" s="345">
        <f t="shared" si="55"/>
        <v>0.14329347684899468</v>
      </c>
      <c r="AQ30" s="55">
        <f t="shared" si="36"/>
        <v>1.3892955085393925</v>
      </c>
      <c r="AR30" s="75">
        <f t="shared" si="37"/>
        <v>0.7680231137446345</v>
      </c>
      <c r="AS30" s="75">
        <f t="shared" si="38"/>
        <v>0.81963961354823933</v>
      </c>
      <c r="AT30" s="75">
        <f t="shared" si="39"/>
        <v>1.0507459540729327</v>
      </c>
      <c r="AU30" s="75">
        <f t="shared" si="40"/>
        <v>1.4319550581241269</v>
      </c>
      <c r="AV30" s="75">
        <f t="shared" si="41"/>
        <v>1.4295786250184348</v>
      </c>
      <c r="AW30" s="75">
        <f t="shared" si="42"/>
        <v>1.0773171484591202</v>
      </c>
      <c r="AX30" s="75">
        <f t="shared" si="43"/>
        <v>1.0546396024641811</v>
      </c>
      <c r="AY30" s="75">
        <f t="shared" si="44"/>
        <v>1.2349419800852699</v>
      </c>
      <c r="AZ30" s="75">
        <f t="shared" si="45"/>
        <v>1.4652635605338593</v>
      </c>
      <c r="BA30" s="75">
        <f t="shared" si="46"/>
        <v>1.5784703819678911</v>
      </c>
      <c r="BB30" s="75">
        <f t="shared" si="47"/>
        <v>1.4542131560881764</v>
      </c>
      <c r="BC30" s="46">
        <f t="shared" si="60"/>
        <v>-7.8720023700921349E-2</v>
      </c>
    </row>
    <row r="31" spans="1:55" ht="20.100000000000001" customHeight="1">
      <c r="A31" s="47"/>
      <c r="B31" s="1" t="s">
        <v>24</v>
      </c>
      <c r="C31" s="37">
        <v>508186.71000000008</v>
      </c>
      <c r="D31" s="61">
        <v>579743.18000000005</v>
      </c>
      <c r="E31" s="62">
        <v>788328.57999999961</v>
      </c>
      <c r="F31" s="62">
        <v>627472.59</v>
      </c>
      <c r="G31" s="62">
        <v>379592.82999999996</v>
      </c>
      <c r="H31" s="62">
        <v>365806.25999999989</v>
      </c>
      <c r="I31" s="61">
        <v>575899.32999999996</v>
      </c>
      <c r="J31" s="61">
        <v>579360.79999999993</v>
      </c>
      <c r="K31" s="61">
        <v>582725.70000000007</v>
      </c>
      <c r="L31" s="61">
        <v>468181.97999999986</v>
      </c>
      <c r="M31" s="61">
        <v>374392.17999999988</v>
      </c>
      <c r="N31" s="38">
        <v>393672.5399999998</v>
      </c>
      <c r="O31" s="42">
        <f t="shared" si="56"/>
        <v>5.1497763655212921E-2</v>
      </c>
      <c r="Q31" s="340">
        <f t="shared" si="57"/>
        <v>0.33947930075375338</v>
      </c>
      <c r="R31" s="341">
        <f t="shared" si="48"/>
        <v>0.26082033278878569</v>
      </c>
      <c r="S31" s="341">
        <f t="shared" si="49"/>
        <v>0.29859120116460397</v>
      </c>
      <c r="T31" s="341">
        <f t="shared" si="50"/>
        <v>0.26519773801438074</v>
      </c>
      <c r="U31" s="342">
        <f t="shared" si="51"/>
        <v>0.2613802834901095</v>
      </c>
      <c r="W31" s="37">
        <v>70404.364000000031</v>
      </c>
      <c r="X31" s="61">
        <v>42729.184999999998</v>
      </c>
      <c r="Y31" s="62">
        <v>63683.147999999979</v>
      </c>
      <c r="Z31" s="62">
        <v>63742.047999999995</v>
      </c>
      <c r="AA31" s="62">
        <v>52878.418000000005</v>
      </c>
      <c r="AB31" s="62">
        <v>50930.321000000018</v>
      </c>
      <c r="AC31" s="61">
        <v>59498.415000000059</v>
      </c>
      <c r="AD31" s="61">
        <v>60311.174000000006</v>
      </c>
      <c r="AE31" s="61">
        <v>71643.212</v>
      </c>
      <c r="AF31" s="61">
        <v>68417.740000000005</v>
      </c>
      <c r="AG31" s="61">
        <v>59076.763999999996</v>
      </c>
      <c r="AH31" s="38">
        <v>56683.553000000007</v>
      </c>
      <c r="AI31" s="42">
        <f t="shared" si="58"/>
        <v>-4.0510191113379002E-2</v>
      </c>
      <c r="AK31" s="340">
        <f t="shared" si="59"/>
        <v>0.18232073340018504</v>
      </c>
      <c r="AL31" s="341">
        <f t="shared" si="52"/>
        <v>0.1207201781482017</v>
      </c>
      <c r="AM31" s="341">
        <f t="shared" si="53"/>
        <v>0.15039181240807814</v>
      </c>
      <c r="AN31" s="341">
        <f t="shared" si="54"/>
        <v>0.1499584791775079</v>
      </c>
      <c r="AO31" s="342">
        <f t="shared" si="55"/>
        <v>0.13243817143059758</v>
      </c>
      <c r="AQ31" s="52">
        <f t="shared" si="36"/>
        <v>1.3854034868404965</v>
      </c>
      <c r="AR31" s="74">
        <f t="shared" si="37"/>
        <v>0.73703644085989928</v>
      </c>
      <c r="AS31" s="74">
        <f t="shared" si="38"/>
        <v>0.8078249300564494</v>
      </c>
      <c r="AT31" s="74">
        <f t="shared" si="39"/>
        <v>1.015853903674103</v>
      </c>
      <c r="AU31" s="74">
        <f t="shared" si="40"/>
        <v>1.3930299473780896</v>
      </c>
      <c r="AV31" s="74">
        <f t="shared" si="41"/>
        <v>1.3922758183525903</v>
      </c>
      <c r="AW31" s="74">
        <f t="shared" si="42"/>
        <v>1.0331391599292199</v>
      </c>
      <c r="AX31" s="74">
        <f t="shared" si="43"/>
        <v>1.0409950759526707</v>
      </c>
      <c r="AY31" s="74">
        <f t="shared" si="44"/>
        <v>1.229450013960256</v>
      </c>
      <c r="AZ31" s="74">
        <f t="shared" si="45"/>
        <v>1.4613492813200548</v>
      </c>
      <c r="BA31" s="74">
        <f t="shared" si="46"/>
        <v>1.5779379793669839</v>
      </c>
      <c r="BB31" s="74">
        <f t="shared" si="47"/>
        <v>1.4398655542497334</v>
      </c>
      <c r="BC31" s="42">
        <f t="shared" si="60"/>
        <v>-8.7501807373088603E-2</v>
      </c>
    </row>
    <row r="32" spans="1:55" ht="20.100000000000001" customHeight="1">
      <c r="A32" s="47"/>
      <c r="B32" s="1" t="s">
        <v>93</v>
      </c>
      <c r="C32" s="37">
        <v>27462.65</v>
      </c>
      <c r="D32" s="61">
        <v>37299.199999999997</v>
      </c>
      <c r="E32" s="62">
        <v>19158.490000000002</v>
      </c>
      <c r="F32" s="62">
        <v>21762.420000000009</v>
      </c>
      <c r="G32" s="62">
        <v>21916</v>
      </c>
      <c r="H32" s="62">
        <v>33459.019999999997</v>
      </c>
      <c r="I32" s="61">
        <v>31942.28</v>
      </c>
      <c r="J32" s="61">
        <v>26034.71</v>
      </c>
      <c r="K32" s="61">
        <v>50183.709999999985</v>
      </c>
      <c r="L32" s="61">
        <v>34239.979999999989</v>
      </c>
      <c r="M32" s="61">
        <v>35692.289999999994</v>
      </c>
      <c r="N32" s="38">
        <v>28064.98</v>
      </c>
      <c r="O32" s="42">
        <f t="shared" si="56"/>
        <v>-0.2136962912718684</v>
      </c>
      <c r="Q32" s="340">
        <f t="shared" si="57"/>
        <v>1.8345621865721487E-2</v>
      </c>
      <c r="R32" s="341">
        <f t="shared" si="48"/>
        <v>2.3856324195180908E-2</v>
      </c>
      <c r="S32" s="341">
        <f t="shared" si="49"/>
        <v>2.1837142805137474E-2</v>
      </c>
      <c r="T32" s="341">
        <f t="shared" si="50"/>
        <v>2.5282351176654661E-2</v>
      </c>
      <c r="U32" s="342">
        <f t="shared" si="51"/>
        <v>1.8633843316946255E-2</v>
      </c>
      <c r="W32" s="37">
        <v>4013.1610000000005</v>
      </c>
      <c r="X32" s="61">
        <v>4661.0959999999995</v>
      </c>
      <c r="Y32" s="62">
        <v>2501.6909999999998</v>
      </c>
      <c r="Z32" s="62">
        <v>4476.0579999999991</v>
      </c>
      <c r="AA32" s="62">
        <v>4615.8420000000006</v>
      </c>
      <c r="AB32" s="62">
        <v>6147.7900000000009</v>
      </c>
      <c r="AC32" s="61">
        <v>5985.4040000000005</v>
      </c>
      <c r="AD32" s="61">
        <v>3536.2340000000004</v>
      </c>
      <c r="AE32" s="61">
        <v>6517.4279999999999</v>
      </c>
      <c r="AF32" s="61">
        <v>5200.3189999999995</v>
      </c>
      <c r="AG32" s="61">
        <v>5653.8550000000014</v>
      </c>
      <c r="AH32" s="38">
        <v>4646.0720000000001</v>
      </c>
      <c r="AI32" s="42">
        <f t="shared" si="58"/>
        <v>-0.17824705444338437</v>
      </c>
      <c r="AK32" s="340">
        <f t="shared" si="59"/>
        <v>1.0392572494128628E-2</v>
      </c>
      <c r="AL32" s="341">
        <f t="shared" si="52"/>
        <v>1.4572111258001549E-2</v>
      </c>
      <c r="AM32" s="341">
        <f t="shared" si="53"/>
        <v>1.1431032353745745E-2</v>
      </c>
      <c r="AN32" s="341">
        <f t="shared" si="54"/>
        <v>1.4351556176810042E-2</v>
      </c>
      <c r="AO32" s="342">
        <f t="shared" si="55"/>
        <v>1.0855305418397103E-2</v>
      </c>
      <c r="AQ32" s="52">
        <f t="shared" si="36"/>
        <v>1.4613160055566379</v>
      </c>
      <c r="AR32" s="74">
        <f t="shared" si="37"/>
        <v>1.249650394646534</v>
      </c>
      <c r="AS32" s="74">
        <f t="shared" si="38"/>
        <v>1.3057871471081486</v>
      </c>
      <c r="AT32" s="74">
        <f t="shared" si="39"/>
        <v>2.0567832070146599</v>
      </c>
      <c r="AU32" s="74">
        <f t="shared" si="40"/>
        <v>2.1061516700127765</v>
      </c>
      <c r="AV32" s="74">
        <f t="shared" si="41"/>
        <v>1.837408866129373</v>
      </c>
      <c r="AW32" s="74">
        <f t="shared" si="42"/>
        <v>1.8738186503906422</v>
      </c>
      <c r="AX32" s="74">
        <f t="shared" si="43"/>
        <v>1.3582767006046927</v>
      </c>
      <c r="AY32" s="74">
        <f t="shared" si="44"/>
        <v>1.2987138655153241</v>
      </c>
      <c r="AZ32" s="74">
        <f t="shared" si="45"/>
        <v>1.5187856418140435</v>
      </c>
      <c r="BA32" s="74">
        <f t="shared" si="46"/>
        <v>1.5840549877858781</v>
      </c>
      <c r="BB32" s="74">
        <f t="shared" si="47"/>
        <v>1.6554695567215796</v>
      </c>
      <c r="BC32" s="42">
        <f t="shared" si="60"/>
        <v>4.5083390088321143E-2</v>
      </c>
    </row>
    <row r="33" spans="1:55" ht="20.100000000000001" customHeight="1">
      <c r="A33" s="191" t="s">
        <v>94</v>
      </c>
      <c r="B33" s="192"/>
      <c r="C33" s="43">
        <f>C34+C35+C36</f>
        <v>602113.00999999978</v>
      </c>
      <c r="D33" s="63">
        <f t="shared" ref="D33:N33" si="63">D34+D35+D36</f>
        <v>672745.0299999998</v>
      </c>
      <c r="E33" s="64">
        <f t="shared" si="63"/>
        <v>658072.77</v>
      </c>
      <c r="F33" s="64">
        <f t="shared" si="63"/>
        <v>637868.13999999978</v>
      </c>
      <c r="G33" s="64">
        <f t="shared" si="63"/>
        <v>611623.68000000005</v>
      </c>
      <c r="H33" s="64">
        <f t="shared" si="63"/>
        <v>614864.99999999988</v>
      </c>
      <c r="I33" s="64">
        <f t="shared" si="63"/>
        <v>590511.54999999993</v>
      </c>
      <c r="J33" s="64">
        <f t="shared" si="63"/>
        <v>586139.60000000009</v>
      </c>
      <c r="K33" s="64">
        <f t="shared" si="63"/>
        <v>557659.08000000007</v>
      </c>
      <c r="L33" s="64">
        <f t="shared" si="63"/>
        <v>566394.44000000006</v>
      </c>
      <c r="M33" s="64">
        <f t="shared" si="63"/>
        <v>476520.75999999989</v>
      </c>
      <c r="N33" s="45">
        <f t="shared" si="63"/>
        <v>495229.9</v>
      </c>
      <c r="O33" s="46">
        <f t="shared" si="56"/>
        <v>3.9261962060163198E-2</v>
      </c>
      <c r="Q33" s="343">
        <f t="shared" si="57"/>
        <v>0.40222402433455529</v>
      </c>
      <c r="R33" s="344">
        <f t="shared" si="48"/>
        <v>0.43839953400517734</v>
      </c>
      <c r="S33" s="344">
        <f t="shared" si="49"/>
        <v>0.36122790580823572</v>
      </c>
      <c r="T33" s="344">
        <f t="shared" si="50"/>
        <v>0.33753970948029316</v>
      </c>
      <c r="U33" s="345">
        <f t="shared" si="51"/>
        <v>0.32880965396971468</v>
      </c>
      <c r="W33" s="43">
        <f>W34+W35+W36</f>
        <v>231776.06400000001</v>
      </c>
      <c r="X33" s="63">
        <f t="shared" ref="X33:AH33" si="64">X34+X35+X36</f>
        <v>256535.2080000001</v>
      </c>
      <c r="Y33" s="64">
        <f t="shared" si="64"/>
        <v>254339.66999999993</v>
      </c>
      <c r="Z33" s="64">
        <f t="shared" si="64"/>
        <v>257189.72499999989</v>
      </c>
      <c r="AA33" s="64">
        <f t="shared" si="64"/>
        <v>255713.94399999993</v>
      </c>
      <c r="AB33" s="64">
        <f t="shared" si="64"/>
        <v>262832.60599999991</v>
      </c>
      <c r="AC33" s="64">
        <f t="shared" si="64"/>
        <v>253464.65599999993</v>
      </c>
      <c r="AD33" s="64">
        <f t="shared" si="64"/>
        <v>252883.69699999996</v>
      </c>
      <c r="AE33" s="64">
        <f t="shared" si="64"/>
        <v>245621.712</v>
      </c>
      <c r="AF33" s="64">
        <f t="shared" si="64"/>
        <v>250849.64300000004</v>
      </c>
      <c r="AG33" s="64">
        <f t="shared" si="64"/>
        <v>197240.43600000002</v>
      </c>
      <c r="AH33" s="45">
        <f t="shared" si="64"/>
        <v>215908.47800000003</v>
      </c>
      <c r="AI33" s="46">
        <f t="shared" si="58"/>
        <v>9.4646120129241729E-2</v>
      </c>
      <c r="AK33" s="343">
        <f t="shared" si="59"/>
        <v>0.60021253757917914</v>
      </c>
      <c r="AL33" s="344">
        <f t="shared" si="52"/>
        <v>0.62299232356057765</v>
      </c>
      <c r="AM33" s="344">
        <f t="shared" si="53"/>
        <v>0.55140278607111803</v>
      </c>
      <c r="AN33" s="344">
        <f t="shared" si="54"/>
        <v>0.50066851689555281</v>
      </c>
      <c r="AO33" s="345">
        <f t="shared" si="55"/>
        <v>0.50445892166786732</v>
      </c>
      <c r="AQ33" s="55">
        <f t="shared" si="36"/>
        <v>3.849378109268891</v>
      </c>
      <c r="AR33" s="75">
        <f t="shared" si="37"/>
        <v>3.8132605453807686</v>
      </c>
      <c r="AS33" s="75">
        <f t="shared" si="38"/>
        <v>3.8649170972383482</v>
      </c>
      <c r="AT33" s="75">
        <f t="shared" si="39"/>
        <v>4.0320202385402091</v>
      </c>
      <c r="AU33" s="75">
        <f t="shared" si="40"/>
        <v>4.1809032639154831</v>
      </c>
      <c r="AV33" s="75">
        <f t="shared" si="41"/>
        <v>4.2746392460133524</v>
      </c>
      <c r="AW33" s="75">
        <f t="shared" si="42"/>
        <v>4.2922895580958569</v>
      </c>
      <c r="AX33" s="75">
        <f t="shared" si="43"/>
        <v>4.3143936529795957</v>
      </c>
      <c r="AY33" s="75">
        <f t="shared" si="44"/>
        <v>4.4045138115566944</v>
      </c>
      <c r="AZ33" s="75">
        <f t="shared" si="45"/>
        <v>4.4288860427372843</v>
      </c>
      <c r="BA33" s="75">
        <f t="shared" si="46"/>
        <v>4.1391782385304694</v>
      </c>
      <c r="BB33" s="75">
        <f t="shared" si="47"/>
        <v>4.3597625668401694</v>
      </c>
      <c r="BC33" s="46">
        <f t="shared" si="60"/>
        <v>5.3291816780524519E-2</v>
      </c>
    </row>
    <row r="34" spans="1:55" ht="20.100000000000001" customHeight="1">
      <c r="A34" s="47"/>
      <c r="B34" s="9" t="s">
        <v>25</v>
      </c>
      <c r="C34" s="39">
        <v>583389.58999999973</v>
      </c>
      <c r="D34" s="65">
        <v>641027.08999999985</v>
      </c>
      <c r="E34" s="66">
        <v>633780.20000000007</v>
      </c>
      <c r="F34" s="66">
        <v>611887.38999999978</v>
      </c>
      <c r="G34" s="66">
        <v>591323.95000000007</v>
      </c>
      <c r="H34" s="66">
        <v>593651.6</v>
      </c>
      <c r="I34" s="65">
        <v>571803.37999999989</v>
      </c>
      <c r="J34" s="65">
        <v>558770.54</v>
      </c>
      <c r="K34" s="65">
        <v>527863.27</v>
      </c>
      <c r="L34" s="65">
        <v>534923.89</v>
      </c>
      <c r="M34" s="65">
        <v>442437.55999999988</v>
      </c>
      <c r="N34" s="40">
        <v>469495.78</v>
      </c>
      <c r="O34" s="42">
        <f t="shared" si="56"/>
        <v>6.1157149496982477E-2</v>
      </c>
      <c r="Q34" s="340">
        <f t="shared" si="57"/>
        <v>0.38971639002566349</v>
      </c>
      <c r="R34" s="341">
        <f t="shared" si="48"/>
        <v>0.42327435258378338</v>
      </c>
      <c r="S34" s="341">
        <f t="shared" si="49"/>
        <v>0.34115701515624874</v>
      </c>
      <c r="T34" s="341">
        <f t="shared" si="50"/>
        <v>0.31339714447187939</v>
      </c>
      <c r="U34" s="342">
        <f t="shared" si="51"/>
        <v>0.31172339344219985</v>
      </c>
      <c r="W34" s="39">
        <v>224496.58100000001</v>
      </c>
      <c r="X34" s="65">
        <v>245154.7030000001</v>
      </c>
      <c r="Y34" s="66">
        <v>244649.60499999995</v>
      </c>
      <c r="Z34" s="66">
        <v>246516.17099999989</v>
      </c>
      <c r="AA34" s="66">
        <v>246027.53499999995</v>
      </c>
      <c r="AB34" s="66">
        <v>251621.19899999991</v>
      </c>
      <c r="AC34" s="65">
        <v>243253.34199999992</v>
      </c>
      <c r="AD34" s="65">
        <v>240460.77099999998</v>
      </c>
      <c r="AE34" s="65">
        <v>233527.783</v>
      </c>
      <c r="AF34" s="65">
        <v>238910.90500000003</v>
      </c>
      <c r="AG34" s="65">
        <v>187260.30400000003</v>
      </c>
      <c r="AH34" s="40">
        <v>206748.99800000002</v>
      </c>
      <c r="AI34" s="42">
        <f t="shared" si="58"/>
        <v>0.10407274571123191</v>
      </c>
      <c r="AK34" s="340">
        <f t="shared" si="59"/>
        <v>0.58136142375711297</v>
      </c>
      <c r="AL34" s="341">
        <f t="shared" si="52"/>
        <v>0.59641791712139591</v>
      </c>
      <c r="AM34" s="341">
        <f t="shared" si="53"/>
        <v>0.52515976129881203</v>
      </c>
      <c r="AN34" s="341">
        <f t="shared" si="54"/>
        <v>0.47533528407476422</v>
      </c>
      <c r="AO34" s="342">
        <f t="shared" si="55"/>
        <v>0.48305827336243862</v>
      </c>
      <c r="AQ34" s="52">
        <f t="shared" si="36"/>
        <v>3.8481417023570836</v>
      </c>
      <c r="AR34" s="74">
        <f t="shared" si="37"/>
        <v>3.8244047221155686</v>
      </c>
      <c r="AS34" s="74">
        <f t="shared" si="38"/>
        <v>3.8601648489492084</v>
      </c>
      <c r="AT34" s="74">
        <f t="shared" si="39"/>
        <v>4.0287833191005937</v>
      </c>
      <c r="AU34" s="74">
        <f t="shared" si="40"/>
        <v>4.1606218554144458</v>
      </c>
      <c r="AV34" s="74">
        <f t="shared" si="41"/>
        <v>4.2385331564843742</v>
      </c>
      <c r="AW34" s="74">
        <f t="shared" si="42"/>
        <v>4.2541431287097318</v>
      </c>
      <c r="AX34" s="74">
        <f t="shared" si="43"/>
        <v>4.3033902789506397</v>
      </c>
      <c r="AY34" s="74">
        <f t="shared" si="44"/>
        <v>4.4240203149576978</v>
      </c>
      <c r="AZ34" s="74">
        <f t="shared" si="45"/>
        <v>4.4662597701516011</v>
      </c>
      <c r="BA34" s="74">
        <f t="shared" si="46"/>
        <v>4.2324685092287391</v>
      </c>
      <c r="BB34" s="74">
        <f t="shared" si="47"/>
        <v>4.4036391125815868</v>
      </c>
      <c r="BC34" s="42">
        <f t="shared" si="60"/>
        <v>4.0442262707830343E-2</v>
      </c>
    </row>
    <row r="35" spans="1:55" ht="20.100000000000001" customHeight="1">
      <c r="A35" s="47"/>
      <c r="B35" s="9" t="s">
        <v>26</v>
      </c>
      <c r="C35" s="39">
        <v>15008.879999999997</v>
      </c>
      <c r="D35" s="65">
        <v>20916.089999999997</v>
      </c>
      <c r="E35" s="66">
        <v>20049.82</v>
      </c>
      <c r="F35" s="66">
        <v>18793.509999999984</v>
      </c>
      <c r="G35" s="66">
        <v>15764.689999999999</v>
      </c>
      <c r="H35" s="66">
        <v>17572.939999999999</v>
      </c>
      <c r="I35" s="65">
        <v>14531.42</v>
      </c>
      <c r="J35" s="65">
        <v>19834.680000000004</v>
      </c>
      <c r="K35" s="65">
        <v>20175.27</v>
      </c>
      <c r="L35" s="65">
        <v>19122.240000000005</v>
      </c>
      <c r="M35" s="65">
        <v>15223.820000000002</v>
      </c>
      <c r="N35" s="40">
        <v>15069.07</v>
      </c>
      <c r="O35" s="42">
        <f t="shared" si="56"/>
        <v>-1.0164991441044482E-2</v>
      </c>
      <c r="Q35" s="340">
        <f t="shared" si="57"/>
        <v>1.0026244266594441E-2</v>
      </c>
      <c r="R35" s="341">
        <f t="shared" si="48"/>
        <v>1.252952876989411E-2</v>
      </c>
      <c r="S35" s="341">
        <f t="shared" si="49"/>
        <v>1.2195541166616111E-2</v>
      </c>
      <c r="T35" s="341">
        <f t="shared" si="50"/>
        <v>1.0783672425898672E-2</v>
      </c>
      <c r="U35" s="342">
        <f t="shared" si="51"/>
        <v>1.0005162637283023E-2</v>
      </c>
      <c r="W35" s="39">
        <v>6651.4540000000006</v>
      </c>
      <c r="X35" s="65">
        <v>9428.6799999999985</v>
      </c>
      <c r="Y35" s="66">
        <v>8853.9089999999978</v>
      </c>
      <c r="Z35" s="66">
        <v>8982.2879999999968</v>
      </c>
      <c r="AA35" s="66">
        <v>8582.0149999999994</v>
      </c>
      <c r="AB35" s="66">
        <v>10154.079</v>
      </c>
      <c r="AC35" s="65">
        <v>9104.4280000000035</v>
      </c>
      <c r="AD35" s="65">
        <v>10362.394999999999</v>
      </c>
      <c r="AE35" s="65">
        <v>9796.2450000000008</v>
      </c>
      <c r="AF35" s="65">
        <v>9555.6270000000004</v>
      </c>
      <c r="AG35" s="65">
        <v>7172.9410000000016</v>
      </c>
      <c r="AH35" s="40">
        <v>6878.0640000000003</v>
      </c>
      <c r="AI35" s="42">
        <f t="shared" si="58"/>
        <v>-4.1109636897891849E-2</v>
      </c>
      <c r="AK35" s="340">
        <f t="shared" si="59"/>
        <v>1.7224755719085737E-2</v>
      </c>
      <c r="AL35" s="341">
        <f t="shared" si="52"/>
        <v>2.4068221086038576E-2</v>
      </c>
      <c r="AM35" s="341">
        <f t="shared" si="53"/>
        <v>2.1004611716574775E-2</v>
      </c>
      <c r="AN35" s="341">
        <f t="shared" si="54"/>
        <v>1.8207553202981681E-2</v>
      </c>
      <c r="AO35" s="342">
        <f t="shared" si="55"/>
        <v>1.6070238560074415E-2</v>
      </c>
      <c r="AQ35" s="52">
        <f t="shared" si="36"/>
        <v>4.4316791126319899</v>
      </c>
      <c r="AR35" s="74">
        <f t="shared" si="37"/>
        <v>4.5078597386031518</v>
      </c>
      <c r="AS35" s="74">
        <f t="shared" si="38"/>
        <v>4.4159543576949805</v>
      </c>
      <c r="AT35" s="74">
        <f t="shared" si="39"/>
        <v>4.7794626974950418</v>
      </c>
      <c r="AU35" s="74">
        <f t="shared" si="40"/>
        <v>5.4438209695211262</v>
      </c>
      <c r="AV35" s="74">
        <f t="shared" si="41"/>
        <v>5.7782471231336361</v>
      </c>
      <c r="AW35" s="74">
        <f t="shared" si="42"/>
        <v>6.2653395194688501</v>
      </c>
      <c r="AX35" s="74">
        <f t="shared" si="43"/>
        <v>5.2243822436258096</v>
      </c>
      <c r="AY35" s="74">
        <f t="shared" si="44"/>
        <v>4.8555707061169446</v>
      </c>
      <c r="AZ35" s="74">
        <f t="shared" si="45"/>
        <v>4.9971274285857712</v>
      </c>
      <c r="BA35" s="74">
        <f t="shared" si="46"/>
        <v>4.7116564699267336</v>
      </c>
      <c r="BB35" s="74">
        <f t="shared" si="47"/>
        <v>4.5643586498702309</v>
      </c>
      <c r="BC35" s="42">
        <f t="shared" si="60"/>
        <v>-3.1262427767530597E-2</v>
      </c>
    </row>
    <row r="36" spans="1:55" ht="20.100000000000001" customHeight="1">
      <c r="A36" s="193"/>
      <c r="B36" s="194" t="s">
        <v>27</v>
      </c>
      <c r="C36" s="248">
        <v>3714.54</v>
      </c>
      <c r="D36" s="249">
        <v>10801.85</v>
      </c>
      <c r="E36" s="250">
        <v>4242.7500000000009</v>
      </c>
      <c r="F36" s="250">
        <v>7187.2399999999989</v>
      </c>
      <c r="G36" s="250">
        <v>4535.04</v>
      </c>
      <c r="H36" s="250">
        <v>3640.4600000000005</v>
      </c>
      <c r="I36" s="249">
        <v>4176.7499999999991</v>
      </c>
      <c r="J36" s="249">
        <v>7534.3800000000019</v>
      </c>
      <c r="K36" s="249">
        <v>9620.5399999999991</v>
      </c>
      <c r="L36" s="249">
        <v>12348.31</v>
      </c>
      <c r="M36" s="249">
        <v>18859.380000000005</v>
      </c>
      <c r="N36" s="251">
        <v>10665.050000000001</v>
      </c>
      <c r="O36" s="252">
        <f t="shared" si="56"/>
        <v>-0.43449625597448066</v>
      </c>
      <c r="Q36" s="346">
        <f t="shared" si="57"/>
        <v>2.4813900422973414E-3</v>
      </c>
      <c r="R36" s="347">
        <f t="shared" si="48"/>
        <v>2.5956526514999039E-3</v>
      </c>
      <c r="S36" s="347">
        <f t="shared" si="49"/>
        <v>7.8753494853708202E-3</v>
      </c>
      <c r="T36" s="347">
        <f t="shared" si="50"/>
        <v>1.3358892582515092E-2</v>
      </c>
      <c r="U36" s="348">
        <f t="shared" si="51"/>
        <v>7.0810978902318003E-3</v>
      </c>
      <c r="W36" s="248">
        <v>628.029</v>
      </c>
      <c r="X36" s="249">
        <v>1951.8250000000003</v>
      </c>
      <c r="Y36" s="250">
        <v>836.15600000000018</v>
      </c>
      <c r="Z36" s="250">
        <v>1691.2660000000003</v>
      </c>
      <c r="AA36" s="250">
        <v>1104.3940000000002</v>
      </c>
      <c r="AB36" s="250">
        <v>1057.3280000000004</v>
      </c>
      <c r="AC36" s="249">
        <v>1106.8859999999997</v>
      </c>
      <c r="AD36" s="249">
        <v>2060.5309999999999</v>
      </c>
      <c r="AE36" s="249">
        <v>2297.6839999999993</v>
      </c>
      <c r="AF36" s="249">
        <v>2383.1109999999999</v>
      </c>
      <c r="AG36" s="249">
        <v>2807.1910000000003</v>
      </c>
      <c r="AH36" s="251">
        <v>2281.4160000000002</v>
      </c>
      <c r="AI36" s="252">
        <f t="shared" si="58"/>
        <v>-0.18729577004200998</v>
      </c>
      <c r="AK36" s="346">
        <f t="shared" si="59"/>
        <v>1.6263581029804454E-3</v>
      </c>
      <c r="AL36" s="347">
        <f t="shared" si="52"/>
        <v>2.5061853531432054E-3</v>
      </c>
      <c r="AM36" s="347">
        <f t="shared" si="53"/>
        <v>5.2384130557312693E-3</v>
      </c>
      <c r="AN36" s="347">
        <f t="shared" si="54"/>
        <v>7.1256796178068866E-3</v>
      </c>
      <c r="AO36" s="348">
        <f t="shared" si="55"/>
        <v>5.330409745354322E-3</v>
      </c>
      <c r="AQ36" s="255">
        <f t="shared" si="36"/>
        <v>1.6907315576087485</v>
      </c>
      <c r="AR36" s="256">
        <f t="shared" si="37"/>
        <v>1.8069358489518001</v>
      </c>
      <c r="AS36" s="256">
        <f t="shared" si="38"/>
        <v>1.9707878145071003</v>
      </c>
      <c r="AT36" s="256">
        <f t="shared" si="39"/>
        <v>2.3531508618050885</v>
      </c>
      <c r="AU36" s="256">
        <f t="shared" si="40"/>
        <v>2.4352464366356199</v>
      </c>
      <c r="AV36" s="256">
        <f t="shared" si="41"/>
        <v>2.9043802156870289</v>
      </c>
      <c r="AW36" s="256">
        <f t="shared" si="42"/>
        <v>2.6501131262345123</v>
      </c>
      <c r="AX36" s="256">
        <f t="shared" si="43"/>
        <v>2.7348381685022516</v>
      </c>
      <c r="AY36" s="256">
        <f t="shared" si="44"/>
        <v>2.388310843258278</v>
      </c>
      <c r="AZ36" s="256">
        <f t="shared" si="45"/>
        <v>1.9299086271724633</v>
      </c>
      <c r="BA36" s="256">
        <f t="shared" si="46"/>
        <v>1.4884853054554283</v>
      </c>
      <c r="BB36" s="256">
        <f t="shared" si="47"/>
        <v>2.139151715181832</v>
      </c>
      <c r="BC36" s="252">
        <f t="shared" si="60"/>
        <v>0.43713324366834833</v>
      </c>
    </row>
    <row r="37" spans="1:55" ht="20.100000000000001" customHeight="1">
      <c r="A37" s="47" t="s">
        <v>95</v>
      </c>
      <c r="B37" s="9"/>
      <c r="C37" s="39">
        <v>8857.85</v>
      </c>
      <c r="D37" s="65">
        <v>4620.21</v>
      </c>
      <c r="E37" s="66">
        <v>6989.47</v>
      </c>
      <c r="F37" s="66">
        <v>3816.94</v>
      </c>
      <c r="G37" s="66">
        <v>7832.39</v>
      </c>
      <c r="H37" s="66">
        <v>7723.9799999999987</v>
      </c>
      <c r="I37" s="65">
        <v>9037.2100000000028</v>
      </c>
      <c r="J37" s="65">
        <v>2357.1499999999996</v>
      </c>
      <c r="K37" s="65">
        <v>2662.5199999999991</v>
      </c>
      <c r="L37" s="65">
        <v>2108.4599999999996</v>
      </c>
      <c r="M37" s="65">
        <v>1853.3400000000004</v>
      </c>
      <c r="N37" s="40">
        <v>2069.8400000000006</v>
      </c>
      <c r="O37" s="42">
        <f t="shared" si="56"/>
        <v>0.11681612656069593</v>
      </c>
      <c r="Q37" s="340">
        <f t="shared" si="57"/>
        <v>5.9172281860374381E-3</v>
      </c>
      <c r="R37" s="341">
        <f t="shared" si="48"/>
        <v>5.5072076515418986E-3</v>
      </c>
      <c r="S37" s="341">
        <f t="shared" si="49"/>
        <v>1.3447070389328547E-3</v>
      </c>
      <c r="T37" s="341">
        <f t="shared" si="50"/>
        <v>1.3127987229102187E-3</v>
      </c>
      <c r="U37" s="342">
        <f t="shared" si="51"/>
        <v>1.3742776318083265E-3</v>
      </c>
      <c r="W37" s="39">
        <v>2128.8719999999998</v>
      </c>
      <c r="X37" s="65">
        <v>1152.336</v>
      </c>
      <c r="Y37" s="66">
        <v>1717.373</v>
      </c>
      <c r="Z37" s="66">
        <v>956.43899999999985</v>
      </c>
      <c r="AA37" s="66">
        <v>2016.8060000000005</v>
      </c>
      <c r="AB37" s="66">
        <v>2009.33</v>
      </c>
      <c r="AC37" s="65">
        <v>2330.0109999999995</v>
      </c>
      <c r="AD37" s="65">
        <v>528.20199999999988</v>
      </c>
      <c r="AE37" s="65">
        <v>602.66900000000021</v>
      </c>
      <c r="AF37" s="65">
        <v>477.88400000000001</v>
      </c>
      <c r="AG37" s="65">
        <v>408.35100000000006</v>
      </c>
      <c r="AH37" s="40">
        <v>461.06400000000002</v>
      </c>
      <c r="AI37" s="42">
        <f t="shared" si="58"/>
        <v>0.12908747621531466</v>
      </c>
      <c r="AK37" s="340">
        <f t="shared" si="59"/>
        <v>5.5129750814185115E-3</v>
      </c>
      <c r="AL37" s="341">
        <f t="shared" si="52"/>
        <v>4.7627164093178602E-3</v>
      </c>
      <c r="AM37" s="341">
        <f t="shared" si="53"/>
        <v>1.0504562249618596E-3</v>
      </c>
      <c r="AN37" s="341">
        <f t="shared" si="54"/>
        <v>1.0365445021771086E-3</v>
      </c>
      <c r="AO37" s="342">
        <f t="shared" si="55"/>
        <v>1.077252039449204E-3</v>
      </c>
      <c r="AQ37" s="52">
        <f t="shared" si="36"/>
        <v>2.4033732790688482</v>
      </c>
      <c r="AR37" s="74">
        <f t="shared" si="37"/>
        <v>2.494120397124806</v>
      </c>
      <c r="AS37" s="74">
        <f t="shared" si="38"/>
        <v>2.4570861596086684</v>
      </c>
      <c r="AT37" s="74">
        <f t="shared" si="39"/>
        <v>2.5057742589613663</v>
      </c>
      <c r="AU37" s="74">
        <f t="shared" si="40"/>
        <v>2.5749560478985343</v>
      </c>
      <c r="AV37" s="74">
        <f t="shared" si="41"/>
        <v>2.6014179218485811</v>
      </c>
      <c r="AW37" s="74">
        <f t="shared" si="42"/>
        <v>2.5782415148037927</v>
      </c>
      <c r="AX37" s="74">
        <f t="shared" si="43"/>
        <v>2.2408501792418809</v>
      </c>
      <c r="AY37" s="74">
        <f t="shared" si="44"/>
        <v>2.2635285368748419</v>
      </c>
      <c r="AZ37" s="74">
        <f t="shared" si="45"/>
        <v>2.2665073086518128</v>
      </c>
      <c r="BA37" s="74">
        <f t="shared" si="46"/>
        <v>2.203324808184143</v>
      </c>
      <c r="BB37" s="74">
        <f t="shared" si="47"/>
        <v>2.2275344954199352</v>
      </c>
      <c r="BC37" s="42">
        <f t="shared" si="60"/>
        <v>1.0987797689140743E-2</v>
      </c>
    </row>
    <row r="38" spans="1:55" ht="20.100000000000001" customHeight="1">
      <c r="A38" s="47" t="s">
        <v>28</v>
      </c>
      <c r="B38" s="1"/>
      <c r="C38" s="37">
        <v>7004.5500000000011</v>
      </c>
      <c r="D38" s="61">
        <v>31577.879999999997</v>
      </c>
      <c r="E38" s="62">
        <v>14233.109999999997</v>
      </c>
      <c r="F38" s="62">
        <v>12058.5</v>
      </c>
      <c r="G38" s="62">
        <v>4025.9100000000012</v>
      </c>
      <c r="H38" s="62">
        <v>4871.6600000000026</v>
      </c>
      <c r="I38" s="61">
        <v>8405.84</v>
      </c>
      <c r="J38" s="61">
        <v>4107.7499999999982</v>
      </c>
      <c r="K38" s="61">
        <v>10157.599999999999</v>
      </c>
      <c r="L38" s="61">
        <v>9039.5800000000017</v>
      </c>
      <c r="M38" s="61">
        <v>9749.7100000000028</v>
      </c>
      <c r="N38" s="38">
        <v>7373.77</v>
      </c>
      <c r="O38" s="42">
        <f t="shared" si="56"/>
        <v>-0.24369340216273117</v>
      </c>
      <c r="Q38" s="340">
        <f t="shared" si="57"/>
        <v>4.6791852075287509E-3</v>
      </c>
      <c r="R38" s="341">
        <f t="shared" si="48"/>
        <v>3.4734998313965888E-3</v>
      </c>
      <c r="S38" s="341">
        <f t="shared" si="49"/>
        <v>5.7651493767947506E-3</v>
      </c>
      <c r="T38" s="341">
        <f t="shared" si="50"/>
        <v>6.9061299258338935E-3</v>
      </c>
      <c r="U38" s="342">
        <f t="shared" si="51"/>
        <v>4.895840824942644E-3</v>
      </c>
      <c r="W38" s="37">
        <v>2559.192</v>
      </c>
      <c r="X38" s="61">
        <v>5247.3490000000011</v>
      </c>
      <c r="Y38" s="62">
        <v>4216.4229999999998</v>
      </c>
      <c r="Z38" s="62">
        <v>2547.3239999999996</v>
      </c>
      <c r="AA38" s="62">
        <v>3275.5200000000018</v>
      </c>
      <c r="AB38" s="62">
        <v>5545.4899999999961</v>
      </c>
      <c r="AC38" s="61">
        <v>2287.6780000000003</v>
      </c>
      <c r="AD38" s="61">
        <v>2638.5639999999999</v>
      </c>
      <c r="AE38" s="61">
        <v>6182.7300000000005</v>
      </c>
      <c r="AF38" s="61">
        <v>4855.9599999999991</v>
      </c>
      <c r="AG38" s="61">
        <v>4521.607</v>
      </c>
      <c r="AH38" s="38">
        <v>4900.7979999999998</v>
      </c>
      <c r="AI38" s="42">
        <f t="shared" si="58"/>
        <v>8.3861998621286599E-2</v>
      </c>
      <c r="AK38" s="340">
        <f t="shared" si="59"/>
        <v>6.6273414862732961E-3</v>
      </c>
      <c r="AL38" s="341">
        <f t="shared" si="52"/>
        <v>1.3144479115281256E-2</v>
      </c>
      <c r="AM38" s="341">
        <f t="shared" si="53"/>
        <v>1.0674082853089432E-2</v>
      </c>
      <c r="AN38" s="341">
        <f t="shared" si="54"/>
        <v>1.1477495774114744E-2</v>
      </c>
      <c r="AO38" s="342">
        <f t="shared" si="55"/>
        <v>1.1450459459920053E-2</v>
      </c>
      <c r="AQ38" s="52">
        <f t="shared" si="36"/>
        <v>3.6536137225089398</v>
      </c>
      <c r="AR38" s="74">
        <f t="shared" si="37"/>
        <v>1.6617166826905421</v>
      </c>
      <c r="AS38" s="74">
        <f t="shared" si="38"/>
        <v>2.962404562319831</v>
      </c>
      <c r="AT38" s="74">
        <f t="shared" si="39"/>
        <v>2.1124717004602558</v>
      </c>
      <c r="AU38" s="74">
        <f t="shared" si="40"/>
        <v>8.1360984224684625</v>
      </c>
      <c r="AV38" s="74">
        <f t="shared" si="41"/>
        <v>11.383163028618569</v>
      </c>
      <c r="AW38" s="74">
        <f t="shared" si="42"/>
        <v>2.7215340763088527</v>
      </c>
      <c r="AX38" s="74">
        <f t="shared" si="43"/>
        <v>6.4233801959710322</v>
      </c>
      <c r="AY38" s="74">
        <f t="shared" si="44"/>
        <v>6.086802000472554</v>
      </c>
      <c r="AZ38" s="74">
        <f t="shared" si="45"/>
        <v>5.3718867469506302</v>
      </c>
      <c r="BA38" s="74">
        <f t="shared" si="46"/>
        <v>4.6376835823834748</v>
      </c>
      <c r="BB38" s="74">
        <f t="shared" si="47"/>
        <v>6.6462582912133144</v>
      </c>
      <c r="BC38" s="42">
        <f t="shared" si="60"/>
        <v>0.43309869531839851</v>
      </c>
    </row>
    <row r="39" spans="1:55" ht="20.100000000000001" customHeight="1" thickBot="1">
      <c r="A39" s="48" t="s">
        <v>29</v>
      </c>
      <c r="B39" s="1"/>
      <c r="C39" s="37">
        <v>9576.1299999999974</v>
      </c>
      <c r="D39" s="67">
        <v>7779.28</v>
      </c>
      <c r="E39" s="68">
        <v>52976.700000000004</v>
      </c>
      <c r="F39" s="68">
        <v>10908.569999999998</v>
      </c>
      <c r="G39" s="68">
        <v>8858.6899999999969</v>
      </c>
      <c r="H39" s="68">
        <v>11989.460000000003</v>
      </c>
      <c r="I39" s="67">
        <v>12669.389999999994</v>
      </c>
      <c r="J39" s="67">
        <v>16028.430000000002</v>
      </c>
      <c r="K39" s="67">
        <v>17994.54</v>
      </c>
      <c r="L39" s="67">
        <v>18107.610000000008</v>
      </c>
      <c r="M39" s="67">
        <v>18838.060000000009</v>
      </c>
      <c r="N39" s="38">
        <v>22673.960000000003</v>
      </c>
      <c r="O39" s="42">
        <f t="shared" si="56"/>
        <v>0.20362500172523032</v>
      </c>
      <c r="Q39" s="340">
        <f t="shared" si="57"/>
        <v>6.3970541778375876E-3</v>
      </c>
      <c r="R39" s="349">
        <f t="shared" si="48"/>
        <v>8.5485003650780499E-3</v>
      </c>
      <c r="S39" s="349">
        <f t="shared" si="49"/>
        <v>1.1548443235940432E-2</v>
      </c>
      <c r="T39" s="349">
        <f t="shared" si="50"/>
        <v>1.3343790729227275E-2</v>
      </c>
      <c r="U39" s="342">
        <f t="shared" si="51"/>
        <v>1.5054456408474432E-2</v>
      </c>
      <c r="W39" s="37">
        <v>829.13600000000008</v>
      </c>
      <c r="X39" s="67">
        <v>1238.307</v>
      </c>
      <c r="Y39" s="68">
        <v>3441.9279999999999</v>
      </c>
      <c r="Z39" s="68">
        <v>1692.338</v>
      </c>
      <c r="AA39" s="68">
        <v>1933.7889999999998</v>
      </c>
      <c r="AB39" s="68">
        <v>2582.3570000000009</v>
      </c>
      <c r="AC39" s="67">
        <v>2584.780999999999</v>
      </c>
      <c r="AD39" s="67">
        <v>3504.6189999999997</v>
      </c>
      <c r="AE39" s="67">
        <v>4832.8969999999999</v>
      </c>
      <c r="AF39" s="67">
        <v>3909.8389999999999</v>
      </c>
      <c r="AG39" s="67">
        <v>4398.826</v>
      </c>
      <c r="AH39" s="38">
        <v>4710.2120000000014</v>
      </c>
      <c r="AI39" s="42">
        <f t="shared" si="58"/>
        <v>7.0788433095558073E-2</v>
      </c>
      <c r="AK39" s="340">
        <f t="shared" si="59"/>
        <v>2.1471493387610996E-3</v>
      </c>
      <c r="AL39" s="349">
        <f t="shared" si="52"/>
        <v>6.1209627381350233E-3</v>
      </c>
      <c r="AM39" s="349">
        <f t="shared" si="53"/>
        <v>8.5943758655838056E-3</v>
      </c>
      <c r="AN39" s="349">
        <f t="shared" si="54"/>
        <v>1.1165832595815174E-2</v>
      </c>
      <c r="AO39" s="342">
        <f t="shared" si="55"/>
        <v>1.1005165190164739E-2</v>
      </c>
      <c r="AQ39" s="52">
        <f t="shared" si="36"/>
        <v>0.86583619896555319</v>
      </c>
      <c r="AR39" s="74">
        <f t="shared" si="37"/>
        <v>1.5918015548996822</v>
      </c>
      <c r="AS39" s="74">
        <f t="shared" si="38"/>
        <v>0.64970600282765811</v>
      </c>
      <c r="AT39" s="74">
        <f t="shared" si="39"/>
        <v>1.5513839119151276</v>
      </c>
      <c r="AU39" s="74">
        <f t="shared" si="40"/>
        <v>2.1829288529116613</v>
      </c>
      <c r="AV39" s="74">
        <f t="shared" si="41"/>
        <v>2.1538559701604578</v>
      </c>
      <c r="AW39" s="74">
        <f t="shared" si="42"/>
        <v>2.0401779406901204</v>
      </c>
      <c r="AX39" s="74">
        <f t="shared" si="43"/>
        <v>2.186501734730101</v>
      </c>
      <c r="AY39" s="74">
        <f t="shared" si="44"/>
        <v>2.6857574575398981</v>
      </c>
      <c r="AZ39" s="74">
        <f t="shared" si="45"/>
        <v>2.1592242156750658</v>
      </c>
      <c r="BA39" s="74">
        <f t="shared" si="46"/>
        <v>2.3350737814828055</v>
      </c>
      <c r="BB39" s="74">
        <f t="shared" si="47"/>
        <v>2.0773662827313801</v>
      </c>
      <c r="BC39" s="42">
        <f t="shared" si="60"/>
        <v>-0.11036374987165391</v>
      </c>
    </row>
    <row r="40" spans="1:55" s="6" customFormat="1" ht="26.25" customHeight="1" thickBot="1">
      <c r="A40" s="58" t="s">
        <v>30</v>
      </c>
      <c r="B40" s="56"/>
      <c r="C40" s="59">
        <f>C28+C29+C30+C33+C37+C38+C39</f>
        <v>1496959.3399999999</v>
      </c>
      <c r="D40" s="69">
        <f t="shared" ref="D40:N40" si="65">D28+D29+D30+D33+D37+D38+D39</f>
        <v>1681832.6099999996</v>
      </c>
      <c r="E40" s="69">
        <f t="shared" si="65"/>
        <v>1866607.1099999996</v>
      </c>
      <c r="F40" s="69">
        <f>F28+F29+F30+F33+F37+F38+F39</f>
        <v>1638038.0399999998</v>
      </c>
      <c r="G40" s="69">
        <f t="shared" si="65"/>
        <v>1384490.7399999998</v>
      </c>
      <c r="H40" s="69">
        <f t="shared" si="65"/>
        <v>1402522.0199999998</v>
      </c>
      <c r="I40" s="69">
        <f t="shared" si="65"/>
        <v>1646785.44</v>
      </c>
      <c r="J40" s="69">
        <f t="shared" si="65"/>
        <v>1678629.5899999999</v>
      </c>
      <c r="K40" s="69">
        <f t="shared" si="65"/>
        <v>1687862.9200000002</v>
      </c>
      <c r="L40" s="69">
        <f t="shared" si="65"/>
        <v>1567969.78</v>
      </c>
      <c r="M40" s="69">
        <f t="shared" si="65"/>
        <v>1411747.26</v>
      </c>
      <c r="N40" s="85">
        <f t="shared" si="65"/>
        <v>1506129.4399999997</v>
      </c>
      <c r="O40" s="181">
        <f t="shared" si="56"/>
        <v>6.6854870325726512E-2</v>
      </c>
      <c r="P40"/>
      <c r="Q40" s="334">
        <f>Q28+Q29+Q30+Q33+Q37+Q38+Q39</f>
        <v>1</v>
      </c>
      <c r="R40" s="338">
        <f>R28+R29+R30+R33+R37+R38+R39</f>
        <v>1</v>
      </c>
      <c r="S40" s="443">
        <f>S28+S29+S30+S33+S37+S38+S39</f>
        <v>0.99999999999999978</v>
      </c>
      <c r="T40" s="338">
        <f t="shared" ref="T40:U40" si="66">T28+T29+T30+T33+T37+T38+T39</f>
        <v>1</v>
      </c>
      <c r="U40" s="335">
        <f t="shared" si="66"/>
        <v>1</v>
      </c>
      <c r="V40" s="71"/>
      <c r="W40" s="463">
        <f>W28+W29+W30+W33+W37+W38+W39</f>
        <v>386156.652</v>
      </c>
      <c r="X40" s="69">
        <f t="shared" ref="X40:AH40" si="67">X28+X29+X30+X33+X37+X38+X39</f>
        <v>390987.57200000004</v>
      </c>
      <c r="Y40" s="69">
        <f t="shared" si="67"/>
        <v>406026.91199999989</v>
      </c>
      <c r="Z40" s="69">
        <f t="shared" si="67"/>
        <v>407591.94099999999</v>
      </c>
      <c r="AA40" s="69">
        <f t="shared" si="67"/>
        <v>406953.16899999988</v>
      </c>
      <c r="AB40" s="69">
        <f t="shared" si="67"/>
        <v>421887.39099999995</v>
      </c>
      <c r="AC40" s="69">
        <f t="shared" si="67"/>
        <v>431264.80100000004</v>
      </c>
      <c r="AD40" s="69">
        <f t="shared" si="67"/>
        <v>442364.45199999993</v>
      </c>
      <c r="AE40" s="69">
        <f t="shared" si="67"/>
        <v>455163.30099999998</v>
      </c>
      <c r="AF40" s="69">
        <f t="shared" si="67"/>
        <v>454929.95200000005</v>
      </c>
      <c r="AG40" s="69">
        <f t="shared" si="67"/>
        <v>393954.14200000005</v>
      </c>
      <c r="AH40" s="85">
        <f t="shared" si="67"/>
        <v>428000.11800000007</v>
      </c>
      <c r="AI40" s="181">
        <f t="shared" si="58"/>
        <v>8.6421165232982933E-2</v>
      </c>
      <c r="AJ40"/>
      <c r="AK40" s="334">
        <f>AK28+AK29+AK30+AK33+AK37+AK38+AK39</f>
        <v>1</v>
      </c>
      <c r="AL40" s="338">
        <f>AL28+AL29+AL30+AL33+AL37+AL38+AL39</f>
        <v>1</v>
      </c>
      <c r="AM40" s="443">
        <f>AM28+AM29+AM30+AM33+AM37+AM38+AM39</f>
        <v>0.99999999999999989</v>
      </c>
      <c r="AN40" s="338">
        <f>AN28+AN29+AN30+AN33+AN37+AN38+AN39</f>
        <v>1</v>
      </c>
      <c r="AO40" s="335">
        <f>AO28+AO29+AO30+AO33+AO37+AO38+AO39</f>
        <v>0.99999999999999989</v>
      </c>
      <c r="AQ40" s="253">
        <f t="shared" si="36"/>
        <v>2.5796068181785086</v>
      </c>
      <c r="AR40" s="254">
        <f t="shared" si="37"/>
        <v>2.3247710246265241</v>
      </c>
      <c r="AS40" s="254">
        <f t="shared" si="38"/>
        <v>2.1752135723944606</v>
      </c>
      <c r="AT40" s="254">
        <f t="shared" si="39"/>
        <v>2.4882935014134349</v>
      </c>
      <c r="AU40" s="254">
        <f t="shared" si="40"/>
        <v>2.939370825983278</v>
      </c>
      <c r="AV40" s="254">
        <f t="shared" si="41"/>
        <v>3.0080625115604249</v>
      </c>
      <c r="AW40" s="254">
        <f t="shared" si="42"/>
        <v>2.6188281152157873</v>
      </c>
      <c r="AX40" s="254">
        <f t="shared" si="43"/>
        <v>2.6352713822946487</v>
      </c>
      <c r="AY40" s="254">
        <f t="shared" si="44"/>
        <v>2.6966840470670443</v>
      </c>
      <c r="AZ40" s="254">
        <f t="shared" si="45"/>
        <v>2.901394898057283</v>
      </c>
      <c r="BA40" s="254">
        <f t="shared" si="46"/>
        <v>2.7905429899683321</v>
      </c>
      <c r="BB40" s="254">
        <f t="shared" si="47"/>
        <v>2.8417220102941494</v>
      </c>
      <c r="BC40" s="181">
        <f t="shared" si="60"/>
        <v>1.8340165519685519E-2</v>
      </c>
    </row>
    <row r="42" spans="1:55">
      <c r="A42" s="6"/>
    </row>
    <row r="43" spans="1:55" ht="8.25" customHeight="1" thickBot="1"/>
    <row r="44" spans="1:55" ht="15" customHeight="1">
      <c r="A44" s="507" t="s">
        <v>31</v>
      </c>
      <c r="B44" s="516"/>
      <c r="C44" s="533" t="s">
        <v>19</v>
      </c>
      <c r="D44" s="530"/>
      <c r="E44" s="530"/>
      <c r="F44" s="530"/>
      <c r="G44" s="530"/>
      <c r="H44" s="530"/>
      <c r="I44" s="530"/>
      <c r="J44" s="530"/>
      <c r="K44" s="530"/>
      <c r="L44" s="530"/>
      <c r="M44" s="530"/>
      <c r="N44" s="531"/>
      <c r="O44" s="519" t="s">
        <v>196</v>
      </c>
      <c r="Q44" s="489" t="s">
        <v>112</v>
      </c>
      <c r="R44" s="495"/>
      <c r="S44" s="495"/>
      <c r="T44" s="495"/>
      <c r="U44" s="522"/>
      <c r="W44" s="534">
        <v>1000</v>
      </c>
      <c r="X44" s="530"/>
      <c r="Y44" s="530"/>
      <c r="Z44" s="530"/>
      <c r="AA44" s="530"/>
      <c r="AB44" s="530"/>
      <c r="AC44" s="530"/>
      <c r="AD44" s="530"/>
      <c r="AE44" s="530"/>
      <c r="AF44" s="530"/>
      <c r="AG44" s="530"/>
      <c r="AH44" s="531"/>
      <c r="AI44" s="519" t="s">
        <v>196</v>
      </c>
      <c r="AK44" s="489" t="s">
        <v>112</v>
      </c>
      <c r="AL44" s="495"/>
      <c r="AM44" s="495"/>
      <c r="AN44" s="495"/>
      <c r="AO44" s="522"/>
      <c r="AQ44" s="529" t="s">
        <v>41</v>
      </c>
      <c r="AR44" s="530"/>
      <c r="AS44" s="530"/>
      <c r="AT44" s="530"/>
      <c r="AU44" s="530"/>
      <c r="AV44" s="530"/>
      <c r="AW44" s="530"/>
      <c r="AX44" s="530"/>
      <c r="AY44" s="530"/>
      <c r="AZ44" s="530"/>
      <c r="BA44" s="530"/>
      <c r="BB44" s="531"/>
      <c r="BC44" s="49" t="s">
        <v>14</v>
      </c>
    </row>
    <row r="45" spans="1:55" ht="15" customHeight="1" thickBot="1">
      <c r="A45" s="517"/>
      <c r="B45" s="518"/>
      <c r="C45" s="526" t="s">
        <v>69</v>
      </c>
      <c r="D45" s="527"/>
      <c r="E45" s="527"/>
      <c r="F45" s="527"/>
      <c r="G45" s="527"/>
      <c r="H45" s="527"/>
      <c r="I45" s="527"/>
      <c r="J45" s="527"/>
      <c r="K45" s="527"/>
      <c r="L45" s="527"/>
      <c r="M45" s="527"/>
      <c r="N45" s="528"/>
      <c r="O45" s="520"/>
      <c r="Q45" s="523"/>
      <c r="R45" s="524"/>
      <c r="S45" s="524"/>
      <c r="T45" s="524"/>
      <c r="U45" s="525"/>
      <c r="W45" s="532" t="str">
        <f>C45</f>
        <v>jan-dez</v>
      </c>
      <c r="X45" s="527"/>
      <c r="Y45" s="527"/>
      <c r="Z45" s="527"/>
      <c r="AA45" s="527"/>
      <c r="AB45" s="527"/>
      <c r="AC45" s="527"/>
      <c r="AD45" s="527"/>
      <c r="AE45" s="527"/>
      <c r="AF45" s="527"/>
      <c r="AG45" s="527"/>
      <c r="AH45" s="528"/>
      <c r="AI45" s="520"/>
      <c r="AK45" s="523"/>
      <c r="AL45" s="524"/>
      <c r="AM45" s="524"/>
      <c r="AN45" s="524"/>
      <c r="AO45" s="525"/>
      <c r="AQ45" s="532" t="str">
        <f>C45</f>
        <v>jan-dez</v>
      </c>
      <c r="AR45" s="527"/>
      <c r="AS45" s="527"/>
      <c r="AT45" s="527"/>
      <c r="AU45" s="527"/>
      <c r="AV45" s="527"/>
      <c r="AW45" s="527"/>
      <c r="AX45" s="527"/>
      <c r="AY45" s="527"/>
      <c r="AZ45" s="527"/>
      <c r="BA45" s="527"/>
      <c r="BB45" s="528"/>
      <c r="BC45" s="50" t="s">
        <v>198</v>
      </c>
    </row>
    <row r="46" spans="1:55" ht="24.75" customHeight="1" thickBot="1">
      <c r="A46" s="508"/>
      <c r="B46" s="518"/>
      <c r="C46" s="406">
        <v>2010</v>
      </c>
      <c r="D46" s="131">
        <v>2011</v>
      </c>
      <c r="E46" s="131">
        <v>2012</v>
      </c>
      <c r="F46" s="131">
        <v>2013</v>
      </c>
      <c r="G46" s="131">
        <v>2014</v>
      </c>
      <c r="H46" s="131">
        <v>2015</v>
      </c>
      <c r="I46" s="131">
        <v>2016</v>
      </c>
      <c r="J46" s="132">
        <v>2017</v>
      </c>
      <c r="K46" s="411">
        <v>2018</v>
      </c>
      <c r="L46" s="132">
        <v>2019</v>
      </c>
      <c r="M46" s="131">
        <v>2020</v>
      </c>
      <c r="N46" s="136">
        <v>2021</v>
      </c>
      <c r="O46" s="521"/>
      <c r="Q46" s="418">
        <v>2010</v>
      </c>
      <c r="R46" s="386">
        <v>2015</v>
      </c>
      <c r="S46" s="452">
        <v>2019</v>
      </c>
      <c r="T46" s="339">
        <v>2020</v>
      </c>
      <c r="U46" s="288">
        <v>2021</v>
      </c>
      <c r="W46" s="410">
        <v>2010</v>
      </c>
      <c r="X46" s="411">
        <v>2011</v>
      </c>
      <c r="Y46" s="411">
        <v>2012</v>
      </c>
      <c r="Z46" s="411">
        <v>2013</v>
      </c>
      <c r="AA46" s="411">
        <v>2014</v>
      </c>
      <c r="AB46" s="411">
        <v>2015</v>
      </c>
      <c r="AC46" s="411">
        <v>2016</v>
      </c>
      <c r="AD46" s="412">
        <v>2017</v>
      </c>
      <c r="AE46" s="411">
        <v>2018</v>
      </c>
      <c r="AF46" s="412">
        <v>2019</v>
      </c>
      <c r="AG46" s="411">
        <v>2020</v>
      </c>
      <c r="AH46" s="413">
        <v>2021</v>
      </c>
      <c r="AI46" s="521"/>
      <c r="AK46" s="418">
        <v>2010</v>
      </c>
      <c r="AL46" s="386">
        <v>2015</v>
      </c>
      <c r="AM46" s="452">
        <v>2019</v>
      </c>
      <c r="AN46" s="339">
        <v>2020</v>
      </c>
      <c r="AO46" s="288">
        <v>2021</v>
      </c>
      <c r="AQ46" s="51">
        <v>2010</v>
      </c>
      <c r="AR46" s="70">
        <v>2011</v>
      </c>
      <c r="AS46" s="70">
        <v>2012</v>
      </c>
      <c r="AT46" s="70">
        <v>2013</v>
      </c>
      <c r="AU46" s="70">
        <v>2014</v>
      </c>
      <c r="AV46" s="70">
        <v>2015</v>
      </c>
      <c r="AW46" s="70">
        <v>2016</v>
      </c>
      <c r="AX46" s="70">
        <v>2017</v>
      </c>
      <c r="AY46" s="70">
        <v>2018</v>
      </c>
      <c r="AZ46" s="70">
        <v>2019</v>
      </c>
      <c r="BA46" s="70">
        <v>2020</v>
      </c>
      <c r="BB46" s="30">
        <v>2021</v>
      </c>
      <c r="BC46" s="53" t="s">
        <v>42</v>
      </c>
    </row>
    <row r="47" spans="1:55" ht="20.100000000000001" customHeight="1">
      <c r="A47" s="409" t="s">
        <v>114</v>
      </c>
      <c r="B47" s="378"/>
      <c r="C47" s="43">
        <f>C48+C49</f>
        <v>420064.55999999988</v>
      </c>
      <c r="D47" s="63">
        <f t="shared" ref="D47:N47" si="68">D48+D49</f>
        <v>487870.81999999995</v>
      </c>
      <c r="E47" s="64">
        <f t="shared" si="68"/>
        <v>506823.32999999973</v>
      </c>
      <c r="F47" s="64">
        <f t="shared" si="68"/>
        <v>526327.82999999996</v>
      </c>
      <c r="G47" s="64">
        <f t="shared" si="68"/>
        <v>553590.45000000019</v>
      </c>
      <c r="H47" s="64">
        <f t="shared" si="68"/>
        <v>564683.7899999998</v>
      </c>
      <c r="I47" s="63">
        <f t="shared" si="68"/>
        <v>562847.18000000017</v>
      </c>
      <c r="J47" s="63">
        <f t="shared" si="68"/>
        <v>641130.33000000054</v>
      </c>
      <c r="K47" s="63">
        <f t="shared" si="68"/>
        <v>652250.2200000002</v>
      </c>
      <c r="L47" s="63">
        <f t="shared" si="68"/>
        <v>685188.29999999981</v>
      </c>
      <c r="M47" s="63">
        <f t="shared" si="68"/>
        <v>857095.04000000015</v>
      </c>
      <c r="N47" s="407">
        <f t="shared" si="68"/>
        <v>872561.0399999998</v>
      </c>
      <c r="O47" s="408">
        <f>(N47-M47)/M47</f>
        <v>1.8044673318841804E-2</v>
      </c>
      <c r="Q47" s="346">
        <f>C47/$C$60</f>
        <v>0.35918470625464022</v>
      </c>
      <c r="R47" s="347">
        <f>H47/$H$60</f>
        <v>0.40459790751890234</v>
      </c>
      <c r="S47" s="347">
        <f>L47/$L$60</f>
        <v>0.49108992001376095</v>
      </c>
      <c r="T47" s="347">
        <f>M47/$M$60</f>
        <v>0.4926862173115879</v>
      </c>
      <c r="U47" s="348">
        <f>N47/$N$60</f>
        <v>0.49015511017944141</v>
      </c>
      <c r="W47" s="43">
        <f>W48+W49</f>
        <v>109245.67899999995</v>
      </c>
      <c r="X47" s="63">
        <f t="shared" ref="X47:AH47" si="69">X48+X49</f>
        <v>130933.26099999997</v>
      </c>
      <c r="Y47" s="64">
        <f t="shared" si="69"/>
        <v>146496.09500000015</v>
      </c>
      <c r="Z47" s="64">
        <f t="shared" si="69"/>
        <v>156178.42399999991</v>
      </c>
      <c r="AA47" s="64">
        <f t="shared" si="69"/>
        <v>165396.06400000004</v>
      </c>
      <c r="AB47" s="64">
        <f t="shared" si="69"/>
        <v>170654.13399999985</v>
      </c>
      <c r="AC47" s="63">
        <f t="shared" si="69"/>
        <v>166448.19899999988</v>
      </c>
      <c r="AD47" s="63">
        <f t="shared" si="69"/>
        <v>194789.97199999995</v>
      </c>
      <c r="AE47" s="63">
        <f t="shared" si="69"/>
        <v>202238.40699999995</v>
      </c>
      <c r="AF47" s="63">
        <f t="shared" si="69"/>
        <v>210055.05600000004</v>
      </c>
      <c r="AG47" s="63">
        <f t="shared" si="69"/>
        <v>250715.09099999996</v>
      </c>
      <c r="AH47" s="407">
        <f t="shared" si="69"/>
        <v>262787.99299999984</v>
      </c>
      <c r="AI47" s="408">
        <f>(AH47-AG47)/AG47</f>
        <v>4.8153870402639173E-2</v>
      </c>
      <c r="AK47" s="346">
        <f>W47/$W$60</f>
        <v>0.47867837286715087</v>
      </c>
      <c r="AL47" s="347">
        <f>AB47/$AB$60</f>
        <v>0.54409702127280768</v>
      </c>
      <c r="AM47" s="347">
        <f>AF47/$AF$60</f>
        <v>0.57632639417571685</v>
      </c>
      <c r="AN47" s="347">
        <f>AG47/$AG$60</f>
        <v>0.54239683572228348</v>
      </c>
      <c r="AO47" s="348">
        <f>AH47/$AH$60</f>
        <v>0.52770366501378152</v>
      </c>
      <c r="AQ47" s="414">
        <f t="shared" ref="AQ47:AQ60" si="70">(W47/C47)*10</f>
        <v>2.6006878323655771</v>
      </c>
      <c r="AR47" s="415">
        <f t="shared" ref="AR47:AR60" si="71">(X47/D47)*10</f>
        <v>2.6837690559152523</v>
      </c>
      <c r="AS47" s="415">
        <f t="shared" ref="AS47:AS60" si="72">(Y47/E47)*10</f>
        <v>2.8904765492938185</v>
      </c>
      <c r="AT47" s="415">
        <f t="shared" ref="AT47:AT60" si="73">(Z47/F47)*10</f>
        <v>2.9673221725706567</v>
      </c>
      <c r="AU47" s="415">
        <f t="shared" ref="AU47:AU60" si="74">(AA47/G47)*10</f>
        <v>2.9876972046754058</v>
      </c>
      <c r="AV47" s="415">
        <f t="shared" ref="AV47:AV60" si="75">(AB47/H47)*10</f>
        <v>3.0221185205263268</v>
      </c>
      <c r="AW47" s="415">
        <f t="shared" ref="AW47:AW60" si="76">(AC47/I47)*10</f>
        <v>2.9572538499704275</v>
      </c>
      <c r="AX47" s="415">
        <f t="shared" ref="AX47:AX60" si="77">(AD47/J47)*10</f>
        <v>3.0382273757037792</v>
      </c>
      <c r="AY47" s="415">
        <f t="shared" ref="AY47:AY60" si="78">(AE47/K47)*10</f>
        <v>3.1006261216745914</v>
      </c>
      <c r="AZ47" s="415">
        <f t="shared" ref="AZ47:AZ60" si="79">(AF47/L47)*10</f>
        <v>3.065654448565454</v>
      </c>
      <c r="BA47" s="415">
        <f t="shared" ref="BA47:BA60" si="80">(AG47/M47)*10</f>
        <v>2.9251725806276969</v>
      </c>
      <c r="BB47" s="415">
        <f t="shared" ref="BB47:BB60" si="81">(AH47/N47)*10</f>
        <v>3.0116860706959816</v>
      </c>
      <c r="BC47" s="408">
        <f>(BB47-BA47)/BA47</f>
        <v>2.9575516549427049E-2</v>
      </c>
    </row>
    <row r="48" spans="1:55" ht="20.100000000000001" customHeight="1">
      <c r="A48" s="47"/>
      <c r="B48" s="330" t="s">
        <v>22</v>
      </c>
      <c r="C48" s="37">
        <v>217571.48999999993</v>
      </c>
      <c r="D48" s="61">
        <v>242474.96999999994</v>
      </c>
      <c r="E48" s="62">
        <v>261787.5299999998</v>
      </c>
      <c r="F48" s="62">
        <v>272047.41000000003</v>
      </c>
      <c r="G48" s="62">
        <v>297828.66000000021</v>
      </c>
      <c r="H48" s="62">
        <v>297868.58999999985</v>
      </c>
      <c r="I48" s="61">
        <v>299189.58000000013</v>
      </c>
      <c r="J48" s="61">
        <v>320113.55000000028</v>
      </c>
      <c r="K48" s="61">
        <v>329032.55000000034</v>
      </c>
      <c r="L48" s="61">
        <v>334818.29999999987</v>
      </c>
      <c r="M48" s="61">
        <v>413673.90000000014</v>
      </c>
      <c r="N48" s="38">
        <v>405543.33999999979</v>
      </c>
      <c r="O48" s="42">
        <f>(N48-M48)/M48</f>
        <v>-1.965451530783147E-2</v>
      </c>
      <c r="Q48" s="340">
        <f>C48/$C$60</f>
        <v>0.18603890726947875</v>
      </c>
      <c r="R48" s="341">
        <f t="shared" ref="R48:R59" si="82">H48/$H$60</f>
        <v>0.21342388494914263</v>
      </c>
      <c r="S48" s="341">
        <f t="shared" ref="S48:S59" si="83">L48/$L$60</f>
        <v>0.23997183280295853</v>
      </c>
      <c r="T48" s="341">
        <f t="shared" ref="T48:T59" si="84">M48/$M$60</f>
        <v>0.23779326618379698</v>
      </c>
      <c r="U48" s="342">
        <f t="shared" ref="U48:U59" si="85">N48/$N$60</f>
        <v>0.22781115748674569</v>
      </c>
      <c r="W48" s="37">
        <v>65186.929999999986</v>
      </c>
      <c r="X48" s="61">
        <v>73842.932999999975</v>
      </c>
      <c r="Y48" s="62">
        <v>81693.421000000119</v>
      </c>
      <c r="Z48" s="62">
        <v>87381.189999999959</v>
      </c>
      <c r="AA48" s="62">
        <v>95364.071999999956</v>
      </c>
      <c r="AB48" s="62">
        <v>99891.617999999886</v>
      </c>
      <c r="AC48" s="61">
        <v>99525.532999999894</v>
      </c>
      <c r="AD48" s="61">
        <v>111531.26399999997</v>
      </c>
      <c r="AE48" s="61">
        <v>116266.20900000006</v>
      </c>
      <c r="AF48" s="61">
        <v>119772.01000000005</v>
      </c>
      <c r="AG48" s="61">
        <v>140288.45399999991</v>
      </c>
      <c r="AH48" s="38">
        <v>146521.42099999991</v>
      </c>
      <c r="AI48" s="42">
        <f>(AH48-AG48)/AG48</f>
        <v>4.4429650639674224E-2</v>
      </c>
      <c r="AK48" s="340">
        <f>W48/$W$60</f>
        <v>0.28562753117773082</v>
      </c>
      <c r="AL48" s="341">
        <f t="shared" ref="AL48:AL59" si="86">AB48/$AB$60</f>
        <v>0.31848470664016354</v>
      </c>
      <c r="AM48" s="341">
        <f t="shared" ref="AM48:AM59" si="87">AF48/$AF$60</f>
        <v>0.32861751562160885</v>
      </c>
      <c r="AN48" s="341">
        <f t="shared" ref="AN48:AN59" si="88">AG48/$AG$60</f>
        <v>0.30349993386704865</v>
      </c>
      <c r="AO48" s="342">
        <f t="shared" ref="AO48:AO59" si="89">AH48/$AH$60</f>
        <v>0.29422916162203516</v>
      </c>
      <c r="AQ48" s="52">
        <f t="shared" si="70"/>
        <v>2.9961154377349719</v>
      </c>
      <c r="AR48" s="74">
        <f t="shared" si="71"/>
        <v>3.0453837358965337</v>
      </c>
      <c r="AS48" s="74">
        <f t="shared" si="72"/>
        <v>3.1206001676244921</v>
      </c>
      <c r="AT48" s="74">
        <f t="shared" si="73"/>
        <v>3.2119838964833352</v>
      </c>
      <c r="AU48" s="74">
        <f t="shared" si="74"/>
        <v>3.2019776740089383</v>
      </c>
      <c r="AV48" s="74">
        <f t="shared" si="75"/>
        <v>3.3535465421177819</v>
      </c>
      <c r="AW48" s="74">
        <f t="shared" si="76"/>
        <v>3.326503984530472</v>
      </c>
      <c r="AX48" s="74">
        <f t="shared" si="77"/>
        <v>3.4841156833254909</v>
      </c>
      <c r="AY48" s="74">
        <f t="shared" si="78"/>
        <v>3.5335777265805444</v>
      </c>
      <c r="AZ48" s="74">
        <f t="shared" si="79"/>
        <v>3.5772241242488869</v>
      </c>
      <c r="BA48" s="74">
        <f t="shared" si="80"/>
        <v>3.3912812483456141</v>
      </c>
      <c r="BB48" s="74">
        <f t="shared" si="81"/>
        <v>3.6129657806734046</v>
      </c>
      <c r="BC48" s="42">
        <f>(BB48-BA48)/BA48</f>
        <v>6.536896119598927E-2</v>
      </c>
    </row>
    <row r="49" spans="1:55" ht="20.100000000000001" customHeight="1">
      <c r="A49" s="47"/>
      <c r="B49" s="405" t="s">
        <v>23</v>
      </c>
      <c r="C49" s="37">
        <v>202493.06999999995</v>
      </c>
      <c r="D49" s="61">
        <v>245395.85000000003</v>
      </c>
      <c r="E49" s="62">
        <v>245035.79999999993</v>
      </c>
      <c r="F49" s="62">
        <v>254280.4199999999</v>
      </c>
      <c r="G49" s="62">
        <v>255761.78999999998</v>
      </c>
      <c r="H49" s="62">
        <v>266815.2</v>
      </c>
      <c r="I49" s="61">
        <v>263657.59999999998</v>
      </c>
      <c r="J49" s="61">
        <v>321016.78000000026</v>
      </c>
      <c r="K49" s="61">
        <v>323217.66999999987</v>
      </c>
      <c r="L49" s="61">
        <v>350369.99999999994</v>
      </c>
      <c r="M49" s="61">
        <v>443421.14</v>
      </c>
      <c r="N49" s="38">
        <v>467017.7</v>
      </c>
      <c r="O49" s="42">
        <f t="shared" ref="O49:O60" si="90">(N49-M49)/M49</f>
        <v>5.3214783580232544E-2</v>
      </c>
      <c r="Q49" s="340">
        <f t="shared" ref="Q49:Q59" si="91">C49/$C$60</f>
        <v>0.17314579898516147</v>
      </c>
      <c r="R49" s="341">
        <f t="shared" si="82"/>
        <v>0.19117402256975974</v>
      </c>
      <c r="S49" s="341">
        <f t="shared" si="83"/>
        <v>0.25111808721080242</v>
      </c>
      <c r="T49" s="341">
        <f t="shared" si="84"/>
        <v>0.25489295112779092</v>
      </c>
      <c r="U49" s="342">
        <f t="shared" si="85"/>
        <v>0.26234395269269573</v>
      </c>
      <c r="W49" s="37">
        <v>44058.74899999996</v>
      </c>
      <c r="X49" s="61">
        <v>57090.328000000001</v>
      </c>
      <c r="Y49" s="62">
        <v>64802.674000000014</v>
      </c>
      <c r="Z49" s="62">
        <v>68797.233999999953</v>
      </c>
      <c r="AA49" s="62">
        <v>70031.992000000086</v>
      </c>
      <c r="AB49" s="62">
        <v>70762.515999999945</v>
      </c>
      <c r="AC49" s="61">
        <v>66922.665999999983</v>
      </c>
      <c r="AD49" s="61">
        <v>83258.70799999997</v>
      </c>
      <c r="AE49" s="61">
        <v>85972.197999999888</v>
      </c>
      <c r="AF49" s="61">
        <v>90283.045999999988</v>
      </c>
      <c r="AG49" s="61">
        <v>110426.63700000005</v>
      </c>
      <c r="AH49" s="38">
        <v>116266.57199999994</v>
      </c>
      <c r="AI49" s="42">
        <f t="shared" ref="AI49:AI60" si="92">(AH49-AG49)/AG49</f>
        <v>5.2885201964448972E-2</v>
      </c>
      <c r="AK49" s="340">
        <f t="shared" ref="AK49:AK59" si="93">W49/$W$60</f>
        <v>0.19305084168942005</v>
      </c>
      <c r="AL49" s="341">
        <f t="shared" si="86"/>
        <v>0.22561231463264403</v>
      </c>
      <c r="AM49" s="341">
        <f t="shared" si="87"/>
        <v>0.24770887855410803</v>
      </c>
      <c r="AN49" s="341">
        <f t="shared" si="88"/>
        <v>0.23889690185523479</v>
      </c>
      <c r="AO49" s="342">
        <f t="shared" si="89"/>
        <v>0.23347450339174633</v>
      </c>
      <c r="AQ49" s="52">
        <f t="shared" si="70"/>
        <v>2.1758151525876896</v>
      </c>
      <c r="AR49" s="74">
        <f t="shared" si="71"/>
        <v>2.326458577029725</v>
      </c>
      <c r="AS49" s="74">
        <f t="shared" si="72"/>
        <v>2.6446206635928315</v>
      </c>
      <c r="AT49" s="74">
        <f t="shared" si="73"/>
        <v>2.7055655327295742</v>
      </c>
      <c r="AU49" s="74">
        <f t="shared" si="74"/>
        <v>2.7381725784762487</v>
      </c>
      <c r="AV49" s="74">
        <f t="shared" si="75"/>
        <v>2.6521171207637324</v>
      </c>
      <c r="AW49" s="74">
        <f t="shared" si="76"/>
        <v>2.5382414919956786</v>
      </c>
      <c r="AX49" s="74">
        <f t="shared" si="77"/>
        <v>2.59359364329802</v>
      </c>
      <c r="AY49" s="74">
        <f t="shared" si="78"/>
        <v>2.6598854573761366</v>
      </c>
      <c r="AZ49" s="74">
        <f t="shared" si="79"/>
        <v>2.5767915632046123</v>
      </c>
      <c r="BA49" s="74">
        <f t="shared" si="80"/>
        <v>2.4903331627355438</v>
      </c>
      <c r="BB49" s="74">
        <f t="shared" si="81"/>
        <v>2.4895538648749276</v>
      </c>
      <c r="BC49" s="42">
        <f t="shared" ref="BC49:BC60" si="94">(BB49-BA49)/BA49</f>
        <v>-3.1292915834611686E-4</v>
      </c>
    </row>
    <row r="50" spans="1:55" ht="20.100000000000001" customHeight="1">
      <c r="A50" s="191" t="s">
        <v>92</v>
      </c>
      <c r="B50" s="192"/>
      <c r="C50" s="43">
        <f>C51+C52</f>
        <v>647235.69000000029</v>
      </c>
      <c r="D50" s="63">
        <f t="shared" ref="D50:N50" si="95">D51+D52</f>
        <v>801309.36999999953</v>
      </c>
      <c r="E50" s="63">
        <f t="shared" si="95"/>
        <v>875984.20000000007</v>
      </c>
      <c r="F50" s="63">
        <f t="shared" si="95"/>
        <v>764635.67000000109</v>
      </c>
      <c r="G50" s="63">
        <f t="shared" si="95"/>
        <v>789601.27000000048</v>
      </c>
      <c r="H50" s="63">
        <f t="shared" si="95"/>
        <v>728994.52999999991</v>
      </c>
      <c r="I50" s="63">
        <f t="shared" si="95"/>
        <v>462680.82000000007</v>
      </c>
      <c r="J50" s="63">
        <f t="shared" si="95"/>
        <v>549289.52000000025</v>
      </c>
      <c r="K50" s="63">
        <f t="shared" si="95"/>
        <v>506036.19999999995</v>
      </c>
      <c r="L50" s="63">
        <f t="shared" si="95"/>
        <v>599988.58000000031</v>
      </c>
      <c r="M50" s="63">
        <f t="shared" si="95"/>
        <v>679088.71000000008</v>
      </c>
      <c r="N50" s="210">
        <f t="shared" si="95"/>
        <v>686178.78</v>
      </c>
      <c r="O50" s="46">
        <f t="shared" si="90"/>
        <v>1.0440565268711283E-2</v>
      </c>
      <c r="Q50" s="343">
        <f t="shared" si="91"/>
        <v>0.55343198005127958</v>
      </c>
      <c r="R50" s="344">
        <f t="shared" si="82"/>
        <v>0.52232712653346358</v>
      </c>
      <c r="S50" s="344">
        <f t="shared" si="83"/>
        <v>0.43002535764456318</v>
      </c>
      <c r="T50" s="344">
        <f t="shared" si="84"/>
        <v>0.39036236605558455</v>
      </c>
      <c r="U50" s="345">
        <f t="shared" si="85"/>
        <v>0.38545616878985883</v>
      </c>
      <c r="W50" s="43">
        <f>W51+W52</f>
        <v>51428.206999999995</v>
      </c>
      <c r="X50" s="63">
        <f t="shared" ref="X50:AH50" si="96">X51+X52</f>
        <v>60232.805999999997</v>
      </c>
      <c r="Y50" s="63">
        <f t="shared" si="96"/>
        <v>71622.87099999997</v>
      </c>
      <c r="Z50" s="63">
        <f t="shared" si="96"/>
        <v>72982.047999999981</v>
      </c>
      <c r="AA50" s="63">
        <f t="shared" si="96"/>
        <v>73160.441999999995</v>
      </c>
      <c r="AB50" s="63">
        <f t="shared" si="96"/>
        <v>66241.054999999949</v>
      </c>
      <c r="AC50" s="63">
        <f t="shared" si="96"/>
        <v>44476.981999999989</v>
      </c>
      <c r="AD50" s="63">
        <f t="shared" si="96"/>
        <v>55534.369999999944</v>
      </c>
      <c r="AE50" s="63">
        <f t="shared" si="96"/>
        <v>57228.776999999944</v>
      </c>
      <c r="AF50" s="63">
        <f t="shared" si="96"/>
        <v>66346.8</v>
      </c>
      <c r="AG50" s="63">
        <f t="shared" si="96"/>
        <v>83858.361999999965</v>
      </c>
      <c r="AH50" s="210">
        <f t="shared" si="96"/>
        <v>83831.802999999956</v>
      </c>
      <c r="AI50" s="46">
        <f t="shared" si="92"/>
        <v>-3.1671260166050459E-4</v>
      </c>
      <c r="AK50" s="343">
        <f t="shared" si="93"/>
        <v>0.2253413651832859</v>
      </c>
      <c r="AL50" s="344">
        <f t="shared" si="86"/>
        <v>0.21119652871385011</v>
      </c>
      <c r="AM50" s="344">
        <f t="shared" si="87"/>
        <v>0.18203518990324827</v>
      </c>
      <c r="AN50" s="344">
        <f t="shared" si="88"/>
        <v>0.1814191160820621</v>
      </c>
      <c r="AO50" s="345">
        <f t="shared" si="89"/>
        <v>0.16834235530621572</v>
      </c>
      <c r="AQ50" s="55">
        <f t="shared" si="70"/>
        <v>0.79458237230397444</v>
      </c>
      <c r="AR50" s="75">
        <f t="shared" si="71"/>
        <v>0.75167979128959939</v>
      </c>
      <c r="AS50" s="75">
        <f t="shared" si="72"/>
        <v>0.81762742980980674</v>
      </c>
      <c r="AT50" s="75">
        <f t="shared" si="73"/>
        <v>0.95446826329721024</v>
      </c>
      <c r="AU50" s="75">
        <f t="shared" si="74"/>
        <v>0.92654919362021737</v>
      </c>
      <c r="AV50" s="75">
        <f t="shared" si="75"/>
        <v>0.90866326527854691</v>
      </c>
      <c r="AW50" s="75">
        <f t="shared" si="76"/>
        <v>0.96128864818731796</v>
      </c>
      <c r="AX50" s="75">
        <f t="shared" si="77"/>
        <v>1.011021837809684</v>
      </c>
      <c r="AY50" s="75">
        <f t="shared" si="78"/>
        <v>1.1309225901229982</v>
      </c>
      <c r="AZ50" s="75">
        <f t="shared" si="79"/>
        <v>1.1058010470799289</v>
      </c>
      <c r="BA50" s="75">
        <f t="shared" si="80"/>
        <v>1.2348660898809518</v>
      </c>
      <c r="BB50" s="75">
        <f t="shared" si="81"/>
        <v>1.2217195495319741</v>
      </c>
      <c r="BC50" s="46">
        <f t="shared" si="94"/>
        <v>-1.0646126293940962E-2</v>
      </c>
    </row>
    <row r="51" spans="1:55" ht="20.100000000000001" customHeight="1">
      <c r="A51" s="47"/>
      <c r="B51" s="1" t="s">
        <v>24</v>
      </c>
      <c r="C51" s="37">
        <v>596692.52000000025</v>
      </c>
      <c r="D51" s="61">
        <v>764896.54999999958</v>
      </c>
      <c r="E51" s="62">
        <v>857843.33000000007</v>
      </c>
      <c r="F51" s="62">
        <v>750542.42000000109</v>
      </c>
      <c r="G51" s="62">
        <v>777173.74000000046</v>
      </c>
      <c r="H51" s="62">
        <v>719250.08</v>
      </c>
      <c r="I51" s="61">
        <v>455831.55000000005</v>
      </c>
      <c r="J51" s="61">
        <v>542009.5900000002</v>
      </c>
      <c r="K51" s="61">
        <v>485160.85999999993</v>
      </c>
      <c r="L51" s="61">
        <v>576331.01000000036</v>
      </c>
      <c r="M51" s="61">
        <v>653850.49000000011</v>
      </c>
      <c r="N51" s="38">
        <v>660537</v>
      </c>
      <c r="O51" s="42">
        <f t="shared" si="90"/>
        <v>1.0226359240015087E-2</v>
      </c>
      <c r="Q51" s="340">
        <f t="shared" si="91"/>
        <v>0.51021401929394183</v>
      </c>
      <c r="R51" s="341">
        <f t="shared" si="82"/>
        <v>0.51534519407897861</v>
      </c>
      <c r="S51" s="341">
        <f t="shared" si="83"/>
        <v>0.41306944324990708</v>
      </c>
      <c r="T51" s="341">
        <f t="shared" si="84"/>
        <v>0.37585461304901291</v>
      </c>
      <c r="U51" s="342">
        <f t="shared" si="85"/>
        <v>0.37105207678376029</v>
      </c>
      <c r="W51" s="37">
        <v>46142.791999999994</v>
      </c>
      <c r="X51" s="61">
        <v>56086.561999999998</v>
      </c>
      <c r="Y51" s="62">
        <v>69088.633999999976</v>
      </c>
      <c r="Z51" s="62">
        <v>70107.872999999978</v>
      </c>
      <c r="AA51" s="62">
        <v>70343.327999999994</v>
      </c>
      <c r="AB51" s="62">
        <v>64233.317999999948</v>
      </c>
      <c r="AC51" s="61">
        <v>42975.404999999992</v>
      </c>
      <c r="AD51" s="61">
        <v>53696.401999999944</v>
      </c>
      <c r="AE51" s="61">
        <v>53048.943999999945</v>
      </c>
      <c r="AF51" s="61">
        <v>62073.152000000009</v>
      </c>
      <c r="AG51" s="61">
        <v>78734.502999999968</v>
      </c>
      <c r="AH51" s="38">
        <v>78698.941999999952</v>
      </c>
      <c r="AI51" s="42">
        <f t="shared" si="92"/>
        <v>-4.5165713435717095E-4</v>
      </c>
      <c r="AK51" s="340">
        <f t="shared" si="93"/>
        <v>0.20218242768308844</v>
      </c>
      <c r="AL51" s="341">
        <f t="shared" si="86"/>
        <v>0.20479525559145859</v>
      </c>
      <c r="AM51" s="341">
        <f t="shared" si="87"/>
        <v>0.17030961571941972</v>
      </c>
      <c r="AN51" s="341">
        <f t="shared" si="88"/>
        <v>0.17033416344836866</v>
      </c>
      <c r="AO51" s="342">
        <f t="shared" si="89"/>
        <v>0.15803507478405612</v>
      </c>
      <c r="AQ51" s="52">
        <f t="shared" si="70"/>
        <v>0.77330937548873535</v>
      </c>
      <c r="AR51" s="74">
        <f t="shared" si="71"/>
        <v>0.73325683061323821</v>
      </c>
      <c r="AS51" s="74">
        <f t="shared" si="72"/>
        <v>0.80537589538639853</v>
      </c>
      <c r="AT51" s="74">
        <f t="shared" si="73"/>
        <v>0.93409607680802209</v>
      </c>
      <c r="AU51" s="74">
        <f t="shared" si="74"/>
        <v>0.90511714922328634</v>
      </c>
      <c r="AV51" s="74">
        <f t="shared" si="75"/>
        <v>0.89305958784182482</v>
      </c>
      <c r="AW51" s="74">
        <f t="shared" si="76"/>
        <v>0.94279136667920382</v>
      </c>
      <c r="AX51" s="74">
        <f t="shared" si="77"/>
        <v>0.99069099496929425</v>
      </c>
      <c r="AY51" s="74">
        <f t="shared" si="78"/>
        <v>1.0934300017524075</v>
      </c>
      <c r="AZ51" s="74">
        <f t="shared" si="79"/>
        <v>1.0770399461934206</v>
      </c>
      <c r="BA51" s="74">
        <f t="shared" si="80"/>
        <v>1.2041667660140463</v>
      </c>
      <c r="BB51" s="74">
        <f t="shared" si="81"/>
        <v>1.1914388141769492</v>
      </c>
      <c r="BC51" s="42">
        <f t="shared" si="94"/>
        <v>-1.0569924528998839E-2</v>
      </c>
    </row>
    <row r="52" spans="1:55" ht="20.100000000000001" customHeight="1">
      <c r="A52" s="47"/>
      <c r="B52" s="1" t="s">
        <v>93</v>
      </c>
      <c r="C52" s="37">
        <v>50543.17</v>
      </c>
      <c r="D52" s="61">
        <v>36412.82</v>
      </c>
      <c r="E52" s="62">
        <v>18140.87</v>
      </c>
      <c r="F52" s="62">
        <v>14093.250000000002</v>
      </c>
      <c r="G52" s="62">
        <v>12427.53</v>
      </c>
      <c r="H52" s="62">
        <v>9744.4500000000025</v>
      </c>
      <c r="I52" s="61">
        <v>6849.2700000000032</v>
      </c>
      <c r="J52" s="61">
        <v>7279.93</v>
      </c>
      <c r="K52" s="61">
        <v>20875.340000000004</v>
      </c>
      <c r="L52" s="61">
        <v>23657.569999999985</v>
      </c>
      <c r="M52" s="61">
        <v>25238.220000000005</v>
      </c>
      <c r="N52" s="38">
        <v>25641.780000000002</v>
      </c>
      <c r="O52" s="42">
        <f t="shared" si="90"/>
        <v>1.5990034162472536E-2</v>
      </c>
      <c r="Q52" s="340">
        <f t="shared" si="91"/>
        <v>4.3217960757337748E-2</v>
      </c>
      <c r="R52" s="341">
        <f t="shared" si="82"/>
        <v>6.9819324544849615E-3</v>
      </c>
      <c r="S52" s="341">
        <f t="shared" si="83"/>
        <v>1.6955914394656105E-2</v>
      </c>
      <c r="T52" s="341">
        <f t="shared" si="84"/>
        <v>1.4507753006571669E-2</v>
      </c>
      <c r="U52" s="342">
        <f t="shared" si="85"/>
        <v>1.4404092006098509E-2</v>
      </c>
      <c r="W52" s="37">
        <v>5285.4149999999972</v>
      </c>
      <c r="X52" s="61">
        <v>4146.2439999999997</v>
      </c>
      <c r="Y52" s="62">
        <v>2534.2370000000005</v>
      </c>
      <c r="Z52" s="62">
        <v>2874.1750000000006</v>
      </c>
      <c r="AA52" s="62">
        <v>2817.1140000000009</v>
      </c>
      <c r="AB52" s="62">
        <v>2007.7370000000005</v>
      </c>
      <c r="AC52" s="61">
        <v>1501.5770000000002</v>
      </c>
      <c r="AD52" s="61">
        <v>1837.9679999999996</v>
      </c>
      <c r="AE52" s="61">
        <v>4179.8329999999987</v>
      </c>
      <c r="AF52" s="61">
        <v>4273.6480000000001</v>
      </c>
      <c r="AG52" s="61">
        <v>5123.8589999999995</v>
      </c>
      <c r="AH52" s="38">
        <v>5132.8609999999999</v>
      </c>
      <c r="AI52" s="42">
        <f t="shared" si="92"/>
        <v>1.7568789461225238E-3</v>
      </c>
      <c r="AK52" s="340">
        <f t="shared" si="93"/>
        <v>2.315893750019744E-2</v>
      </c>
      <c r="AL52" s="341">
        <f t="shared" si="86"/>
        <v>6.4012731223915403E-3</v>
      </c>
      <c r="AM52" s="341">
        <f t="shared" si="87"/>
        <v>1.1725574183828566E-2</v>
      </c>
      <c r="AN52" s="341">
        <f t="shared" si="88"/>
        <v>1.1084952633693452E-2</v>
      </c>
      <c r="AO52" s="342">
        <f t="shared" si="89"/>
        <v>1.0307280522159569E-2</v>
      </c>
      <c r="AQ52" s="52">
        <f t="shared" si="70"/>
        <v>1.0457228939142513</v>
      </c>
      <c r="AR52" s="74">
        <f t="shared" si="71"/>
        <v>1.1386769824473906</v>
      </c>
      <c r="AS52" s="74">
        <f t="shared" si="72"/>
        <v>1.3969765507387466</v>
      </c>
      <c r="AT52" s="74">
        <f t="shared" si="73"/>
        <v>2.0393982935093042</v>
      </c>
      <c r="AU52" s="74">
        <f t="shared" si="74"/>
        <v>2.2668333932808862</v>
      </c>
      <c r="AV52" s="74">
        <f t="shared" si="75"/>
        <v>2.0603902734377004</v>
      </c>
      <c r="AW52" s="74">
        <f t="shared" si="76"/>
        <v>2.1923168454448425</v>
      </c>
      <c r="AX52" s="74">
        <f t="shared" si="77"/>
        <v>2.5247055946966519</v>
      </c>
      <c r="AY52" s="74">
        <f t="shared" si="78"/>
        <v>2.0022825975529015</v>
      </c>
      <c r="AZ52" s="74">
        <f t="shared" si="79"/>
        <v>1.8064611031479578</v>
      </c>
      <c r="BA52" s="74">
        <f t="shared" si="80"/>
        <v>2.0301982469445146</v>
      </c>
      <c r="BB52" s="74">
        <f t="shared" si="81"/>
        <v>2.0017568983120517</v>
      </c>
      <c r="BC52" s="42">
        <f t="shared" si="94"/>
        <v>-1.4009148453983539E-2</v>
      </c>
    </row>
    <row r="53" spans="1:55" ht="20.100000000000001" customHeight="1">
      <c r="A53" s="191" t="s">
        <v>94</v>
      </c>
      <c r="B53" s="192"/>
      <c r="C53" s="43">
        <f>C54+C55+C56</f>
        <v>88739.940000000061</v>
      </c>
      <c r="D53" s="63">
        <f t="shared" ref="D53:N53" si="97">D54+D55+D56</f>
        <v>93731.22000000003</v>
      </c>
      <c r="E53" s="64">
        <f t="shared" si="97"/>
        <v>94250.600000000064</v>
      </c>
      <c r="F53" s="64">
        <f t="shared" si="97"/>
        <v>92680.840000000026</v>
      </c>
      <c r="G53" s="64">
        <f t="shared" si="97"/>
        <v>91562.39999999998</v>
      </c>
      <c r="H53" s="64">
        <f t="shared" si="97"/>
        <v>86661.950000000026</v>
      </c>
      <c r="I53" s="64">
        <f t="shared" si="97"/>
        <v>88371.989999999947</v>
      </c>
      <c r="J53" s="64">
        <f t="shared" si="97"/>
        <v>91550.089999999967</v>
      </c>
      <c r="K53" s="64">
        <f t="shared" si="97"/>
        <v>89263.44</v>
      </c>
      <c r="L53" s="64">
        <f t="shared" si="97"/>
        <v>91513.619999999966</v>
      </c>
      <c r="M53" s="64">
        <f t="shared" si="97"/>
        <v>180508.35999999996</v>
      </c>
      <c r="N53" s="45">
        <f t="shared" si="97"/>
        <v>196209.68000000008</v>
      </c>
      <c r="O53" s="46">
        <f t="shared" si="90"/>
        <v>8.6983893709965163E-2</v>
      </c>
      <c r="Q53" s="343">
        <f t="shared" si="91"/>
        <v>7.5878882241230794E-2</v>
      </c>
      <c r="R53" s="344">
        <f t="shared" si="82"/>
        <v>6.2093589815120712E-2</v>
      </c>
      <c r="S53" s="344">
        <f t="shared" si="83"/>
        <v>6.5589877010406791E-2</v>
      </c>
      <c r="T53" s="344">
        <f t="shared" si="84"/>
        <v>0.10376209980344572</v>
      </c>
      <c r="U53" s="345">
        <f t="shared" si="85"/>
        <v>0.11021942638955436</v>
      </c>
      <c r="W53" s="43">
        <f>SUM(W54:W56)</f>
        <v>61660.836000000003</v>
      </c>
      <c r="X53" s="63">
        <f t="shared" ref="X53:AH53" si="98">SUM(X54:X56)</f>
        <v>67394.401999999987</v>
      </c>
      <c r="Y53" s="64">
        <f t="shared" si="98"/>
        <v>69071.30799999999</v>
      </c>
      <c r="Z53" s="64">
        <f t="shared" si="98"/>
        <v>74697.216</v>
      </c>
      <c r="AA53" s="64">
        <f t="shared" si="98"/>
        <v>70314.47</v>
      </c>
      <c r="AB53" s="64">
        <f t="shared" si="98"/>
        <v>69569.736000000004</v>
      </c>
      <c r="AC53" s="64">
        <f t="shared" si="98"/>
        <v>74218.703999999998</v>
      </c>
      <c r="AD53" s="64">
        <f t="shared" si="98"/>
        <v>77488.612000000023</v>
      </c>
      <c r="AE53" s="64">
        <f t="shared" si="98"/>
        <v>77314.801999999996</v>
      </c>
      <c r="AF53" s="64">
        <f t="shared" si="98"/>
        <v>80719.293000000005</v>
      </c>
      <c r="AG53" s="64">
        <f t="shared" si="98"/>
        <v>119974.03500000003</v>
      </c>
      <c r="AH53" s="45">
        <f t="shared" si="98"/>
        <v>141557.67299999998</v>
      </c>
      <c r="AI53" s="46">
        <f t="shared" si="92"/>
        <v>0.1799025764199724</v>
      </c>
      <c r="AK53" s="343">
        <f t="shared" si="93"/>
        <v>0.27017735544586852</v>
      </c>
      <c r="AL53" s="344">
        <f t="shared" si="86"/>
        <v>0.22180937104245976</v>
      </c>
      <c r="AM53" s="344">
        <f t="shared" si="87"/>
        <v>0.2214688851626746</v>
      </c>
      <c r="AN53" s="344">
        <f t="shared" si="88"/>
        <v>0.25955173537134435</v>
      </c>
      <c r="AO53" s="345">
        <f t="shared" si="89"/>
        <v>0.28426147633359511</v>
      </c>
      <c r="AQ53" s="55">
        <f t="shared" si="70"/>
        <v>6.9484874567190333</v>
      </c>
      <c r="AR53" s="75">
        <f t="shared" si="71"/>
        <v>7.190176549499725</v>
      </c>
      <c r="AS53" s="75">
        <f t="shared" si="72"/>
        <v>7.3284740892896121</v>
      </c>
      <c r="AT53" s="75">
        <f t="shared" si="73"/>
        <v>8.0596179318184831</v>
      </c>
      <c r="AU53" s="75">
        <f t="shared" si="74"/>
        <v>7.6794044280184899</v>
      </c>
      <c r="AV53" s="75">
        <f t="shared" si="75"/>
        <v>8.0277141236724976</v>
      </c>
      <c r="AW53" s="75">
        <f t="shared" si="76"/>
        <v>8.3984420855522259</v>
      </c>
      <c r="AX53" s="75">
        <f t="shared" si="77"/>
        <v>8.4640672663456744</v>
      </c>
      <c r="AY53" s="75">
        <f t="shared" si="78"/>
        <v>8.6614186054223303</v>
      </c>
      <c r="AZ53" s="75">
        <f t="shared" si="79"/>
        <v>8.820467707429783</v>
      </c>
      <c r="BA53" s="75">
        <f t="shared" si="80"/>
        <v>6.646453106105449</v>
      </c>
      <c r="BB53" s="75">
        <f t="shared" si="81"/>
        <v>7.2146120925328416</v>
      </c>
      <c r="BC53" s="46">
        <f t="shared" si="94"/>
        <v>8.5483035441185962E-2</v>
      </c>
    </row>
    <row r="54" spans="1:55" ht="20.100000000000001" customHeight="1">
      <c r="A54" s="47"/>
      <c r="B54" s="9" t="s">
        <v>25</v>
      </c>
      <c r="C54" s="39">
        <v>79709.910000000062</v>
      </c>
      <c r="D54" s="65">
        <v>85634.580000000031</v>
      </c>
      <c r="E54" s="66">
        <v>86232.510000000053</v>
      </c>
      <c r="F54" s="66">
        <v>84690.72000000003</v>
      </c>
      <c r="G54" s="66">
        <v>83054.50999999998</v>
      </c>
      <c r="H54" s="66">
        <v>78329.190000000031</v>
      </c>
      <c r="I54" s="65">
        <v>79536.339999999953</v>
      </c>
      <c r="J54" s="65">
        <v>81256.039999999964</v>
      </c>
      <c r="K54" s="65">
        <v>79463.790000000008</v>
      </c>
      <c r="L54" s="65">
        <v>82125.299999999974</v>
      </c>
      <c r="M54" s="65">
        <v>169464.79999999993</v>
      </c>
      <c r="N54" s="40">
        <v>182624.58000000007</v>
      </c>
      <c r="O54" s="42">
        <f t="shared" si="90"/>
        <v>7.7654946631985813E-2</v>
      </c>
      <c r="Q54" s="340">
        <f t="shared" si="91"/>
        <v>6.8157572276351608E-2</v>
      </c>
      <c r="R54" s="341">
        <f t="shared" si="82"/>
        <v>5.6123138175527498E-2</v>
      </c>
      <c r="S54" s="341">
        <f t="shared" si="83"/>
        <v>5.8861056162380646E-2</v>
      </c>
      <c r="T54" s="341">
        <f t="shared" si="84"/>
        <v>9.7413900889526478E-2</v>
      </c>
      <c r="U54" s="342">
        <f t="shared" si="85"/>
        <v>0.10258809072127982</v>
      </c>
      <c r="W54" s="39">
        <v>56502.743999999999</v>
      </c>
      <c r="X54" s="65">
        <v>62426.003999999994</v>
      </c>
      <c r="Y54" s="66">
        <v>64017.687999999995</v>
      </c>
      <c r="Z54" s="66">
        <v>69792.221000000005</v>
      </c>
      <c r="AA54" s="66">
        <v>64875.915000000001</v>
      </c>
      <c r="AB54" s="66">
        <v>63724.044000000002</v>
      </c>
      <c r="AC54" s="65">
        <v>68210.301999999996</v>
      </c>
      <c r="AD54" s="65">
        <v>69828.114000000016</v>
      </c>
      <c r="AE54" s="65">
        <v>69610.073000000004</v>
      </c>
      <c r="AF54" s="65">
        <v>72330.777000000002</v>
      </c>
      <c r="AG54" s="65">
        <v>111991.27200000003</v>
      </c>
      <c r="AH54" s="40">
        <v>130250.68199999997</v>
      </c>
      <c r="AI54" s="42">
        <f t="shared" si="92"/>
        <v>0.16304315214849904</v>
      </c>
      <c r="AK54" s="340">
        <f t="shared" si="93"/>
        <v>0.24757630515024018</v>
      </c>
      <c r="AL54" s="341">
        <f t="shared" si="86"/>
        <v>0.20317153596676049</v>
      </c>
      <c r="AM54" s="341">
        <f t="shared" si="87"/>
        <v>0.19845338022398218</v>
      </c>
      <c r="AN54" s="341">
        <f t="shared" si="88"/>
        <v>0.24228183201510428</v>
      </c>
      <c r="AO54" s="342">
        <f t="shared" si="89"/>
        <v>0.26155594659130643</v>
      </c>
      <c r="AQ54" s="52">
        <f t="shared" si="70"/>
        <v>7.0885469573356632</v>
      </c>
      <c r="AR54" s="74">
        <f t="shared" si="71"/>
        <v>7.2898125967336993</v>
      </c>
      <c r="AS54" s="74">
        <f t="shared" si="72"/>
        <v>7.4238460645526789</v>
      </c>
      <c r="AT54" s="74">
        <f t="shared" si="73"/>
        <v>8.2408345329925154</v>
      </c>
      <c r="AU54" s="74">
        <f t="shared" si="74"/>
        <v>7.8112452893888626</v>
      </c>
      <c r="AV54" s="74">
        <f t="shared" si="75"/>
        <v>8.1354146519324377</v>
      </c>
      <c r="AW54" s="74">
        <f t="shared" si="76"/>
        <v>8.5759920559583254</v>
      </c>
      <c r="AX54" s="74">
        <f t="shared" si="77"/>
        <v>8.5935905810817328</v>
      </c>
      <c r="AY54" s="74">
        <f t="shared" si="78"/>
        <v>8.7599739453655552</v>
      </c>
      <c r="AZ54" s="74">
        <f t="shared" si="79"/>
        <v>8.80736837491005</v>
      </c>
      <c r="BA54" s="74">
        <f t="shared" si="80"/>
        <v>6.6085270805500649</v>
      </c>
      <c r="BB54" s="74">
        <f t="shared" si="81"/>
        <v>7.1321550472559556</v>
      </c>
      <c r="BC54" s="42">
        <f t="shared" si="94"/>
        <v>7.9235200268303399E-2</v>
      </c>
    </row>
    <row r="55" spans="1:55" ht="20.100000000000001" customHeight="1">
      <c r="A55" s="47"/>
      <c r="B55" s="9" t="s">
        <v>26</v>
      </c>
      <c r="C55" s="39">
        <v>8156.5200000000013</v>
      </c>
      <c r="D55" s="65">
        <v>6866.9900000000007</v>
      </c>
      <c r="E55" s="66">
        <v>6771.21</v>
      </c>
      <c r="F55" s="66">
        <v>6763.37</v>
      </c>
      <c r="G55" s="66">
        <v>7242.2800000000016</v>
      </c>
      <c r="H55" s="66">
        <v>6721.48</v>
      </c>
      <c r="I55" s="65">
        <v>6989.5900000000011</v>
      </c>
      <c r="J55" s="65">
        <v>8411.1800000000039</v>
      </c>
      <c r="K55" s="65">
        <v>7959.4999999999991</v>
      </c>
      <c r="L55" s="65">
        <v>7929.2899999999991</v>
      </c>
      <c r="M55" s="65">
        <v>8603.1700000000019</v>
      </c>
      <c r="N55" s="40">
        <v>10816.390000000001</v>
      </c>
      <c r="O55" s="42">
        <f t="shared" si="90"/>
        <v>0.25725633690837202</v>
      </c>
      <c r="Q55" s="340">
        <f t="shared" si="91"/>
        <v>6.9743975551284287E-3</v>
      </c>
      <c r="R55" s="341">
        <f t="shared" si="82"/>
        <v>4.8159638926949765E-3</v>
      </c>
      <c r="S55" s="341">
        <f t="shared" si="83"/>
        <v>5.6831011152203197E-3</v>
      </c>
      <c r="T55" s="341">
        <f t="shared" si="84"/>
        <v>4.9453830513224457E-3</v>
      </c>
      <c r="U55" s="342">
        <f t="shared" si="85"/>
        <v>6.0760320357574182E-3</v>
      </c>
      <c r="W55" s="39">
        <v>4836.079999999999</v>
      </c>
      <c r="X55" s="65">
        <v>4440.7739999999994</v>
      </c>
      <c r="Y55" s="66">
        <v>4418.4080000000004</v>
      </c>
      <c r="Z55" s="66">
        <v>4372.8750000000009</v>
      </c>
      <c r="AA55" s="66">
        <v>4848.0569999999989</v>
      </c>
      <c r="AB55" s="66">
        <v>4932.2339999999986</v>
      </c>
      <c r="AC55" s="65">
        <v>5076.7290000000012</v>
      </c>
      <c r="AD55" s="65">
        <v>6686.5729999999985</v>
      </c>
      <c r="AE55" s="65">
        <v>6420.4919999999975</v>
      </c>
      <c r="AF55" s="65">
        <v>7094.6259999999984</v>
      </c>
      <c r="AG55" s="65">
        <v>6729.0650000000023</v>
      </c>
      <c r="AH55" s="40">
        <v>9806.2920000000013</v>
      </c>
      <c r="AI55" s="42">
        <f t="shared" si="92"/>
        <v>0.45730380075092125</v>
      </c>
      <c r="AK55" s="340">
        <f t="shared" si="93"/>
        <v>2.1190100392486661E-2</v>
      </c>
      <c r="AL55" s="341">
        <f t="shared" si="86"/>
        <v>1.5725454547854473E-2</v>
      </c>
      <c r="AM55" s="341">
        <f t="shared" si="87"/>
        <v>1.9465469189207652E-2</v>
      </c>
      <c r="AN55" s="341">
        <f t="shared" si="88"/>
        <v>1.4557654063869531E-2</v>
      </c>
      <c r="AO55" s="342">
        <f t="shared" si="89"/>
        <v>1.9691981241301726E-2</v>
      </c>
      <c r="AQ55" s="52">
        <f t="shared" si="70"/>
        <v>5.9290972130271227</v>
      </c>
      <c r="AR55" s="74">
        <f t="shared" si="71"/>
        <v>6.4668420952993948</v>
      </c>
      <c r="AS55" s="74">
        <f t="shared" si="72"/>
        <v>6.5252857317968278</v>
      </c>
      <c r="AT55" s="74">
        <f t="shared" si="73"/>
        <v>6.4655268009882665</v>
      </c>
      <c r="AU55" s="74">
        <f t="shared" si="74"/>
        <v>6.6941032382067505</v>
      </c>
      <c r="AV55" s="74">
        <f t="shared" si="75"/>
        <v>7.3380178175044763</v>
      </c>
      <c r="AW55" s="74">
        <f t="shared" si="76"/>
        <v>7.263271522363973</v>
      </c>
      <c r="AX55" s="74">
        <f t="shared" si="77"/>
        <v>7.949625379554349</v>
      </c>
      <c r="AY55" s="74">
        <f t="shared" si="78"/>
        <v>8.0664514102644613</v>
      </c>
      <c r="AZ55" s="74">
        <f t="shared" si="79"/>
        <v>8.9473660315110166</v>
      </c>
      <c r="BA55" s="74">
        <f t="shared" si="80"/>
        <v>7.8216111038140603</v>
      </c>
      <c r="BB55" s="74">
        <f t="shared" si="81"/>
        <v>9.066141291133178</v>
      </c>
      <c r="BC55" s="42">
        <f t="shared" si="94"/>
        <v>0.15911430149119102</v>
      </c>
    </row>
    <row r="56" spans="1:55" ht="20.100000000000001" customHeight="1">
      <c r="A56" s="193"/>
      <c r="B56" s="194" t="s">
        <v>27</v>
      </c>
      <c r="C56" s="248">
        <v>873.50999999999976</v>
      </c>
      <c r="D56" s="249">
        <v>1229.6500000000001</v>
      </c>
      <c r="E56" s="250">
        <v>1246.8799999999999</v>
      </c>
      <c r="F56" s="250">
        <v>1226.7499999999998</v>
      </c>
      <c r="G56" s="250">
        <v>1265.6100000000006</v>
      </c>
      <c r="H56" s="250">
        <v>1611.2800000000002</v>
      </c>
      <c r="I56" s="249">
        <v>1846.0599999999997</v>
      </c>
      <c r="J56" s="249">
        <v>1882.87</v>
      </c>
      <c r="K56" s="249">
        <v>1840.1499999999999</v>
      </c>
      <c r="L56" s="249">
        <v>1459.0300000000002</v>
      </c>
      <c r="M56" s="249">
        <v>2440.39</v>
      </c>
      <c r="N56" s="251">
        <v>2768.7099999999991</v>
      </c>
      <c r="O56" s="252">
        <f t="shared" si="90"/>
        <v>0.13453587336450293</v>
      </c>
      <c r="Q56" s="346">
        <f t="shared" si="91"/>
        <v>7.4691240975075543E-4</v>
      </c>
      <c r="R56" s="347">
        <f t="shared" si="82"/>
        <v>1.1544877468982371E-3</v>
      </c>
      <c r="S56" s="347">
        <f t="shared" si="83"/>
        <v>1.0457197328058256E-3</v>
      </c>
      <c r="T56" s="347">
        <f t="shared" si="84"/>
        <v>1.4028158625967848E-3</v>
      </c>
      <c r="U56" s="348">
        <f t="shared" si="85"/>
        <v>1.5553036325171258E-3</v>
      </c>
      <c r="W56" s="248">
        <v>322.01200000000011</v>
      </c>
      <c r="X56" s="249">
        <v>527.62399999999991</v>
      </c>
      <c r="Y56" s="250">
        <v>635.21199999999988</v>
      </c>
      <c r="Z56" s="250">
        <v>532.11999999999989</v>
      </c>
      <c r="AA56" s="250">
        <v>590.49799999999971</v>
      </c>
      <c r="AB56" s="250">
        <v>913.4580000000002</v>
      </c>
      <c r="AC56" s="249">
        <v>931.67299999999977</v>
      </c>
      <c r="AD56" s="249">
        <v>973.92500000000007</v>
      </c>
      <c r="AE56" s="249">
        <v>1284.2370000000001</v>
      </c>
      <c r="AF56" s="249">
        <v>1293.8899999999999</v>
      </c>
      <c r="AG56" s="249">
        <v>1253.6980000000003</v>
      </c>
      <c r="AH56" s="251">
        <v>1500.6989999999994</v>
      </c>
      <c r="AI56" s="252">
        <f t="shared" si="92"/>
        <v>0.19701794212003129</v>
      </c>
      <c r="AK56" s="346">
        <f t="shared" si="93"/>
        <v>1.4109499031416805E-3</v>
      </c>
      <c r="AL56" s="347">
        <f t="shared" si="86"/>
        <v>2.9123805278447978E-3</v>
      </c>
      <c r="AM56" s="347">
        <f t="shared" si="87"/>
        <v>3.5500357494847356E-3</v>
      </c>
      <c r="AN56" s="347">
        <f t="shared" si="88"/>
        <v>2.7122492923705005E-3</v>
      </c>
      <c r="AO56" s="348">
        <f t="shared" si="89"/>
        <v>3.013548500986942E-3</v>
      </c>
      <c r="AQ56" s="255">
        <f t="shared" si="70"/>
        <v>3.6864145802566677</v>
      </c>
      <c r="AR56" s="256">
        <f t="shared" si="71"/>
        <v>4.2908469889806033</v>
      </c>
      <c r="AS56" s="256">
        <f t="shared" si="72"/>
        <v>5.0944116514820994</v>
      </c>
      <c r="AT56" s="256">
        <f t="shared" si="73"/>
        <v>4.3376401059710616</v>
      </c>
      <c r="AU56" s="256">
        <f t="shared" si="74"/>
        <v>4.6657185072810696</v>
      </c>
      <c r="AV56" s="256">
        <f t="shared" si="75"/>
        <v>5.6691450275557331</v>
      </c>
      <c r="AW56" s="256">
        <f t="shared" si="76"/>
        <v>5.0468186299470217</v>
      </c>
      <c r="AX56" s="256">
        <f t="shared" si="77"/>
        <v>5.1725557260989872</v>
      </c>
      <c r="AY56" s="256">
        <f t="shared" si="78"/>
        <v>6.9789799744586043</v>
      </c>
      <c r="AZ56" s="256">
        <f t="shared" si="79"/>
        <v>8.8681521284689122</v>
      </c>
      <c r="BA56" s="256">
        <f t="shared" si="80"/>
        <v>5.1372854338855687</v>
      </c>
      <c r="BB56" s="256">
        <f t="shared" si="81"/>
        <v>5.4202101339613034</v>
      </c>
      <c r="BC56" s="252">
        <f t="shared" si="94"/>
        <v>5.5072801329971173E-2</v>
      </c>
    </row>
    <row r="57" spans="1:55" ht="20.100000000000001" customHeight="1">
      <c r="A57" s="47" t="s">
        <v>95</v>
      </c>
      <c r="B57" s="9"/>
      <c r="C57" s="39">
        <v>495.61</v>
      </c>
      <c r="D57" s="65">
        <v>465.77</v>
      </c>
      <c r="E57" s="66">
        <v>838.79</v>
      </c>
      <c r="F57" s="66">
        <v>756.31000000000006</v>
      </c>
      <c r="G57" s="66">
        <v>801.51</v>
      </c>
      <c r="H57" s="66">
        <v>859.45</v>
      </c>
      <c r="I57" s="65">
        <v>449.5</v>
      </c>
      <c r="J57" s="65">
        <v>763.23</v>
      </c>
      <c r="K57" s="65">
        <v>808.7</v>
      </c>
      <c r="L57" s="65">
        <v>902.15999999999985</v>
      </c>
      <c r="M57" s="65">
        <v>749.17</v>
      </c>
      <c r="N57" s="40">
        <v>1851.1000000000004</v>
      </c>
      <c r="O57" s="42">
        <f t="shared" si="90"/>
        <v>1.4708677603214229</v>
      </c>
      <c r="Q57" s="340">
        <f t="shared" si="91"/>
        <v>4.2378136414760218E-4</v>
      </c>
      <c r="R57" s="341">
        <f t="shared" si="82"/>
        <v>6.1579892636394039E-4</v>
      </c>
      <c r="S57" s="341">
        <f t="shared" si="83"/>
        <v>6.4659843467790475E-4</v>
      </c>
      <c r="T57" s="341">
        <f t="shared" si="84"/>
        <v>4.3064738004238389E-4</v>
      </c>
      <c r="U57" s="342">
        <f t="shared" si="85"/>
        <v>1.039842581618318E-3</v>
      </c>
      <c r="W57" s="39">
        <v>214.02099999999999</v>
      </c>
      <c r="X57" s="65">
        <v>215.45600000000005</v>
      </c>
      <c r="Y57" s="66">
        <v>353.25599999999991</v>
      </c>
      <c r="Z57" s="66">
        <v>543.37200000000018</v>
      </c>
      <c r="AA57" s="66">
        <v>626.73599999999999</v>
      </c>
      <c r="AB57" s="66">
        <v>440.69</v>
      </c>
      <c r="AC57" s="65">
        <v>261.74299999999994</v>
      </c>
      <c r="AD57" s="65">
        <v>398.10499999999996</v>
      </c>
      <c r="AE57" s="65">
        <v>1177.9820000000002</v>
      </c>
      <c r="AF57" s="65">
        <v>749.78699999999992</v>
      </c>
      <c r="AG57" s="65">
        <v>396.05200000000002</v>
      </c>
      <c r="AH57" s="40">
        <v>1845.0700000000002</v>
      </c>
      <c r="AI57" s="42">
        <f t="shared" si="92"/>
        <v>3.6586559340692637</v>
      </c>
      <c r="AK57" s="340">
        <f t="shared" si="93"/>
        <v>9.3776911798406726E-4</v>
      </c>
      <c r="AL57" s="341">
        <f t="shared" si="86"/>
        <v>1.405053078319883E-3</v>
      </c>
      <c r="AM57" s="341">
        <f t="shared" si="87"/>
        <v>2.0571846559590936E-3</v>
      </c>
      <c r="AN57" s="341">
        <f t="shared" si="88"/>
        <v>8.5681859326721527E-4</v>
      </c>
      <c r="AO57" s="342">
        <f t="shared" si="89"/>
        <v>3.7050787217929645E-3</v>
      </c>
      <c r="AQ57" s="52">
        <f t="shared" si="70"/>
        <v>4.3183349811343588</v>
      </c>
      <c r="AR57" s="74">
        <f t="shared" si="71"/>
        <v>4.6258024346780608</v>
      </c>
      <c r="AS57" s="74">
        <f t="shared" si="72"/>
        <v>4.2114951298894825</v>
      </c>
      <c r="AT57" s="74">
        <f t="shared" si="73"/>
        <v>7.1845142864698355</v>
      </c>
      <c r="AU57" s="74">
        <f t="shared" si="74"/>
        <v>7.8194408054796574</v>
      </c>
      <c r="AV57" s="74">
        <f t="shared" si="75"/>
        <v>5.1275815928791673</v>
      </c>
      <c r="AW57" s="74">
        <f t="shared" si="76"/>
        <v>5.82298109010011</v>
      </c>
      <c r="AX57" s="74">
        <f t="shared" si="77"/>
        <v>5.2160554485541697</v>
      </c>
      <c r="AY57" s="74">
        <f t="shared" si="78"/>
        <v>14.566365772227032</v>
      </c>
      <c r="AZ57" s="74">
        <f t="shared" si="79"/>
        <v>8.3110202181431241</v>
      </c>
      <c r="BA57" s="74">
        <f t="shared" si="80"/>
        <v>5.2865437751111237</v>
      </c>
      <c r="BB57" s="74">
        <f t="shared" si="81"/>
        <v>9.9674247744584292</v>
      </c>
      <c r="BC57" s="42">
        <f t="shared" si="94"/>
        <v>0.88543312955900244</v>
      </c>
    </row>
    <row r="58" spans="1:55" ht="20.100000000000001" customHeight="1">
      <c r="A58" s="47" t="s">
        <v>28</v>
      </c>
      <c r="B58" s="1"/>
      <c r="C58" s="37">
        <v>8541.8800000000047</v>
      </c>
      <c r="D58" s="61">
        <v>10867.960000000006</v>
      </c>
      <c r="E58" s="62">
        <v>14654.260000000006</v>
      </c>
      <c r="F58" s="62">
        <v>14833.510000000017</v>
      </c>
      <c r="G58" s="62">
        <v>11454.050000000003</v>
      </c>
      <c r="H58" s="62">
        <v>8333.15</v>
      </c>
      <c r="I58" s="61">
        <v>9150.8000000000029</v>
      </c>
      <c r="J58" s="61">
        <v>9840.2000000000062</v>
      </c>
      <c r="K58" s="61">
        <v>12202.909999999993</v>
      </c>
      <c r="L58" s="61">
        <v>8537.8300000000036</v>
      </c>
      <c r="M58" s="61">
        <v>11214.900000000003</v>
      </c>
      <c r="N58" s="38">
        <v>10824.73</v>
      </c>
      <c r="O58" s="42">
        <f t="shared" si="90"/>
        <v>-3.4790323587370692E-2</v>
      </c>
      <c r="Q58" s="340">
        <f t="shared" si="91"/>
        <v>7.3039074247596338E-3</v>
      </c>
      <c r="R58" s="341">
        <f t="shared" si="82"/>
        <v>5.9707310759551683E-3</v>
      </c>
      <c r="S58" s="341">
        <f t="shared" si="83"/>
        <v>6.1192554685932194E-3</v>
      </c>
      <c r="T58" s="341">
        <f t="shared" si="84"/>
        <v>6.4466907410031535E-3</v>
      </c>
      <c r="U58" s="342">
        <f t="shared" si="85"/>
        <v>6.0807169728924705E-3</v>
      </c>
      <c r="W58" s="37">
        <v>5186.9120000000012</v>
      </c>
      <c r="X58" s="61">
        <v>6901.8550000000014</v>
      </c>
      <c r="Y58" s="62">
        <v>9422.9650000000001</v>
      </c>
      <c r="Z58" s="62">
        <v>8271.0439999999981</v>
      </c>
      <c r="AA58" s="62">
        <v>8982.6560000000009</v>
      </c>
      <c r="AB58" s="62">
        <v>5527.5330000000004</v>
      </c>
      <c r="AC58" s="61">
        <v>5641.0760000000028</v>
      </c>
      <c r="AD58" s="61">
        <v>5698.0460000000003</v>
      </c>
      <c r="AE58" s="61">
        <v>6316.7910000000038</v>
      </c>
      <c r="AF58" s="61">
        <v>4969.7309999999989</v>
      </c>
      <c r="AG58" s="61">
        <v>5309.7699999999986</v>
      </c>
      <c r="AH58" s="38">
        <v>5612.4139999999952</v>
      </c>
      <c r="AI58" s="42">
        <f t="shared" si="92"/>
        <v>5.6997572399557168E-2</v>
      </c>
      <c r="AK58" s="340">
        <f t="shared" si="93"/>
        <v>2.2727329987716045E-2</v>
      </c>
      <c r="AL58" s="341">
        <f t="shared" si="86"/>
        <v>1.7623447904796429E-2</v>
      </c>
      <c r="AM58" s="341">
        <f t="shared" si="87"/>
        <v>1.363541160015343E-2</v>
      </c>
      <c r="AN58" s="341">
        <f t="shared" si="88"/>
        <v>1.1487152348611951E-2</v>
      </c>
      <c r="AO58" s="342">
        <f t="shared" si="89"/>
        <v>1.1270269252273854E-2</v>
      </c>
      <c r="AQ58" s="52">
        <f t="shared" si="70"/>
        <v>6.0723306813020059</v>
      </c>
      <c r="AR58" s="74">
        <f t="shared" si="71"/>
        <v>6.3506444631743184</v>
      </c>
      <c r="AS58" s="74">
        <f t="shared" si="72"/>
        <v>6.4301882183064833</v>
      </c>
      <c r="AT58" s="74">
        <f t="shared" si="73"/>
        <v>5.5759183092875455</v>
      </c>
      <c r="AU58" s="74">
        <f t="shared" si="74"/>
        <v>7.842340482187522</v>
      </c>
      <c r="AV58" s="74">
        <f t="shared" si="75"/>
        <v>6.6331855300816622</v>
      </c>
      <c r="AW58" s="74">
        <f t="shared" si="76"/>
        <v>6.1645714035931301</v>
      </c>
      <c r="AX58" s="74">
        <f t="shared" si="77"/>
        <v>5.7905794597670743</v>
      </c>
      <c r="AY58" s="74">
        <f t="shared" si="78"/>
        <v>5.1764628273092308</v>
      </c>
      <c r="AZ58" s="74">
        <f t="shared" si="79"/>
        <v>5.8208362077951854</v>
      </c>
      <c r="BA58" s="74">
        <f t="shared" si="80"/>
        <v>4.7345674058618421</v>
      </c>
      <c r="BB58" s="74">
        <f t="shared" si="81"/>
        <v>5.1848073808769328</v>
      </c>
      <c r="BC58" s="42">
        <f t="shared" si="94"/>
        <v>9.5096328010379802E-2</v>
      </c>
    </row>
    <row r="59" spans="1:55" ht="20.100000000000001" customHeight="1" thickBot="1">
      <c r="A59" s="48" t="s">
        <v>29</v>
      </c>
      <c r="B59" s="1"/>
      <c r="C59" s="37">
        <v>4416.88</v>
      </c>
      <c r="D59" s="67">
        <v>2532.6899999999996</v>
      </c>
      <c r="E59" s="68">
        <v>3520.5899999999997</v>
      </c>
      <c r="F59" s="68">
        <v>3342.8999999999996</v>
      </c>
      <c r="G59" s="68">
        <v>4667.91</v>
      </c>
      <c r="H59" s="68">
        <v>6133.739999999998</v>
      </c>
      <c r="I59" s="67">
        <v>9219.1199999999972</v>
      </c>
      <c r="J59" s="67">
        <v>10366.51</v>
      </c>
      <c r="K59" s="67">
        <v>9773.81</v>
      </c>
      <c r="L59" s="67">
        <v>9109.51</v>
      </c>
      <c r="M59" s="67">
        <v>10980.550000000003</v>
      </c>
      <c r="N59" s="38">
        <v>12547.97</v>
      </c>
      <c r="O59" s="42">
        <f t="shared" si="90"/>
        <v>0.1427451266102332</v>
      </c>
      <c r="Q59" s="340">
        <f t="shared" si="91"/>
        <v>3.7767426639419323E-3</v>
      </c>
      <c r="R59" s="349">
        <f t="shared" si="82"/>
        <v>4.3948461301943735E-3</v>
      </c>
      <c r="S59" s="349">
        <f t="shared" si="83"/>
        <v>6.5289914279980507E-3</v>
      </c>
      <c r="T59" s="349">
        <f t="shared" si="84"/>
        <v>6.3119787083364253E-3</v>
      </c>
      <c r="U59" s="342">
        <f t="shared" si="85"/>
        <v>7.048735086634542E-3</v>
      </c>
      <c r="W59" s="37">
        <v>487.89799999999997</v>
      </c>
      <c r="X59" s="67">
        <v>252.90800000000004</v>
      </c>
      <c r="Y59" s="68">
        <v>511.42799999999994</v>
      </c>
      <c r="Z59" s="68">
        <v>529.51700000000017</v>
      </c>
      <c r="AA59" s="68">
        <v>851.26600000000019</v>
      </c>
      <c r="AB59" s="68">
        <v>1213.3659999999998</v>
      </c>
      <c r="AC59" s="67">
        <v>1662.1200000000001</v>
      </c>
      <c r="AD59" s="67">
        <v>1767.443</v>
      </c>
      <c r="AE59" s="67">
        <v>1776.6380000000004</v>
      </c>
      <c r="AF59" s="67">
        <v>1631.7189999999998</v>
      </c>
      <c r="AG59" s="67">
        <v>1982.2240000000006</v>
      </c>
      <c r="AH59" s="38">
        <v>2349.0680000000007</v>
      </c>
      <c r="AI59" s="42">
        <f t="shared" si="92"/>
        <v>0.18506687437948482</v>
      </c>
      <c r="AK59" s="340">
        <f t="shared" si="93"/>
        <v>2.1378073979945447E-3</v>
      </c>
      <c r="AL59" s="349">
        <f t="shared" si="86"/>
        <v>3.8685779877661915E-3</v>
      </c>
      <c r="AM59" s="349">
        <f t="shared" si="87"/>
        <v>4.4769345022478597E-3</v>
      </c>
      <c r="AN59" s="349">
        <f t="shared" si="88"/>
        <v>4.2883418824308751E-3</v>
      </c>
      <c r="AO59" s="342">
        <f t="shared" si="89"/>
        <v>4.7171553723407552E-3</v>
      </c>
      <c r="AQ59" s="52">
        <f t="shared" si="70"/>
        <v>1.1046213616851714</v>
      </c>
      <c r="AR59" s="74">
        <f t="shared" si="71"/>
        <v>0.99857463803307978</v>
      </c>
      <c r="AS59" s="74">
        <f t="shared" si="72"/>
        <v>1.4526769660767087</v>
      </c>
      <c r="AT59" s="74">
        <f t="shared" si="73"/>
        <v>1.5840049059200103</v>
      </c>
      <c r="AU59" s="74">
        <f t="shared" si="74"/>
        <v>1.8236555546272322</v>
      </c>
      <c r="AV59" s="74">
        <f t="shared" si="75"/>
        <v>1.9781829683031886</v>
      </c>
      <c r="AW59" s="74">
        <f t="shared" si="76"/>
        <v>1.8029052664462557</v>
      </c>
      <c r="AX59" s="74">
        <f t="shared" si="77"/>
        <v>1.7049547051032605</v>
      </c>
      <c r="AY59" s="74">
        <f t="shared" si="78"/>
        <v>1.8177537725820334</v>
      </c>
      <c r="AZ59" s="74">
        <f t="shared" si="79"/>
        <v>1.7912258727417829</v>
      </c>
      <c r="BA59" s="74">
        <f t="shared" si="80"/>
        <v>1.8052137643378521</v>
      </c>
      <c r="BB59" s="74">
        <f t="shared" si="81"/>
        <v>1.8720701436168565</v>
      </c>
      <c r="BC59" s="42">
        <f t="shared" si="94"/>
        <v>3.7035159270197127E-2</v>
      </c>
    </row>
    <row r="60" spans="1:55" s="6" customFormat="1" ht="26.25" customHeight="1" thickBot="1">
      <c r="A60" s="58" t="s">
        <v>30</v>
      </c>
      <c r="B60" s="56"/>
      <c r="C60" s="59">
        <f>C48+C49+C50+C53+C57+C58+C59</f>
        <v>1169494.5600000005</v>
      </c>
      <c r="D60" s="69">
        <f t="shared" ref="D60:N60" si="99">D48+D49+D50+D53+D57+D58+D59</f>
        <v>1396777.8299999994</v>
      </c>
      <c r="E60" s="69">
        <f t="shared" si="99"/>
        <v>1496071.77</v>
      </c>
      <c r="F60" s="69">
        <f t="shared" si="99"/>
        <v>1402577.060000001</v>
      </c>
      <c r="G60" s="69">
        <f t="shared" si="99"/>
        <v>1451677.5900000005</v>
      </c>
      <c r="H60" s="69">
        <f t="shared" si="99"/>
        <v>1395666.6099999996</v>
      </c>
      <c r="I60" s="69">
        <f t="shared" si="99"/>
        <v>1132719.4100000004</v>
      </c>
      <c r="J60" s="69">
        <f t="shared" si="99"/>
        <v>1302939.8800000008</v>
      </c>
      <c r="K60" s="69">
        <f t="shared" si="99"/>
        <v>1270335.28</v>
      </c>
      <c r="L60" s="69">
        <f t="shared" si="99"/>
        <v>1395240</v>
      </c>
      <c r="M60" s="69">
        <f t="shared" si="99"/>
        <v>1739636.73</v>
      </c>
      <c r="N60" s="85">
        <f t="shared" si="99"/>
        <v>1780173.3</v>
      </c>
      <c r="O60" s="181">
        <f t="shared" si="90"/>
        <v>2.3301744152067923E-2</v>
      </c>
      <c r="P60"/>
      <c r="Q60" s="334">
        <f>Q48+Q49+Q50+Q53+Q57+Q58+Q59</f>
        <v>0.99999999999999967</v>
      </c>
      <c r="R60" s="338">
        <f>R48+R49+R50+R53+R57+R58+R59</f>
        <v>1.0000000000000002</v>
      </c>
      <c r="S60" s="443">
        <f>S48+S49+S50+S53+S57+S58+S59</f>
        <v>1.0000000000000002</v>
      </c>
      <c r="T60" s="338">
        <f t="shared" ref="T60:U60" si="100">T48+T49+T50+T53+T57+T58+T59</f>
        <v>1</v>
      </c>
      <c r="U60" s="335">
        <f t="shared" si="100"/>
        <v>0.99999999999999989</v>
      </c>
      <c r="V60" s="71"/>
      <c r="W60" s="99">
        <f>W48+W49+W50+W53+W57+W58+W59</f>
        <v>228223.55299999996</v>
      </c>
      <c r="X60" s="69">
        <f t="shared" ref="X60:AH60" si="101">X48+X49+X50+X53+X57+X58+X59</f>
        <v>265930.68799999997</v>
      </c>
      <c r="Y60" s="69">
        <f t="shared" si="101"/>
        <v>297477.92300000013</v>
      </c>
      <c r="Z60" s="69">
        <f t="shared" si="101"/>
        <v>313201.62099999987</v>
      </c>
      <c r="AA60" s="69">
        <f t="shared" si="101"/>
        <v>319331.63400000002</v>
      </c>
      <c r="AB60" s="69">
        <f t="shared" si="101"/>
        <v>313646.51399999979</v>
      </c>
      <c r="AC60" s="69">
        <f t="shared" si="101"/>
        <v>292708.82399999991</v>
      </c>
      <c r="AD60" s="69">
        <f t="shared" si="101"/>
        <v>335676.54799999989</v>
      </c>
      <c r="AE60" s="69">
        <f t="shared" si="101"/>
        <v>346053.39699999994</v>
      </c>
      <c r="AF60" s="69">
        <f t="shared" si="101"/>
        <v>364472.386</v>
      </c>
      <c r="AG60" s="69">
        <f t="shared" si="101"/>
        <v>462235.53399999999</v>
      </c>
      <c r="AH60" s="85">
        <f t="shared" si="101"/>
        <v>497984.02099999983</v>
      </c>
      <c r="AI60" s="181">
        <f t="shared" si="92"/>
        <v>7.7338249378291743E-2</v>
      </c>
      <c r="AJ60"/>
      <c r="AK60" s="334">
        <f>AK48+AK49+AK50+AK53+AK57+AK58+AK59</f>
        <v>0.99999999999999989</v>
      </c>
      <c r="AL60" s="338">
        <f>AL48+AL49+AL50+AL53+AL57+AL58+AL59</f>
        <v>0.99999999999999989</v>
      </c>
      <c r="AM60" s="443">
        <f>AM48+AM49+AM50+AM53+AM57+AM58+AM59</f>
        <v>1.0000000000000002</v>
      </c>
      <c r="AN60" s="338">
        <f t="shared" ref="AN60:AO60" si="102">AN48+AN49+AN50+AN53+AN57+AN58+AN59</f>
        <v>1</v>
      </c>
      <c r="AO60" s="335">
        <f t="shared" si="102"/>
        <v>0.99999999999999978</v>
      </c>
      <c r="AQ60" s="253">
        <f t="shared" si="70"/>
        <v>1.9514716938914178</v>
      </c>
      <c r="AR60" s="254">
        <f t="shared" si="71"/>
        <v>1.9038868049616744</v>
      </c>
      <c r="AS60" s="254">
        <f t="shared" si="72"/>
        <v>1.9883933977311805</v>
      </c>
      <c r="AT60" s="254">
        <f t="shared" si="73"/>
        <v>2.2330439441238235</v>
      </c>
      <c r="AU60" s="254">
        <f t="shared" si="74"/>
        <v>2.1997421204249621</v>
      </c>
      <c r="AV60" s="254">
        <f t="shared" si="75"/>
        <v>2.2472882259467388</v>
      </c>
      <c r="AW60" s="254">
        <f t="shared" si="76"/>
        <v>2.5841247304131549</v>
      </c>
      <c r="AX60" s="254">
        <f t="shared" si="77"/>
        <v>2.5763011260350681</v>
      </c>
      <c r="AY60" s="254">
        <f t="shared" si="78"/>
        <v>2.7241107324044398</v>
      </c>
      <c r="AZ60" s="254">
        <f t="shared" si="79"/>
        <v>2.6122558556234052</v>
      </c>
      <c r="BA60" s="254">
        <f t="shared" si="80"/>
        <v>2.6570807918041601</v>
      </c>
      <c r="BB60" s="254">
        <f t="shared" si="81"/>
        <v>2.797390686625846</v>
      </c>
      <c r="BC60" s="181">
        <f t="shared" si="94"/>
        <v>5.2806032565692267E-2</v>
      </c>
    </row>
  </sheetData>
  <mergeCells count="33">
    <mergeCell ref="W45:AH45"/>
    <mergeCell ref="AQ45:BB45"/>
    <mergeCell ref="C25:N25"/>
    <mergeCell ref="A24:B26"/>
    <mergeCell ref="C44:N44"/>
    <mergeCell ref="W44:AH44"/>
    <mergeCell ref="AQ44:BB44"/>
    <mergeCell ref="AI24:AI26"/>
    <mergeCell ref="O44:O46"/>
    <mergeCell ref="AI44:AI46"/>
    <mergeCell ref="W25:AH25"/>
    <mergeCell ref="Q24:U25"/>
    <mergeCell ref="AK24:AO25"/>
    <mergeCell ref="Q44:U45"/>
    <mergeCell ref="AK44:AO45"/>
    <mergeCell ref="AQ25:BB25"/>
    <mergeCell ref="AQ4:BB4"/>
    <mergeCell ref="AQ5:BB5"/>
    <mergeCell ref="C24:N24"/>
    <mergeCell ref="W24:AH24"/>
    <mergeCell ref="AQ24:BB24"/>
    <mergeCell ref="C4:N4"/>
    <mergeCell ref="C5:N5"/>
    <mergeCell ref="W4:AH4"/>
    <mergeCell ref="W5:AH5"/>
    <mergeCell ref="AI4:AI6"/>
    <mergeCell ref="AK4:AO5"/>
    <mergeCell ref="A4:B6"/>
    <mergeCell ref="O4:O6"/>
    <mergeCell ref="O24:O26"/>
    <mergeCell ref="Q4:U5"/>
    <mergeCell ref="A44:B46"/>
    <mergeCell ref="C45:N45"/>
  </mergeCells>
  <pageMargins left="0.31496062992125984" right="0.31496062992125984" top="0.35433070866141736" bottom="0.35433070866141736" header="0.31496062992125984" footer="0.31496062992125984"/>
  <pageSetup paperSize="9" scale="45" orientation="landscape" r:id="rId1"/>
  <ignoredErrors>
    <ignoredError sqref="M13:N13 AG53:AH53 C13:I13 W53:AC53" formulaRange="1"/>
    <ignoredError sqref="AO20" unlocked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29" id="{4AAA75C0-DCF1-4DC0-B464-E6C6E9DC1190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BC7:BC20</xm:sqref>
        </x14:conditionalFormatting>
        <x14:conditionalFormatting xmlns:xm="http://schemas.microsoft.com/office/excel/2006/main">
          <x14:cfRule type="iconSet" priority="117" id="{B0AA5050-A986-4030-BF8B-9390D3B6F89E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O7:O20</xm:sqref>
        </x14:conditionalFormatting>
        <x14:conditionalFormatting xmlns:xm="http://schemas.microsoft.com/office/excel/2006/main">
          <x14:cfRule type="iconSet" priority="8" id="{25E183AE-2A25-409D-839B-8E74AFDEF620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AI7:AI20</xm:sqref>
        </x14:conditionalFormatting>
        <x14:conditionalFormatting xmlns:xm="http://schemas.microsoft.com/office/excel/2006/main">
          <x14:cfRule type="iconSet" priority="6" id="{FB0052A7-D403-42CC-915F-AC0CF7C3EAA0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O27:O40</xm:sqref>
        </x14:conditionalFormatting>
        <x14:conditionalFormatting xmlns:xm="http://schemas.microsoft.com/office/excel/2006/main">
          <x14:cfRule type="iconSet" priority="5" id="{74842D80-6995-40ED-8A66-53F0CA0FD12F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AI27:AI40</xm:sqref>
        </x14:conditionalFormatting>
        <x14:conditionalFormatting xmlns:xm="http://schemas.microsoft.com/office/excel/2006/main">
          <x14:cfRule type="iconSet" priority="4" id="{71800004-9E78-46DC-8031-7B0503CAA5B7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BC27:BC40</xm:sqref>
        </x14:conditionalFormatting>
        <x14:conditionalFormatting xmlns:xm="http://schemas.microsoft.com/office/excel/2006/main">
          <x14:cfRule type="iconSet" priority="3" id="{517847AA-238F-475D-85B3-C3C2BFE4C965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O47:O60</xm:sqref>
        </x14:conditionalFormatting>
        <x14:conditionalFormatting xmlns:xm="http://schemas.microsoft.com/office/excel/2006/main">
          <x14:cfRule type="iconSet" priority="2" id="{23F0F4E9-D121-41E0-8480-07A154BFD972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AI47:AI60</xm:sqref>
        </x14:conditionalFormatting>
        <x14:conditionalFormatting xmlns:xm="http://schemas.microsoft.com/office/excel/2006/main">
          <x14:cfRule type="iconSet" priority="1" id="{085E4765-53FC-4234-86E2-40A8E06F8BC8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BC47:BC60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Folha7">
    <pageSetUpPr fitToPage="1"/>
  </sheetPr>
  <dimension ref="A1:BC78"/>
  <sheetViews>
    <sheetView showGridLines="0" workbookViewId="0">
      <pane xSplit="2" ySplit="5" topLeftCell="C51" activePane="bottomRight" state="frozen"/>
      <selection pane="topRight" activeCell="C1" sqref="C1"/>
      <selection pane="bottomLeft" activeCell="A6" sqref="A6"/>
      <selection pane="bottomRight" activeCell="O57" sqref="O56:O57"/>
    </sheetView>
  </sheetViews>
  <sheetFormatPr defaultRowHeight="15"/>
  <cols>
    <col min="1" max="1" width="5.28515625" customWidth="1"/>
    <col min="2" max="2" width="28.85546875" customWidth="1"/>
    <col min="3" max="3" width="9.140625" customWidth="1"/>
    <col min="15" max="15" width="10.42578125" customWidth="1"/>
    <col min="16" max="16" width="1.140625" customWidth="1"/>
    <col min="17" max="21" width="9.140625" customWidth="1"/>
    <col min="22" max="22" width="2" customWidth="1"/>
    <col min="35" max="35" width="10.42578125" customWidth="1"/>
    <col min="36" max="36" width="1.140625" customWidth="1"/>
    <col min="37" max="40" width="9.140625" customWidth="1"/>
    <col min="41" max="41" width="9.140625" style="275" customWidth="1"/>
    <col min="42" max="42" width="2" customWidth="1"/>
    <col min="43" max="43" width="9.140625" customWidth="1"/>
    <col min="55" max="55" width="10.28515625" customWidth="1"/>
  </cols>
  <sheetData>
    <row r="1" spans="1:55" ht="15.75">
      <c r="A1" s="18" t="s">
        <v>57</v>
      </c>
    </row>
    <row r="2" spans="1:55" ht="15.75" thickBot="1"/>
    <row r="3" spans="1:55" ht="15" customHeight="1">
      <c r="A3" s="507" t="s">
        <v>32</v>
      </c>
      <c r="B3" s="499"/>
      <c r="C3" s="533" t="s">
        <v>19</v>
      </c>
      <c r="D3" s="530"/>
      <c r="E3" s="530"/>
      <c r="F3" s="530"/>
      <c r="G3" s="530"/>
      <c r="H3" s="530"/>
      <c r="I3" s="530"/>
      <c r="J3" s="530"/>
      <c r="K3" s="530"/>
      <c r="L3" s="530"/>
      <c r="M3" s="530"/>
      <c r="N3" s="531"/>
      <c r="O3" s="519" t="s">
        <v>196</v>
      </c>
      <c r="Q3" s="489" t="s">
        <v>112</v>
      </c>
      <c r="R3" s="495"/>
      <c r="S3" s="495"/>
      <c r="T3" s="495"/>
      <c r="U3" s="522"/>
      <c r="W3" s="529" t="s">
        <v>35</v>
      </c>
      <c r="X3" s="530"/>
      <c r="Y3" s="530"/>
      <c r="Z3" s="530"/>
      <c r="AA3" s="530"/>
      <c r="AB3" s="530"/>
      <c r="AC3" s="530"/>
      <c r="AD3" s="530"/>
      <c r="AE3" s="530"/>
      <c r="AF3" s="530"/>
      <c r="AG3" s="530"/>
      <c r="AH3" s="531"/>
      <c r="AI3" s="519" t="s">
        <v>196</v>
      </c>
      <c r="AK3" s="489" t="s">
        <v>112</v>
      </c>
      <c r="AL3" s="495"/>
      <c r="AM3" s="495"/>
      <c r="AN3" s="495"/>
      <c r="AO3" s="522"/>
      <c r="AQ3" s="529" t="s">
        <v>41</v>
      </c>
      <c r="AR3" s="530"/>
      <c r="AS3" s="530"/>
      <c r="AT3" s="530"/>
      <c r="AU3" s="530"/>
      <c r="AV3" s="530"/>
      <c r="AW3" s="530"/>
      <c r="AX3" s="530"/>
      <c r="AY3" s="530"/>
      <c r="AZ3" s="530"/>
      <c r="BA3" s="530"/>
      <c r="BB3" s="530"/>
      <c r="BC3" s="519" t="s">
        <v>196</v>
      </c>
    </row>
    <row r="4" spans="1:55" ht="15.75" thickBot="1">
      <c r="A4" s="517"/>
      <c r="B4" s="500"/>
      <c r="C4" s="526" t="s">
        <v>69</v>
      </c>
      <c r="D4" s="527"/>
      <c r="E4" s="527"/>
      <c r="F4" s="527"/>
      <c r="G4" s="527"/>
      <c r="H4" s="527"/>
      <c r="I4" s="527"/>
      <c r="J4" s="527"/>
      <c r="K4" s="527"/>
      <c r="L4" s="527"/>
      <c r="M4" s="527"/>
      <c r="N4" s="528"/>
      <c r="O4" s="520"/>
      <c r="Q4" s="523"/>
      <c r="R4" s="524"/>
      <c r="S4" s="524"/>
      <c r="T4" s="524"/>
      <c r="U4" s="525"/>
      <c r="W4" s="532" t="str">
        <f>C4</f>
        <v>jan-dez</v>
      </c>
      <c r="X4" s="527"/>
      <c r="Y4" s="527"/>
      <c r="Z4" s="527"/>
      <c r="AA4" s="527"/>
      <c r="AB4" s="527"/>
      <c r="AC4" s="527"/>
      <c r="AD4" s="527"/>
      <c r="AE4" s="527"/>
      <c r="AF4" s="527"/>
      <c r="AG4" s="527"/>
      <c r="AH4" s="528"/>
      <c r="AI4" s="520"/>
      <c r="AK4" s="523"/>
      <c r="AL4" s="524"/>
      <c r="AM4" s="524"/>
      <c r="AN4" s="524"/>
      <c r="AO4" s="525"/>
      <c r="AQ4" s="532" t="str">
        <f>W4</f>
        <v>jan-dez</v>
      </c>
      <c r="AR4" s="527"/>
      <c r="AS4" s="527"/>
      <c r="AT4" s="527"/>
      <c r="AU4" s="527"/>
      <c r="AV4" s="527"/>
      <c r="AW4" s="527"/>
      <c r="AX4" s="527"/>
      <c r="AY4" s="527"/>
      <c r="AZ4" s="527"/>
      <c r="BA4" s="527"/>
      <c r="BB4" s="528"/>
      <c r="BC4" s="520"/>
    </row>
    <row r="5" spans="1:55" s="190" customFormat="1" ht="21.75" customHeight="1" thickBot="1">
      <c r="A5" s="508"/>
      <c r="B5" s="537"/>
      <c r="C5" s="28">
        <v>2010</v>
      </c>
      <c r="D5" s="196">
        <v>2011</v>
      </c>
      <c r="E5" s="196">
        <v>2012</v>
      </c>
      <c r="F5" s="196">
        <v>2013</v>
      </c>
      <c r="G5" s="196">
        <v>2014</v>
      </c>
      <c r="H5" s="196">
        <v>2015</v>
      </c>
      <c r="I5" s="196">
        <v>2016</v>
      </c>
      <c r="J5" s="196">
        <v>2017</v>
      </c>
      <c r="K5" s="196">
        <v>2018</v>
      </c>
      <c r="L5" s="196">
        <v>2019</v>
      </c>
      <c r="M5" s="196">
        <v>2020</v>
      </c>
      <c r="N5" s="173">
        <v>2021</v>
      </c>
      <c r="O5" s="521"/>
      <c r="P5"/>
      <c r="Q5" s="482">
        <v>2010</v>
      </c>
      <c r="R5" s="483">
        <v>2015</v>
      </c>
      <c r="S5" s="483">
        <v>2019</v>
      </c>
      <c r="T5" s="339">
        <v>2020</v>
      </c>
      <c r="U5" s="288">
        <v>2021</v>
      </c>
      <c r="W5" s="28">
        <v>2010</v>
      </c>
      <c r="X5" s="196">
        <v>2011</v>
      </c>
      <c r="Y5" s="196">
        <v>2012</v>
      </c>
      <c r="Z5" s="196">
        <v>2013</v>
      </c>
      <c r="AA5" s="196">
        <v>2014</v>
      </c>
      <c r="AB5" s="196">
        <v>2015</v>
      </c>
      <c r="AC5" s="196">
        <v>2016</v>
      </c>
      <c r="AD5" s="196">
        <v>2017</v>
      </c>
      <c r="AE5" s="196">
        <v>2018</v>
      </c>
      <c r="AF5" s="196">
        <v>2019</v>
      </c>
      <c r="AG5" s="196">
        <v>2020</v>
      </c>
      <c r="AH5" s="484">
        <v>2021</v>
      </c>
      <c r="AI5" s="521"/>
      <c r="AJ5"/>
      <c r="AK5" s="284">
        <v>2010</v>
      </c>
      <c r="AL5" s="339">
        <v>2015</v>
      </c>
      <c r="AM5" s="339">
        <v>2019</v>
      </c>
      <c r="AN5" s="386">
        <v>2020</v>
      </c>
      <c r="AO5" s="288">
        <v>2021</v>
      </c>
      <c r="AQ5" s="171">
        <v>2010</v>
      </c>
      <c r="AR5" s="197">
        <v>2011</v>
      </c>
      <c r="AS5" s="197">
        <v>2012</v>
      </c>
      <c r="AT5" s="197">
        <v>2013</v>
      </c>
      <c r="AU5" s="197">
        <v>2014</v>
      </c>
      <c r="AV5" s="197">
        <v>2015</v>
      </c>
      <c r="AW5" s="197">
        <v>2016</v>
      </c>
      <c r="AX5" s="197">
        <v>2017</v>
      </c>
      <c r="AY5" s="197">
        <v>2018</v>
      </c>
      <c r="AZ5" s="197">
        <v>2019</v>
      </c>
      <c r="BA5" s="197">
        <v>2020</v>
      </c>
      <c r="BB5" s="172">
        <v>2021</v>
      </c>
      <c r="BC5" s="521"/>
    </row>
    <row r="6" spans="1:55" s="6" customFormat="1" ht="20.100000000000001" customHeight="1" thickBot="1">
      <c r="A6" s="535" t="s">
        <v>50</v>
      </c>
      <c r="B6" s="536"/>
      <c r="C6" s="180">
        <v>693090.7699999999</v>
      </c>
      <c r="D6" s="83">
        <v>854074.43000000017</v>
      </c>
      <c r="E6" s="83">
        <v>922000.29999999993</v>
      </c>
      <c r="F6" s="83">
        <v>832539.76</v>
      </c>
      <c r="G6" s="83">
        <v>847021.94000000006</v>
      </c>
      <c r="H6" s="83">
        <v>744079.75000000012</v>
      </c>
      <c r="I6" s="83">
        <v>383542.66</v>
      </c>
      <c r="J6" s="83">
        <v>468250.43999999994</v>
      </c>
      <c r="K6" s="83">
        <v>425928.02</v>
      </c>
      <c r="L6" s="83">
        <v>495334.62000000017</v>
      </c>
      <c r="M6" s="83">
        <v>447608.55999999994</v>
      </c>
      <c r="N6" s="178">
        <v>456920.50999999989</v>
      </c>
      <c r="O6" s="274">
        <f t="shared" ref="O6:O37" si="0">(N6-M6)/M6</f>
        <v>2.0803779981330015E-2</v>
      </c>
      <c r="Q6" s="564">
        <f>C6/$C$75</f>
        <v>0.25992977789715388</v>
      </c>
      <c r="R6" s="565">
        <f>H6/$H$75</f>
        <v>0.2659147928851387</v>
      </c>
      <c r="S6" s="565">
        <f>L6/$L$75</f>
        <v>0.16716150957088169</v>
      </c>
      <c r="T6" s="565">
        <f>M6/$M$75</f>
        <v>0.14203555054552394</v>
      </c>
      <c r="U6" s="566">
        <f>N6/$N$75</f>
        <v>0.13903786295720277</v>
      </c>
      <c r="W6" s="180">
        <v>70932.030999999988</v>
      </c>
      <c r="X6" s="83">
        <v>90836.044000000009</v>
      </c>
      <c r="Y6" s="83">
        <v>107385.16499999999</v>
      </c>
      <c r="Z6" s="83">
        <v>114632.97700000007</v>
      </c>
      <c r="AA6" s="83">
        <v>117911.223</v>
      </c>
      <c r="AB6" s="83">
        <v>94594.330999999962</v>
      </c>
      <c r="AC6" s="83">
        <v>52705.174999999988</v>
      </c>
      <c r="AD6" s="83">
        <v>62730.197999999997</v>
      </c>
      <c r="AE6" s="83">
        <v>59429.263999999988</v>
      </c>
      <c r="AF6" s="83">
        <v>58404.45799999997</v>
      </c>
      <c r="AG6" s="83">
        <v>46247.900000000016</v>
      </c>
      <c r="AH6" s="178">
        <v>48544.624999999985</v>
      </c>
      <c r="AI6" s="34">
        <f t="shared" ref="AI6:AI37" si="1">(AH6-AG6)/AG6</f>
        <v>4.9661173804647747E-2</v>
      </c>
      <c r="AK6" s="399">
        <f>W6/$W$75</f>
        <v>0.11545298891913354</v>
      </c>
      <c r="AL6" s="400">
        <f>AB6/$AB$75</f>
        <v>0.12860635024023803</v>
      </c>
      <c r="AM6" s="400">
        <f>AF6/$AF$75</f>
        <v>7.1276899383218462E-2</v>
      </c>
      <c r="AN6" s="400">
        <f>AG6/$AG$75</f>
        <v>5.4015951484096172E-2</v>
      </c>
      <c r="AO6" s="400">
        <f>AH6/$AH$75</f>
        <v>5.2424899040306325E-2</v>
      </c>
      <c r="AQ6" s="276">
        <f t="shared" ref="AQ6:AQ25" si="2">(W6/C6)*10</f>
        <v>1.023416182558599</v>
      </c>
      <c r="AR6" s="182">
        <f t="shared" ref="AR6:AR25" si="3">(X6/D6)*10</f>
        <v>1.0635612167899697</v>
      </c>
      <c r="AS6" s="182">
        <f t="shared" ref="AS6:AS25" si="4">(Y6/E6)*10</f>
        <v>1.1646977229833873</v>
      </c>
      <c r="AT6" s="182">
        <f t="shared" ref="AT6:AT25" si="5">(Z6/F6)*10</f>
        <v>1.3769069359522248</v>
      </c>
      <c r="AU6" s="182">
        <f t="shared" ref="AU6:AU37" si="6">(AA6/G6)*10</f>
        <v>1.3920681086489919</v>
      </c>
      <c r="AV6" s="182">
        <f t="shared" ref="AV6:AV37" si="7">(AB6/H6)*10</f>
        <v>1.2712929091270113</v>
      </c>
      <c r="AW6" s="182">
        <f t="shared" ref="AW6:AW37" si="8">(AC6/I6)*10</f>
        <v>1.3741672178004916</v>
      </c>
      <c r="AX6" s="182">
        <f t="shared" ref="AX6:AX69" si="9">(AD6/J6)*10</f>
        <v>1.3396719499078313</v>
      </c>
      <c r="AY6" s="182">
        <f t="shared" ref="AY6:AY69" si="10">(AE6/K6)*10</f>
        <v>1.3952889035100342</v>
      </c>
      <c r="AZ6" s="182">
        <f t="shared" ref="AZ6:AZ69" si="11">(AF6/L6)*10</f>
        <v>1.1790909749050036</v>
      </c>
      <c r="BA6" s="182">
        <f t="shared" ref="BA6:BA69" si="12">(AG6/M6)*10</f>
        <v>1.0332219741284667</v>
      </c>
      <c r="BB6" s="182">
        <f t="shared" ref="BB6:BB69" si="13">(AH6/N6)*10</f>
        <v>1.0624304214315088</v>
      </c>
      <c r="BC6" s="34">
        <f>(BB6-BA6)/BA6</f>
        <v>2.8269285820870859E-2</v>
      </c>
    </row>
    <row r="7" spans="1:55" ht="20.100000000000001" customHeight="1">
      <c r="A7" s="47"/>
      <c r="B7" s="16" t="s">
        <v>127</v>
      </c>
      <c r="C7" s="270">
        <v>492920.4599999999</v>
      </c>
      <c r="D7" s="179">
        <v>629739.61</v>
      </c>
      <c r="E7" s="179">
        <v>686350.22</v>
      </c>
      <c r="F7" s="179">
        <v>637369.20999999985</v>
      </c>
      <c r="G7" s="179">
        <v>625176.14</v>
      </c>
      <c r="H7" s="179">
        <v>522322.24000000017</v>
      </c>
      <c r="I7" s="179">
        <v>168939.72999999995</v>
      </c>
      <c r="J7" s="179">
        <v>266404.88000000006</v>
      </c>
      <c r="K7" s="179">
        <v>227513.05000000002</v>
      </c>
      <c r="L7" s="179">
        <v>268334.57999999996</v>
      </c>
      <c r="M7" s="179">
        <v>219036.19999999992</v>
      </c>
      <c r="N7" s="177">
        <v>202023.85000000003</v>
      </c>
      <c r="O7" s="130">
        <f t="shared" si="0"/>
        <v>-7.7669125012212112E-2</v>
      </c>
      <c r="Q7" s="332">
        <f t="shared" ref="Q7:Q70" si="14">C7/$C$75</f>
        <v>0.18485992201102738</v>
      </c>
      <c r="R7" s="567">
        <f t="shared" ref="R7:R70" si="15">H7/$H$75</f>
        <v>0.18666441368536335</v>
      </c>
      <c r="S7" s="567">
        <f t="shared" ref="S7:S70" si="16">L7/$L$75</f>
        <v>9.0555377419144448E-2</v>
      </c>
      <c r="T7" s="567">
        <f t="shared" ref="T7:T70" si="17">M7/$M$75</f>
        <v>6.9504763841869974E-2</v>
      </c>
      <c r="U7" s="333">
        <f t="shared" ref="U7:U70" si="18">N7/$N$75</f>
        <v>6.1474509801248585E-2</v>
      </c>
      <c r="W7" s="270">
        <v>56310.070999999974</v>
      </c>
      <c r="X7" s="179">
        <v>73195.986999999994</v>
      </c>
      <c r="Y7" s="179">
        <v>86351.58</v>
      </c>
      <c r="Z7" s="179">
        <v>93750.759000000064</v>
      </c>
      <c r="AA7" s="179">
        <v>95352.808000000005</v>
      </c>
      <c r="AB7" s="179">
        <v>72664.783999999971</v>
      </c>
      <c r="AC7" s="179">
        <v>32754.181999999993</v>
      </c>
      <c r="AD7" s="179">
        <v>45690.585999999996</v>
      </c>
      <c r="AE7" s="179">
        <v>39566.081999999995</v>
      </c>
      <c r="AF7" s="179">
        <v>36835.781999999985</v>
      </c>
      <c r="AG7" s="179">
        <v>26136.990999999998</v>
      </c>
      <c r="AH7" s="177">
        <v>24188.910000000003</v>
      </c>
      <c r="AI7" s="42">
        <f t="shared" si="1"/>
        <v>-7.4533483980615628E-2</v>
      </c>
      <c r="AK7" s="340">
        <f t="shared" ref="AK7:AK70" si="19">W7/$W$75</f>
        <v>9.1653459114946545E-2</v>
      </c>
      <c r="AL7" s="341">
        <f t="shared" ref="AL7:AL70" si="20">AB7/$AB$75</f>
        <v>9.8791889137999647E-2</v>
      </c>
      <c r="AM7" s="341">
        <f t="shared" ref="AM7:AM70" si="21">AF7/$AF$75</f>
        <v>4.4954450691352538E-2</v>
      </c>
      <c r="AN7" s="341">
        <f t="shared" ref="AN7:AN70" si="22">AG7/$AG$75</f>
        <v>3.0527103669491108E-2</v>
      </c>
      <c r="AO7" s="341">
        <f t="shared" ref="AO7:AO70" si="23">AH7/$AH$75</f>
        <v>2.6122380482804363E-2</v>
      </c>
      <c r="AQ7" s="52">
        <f t="shared" si="2"/>
        <v>1.1423764191082673</v>
      </c>
      <c r="AR7" s="74">
        <f t="shared" si="3"/>
        <v>1.1623214712506331</v>
      </c>
      <c r="AS7" s="74">
        <f t="shared" si="4"/>
        <v>1.2581270827013067</v>
      </c>
      <c r="AT7" s="74">
        <f t="shared" si="5"/>
        <v>1.4709019125665026</v>
      </c>
      <c r="AU7" s="74">
        <f t="shared" si="6"/>
        <v>1.5252150857836642</v>
      </c>
      <c r="AV7" s="74">
        <f t="shared" si="7"/>
        <v>1.3911868657938049</v>
      </c>
      <c r="AW7" s="74">
        <f t="shared" si="8"/>
        <v>1.9388087100648264</v>
      </c>
      <c r="AX7" s="74">
        <f t="shared" si="9"/>
        <v>1.7150806696934375</v>
      </c>
      <c r="AY7" s="74">
        <f t="shared" si="10"/>
        <v>1.7390686819942851</v>
      </c>
      <c r="AZ7" s="74">
        <f t="shared" si="11"/>
        <v>1.3727556843400501</v>
      </c>
      <c r="BA7" s="74">
        <f t="shared" si="12"/>
        <v>1.1932726645184681</v>
      </c>
      <c r="BB7" s="74">
        <f t="shared" si="13"/>
        <v>1.1973294242239221</v>
      </c>
      <c r="BC7" s="42">
        <f t="shared" ref="BC7:BC70" si="24">(BB7-BA7)/BA7</f>
        <v>3.3996921458776552E-3</v>
      </c>
    </row>
    <row r="8" spans="1:55" ht="20.100000000000001" customHeight="1">
      <c r="A8" s="47"/>
      <c r="B8" s="16" t="s">
        <v>139</v>
      </c>
      <c r="C8" s="270">
        <v>44153.710000000014</v>
      </c>
      <c r="D8" s="179">
        <v>61809.13</v>
      </c>
      <c r="E8" s="179">
        <v>67634.510000000009</v>
      </c>
      <c r="F8" s="179">
        <v>64249.530000000021</v>
      </c>
      <c r="G8" s="179">
        <v>68700.180000000008</v>
      </c>
      <c r="H8" s="179">
        <v>73504.719999999987</v>
      </c>
      <c r="I8" s="179">
        <v>72942.160000000018</v>
      </c>
      <c r="J8" s="179">
        <v>83747.559999999983</v>
      </c>
      <c r="K8" s="179">
        <v>75584.449999999968</v>
      </c>
      <c r="L8" s="179">
        <v>91982.000000000015</v>
      </c>
      <c r="M8" s="179">
        <v>81572.220000000016</v>
      </c>
      <c r="N8" s="177">
        <v>103130.33999999998</v>
      </c>
      <c r="O8" s="130">
        <f t="shared" si="0"/>
        <v>0.26428261974480971</v>
      </c>
      <c r="Q8" s="332">
        <f t="shared" si="14"/>
        <v>1.6558962448216339E-2</v>
      </c>
      <c r="R8" s="561">
        <f t="shared" si="15"/>
        <v>2.6268679392067996E-2</v>
      </c>
      <c r="S8" s="561">
        <f t="shared" si="16"/>
        <v>3.1041339233160881E-2</v>
      </c>
      <c r="T8" s="561">
        <f t="shared" si="17"/>
        <v>2.588457016309206E-2</v>
      </c>
      <c r="U8" s="333">
        <f t="shared" si="18"/>
        <v>3.1381874452625753E-2</v>
      </c>
      <c r="W8" s="270">
        <v>2273.6259999999997</v>
      </c>
      <c r="X8" s="179">
        <v>3830.6429999999991</v>
      </c>
      <c r="Y8" s="179">
        <v>3929.5329999999999</v>
      </c>
      <c r="Z8" s="179">
        <v>4261.32</v>
      </c>
      <c r="AA8" s="179">
        <v>4658.5709999999999</v>
      </c>
      <c r="AB8" s="179">
        <v>4225.148000000001</v>
      </c>
      <c r="AC8" s="179">
        <v>4367.1240000000007</v>
      </c>
      <c r="AD8" s="179">
        <v>4451.0930000000008</v>
      </c>
      <c r="AE8" s="179">
        <v>5234.5690000000004</v>
      </c>
      <c r="AF8" s="179">
        <v>6001.4619999999995</v>
      </c>
      <c r="AG8" s="179">
        <v>4766.4250000000011</v>
      </c>
      <c r="AH8" s="177">
        <v>6724.2390000000005</v>
      </c>
      <c r="AI8" s="42">
        <f t="shared" si="1"/>
        <v>0.41075103458042433</v>
      </c>
      <c r="AK8" s="340">
        <f t="shared" si="19"/>
        <v>3.7006823811974866E-3</v>
      </c>
      <c r="AL8" s="341">
        <f t="shared" si="20"/>
        <v>5.744327992602871E-3</v>
      </c>
      <c r="AM8" s="341">
        <f t="shared" si="21"/>
        <v>7.3241943812955039E-3</v>
      </c>
      <c r="AN8" s="341">
        <f t="shared" si="22"/>
        <v>5.5670199415018429E-3</v>
      </c>
      <c r="AO8" s="341">
        <f t="shared" si="23"/>
        <v>7.261721574693192E-3</v>
      </c>
      <c r="AQ8" s="52">
        <f t="shared" si="2"/>
        <v>0.51493430563365994</v>
      </c>
      <c r="AR8" s="74">
        <f t="shared" si="3"/>
        <v>0.61975358656560919</v>
      </c>
      <c r="AS8" s="74">
        <f t="shared" si="4"/>
        <v>0.58099526410407931</v>
      </c>
      <c r="AT8" s="74">
        <f t="shared" si="5"/>
        <v>0.66324531868170833</v>
      </c>
      <c r="AU8" s="74">
        <f t="shared" si="6"/>
        <v>0.67810171676406072</v>
      </c>
      <c r="AV8" s="74">
        <f t="shared" si="7"/>
        <v>0.57481315485590612</v>
      </c>
      <c r="AW8" s="74">
        <f t="shared" si="8"/>
        <v>0.59871053996755785</v>
      </c>
      <c r="AX8" s="74">
        <f t="shared" si="9"/>
        <v>0.53148927562785131</v>
      </c>
      <c r="AY8" s="74">
        <f t="shared" si="10"/>
        <v>0.6925457551123283</v>
      </c>
      <c r="AZ8" s="74">
        <f t="shared" si="11"/>
        <v>0.65246048139853441</v>
      </c>
      <c r="BA8" s="74">
        <f t="shared" si="12"/>
        <v>0.58431963724905367</v>
      </c>
      <c r="BB8" s="74">
        <f t="shared" si="13"/>
        <v>0.6520136557292453</v>
      </c>
      <c r="BC8" s="42">
        <f t="shared" si="24"/>
        <v>0.1158510071626063</v>
      </c>
    </row>
    <row r="9" spans="1:55" ht="20.100000000000001" customHeight="1">
      <c r="A9" s="47"/>
      <c r="B9" s="16" t="s">
        <v>152</v>
      </c>
      <c r="C9" s="270">
        <v>37920.279999999992</v>
      </c>
      <c r="D9" s="179">
        <v>39702.07</v>
      </c>
      <c r="E9" s="179">
        <v>37418.389999999992</v>
      </c>
      <c r="F9" s="179">
        <v>32825.14</v>
      </c>
      <c r="G9" s="179">
        <v>39166.780000000006</v>
      </c>
      <c r="H9" s="179">
        <v>35279.629999999997</v>
      </c>
      <c r="I9" s="179">
        <v>36295.170000000006</v>
      </c>
      <c r="J9" s="179">
        <v>28117.86</v>
      </c>
      <c r="K9" s="179">
        <v>32303.610000000004</v>
      </c>
      <c r="L9" s="179">
        <v>31528.119999999995</v>
      </c>
      <c r="M9" s="179">
        <v>34176.960000000006</v>
      </c>
      <c r="N9" s="177">
        <v>36790.550000000017</v>
      </c>
      <c r="O9" s="130">
        <f t="shared" si="0"/>
        <v>7.6472278400419771E-2</v>
      </c>
      <c r="Q9" s="332">
        <f t="shared" si="14"/>
        <v>1.4221239677160736E-2</v>
      </c>
      <c r="R9" s="561">
        <f t="shared" si="15"/>
        <v>1.2608024213149631E-2</v>
      </c>
      <c r="S9" s="561">
        <f t="shared" si="16"/>
        <v>1.0639854192165902E-2</v>
      </c>
      <c r="T9" s="561">
        <f t="shared" si="17"/>
        <v>1.0845063663600069E-2</v>
      </c>
      <c r="U9" s="333">
        <f t="shared" si="18"/>
        <v>1.1195118925653218E-2</v>
      </c>
      <c r="W9" s="270">
        <v>2728.5079999999994</v>
      </c>
      <c r="X9" s="179">
        <v>3034.4590000000003</v>
      </c>
      <c r="Y9" s="179">
        <v>3201.8790000000004</v>
      </c>
      <c r="Z9" s="179">
        <v>3388.8239999999987</v>
      </c>
      <c r="AA9" s="179">
        <v>3806.3570000000004</v>
      </c>
      <c r="AB9" s="179">
        <v>3443.8870000000002</v>
      </c>
      <c r="AC9" s="179">
        <v>3474.6439999999993</v>
      </c>
      <c r="AD9" s="179">
        <v>2796.348</v>
      </c>
      <c r="AE9" s="179">
        <v>3259.1069999999982</v>
      </c>
      <c r="AF9" s="179">
        <v>3138.6869999999994</v>
      </c>
      <c r="AG9" s="179">
        <v>3352.9549999999995</v>
      </c>
      <c r="AH9" s="177">
        <v>3776.1780000000012</v>
      </c>
      <c r="AI9" s="42">
        <f t="shared" si="1"/>
        <v>0.1262238831120614</v>
      </c>
      <c r="AK9" s="340">
        <f t="shared" si="19"/>
        <v>4.441074073992992E-3</v>
      </c>
      <c r="AL9" s="341">
        <f t="shared" si="20"/>
        <v>4.6821594172467146E-3</v>
      </c>
      <c r="AM9" s="341">
        <f t="shared" si="21"/>
        <v>3.8304589265157792E-3</v>
      </c>
      <c r="AN9" s="341">
        <f t="shared" si="22"/>
        <v>3.9161357512094083E-3</v>
      </c>
      <c r="AO9" s="341">
        <f t="shared" si="23"/>
        <v>4.0780158546538572E-3</v>
      </c>
      <c r="AQ9" s="52">
        <f t="shared" si="2"/>
        <v>0.7195379359013172</v>
      </c>
      <c r="AR9" s="74">
        <f t="shared" si="3"/>
        <v>0.76430750336191555</v>
      </c>
      <c r="AS9" s="74">
        <f t="shared" si="4"/>
        <v>0.85569662403967695</v>
      </c>
      <c r="AT9" s="74">
        <f t="shared" si="5"/>
        <v>1.0323867620975871</v>
      </c>
      <c r="AU9" s="74">
        <f t="shared" si="6"/>
        <v>0.97183301767467234</v>
      </c>
      <c r="AV9" s="74">
        <f t="shared" si="7"/>
        <v>0.97616868430876413</v>
      </c>
      <c r="AW9" s="74">
        <f t="shared" si="8"/>
        <v>0.95732958407413404</v>
      </c>
      <c r="AX9" s="74">
        <f t="shared" si="9"/>
        <v>0.99450953948842469</v>
      </c>
      <c r="AY9" s="74">
        <f t="shared" si="10"/>
        <v>1.0088986958423525</v>
      </c>
      <c r="AZ9" s="74">
        <f t="shared" si="11"/>
        <v>0.99551987241865358</v>
      </c>
      <c r="BA9" s="74">
        <f t="shared" si="12"/>
        <v>0.98105712152280344</v>
      </c>
      <c r="BB9" s="74">
        <f t="shared" si="13"/>
        <v>1.0263988986302188</v>
      </c>
      <c r="BC9" s="42">
        <f t="shared" si="24"/>
        <v>4.6217265144597869E-2</v>
      </c>
    </row>
    <row r="10" spans="1:55" ht="20.100000000000001" customHeight="1">
      <c r="A10" s="47"/>
      <c r="B10" s="16" t="s">
        <v>153</v>
      </c>
      <c r="C10" s="270">
        <v>66423.080000000016</v>
      </c>
      <c r="D10" s="179">
        <v>71211.180000000008</v>
      </c>
      <c r="E10" s="179">
        <v>77853.059999999983</v>
      </c>
      <c r="F10" s="179">
        <v>52076.939999999995</v>
      </c>
      <c r="G10" s="179">
        <v>58673.959999999992</v>
      </c>
      <c r="H10" s="179">
        <v>42437.9</v>
      </c>
      <c r="I10" s="179">
        <v>32638.059999999998</v>
      </c>
      <c r="J10" s="179">
        <v>13033.109999999999</v>
      </c>
      <c r="K10" s="179">
        <v>12092.449999999999</v>
      </c>
      <c r="L10" s="179">
        <v>9498.3400000000038</v>
      </c>
      <c r="M10" s="179">
        <v>15599.400000000003</v>
      </c>
      <c r="N10" s="177">
        <v>16665.630000000005</v>
      </c>
      <c r="O10" s="130">
        <f t="shared" si="0"/>
        <v>6.8350705796376851E-2</v>
      </c>
      <c r="Q10" s="332">
        <f t="shared" si="14"/>
        <v>2.491064255789309E-2</v>
      </c>
      <c r="R10" s="561">
        <f t="shared" si="15"/>
        <v>1.5166204145429608E-2</v>
      </c>
      <c r="S10" s="561">
        <f t="shared" si="16"/>
        <v>3.2054227358820353E-3</v>
      </c>
      <c r="T10" s="561">
        <f t="shared" si="17"/>
        <v>4.9500156278956039E-3</v>
      </c>
      <c r="U10" s="333">
        <f t="shared" si="18"/>
        <v>5.0712400282391535E-3</v>
      </c>
      <c r="W10" s="270">
        <v>3817.116</v>
      </c>
      <c r="X10" s="179">
        <v>5050.2270000000008</v>
      </c>
      <c r="Y10" s="179">
        <v>7110.936999999999</v>
      </c>
      <c r="Z10" s="179">
        <v>6435.2120000000004</v>
      </c>
      <c r="AA10" s="179">
        <v>7721.2090000000007</v>
      </c>
      <c r="AB10" s="179">
        <v>5777.2750000000015</v>
      </c>
      <c r="AC10" s="179">
        <v>4998.5960000000005</v>
      </c>
      <c r="AD10" s="179">
        <v>2202.3579999999997</v>
      </c>
      <c r="AE10" s="179">
        <v>2999.6689999999999</v>
      </c>
      <c r="AF10" s="179">
        <v>2232.4699999999998</v>
      </c>
      <c r="AG10" s="179">
        <v>3278.1270000000004</v>
      </c>
      <c r="AH10" s="177">
        <v>3354.6859999999997</v>
      </c>
      <c r="AI10" s="42">
        <f t="shared" si="1"/>
        <v>2.3354494807552997E-2</v>
      </c>
      <c r="AK10" s="340">
        <f t="shared" si="19"/>
        <v>6.2129540778417501E-3</v>
      </c>
      <c r="AL10" s="341">
        <f t="shared" si="20"/>
        <v>7.8545325521058081E-3</v>
      </c>
      <c r="AM10" s="341">
        <f t="shared" si="21"/>
        <v>2.7245101660913246E-3</v>
      </c>
      <c r="AN10" s="341">
        <f t="shared" si="22"/>
        <v>3.8287392290397119E-3</v>
      </c>
      <c r="AO10" s="341">
        <f t="shared" si="23"/>
        <v>3.6228331120475047E-3</v>
      </c>
      <c r="AQ10" s="52">
        <f t="shared" si="2"/>
        <v>0.57466711871837306</v>
      </c>
      <c r="AR10" s="74">
        <f t="shared" si="3"/>
        <v>0.70919018614773688</v>
      </c>
      <c r="AS10" s="74">
        <f t="shared" si="4"/>
        <v>0.91337925574152123</v>
      </c>
      <c r="AT10" s="74">
        <f t="shared" si="5"/>
        <v>1.2357123901673179</v>
      </c>
      <c r="AU10" s="74">
        <f t="shared" si="6"/>
        <v>1.3159515737475367</v>
      </c>
      <c r="AV10" s="74">
        <f t="shared" si="7"/>
        <v>1.3613479931853369</v>
      </c>
      <c r="AW10" s="74">
        <f t="shared" si="8"/>
        <v>1.5315236260978748</v>
      </c>
      <c r="AX10" s="74">
        <f t="shared" si="9"/>
        <v>1.6898177027585894</v>
      </c>
      <c r="AY10" s="74">
        <f t="shared" si="10"/>
        <v>2.4806131098329951</v>
      </c>
      <c r="AZ10" s="74">
        <f t="shared" si="11"/>
        <v>2.3503791188776133</v>
      </c>
      <c r="BA10" s="74">
        <f t="shared" si="12"/>
        <v>2.1014442863187046</v>
      </c>
      <c r="BB10" s="74">
        <f t="shared" si="13"/>
        <v>2.0129368046692497</v>
      </c>
      <c r="BC10" s="42">
        <f t="shared" si="24"/>
        <v>-4.2117453327540584E-2</v>
      </c>
    </row>
    <row r="11" spans="1:55" ht="20.100000000000001" customHeight="1">
      <c r="A11" s="47"/>
      <c r="B11" s="16" t="s">
        <v>156</v>
      </c>
      <c r="C11" s="270">
        <v>41331.799999999988</v>
      </c>
      <c r="D11" s="179">
        <v>39782.99</v>
      </c>
      <c r="E11" s="179">
        <v>37147.96</v>
      </c>
      <c r="F11" s="179">
        <v>28854.820000000014</v>
      </c>
      <c r="G11" s="179">
        <v>38914.17</v>
      </c>
      <c r="H11" s="179">
        <v>46314.529999999984</v>
      </c>
      <c r="I11" s="179">
        <v>54430.950000000004</v>
      </c>
      <c r="J11" s="179">
        <v>56391.55999999999</v>
      </c>
      <c r="K11" s="179">
        <v>48546.659999999996</v>
      </c>
      <c r="L11" s="179">
        <v>55431.040000000008</v>
      </c>
      <c r="M11" s="179">
        <v>60141.089999999982</v>
      </c>
      <c r="N11" s="177">
        <v>55576.520000000004</v>
      </c>
      <c r="O11" s="130">
        <f t="shared" si="0"/>
        <v>-7.5897693241010089E-2</v>
      </c>
      <c r="Q11" s="332">
        <f t="shared" si="14"/>
        <v>1.5500661759050094E-2</v>
      </c>
      <c r="R11" s="561">
        <f t="shared" si="15"/>
        <v>1.6551611104216365E-2</v>
      </c>
      <c r="S11" s="561">
        <f t="shared" si="16"/>
        <v>1.8706417741372335E-2</v>
      </c>
      <c r="T11" s="561">
        <f t="shared" si="17"/>
        <v>1.9084024730353467E-2</v>
      </c>
      <c r="U11" s="333">
        <f t="shared" si="18"/>
        <v>1.6911564270551658E-2</v>
      </c>
      <c r="W11" s="270">
        <v>3801.3399999999988</v>
      </c>
      <c r="X11" s="179">
        <v>3351.7599999999998</v>
      </c>
      <c r="Y11" s="179">
        <v>3254.1130000000007</v>
      </c>
      <c r="Z11" s="179">
        <v>2574.9600000000005</v>
      </c>
      <c r="AA11" s="179">
        <v>2512.8420000000006</v>
      </c>
      <c r="AB11" s="179">
        <v>3090.2929999999997</v>
      </c>
      <c r="AC11" s="179">
        <v>3254.067</v>
      </c>
      <c r="AD11" s="179">
        <v>3205.0469999999996</v>
      </c>
      <c r="AE11" s="179">
        <v>2868.1440000000011</v>
      </c>
      <c r="AF11" s="179">
        <v>2942.9930000000008</v>
      </c>
      <c r="AG11" s="179">
        <v>2563.0709999999999</v>
      </c>
      <c r="AH11" s="177">
        <v>2520.0439999999999</v>
      </c>
      <c r="AI11" s="42">
        <f t="shared" si="1"/>
        <v>-1.6787283692102188E-2</v>
      </c>
      <c r="AK11" s="340">
        <f t="shared" si="19"/>
        <v>6.18727616720659E-3</v>
      </c>
      <c r="AL11" s="341">
        <f t="shared" si="20"/>
        <v>4.2014283488400169E-3</v>
      </c>
      <c r="AM11" s="341">
        <f t="shared" si="21"/>
        <v>3.5916336377356064E-3</v>
      </c>
      <c r="AN11" s="341">
        <f t="shared" si="22"/>
        <v>2.9935784929973862E-3</v>
      </c>
      <c r="AO11" s="341">
        <f t="shared" si="23"/>
        <v>2.7214764204508686E-3</v>
      </c>
      <c r="AQ11" s="52">
        <f t="shared" si="2"/>
        <v>0.91971315064913695</v>
      </c>
      <c r="AR11" s="74">
        <f t="shared" si="3"/>
        <v>0.84251083189071507</v>
      </c>
      <c r="AS11" s="74">
        <f t="shared" si="4"/>
        <v>0.87598699901690447</v>
      </c>
      <c r="AT11" s="74">
        <f t="shared" si="5"/>
        <v>0.89238470383804125</v>
      </c>
      <c r="AU11" s="74">
        <f t="shared" si="6"/>
        <v>0.64573958534898757</v>
      </c>
      <c r="AV11" s="74">
        <f t="shared" si="7"/>
        <v>0.66724049666486973</v>
      </c>
      <c r="AW11" s="74">
        <f t="shared" si="8"/>
        <v>0.5978339529256792</v>
      </c>
      <c r="AX11" s="74">
        <f t="shared" si="9"/>
        <v>0.56835579650571821</v>
      </c>
      <c r="AY11" s="74">
        <f t="shared" si="10"/>
        <v>0.59080150931083653</v>
      </c>
      <c r="AZ11" s="74">
        <f t="shared" si="11"/>
        <v>0.53092869987645919</v>
      </c>
      <c r="BA11" s="74">
        <f t="shared" si="12"/>
        <v>0.42617634632162482</v>
      </c>
      <c r="BB11" s="74">
        <f t="shared" si="13"/>
        <v>0.45343681108496892</v>
      </c>
      <c r="BC11" s="42">
        <f t="shared" si="24"/>
        <v>6.3965222374803718E-2</v>
      </c>
    </row>
    <row r="12" spans="1:55" ht="20.100000000000001" customHeight="1">
      <c r="A12" s="47"/>
      <c r="B12" s="16" t="s">
        <v>157</v>
      </c>
      <c r="C12" s="270">
        <v>1932.1799999999998</v>
      </c>
      <c r="D12" s="179">
        <v>2543.9999999999995</v>
      </c>
      <c r="E12" s="179">
        <v>3339.3200000000006</v>
      </c>
      <c r="F12" s="179">
        <v>4210.88</v>
      </c>
      <c r="G12" s="179">
        <v>4765.2000000000007</v>
      </c>
      <c r="H12" s="179">
        <v>7351.5700000000006</v>
      </c>
      <c r="I12" s="179">
        <v>8393.92</v>
      </c>
      <c r="J12" s="179">
        <v>6800.3200000000006</v>
      </c>
      <c r="K12" s="179">
        <v>6320.6500000000005</v>
      </c>
      <c r="L12" s="179">
        <v>8264.36</v>
      </c>
      <c r="M12" s="179">
        <v>7929.3600000000006</v>
      </c>
      <c r="N12" s="177">
        <v>6968.61</v>
      </c>
      <c r="O12" s="130">
        <f t="shared" si="0"/>
        <v>-0.12116362480704633</v>
      </c>
      <c r="Q12" s="332">
        <f t="shared" si="14"/>
        <v>7.2462531604240352E-4</v>
      </c>
      <c r="R12" s="561">
        <f t="shared" si="15"/>
        <v>2.6272603359123788E-3</v>
      </c>
      <c r="S12" s="561">
        <f t="shared" si="16"/>
        <v>2.7889891751099721E-3</v>
      </c>
      <c r="T12" s="561">
        <f t="shared" si="17"/>
        <v>2.5161516416791849E-3</v>
      </c>
      <c r="U12" s="333">
        <f t="shared" si="18"/>
        <v>2.1205015335866474E-3</v>
      </c>
      <c r="W12" s="270">
        <v>464.95100000000002</v>
      </c>
      <c r="X12" s="179">
        <v>648.04799999999966</v>
      </c>
      <c r="Y12" s="179">
        <v>654.21799999999996</v>
      </c>
      <c r="Z12" s="179">
        <v>1022.5069999999996</v>
      </c>
      <c r="AA12" s="179">
        <v>1203.2810000000002</v>
      </c>
      <c r="AB12" s="179">
        <v>1736.4879999999998</v>
      </c>
      <c r="AC12" s="179">
        <v>1891.0470000000003</v>
      </c>
      <c r="AD12" s="179">
        <v>1611.423</v>
      </c>
      <c r="AE12" s="179">
        <v>1649.0609999999999</v>
      </c>
      <c r="AF12" s="179">
        <v>1890.922</v>
      </c>
      <c r="AG12" s="179">
        <v>1704.9949999999999</v>
      </c>
      <c r="AH12" s="177">
        <v>1792.5249999999999</v>
      </c>
      <c r="AI12" s="42">
        <f t="shared" si="1"/>
        <v>5.13373939513019E-2</v>
      </c>
      <c r="AK12" s="340">
        <f t="shared" si="19"/>
        <v>7.5678056717338419E-4</v>
      </c>
      <c r="AL12" s="341">
        <f t="shared" si="20"/>
        <v>2.3608537800850933E-3</v>
      </c>
      <c r="AM12" s="341">
        <f t="shared" si="21"/>
        <v>2.3076844088770468E-3</v>
      </c>
      <c r="AN12" s="341">
        <f t="shared" si="22"/>
        <v>1.9913753316502269E-3</v>
      </c>
      <c r="AO12" s="341">
        <f t="shared" si="23"/>
        <v>1.935805295688763E-3</v>
      </c>
      <c r="AQ12" s="52">
        <f t="shared" si="2"/>
        <v>2.4063544804314301</v>
      </c>
      <c r="AR12" s="74">
        <f t="shared" si="3"/>
        <v>2.5473584905660367</v>
      </c>
      <c r="AS12" s="74">
        <f t="shared" si="4"/>
        <v>1.9591353928344688</v>
      </c>
      <c r="AT12" s="74">
        <f t="shared" si="5"/>
        <v>2.4282501519872319</v>
      </c>
      <c r="AU12" s="74">
        <f t="shared" si="6"/>
        <v>2.5251427012507346</v>
      </c>
      <c r="AV12" s="74">
        <f t="shared" si="7"/>
        <v>2.3620641577241317</v>
      </c>
      <c r="AW12" s="74">
        <f t="shared" si="8"/>
        <v>2.2528770824596851</v>
      </c>
      <c r="AX12" s="74">
        <f t="shared" si="9"/>
        <v>2.3696281939673423</v>
      </c>
      <c r="AY12" s="74">
        <f t="shared" si="10"/>
        <v>2.609005402925332</v>
      </c>
      <c r="AZ12" s="74">
        <f t="shared" si="11"/>
        <v>2.2880440832683959</v>
      </c>
      <c r="BA12" s="74">
        <f t="shared" si="12"/>
        <v>2.1502302834024434</v>
      </c>
      <c r="BB12" s="74">
        <f t="shared" si="13"/>
        <v>2.5722848602519011</v>
      </c>
      <c r="BC12" s="42">
        <f t="shared" si="24"/>
        <v>0.19628343071311155</v>
      </c>
    </row>
    <row r="13" spans="1:55" ht="20.100000000000001" customHeight="1">
      <c r="A13" s="47"/>
      <c r="B13" s="16" t="s">
        <v>165</v>
      </c>
      <c r="C13" s="270">
        <v>92.47</v>
      </c>
      <c r="D13" s="179">
        <v>91.57</v>
      </c>
      <c r="E13" s="179">
        <v>235.82</v>
      </c>
      <c r="F13" s="179">
        <v>174.31</v>
      </c>
      <c r="G13" s="179">
        <v>193.07</v>
      </c>
      <c r="H13" s="179">
        <v>302.36</v>
      </c>
      <c r="I13" s="179">
        <v>413.29</v>
      </c>
      <c r="J13" s="179">
        <v>905.48</v>
      </c>
      <c r="K13" s="179">
        <v>5693.71</v>
      </c>
      <c r="L13" s="179">
        <v>9979.68</v>
      </c>
      <c r="M13" s="179">
        <v>4976.8</v>
      </c>
      <c r="N13" s="177">
        <v>7043.0700000000006</v>
      </c>
      <c r="O13" s="130">
        <f t="shared" si="0"/>
        <v>0.41518043722874143</v>
      </c>
      <c r="Q13" s="332">
        <f t="shared" si="14"/>
        <v>3.4679016952065055E-5</v>
      </c>
      <c r="R13" s="561">
        <f t="shared" si="15"/>
        <v>1.0805561739417117E-4</v>
      </c>
      <c r="S13" s="561">
        <f t="shared" si="16"/>
        <v>3.3678614546149349E-3</v>
      </c>
      <c r="T13" s="561">
        <f t="shared" si="17"/>
        <v>1.5792426488782155E-3</v>
      </c>
      <c r="U13" s="333">
        <f t="shared" si="18"/>
        <v>2.143159214844583E-3</v>
      </c>
      <c r="W13" s="270">
        <v>32.831000000000003</v>
      </c>
      <c r="X13" s="179">
        <v>38.159999999999997</v>
      </c>
      <c r="Y13" s="179">
        <v>75.519000000000005</v>
      </c>
      <c r="Z13" s="179">
        <v>60.146000000000001</v>
      </c>
      <c r="AA13" s="179">
        <v>77.399999999999991</v>
      </c>
      <c r="AB13" s="179">
        <v>91.068999999999988</v>
      </c>
      <c r="AC13" s="179">
        <v>110.21200000000002</v>
      </c>
      <c r="AD13" s="179">
        <v>203.00799999999998</v>
      </c>
      <c r="AE13" s="179">
        <v>650.74300000000005</v>
      </c>
      <c r="AF13" s="179">
        <v>1395.325</v>
      </c>
      <c r="AG13" s="179">
        <v>792.71699999999987</v>
      </c>
      <c r="AH13" s="177">
        <v>1147.8520000000003</v>
      </c>
      <c r="AI13" s="42">
        <f t="shared" si="1"/>
        <v>0.44799720455093117</v>
      </c>
      <c r="AK13" s="340">
        <f t="shared" si="19"/>
        <v>5.3437594070922267E-5</v>
      </c>
      <c r="AL13" s="341">
        <f t="shared" si="20"/>
        <v>1.2381346309250013E-4</v>
      </c>
      <c r="AM13" s="341">
        <f t="shared" si="21"/>
        <v>1.7028569913599637E-3</v>
      </c>
      <c r="AN13" s="341">
        <f t="shared" si="22"/>
        <v>9.2586610446351609E-4</v>
      </c>
      <c r="AO13" s="341">
        <f t="shared" si="23"/>
        <v>1.2396022260592957E-3</v>
      </c>
      <c r="AQ13" s="52">
        <f t="shared" si="2"/>
        <v>3.5504487942035254</v>
      </c>
      <c r="AR13" s="74">
        <f t="shared" si="3"/>
        <v>4.1673037020858361</v>
      </c>
      <c r="AS13" s="74">
        <f t="shared" si="4"/>
        <v>3.2024001356967178</v>
      </c>
      <c r="AT13" s="74">
        <f t="shared" si="5"/>
        <v>3.4505191899489418</v>
      </c>
      <c r="AU13" s="74">
        <f t="shared" si="6"/>
        <v>4.0089086859688194</v>
      </c>
      <c r="AV13" s="74">
        <f t="shared" si="7"/>
        <v>3.0119394099748638</v>
      </c>
      <c r="AW13" s="74">
        <f t="shared" si="8"/>
        <v>2.6666989281134317</v>
      </c>
      <c r="AX13" s="74">
        <f t="shared" si="9"/>
        <v>2.2419931969783979</v>
      </c>
      <c r="AY13" s="74">
        <f t="shared" si="10"/>
        <v>1.1429156033587942</v>
      </c>
      <c r="AZ13" s="74">
        <f t="shared" si="11"/>
        <v>1.3981660734612733</v>
      </c>
      <c r="BA13" s="74">
        <f t="shared" si="12"/>
        <v>1.5928247066388037</v>
      </c>
      <c r="BB13" s="74">
        <f t="shared" si="13"/>
        <v>1.6297608855229329</v>
      </c>
      <c r="BC13" s="42">
        <f t="shared" si="24"/>
        <v>2.3189104695690136E-2</v>
      </c>
    </row>
    <row r="14" spans="1:55" ht="20.100000000000001" customHeight="1">
      <c r="A14" s="47"/>
      <c r="B14" s="16" t="s">
        <v>176</v>
      </c>
      <c r="C14" s="270">
        <v>1482.44</v>
      </c>
      <c r="D14" s="179">
        <v>1932.25</v>
      </c>
      <c r="E14" s="179">
        <v>3752.52</v>
      </c>
      <c r="F14" s="179">
        <v>4435.6999999999989</v>
      </c>
      <c r="G14" s="179">
        <v>3113.3500000000004</v>
      </c>
      <c r="H14" s="179">
        <v>5354.8500000000013</v>
      </c>
      <c r="I14" s="179">
        <v>1837.1399999999999</v>
      </c>
      <c r="J14" s="179">
        <v>2861</v>
      </c>
      <c r="K14" s="179">
        <v>3477.8000000000006</v>
      </c>
      <c r="L14" s="179">
        <v>5226.7100000000009</v>
      </c>
      <c r="M14" s="179">
        <v>2441.11</v>
      </c>
      <c r="N14" s="177">
        <v>3486.24</v>
      </c>
      <c r="O14" s="130">
        <f t="shared" si="0"/>
        <v>0.42813719988038212</v>
      </c>
      <c r="Q14" s="332">
        <f t="shared" si="14"/>
        <v>5.5595935860732479E-4</v>
      </c>
      <c r="R14" s="561">
        <f t="shared" si="15"/>
        <v>1.9136844251990263E-3</v>
      </c>
      <c r="S14" s="561">
        <f t="shared" si="16"/>
        <v>1.7638676934982312E-3</v>
      </c>
      <c r="T14" s="561">
        <f t="shared" si="17"/>
        <v>7.7461521913741772E-4</v>
      </c>
      <c r="U14" s="333">
        <f t="shared" si="18"/>
        <v>1.0608395743844344E-3</v>
      </c>
      <c r="W14" s="270">
        <v>289.48099999999999</v>
      </c>
      <c r="X14" s="179">
        <v>339.31799999999998</v>
      </c>
      <c r="Y14" s="179">
        <v>858.89900000000011</v>
      </c>
      <c r="Z14" s="179">
        <v>1007.5259999999996</v>
      </c>
      <c r="AA14" s="179">
        <v>640.803</v>
      </c>
      <c r="AB14" s="179">
        <v>1274.2790000000002</v>
      </c>
      <c r="AC14" s="179">
        <v>342.34199999999998</v>
      </c>
      <c r="AD14" s="179">
        <v>569.18599999999992</v>
      </c>
      <c r="AE14" s="179">
        <v>801.21300000000008</v>
      </c>
      <c r="AF14" s="179">
        <v>1335.9450000000002</v>
      </c>
      <c r="AG14" s="179">
        <v>649.92899999999997</v>
      </c>
      <c r="AH14" s="177">
        <v>904.12400000000002</v>
      </c>
      <c r="AI14" s="42">
        <f t="shared" si="1"/>
        <v>0.39111195222862816</v>
      </c>
      <c r="AK14" s="340">
        <f t="shared" si="19"/>
        <v>4.7117566230832586E-4</v>
      </c>
      <c r="AL14" s="341">
        <f t="shared" si="20"/>
        <v>1.7324544678875139E-3</v>
      </c>
      <c r="AM14" s="341">
        <f t="shared" si="21"/>
        <v>1.6303895388689997E-3</v>
      </c>
      <c r="AN14" s="341">
        <f t="shared" si="22"/>
        <v>7.5909464715386281E-4</v>
      </c>
      <c r="AO14" s="341">
        <f t="shared" si="23"/>
        <v>9.7639253408421498E-4</v>
      </c>
      <c r="AQ14" s="52">
        <f t="shared" si="2"/>
        <v>1.9527333315344972</v>
      </c>
      <c r="AR14" s="74">
        <f t="shared" si="3"/>
        <v>1.7560771121749255</v>
      </c>
      <c r="AS14" s="74">
        <f t="shared" si="4"/>
        <v>2.2888592199375357</v>
      </c>
      <c r="AT14" s="74">
        <f t="shared" si="5"/>
        <v>2.2714024843880329</v>
      </c>
      <c r="AU14" s="74">
        <f t="shared" si="6"/>
        <v>2.0582427288933141</v>
      </c>
      <c r="AV14" s="74">
        <f t="shared" si="7"/>
        <v>2.3796726332203515</v>
      </c>
      <c r="AW14" s="74">
        <f t="shared" si="8"/>
        <v>1.8634507985237925</v>
      </c>
      <c r="AX14" s="74">
        <f t="shared" si="9"/>
        <v>1.9894652219503666</v>
      </c>
      <c r="AY14" s="74">
        <f t="shared" si="10"/>
        <v>2.3037926275231464</v>
      </c>
      <c r="AZ14" s="74">
        <f t="shared" si="11"/>
        <v>2.5559960280941545</v>
      </c>
      <c r="BA14" s="74">
        <f t="shared" si="12"/>
        <v>2.6624322541794507</v>
      </c>
      <c r="BB14" s="74">
        <f t="shared" si="13"/>
        <v>2.5934072238285379</v>
      </c>
      <c r="BC14" s="42">
        <f t="shared" si="24"/>
        <v>-2.592555368969791E-2</v>
      </c>
    </row>
    <row r="15" spans="1:55" ht="20.100000000000001" customHeight="1">
      <c r="A15" s="47"/>
      <c r="B15" s="16" t="s">
        <v>167</v>
      </c>
      <c r="C15" s="270">
        <v>1606.25</v>
      </c>
      <c r="D15" s="179">
        <v>2431.2399999999998</v>
      </c>
      <c r="E15" s="179">
        <v>2447.65</v>
      </c>
      <c r="F15" s="179">
        <v>2778.1899999999996</v>
      </c>
      <c r="G15" s="179">
        <v>3098.3100000000004</v>
      </c>
      <c r="H15" s="179">
        <v>2895.8199999999997</v>
      </c>
      <c r="I15" s="179">
        <v>2264.09</v>
      </c>
      <c r="J15" s="179">
        <v>2262.9899999999998</v>
      </c>
      <c r="K15" s="179">
        <v>2628.5899999999997</v>
      </c>
      <c r="L15" s="179">
        <v>2556.63</v>
      </c>
      <c r="M15" s="179">
        <v>1428.3799999999999</v>
      </c>
      <c r="N15" s="177">
        <v>2736.58</v>
      </c>
      <c r="O15" s="130">
        <f t="shared" si="0"/>
        <v>0.91586272560523119</v>
      </c>
      <c r="Q15" s="332">
        <f t="shared" si="14"/>
        <v>6.0239181333680651E-4</v>
      </c>
      <c r="R15" s="561">
        <f t="shared" si="15"/>
        <v>1.0348909179864686E-3</v>
      </c>
      <c r="S15" s="561">
        <f t="shared" si="16"/>
        <v>8.6279075388310861E-4</v>
      </c>
      <c r="T15" s="561">
        <f t="shared" si="17"/>
        <v>4.5325482535055965E-4</v>
      </c>
      <c r="U15" s="333">
        <f t="shared" si="18"/>
        <v>8.3272303756165827E-4</v>
      </c>
      <c r="W15" s="270">
        <v>384.541</v>
      </c>
      <c r="X15" s="179">
        <v>613.46500000000003</v>
      </c>
      <c r="Y15" s="179">
        <v>669.35599999999988</v>
      </c>
      <c r="Z15" s="179">
        <v>647.07000000000016</v>
      </c>
      <c r="AA15" s="179">
        <v>987.33699999999999</v>
      </c>
      <c r="AB15" s="179">
        <v>839.33499999999992</v>
      </c>
      <c r="AC15" s="179">
        <v>538.77799999999991</v>
      </c>
      <c r="AD15" s="179">
        <v>674.05200000000013</v>
      </c>
      <c r="AE15" s="179">
        <v>772.95200000000011</v>
      </c>
      <c r="AF15" s="179">
        <v>703.21</v>
      </c>
      <c r="AG15" s="179">
        <v>423.98700000000002</v>
      </c>
      <c r="AH15" s="177">
        <v>845.29499999999996</v>
      </c>
      <c r="AI15" s="42">
        <f t="shared" si="1"/>
        <v>0.99368141004323229</v>
      </c>
      <c r="AK15" s="340">
        <f t="shared" si="19"/>
        <v>6.2590069938858143E-4</v>
      </c>
      <c r="AL15" s="341">
        <f t="shared" si="20"/>
        <v>1.1411234673131755E-3</v>
      </c>
      <c r="AM15" s="341">
        <f t="shared" si="21"/>
        <v>8.5819867406822074E-4</v>
      </c>
      <c r="AN15" s="341">
        <f t="shared" si="22"/>
        <v>4.952021869509206E-4</v>
      </c>
      <c r="AO15" s="341">
        <f t="shared" si="23"/>
        <v>9.1286120830629035E-4</v>
      </c>
      <c r="AQ15" s="52">
        <f t="shared" si="2"/>
        <v>2.3940295719844356</v>
      </c>
      <c r="AR15" s="74">
        <f t="shared" si="3"/>
        <v>2.5232597357726929</v>
      </c>
      <c r="AS15" s="74">
        <f t="shared" si="4"/>
        <v>2.7346883745633561</v>
      </c>
      <c r="AT15" s="74">
        <f t="shared" si="5"/>
        <v>2.3291063606160858</v>
      </c>
      <c r="AU15" s="74">
        <f t="shared" si="6"/>
        <v>3.1866953274527079</v>
      </c>
      <c r="AV15" s="74">
        <f t="shared" si="7"/>
        <v>2.8984363669012576</v>
      </c>
      <c r="AW15" s="74">
        <f t="shared" si="8"/>
        <v>2.3796668860336818</v>
      </c>
      <c r="AX15" s="74">
        <f t="shared" si="9"/>
        <v>2.9785902721620521</v>
      </c>
      <c r="AY15" s="74">
        <f t="shared" si="10"/>
        <v>2.9405574851916816</v>
      </c>
      <c r="AZ15" s="74">
        <f t="shared" si="11"/>
        <v>2.750534883811893</v>
      </c>
      <c r="BA15" s="74">
        <f t="shared" si="12"/>
        <v>2.9683067531049163</v>
      </c>
      <c r="BB15" s="74">
        <f t="shared" si="13"/>
        <v>3.0888737036739289</v>
      </c>
      <c r="BC15" s="42">
        <f t="shared" si="24"/>
        <v>4.0618089906946708E-2</v>
      </c>
    </row>
    <row r="16" spans="1:55" ht="20.100000000000001" customHeight="1">
      <c r="A16" s="47"/>
      <c r="B16" s="16" t="s">
        <v>175</v>
      </c>
      <c r="C16" s="270">
        <v>178.5</v>
      </c>
      <c r="D16" s="179">
        <v>196.52999999999997</v>
      </c>
      <c r="E16" s="179">
        <v>259.18</v>
      </c>
      <c r="F16" s="179">
        <v>360.76</v>
      </c>
      <c r="G16" s="179">
        <v>480.3</v>
      </c>
      <c r="H16" s="179">
        <v>730.54</v>
      </c>
      <c r="I16" s="179">
        <v>527.04999999999995</v>
      </c>
      <c r="J16" s="179">
        <v>304.61</v>
      </c>
      <c r="K16" s="179">
        <v>785.89999999999986</v>
      </c>
      <c r="L16" s="179">
        <v>674.08999999999992</v>
      </c>
      <c r="M16" s="179">
        <v>1473.5</v>
      </c>
      <c r="N16" s="177">
        <v>2343.9199999999996</v>
      </c>
      <c r="O16" s="130">
        <f t="shared" si="0"/>
        <v>0.59071598235493694</v>
      </c>
      <c r="Q16" s="332">
        <f t="shared" si="14"/>
        <v>6.6942841201942397E-5</v>
      </c>
      <c r="R16" s="561">
        <f t="shared" si="15"/>
        <v>2.6107603760794351E-4</v>
      </c>
      <c r="S16" s="561">
        <f t="shared" si="16"/>
        <v>2.2748642521016517E-4</v>
      </c>
      <c r="T16" s="561">
        <f t="shared" si="17"/>
        <v>4.6757234430197124E-4</v>
      </c>
      <c r="U16" s="333">
        <f t="shared" si="18"/>
        <v>7.1323921909884666E-4</v>
      </c>
      <c r="W16" s="270">
        <v>55.566000000000003</v>
      </c>
      <c r="X16" s="179">
        <v>61.907999999999994</v>
      </c>
      <c r="Y16" s="179">
        <v>67.185000000000002</v>
      </c>
      <c r="Z16" s="179">
        <v>99.937999999999988</v>
      </c>
      <c r="AA16" s="179">
        <v>91.787999999999997</v>
      </c>
      <c r="AB16" s="179">
        <v>224.69899999999998</v>
      </c>
      <c r="AC16" s="179">
        <v>142.97200000000001</v>
      </c>
      <c r="AD16" s="179">
        <v>86.18</v>
      </c>
      <c r="AE16" s="179">
        <v>211.90299999999999</v>
      </c>
      <c r="AF16" s="179">
        <v>202.05599999999998</v>
      </c>
      <c r="AG16" s="179">
        <v>419.28399999999999</v>
      </c>
      <c r="AH16" s="177">
        <v>654.52699999999993</v>
      </c>
      <c r="AI16" s="42">
        <f t="shared" si="1"/>
        <v>0.56105885271081157</v>
      </c>
      <c r="AK16" s="340">
        <f t="shared" si="19"/>
        <v>9.044236703557206E-5</v>
      </c>
      <c r="AL16" s="341">
        <f t="shared" si="20"/>
        <v>3.0549101608035321E-4</v>
      </c>
      <c r="AM16" s="341">
        <f t="shared" si="21"/>
        <v>2.4658948434682157E-4</v>
      </c>
      <c r="AN16" s="341">
        <f t="shared" si="22"/>
        <v>4.8970924522103213E-4</v>
      </c>
      <c r="AO16" s="341">
        <f t="shared" si="23"/>
        <v>7.0684472058759511E-4</v>
      </c>
      <c r="AQ16" s="52">
        <f t="shared" si="2"/>
        <v>3.1129411764705885</v>
      </c>
      <c r="AR16" s="74">
        <f t="shared" si="3"/>
        <v>3.1500534269577161</v>
      </c>
      <c r="AS16" s="74">
        <f t="shared" si="4"/>
        <v>2.5922139053939346</v>
      </c>
      <c r="AT16" s="74">
        <f t="shared" si="5"/>
        <v>2.7702073400598732</v>
      </c>
      <c r="AU16" s="74">
        <f t="shared" si="6"/>
        <v>1.91105559025609</v>
      </c>
      <c r="AV16" s="74">
        <f t="shared" si="7"/>
        <v>3.0757932488296329</v>
      </c>
      <c r="AW16" s="74">
        <f t="shared" si="8"/>
        <v>2.7126838060905039</v>
      </c>
      <c r="AX16" s="74">
        <f t="shared" si="9"/>
        <v>2.8291914251009489</v>
      </c>
      <c r="AY16" s="74">
        <f t="shared" si="10"/>
        <v>2.6963099630996314</v>
      </c>
      <c r="AZ16" s="74">
        <f t="shared" si="11"/>
        <v>2.9974632467474671</v>
      </c>
      <c r="BA16" s="74">
        <f t="shared" si="12"/>
        <v>2.8454971157108924</v>
      </c>
      <c r="BB16" s="74">
        <f t="shared" si="13"/>
        <v>2.7924459879176764</v>
      </c>
      <c r="BC16" s="42">
        <f t="shared" si="24"/>
        <v>-1.8643887389765346E-2</v>
      </c>
    </row>
    <row r="17" spans="1:55" ht="20.100000000000001" customHeight="1" thickBot="1">
      <c r="A17" s="47"/>
      <c r="B17" s="16" t="s">
        <v>33</v>
      </c>
      <c r="C17" s="188">
        <f>C6-SUM(C7:C16)</f>
        <v>5049.5999999998603</v>
      </c>
      <c r="D17" s="161">
        <f t="shared" ref="D17:N17" si="25">D6-SUM(D7:D16)</f>
        <v>4633.8600000002189</v>
      </c>
      <c r="E17" s="161">
        <f t="shared" si="25"/>
        <v>5561.6700000000419</v>
      </c>
      <c r="F17" s="161">
        <f t="shared" si="25"/>
        <v>5204.2800000001444</v>
      </c>
      <c r="G17" s="161">
        <f t="shared" si="25"/>
        <v>4740.4799999999814</v>
      </c>
      <c r="H17" s="161">
        <f t="shared" si="25"/>
        <v>7585.5899999999674</v>
      </c>
      <c r="I17" s="161">
        <f t="shared" si="25"/>
        <v>4861.1000000000349</v>
      </c>
      <c r="J17" s="161">
        <f t="shared" si="25"/>
        <v>7421.0699999999488</v>
      </c>
      <c r="K17" s="161">
        <f t="shared" si="25"/>
        <v>10981.149999999965</v>
      </c>
      <c r="L17" s="161">
        <f t="shared" si="25"/>
        <v>11859.070000000182</v>
      </c>
      <c r="M17" s="161">
        <f t="shared" si="25"/>
        <v>18833.540000000037</v>
      </c>
      <c r="N17" s="162">
        <f t="shared" si="25"/>
        <v>20155.199999999895</v>
      </c>
      <c r="O17" s="130">
        <f t="shared" si="0"/>
        <v>7.0175867096671965E-2</v>
      </c>
      <c r="Q17" s="332">
        <f t="shared" si="14"/>
        <v>1.8937510976656524E-3</v>
      </c>
      <c r="R17" s="562">
        <f t="shared" si="15"/>
        <v>2.7108930108117714E-3</v>
      </c>
      <c r="S17" s="562">
        <f t="shared" si="16"/>
        <v>4.002102746839673E-3</v>
      </c>
      <c r="T17" s="562">
        <f t="shared" si="17"/>
        <v>5.9762758393654327E-3</v>
      </c>
      <c r="U17" s="333">
        <f t="shared" si="18"/>
        <v>6.1330928994082568E-3</v>
      </c>
      <c r="W17" s="188">
        <f>W6-SUM(W7:W16)</f>
        <v>774</v>
      </c>
      <c r="X17" s="161">
        <f t="shared" ref="X17:AH17" si="26">X6-SUM(X7:X16)</f>
        <v>672.06900000003225</v>
      </c>
      <c r="Y17" s="161">
        <f t="shared" si="26"/>
        <v>1211.9459999999963</v>
      </c>
      <c r="Z17" s="161">
        <f t="shared" si="26"/>
        <v>1384.7150000000256</v>
      </c>
      <c r="AA17" s="161">
        <f t="shared" si="26"/>
        <v>858.82699999999022</v>
      </c>
      <c r="AB17" s="161">
        <f t="shared" si="26"/>
        <v>1227.0739999999787</v>
      </c>
      <c r="AC17" s="161">
        <f>AC6-SUM(AC7:AC16)</f>
        <v>831.21099999999569</v>
      </c>
      <c r="AD17" s="161">
        <f>AD6-SUM(AD7:AD16)</f>
        <v>1240.916999999994</v>
      </c>
      <c r="AE17" s="161">
        <f>AE6-SUM(AE7:AE16)</f>
        <v>1415.820999999989</v>
      </c>
      <c r="AF17" s="161">
        <f>AF6-SUM(AF7:AF16)</f>
        <v>1725.6059999999925</v>
      </c>
      <c r="AG17" s="272">
        <f t="shared" si="26"/>
        <v>2159.4190000000162</v>
      </c>
      <c r="AH17" s="162">
        <f t="shared" si="26"/>
        <v>2636.2449999999735</v>
      </c>
      <c r="AI17" s="42">
        <f t="shared" si="1"/>
        <v>0.22081217216295387</v>
      </c>
      <c r="AK17" s="340">
        <f t="shared" si="19"/>
        <v>1.2598062139713632E-3</v>
      </c>
      <c r="AL17" s="341">
        <f t="shared" si="20"/>
        <v>1.668276596984307E-3</v>
      </c>
      <c r="AM17" s="349">
        <f t="shared" si="21"/>
        <v>2.1059324827066733E-3</v>
      </c>
      <c r="AN17" s="349">
        <f t="shared" si="22"/>
        <v>2.5221268844171588E-3</v>
      </c>
      <c r="AO17" s="349">
        <f t="shared" si="23"/>
        <v>2.8469656109303761E-3</v>
      </c>
      <c r="AQ17" s="52">
        <f t="shared" si="2"/>
        <v>1.532794676806126</v>
      </c>
      <c r="AR17" s="74">
        <f t="shared" si="3"/>
        <v>1.4503437738731866</v>
      </c>
      <c r="AS17" s="74">
        <f t="shared" si="4"/>
        <v>2.1791044776119173</v>
      </c>
      <c r="AT17" s="74">
        <f t="shared" si="5"/>
        <v>2.6607234814421732</v>
      </c>
      <c r="AU17" s="74">
        <f t="shared" si="6"/>
        <v>1.8116878459565142</v>
      </c>
      <c r="AV17" s="74">
        <f t="shared" si="7"/>
        <v>1.617638179759233</v>
      </c>
      <c r="AW17" s="74">
        <f>(AC17/I17)*10</f>
        <v>1.7099236798255326</v>
      </c>
      <c r="AX17" s="74">
        <f t="shared" si="9"/>
        <v>1.672153746023151</v>
      </c>
      <c r="AY17" s="74">
        <f t="shared" si="10"/>
        <v>1.2893194246504178</v>
      </c>
      <c r="AZ17" s="74">
        <f t="shared" si="11"/>
        <v>1.4550938648645855</v>
      </c>
      <c r="BA17" s="74">
        <f t="shared" si="12"/>
        <v>1.14658157733491</v>
      </c>
      <c r="BB17" s="74">
        <f t="shared" si="13"/>
        <v>1.3079726323727807</v>
      </c>
      <c r="BC17" s="42">
        <f t="shared" si="24"/>
        <v>0.14075845821019098</v>
      </c>
    </row>
    <row r="18" spans="1:55" s="6" customFormat="1" ht="20.100000000000001" customHeight="1" thickBot="1">
      <c r="A18" s="535" t="s">
        <v>51</v>
      </c>
      <c r="B18" s="536"/>
      <c r="C18" s="180">
        <v>296577.23</v>
      </c>
      <c r="D18" s="83">
        <v>317272.29999999987</v>
      </c>
      <c r="E18" s="83">
        <v>333535.08999999997</v>
      </c>
      <c r="F18" s="83">
        <v>342787.82000000012</v>
      </c>
      <c r="G18" s="83">
        <v>358758.98000000021</v>
      </c>
      <c r="H18" s="83">
        <v>378451.9000000002</v>
      </c>
      <c r="I18" s="83">
        <v>419664.02999999991</v>
      </c>
      <c r="J18" s="83">
        <v>497363.91000000003</v>
      </c>
      <c r="K18" s="83">
        <v>525432.61999999988</v>
      </c>
      <c r="L18" s="83">
        <v>572319.76</v>
      </c>
      <c r="M18" s="83">
        <v>660942.25</v>
      </c>
      <c r="N18" s="178">
        <v>690730.37999999966</v>
      </c>
      <c r="O18" s="274">
        <f t="shared" si="0"/>
        <v>4.5069187209623315E-2</v>
      </c>
      <c r="Q18" s="577">
        <f t="shared" si="14"/>
        <v>0.11122533564146747</v>
      </c>
      <c r="R18" s="575">
        <f t="shared" si="15"/>
        <v>0.13524888777780508</v>
      </c>
      <c r="S18" s="575">
        <f t="shared" si="16"/>
        <v>0.19314183014069292</v>
      </c>
      <c r="T18" s="575">
        <f t="shared" si="17"/>
        <v>0.20973078878908691</v>
      </c>
      <c r="U18" s="578">
        <f t="shared" si="18"/>
        <v>0.2101846465916283</v>
      </c>
      <c r="W18" s="180">
        <v>107255.05500000001</v>
      </c>
      <c r="X18" s="83">
        <v>114760.84100000001</v>
      </c>
      <c r="Y18" s="83">
        <v>121323.204</v>
      </c>
      <c r="Z18" s="83">
        <v>126970.24200000006</v>
      </c>
      <c r="AA18" s="83">
        <v>126268.07100000004</v>
      </c>
      <c r="AB18" s="83">
        <v>138832.77099999998</v>
      </c>
      <c r="AC18" s="83">
        <v>147720.35999999999</v>
      </c>
      <c r="AD18" s="83">
        <v>171617.91399999993</v>
      </c>
      <c r="AE18" s="83">
        <v>182644.78700000004</v>
      </c>
      <c r="AF18" s="83">
        <v>196729.59999999998</v>
      </c>
      <c r="AG18" s="83">
        <v>214422.30400000003</v>
      </c>
      <c r="AH18" s="178">
        <v>234543.21600000001</v>
      </c>
      <c r="AI18" s="34">
        <f t="shared" si="1"/>
        <v>9.3837775383665209E-2</v>
      </c>
      <c r="AK18" s="393">
        <f t="shared" si="19"/>
        <v>0.17457439892615031</v>
      </c>
      <c r="AL18" s="394">
        <f t="shared" si="20"/>
        <v>0.18875101481555764</v>
      </c>
      <c r="AM18" s="400">
        <f t="shared" si="21"/>
        <v>0.24008913677275837</v>
      </c>
      <c r="AN18" s="400">
        <f t="shared" si="22"/>
        <v>0.25043785274514341</v>
      </c>
      <c r="AO18" s="400">
        <f t="shared" si="23"/>
        <v>0.25329074886022424</v>
      </c>
      <c r="AQ18" s="276">
        <f t="shared" si="2"/>
        <v>3.6164291843982763</v>
      </c>
      <c r="AR18" s="182">
        <f t="shared" si="3"/>
        <v>3.6171087422381358</v>
      </c>
      <c r="AS18" s="182">
        <f t="shared" si="4"/>
        <v>3.63749445373199</v>
      </c>
      <c r="AT18" s="182">
        <f t="shared" si="5"/>
        <v>3.7040476525682857</v>
      </c>
      <c r="AU18" s="182">
        <f t="shared" si="6"/>
        <v>3.5195793844658594</v>
      </c>
      <c r="AV18" s="182">
        <f t="shared" si="7"/>
        <v>3.6684390010989483</v>
      </c>
      <c r="AW18" s="182">
        <f t="shared" si="8"/>
        <v>3.5199671508658965</v>
      </c>
      <c r="AX18" s="182">
        <f t="shared" si="9"/>
        <v>3.4505502017627276</v>
      </c>
      <c r="AY18" s="182">
        <f t="shared" si="10"/>
        <v>3.4760838982551197</v>
      </c>
      <c r="AZ18" s="182">
        <f t="shared" si="11"/>
        <v>3.4374070886526784</v>
      </c>
      <c r="BA18" s="182">
        <f t="shared" si="12"/>
        <v>3.2441912133775688</v>
      </c>
      <c r="BB18" s="182">
        <f t="shared" si="13"/>
        <v>3.3955827453253198</v>
      </c>
      <c r="BC18" s="34">
        <f t="shared" si="24"/>
        <v>4.6665415812570235E-2</v>
      </c>
    </row>
    <row r="19" spans="1:55" ht="20.100000000000001" customHeight="1">
      <c r="A19" s="47"/>
      <c r="B19" s="16" t="s">
        <v>119</v>
      </c>
      <c r="C19" s="270">
        <v>124147.99999999999</v>
      </c>
      <c r="D19" s="179">
        <v>129221.42999999998</v>
      </c>
      <c r="E19" s="179">
        <v>137360.88000000003</v>
      </c>
      <c r="F19" s="179">
        <v>142859.89000000001</v>
      </c>
      <c r="G19" s="179">
        <v>160180.49</v>
      </c>
      <c r="H19" s="179">
        <v>172361.04000000004</v>
      </c>
      <c r="I19" s="179">
        <v>187504.32</v>
      </c>
      <c r="J19" s="179">
        <v>201638.73</v>
      </c>
      <c r="K19" s="179">
        <v>207543.04000000001</v>
      </c>
      <c r="L19" s="179">
        <v>226839.17999999996</v>
      </c>
      <c r="M19" s="179">
        <v>257453.40999999997</v>
      </c>
      <c r="N19" s="177">
        <v>274922.67999999993</v>
      </c>
      <c r="O19" s="130">
        <f t="shared" si="0"/>
        <v>6.7854102223776969E-2</v>
      </c>
      <c r="Q19" s="332">
        <f t="shared" si="14"/>
        <v>4.6559214843354305E-2</v>
      </c>
      <c r="R19" s="336">
        <f t="shared" si="15"/>
        <v>6.1597362719610513E-2</v>
      </c>
      <c r="S19" s="336">
        <f t="shared" si="16"/>
        <v>7.6551846423779005E-2</v>
      </c>
      <c r="T19" s="336">
        <f t="shared" si="17"/>
        <v>8.1695347446377034E-2</v>
      </c>
      <c r="U19" s="333">
        <f t="shared" si="18"/>
        <v>8.3657137443155949E-2</v>
      </c>
      <c r="W19" s="270">
        <v>44879.595999999998</v>
      </c>
      <c r="X19" s="179">
        <v>47386.455000000002</v>
      </c>
      <c r="Y19" s="179">
        <v>51284.888999999996</v>
      </c>
      <c r="Z19" s="179">
        <v>55873.523000000045</v>
      </c>
      <c r="AA19" s="179">
        <v>59259.964</v>
      </c>
      <c r="AB19" s="179">
        <v>68910.222000000009</v>
      </c>
      <c r="AC19" s="179">
        <v>74807.56700000001</v>
      </c>
      <c r="AD19" s="179">
        <v>78981.016999999978</v>
      </c>
      <c r="AE19" s="179">
        <v>80842.428999999989</v>
      </c>
      <c r="AF19" s="179">
        <v>89480.35</v>
      </c>
      <c r="AG19" s="179">
        <v>92250.347000000009</v>
      </c>
      <c r="AH19" s="177">
        <v>104305.17600000002</v>
      </c>
      <c r="AI19" s="42">
        <f t="shared" si="1"/>
        <v>0.13067516157960915</v>
      </c>
      <c r="AK19" s="340">
        <f t="shared" si="19"/>
        <v>7.3048570957783387E-2</v>
      </c>
      <c r="AL19" s="341">
        <f t="shared" si="20"/>
        <v>9.3687349463516575E-2</v>
      </c>
      <c r="AM19" s="563">
        <f t="shared" si="21"/>
        <v>0.10920197057089677</v>
      </c>
      <c r="AN19" s="563">
        <f t="shared" si="22"/>
        <v>0.1077452223331878</v>
      </c>
      <c r="AO19" s="563">
        <f t="shared" si="23"/>
        <v>0.11264250823199036</v>
      </c>
      <c r="AQ19" s="52">
        <f t="shared" si="2"/>
        <v>3.6150075716080812</v>
      </c>
      <c r="AR19" s="74">
        <f t="shared" si="3"/>
        <v>3.6670740294392354</v>
      </c>
      <c r="AS19" s="74">
        <f t="shared" si="4"/>
        <v>3.7335876852274086</v>
      </c>
      <c r="AT19" s="74">
        <f t="shared" si="5"/>
        <v>3.9110714000969788</v>
      </c>
      <c r="AU19" s="74">
        <f t="shared" si="6"/>
        <v>3.6995743988546921</v>
      </c>
      <c r="AV19" s="74">
        <f t="shared" si="7"/>
        <v>3.9980161410026298</v>
      </c>
      <c r="AW19" s="74">
        <f t="shared" si="8"/>
        <v>3.9896449852462066</v>
      </c>
      <c r="AX19" s="74">
        <f t="shared" si="9"/>
        <v>3.9169566779159926</v>
      </c>
      <c r="AY19" s="74">
        <f t="shared" si="10"/>
        <v>3.8952127231055296</v>
      </c>
      <c r="AZ19" s="74">
        <f t="shared" si="11"/>
        <v>3.9446602654797118</v>
      </c>
      <c r="BA19" s="74">
        <f t="shared" si="12"/>
        <v>3.5831860607323094</v>
      </c>
      <c r="BB19" s="74">
        <f t="shared" si="13"/>
        <v>3.7939822207465768</v>
      </c>
      <c r="BC19" s="42">
        <f t="shared" si="24"/>
        <v>5.882925319574004E-2</v>
      </c>
    </row>
    <row r="20" spans="1:55" ht="20.100000000000001" customHeight="1">
      <c r="A20" s="47"/>
      <c r="B20" s="16" t="s">
        <v>120</v>
      </c>
      <c r="C20" s="270">
        <v>85383.530000000013</v>
      </c>
      <c r="D20" s="179">
        <v>96305.699999999968</v>
      </c>
      <c r="E20" s="179">
        <v>95910.869999999966</v>
      </c>
      <c r="F20" s="179">
        <v>94861.770000000033</v>
      </c>
      <c r="G20" s="179">
        <v>97530.300000000017</v>
      </c>
      <c r="H20" s="179">
        <v>98342</v>
      </c>
      <c r="I20" s="179">
        <v>116675.91999999997</v>
      </c>
      <c r="J20" s="179">
        <v>171131.26999999996</v>
      </c>
      <c r="K20" s="179">
        <v>179926.49</v>
      </c>
      <c r="L20" s="179">
        <v>199880.53999999998</v>
      </c>
      <c r="M20" s="179">
        <v>252713.29999999993</v>
      </c>
      <c r="N20" s="177">
        <v>267154.50999999995</v>
      </c>
      <c r="O20" s="130">
        <f t="shared" si="0"/>
        <v>5.7144637816846304E-2</v>
      </c>
      <c r="Q20" s="332">
        <f t="shared" si="14"/>
        <v>3.2021378655749499E-2</v>
      </c>
      <c r="R20" s="336">
        <f t="shared" si="15"/>
        <v>3.514487870676538E-2</v>
      </c>
      <c r="S20" s="336">
        <f t="shared" si="16"/>
        <v>6.7454063275938558E-2</v>
      </c>
      <c r="T20" s="336">
        <f t="shared" si="17"/>
        <v>8.0191211481022956E-2</v>
      </c>
      <c r="U20" s="333">
        <f t="shared" si="18"/>
        <v>8.1293335135642436E-2</v>
      </c>
      <c r="W20" s="270">
        <v>24960.148000000001</v>
      </c>
      <c r="X20" s="179">
        <v>29102.915000000005</v>
      </c>
      <c r="Y20" s="179">
        <v>28595.846999999998</v>
      </c>
      <c r="Z20" s="179">
        <v>28211.688000000009</v>
      </c>
      <c r="AA20" s="179">
        <v>28788.775999999998</v>
      </c>
      <c r="AB20" s="179">
        <v>28766.753000000001</v>
      </c>
      <c r="AC20" s="179">
        <v>28895.111000000001</v>
      </c>
      <c r="AD20" s="179">
        <v>44210.894999999982</v>
      </c>
      <c r="AE20" s="179">
        <v>51408.055000000008</v>
      </c>
      <c r="AF20" s="179">
        <v>54994.248000000007</v>
      </c>
      <c r="AG20" s="179">
        <v>67896.986000000004</v>
      </c>
      <c r="AH20" s="177">
        <v>73736.35100000001</v>
      </c>
      <c r="AI20" s="42">
        <f t="shared" si="1"/>
        <v>8.6003302120067668E-2</v>
      </c>
      <c r="AK20" s="340">
        <f t="shared" si="19"/>
        <v>4.0626549808843539E-2</v>
      </c>
      <c r="AL20" s="341">
        <f t="shared" si="20"/>
        <v>3.9110029876868832E-2</v>
      </c>
      <c r="AM20" s="341">
        <f t="shared" si="21"/>
        <v>6.7115073327994351E-2</v>
      </c>
      <c r="AN20" s="341">
        <f t="shared" si="22"/>
        <v>7.9301336962161656E-2</v>
      </c>
      <c r="AO20" s="341">
        <f t="shared" si="23"/>
        <v>7.9630252716456087E-2</v>
      </c>
      <c r="AQ20" s="52">
        <f t="shared" si="2"/>
        <v>2.9232977366946526</v>
      </c>
      <c r="AR20" s="74">
        <f t="shared" si="3"/>
        <v>3.0219306853073089</v>
      </c>
      <c r="AS20" s="74">
        <f t="shared" si="4"/>
        <v>2.981502200949695</v>
      </c>
      <c r="AT20" s="74">
        <f t="shared" si="5"/>
        <v>2.9739786639022232</v>
      </c>
      <c r="AU20" s="74">
        <f t="shared" si="6"/>
        <v>2.9517776526884458</v>
      </c>
      <c r="AV20" s="74">
        <f t="shared" si="7"/>
        <v>2.9251746964674301</v>
      </c>
      <c r="AW20" s="74">
        <f t="shared" si="8"/>
        <v>2.4765273760001212</v>
      </c>
      <c r="AX20" s="74">
        <f t="shared" si="9"/>
        <v>2.5834492433790732</v>
      </c>
      <c r="AY20" s="74">
        <f t="shared" si="10"/>
        <v>2.8571698919931139</v>
      </c>
      <c r="AZ20" s="74">
        <f t="shared" si="11"/>
        <v>2.7513557848102677</v>
      </c>
      <c r="BA20" s="74">
        <f t="shared" si="12"/>
        <v>2.6867199312422425</v>
      </c>
      <c r="BB20" s="74">
        <f t="shared" si="13"/>
        <v>2.7600638671606186</v>
      </c>
      <c r="BC20" s="42">
        <f t="shared" si="24"/>
        <v>2.7298690520550267E-2</v>
      </c>
    </row>
    <row r="21" spans="1:55" ht="20.100000000000001" customHeight="1">
      <c r="A21" s="47"/>
      <c r="B21" s="16" t="s">
        <v>121</v>
      </c>
      <c r="C21" s="270">
        <v>75228.579999999958</v>
      </c>
      <c r="D21" s="179">
        <v>78463.72</v>
      </c>
      <c r="E21" s="179">
        <v>84411.87999999999</v>
      </c>
      <c r="F21" s="179">
        <v>89988.620000000039</v>
      </c>
      <c r="G21" s="179">
        <v>90422.49000000002</v>
      </c>
      <c r="H21" s="179">
        <v>99881.349999999991</v>
      </c>
      <c r="I21" s="179">
        <v>105455</v>
      </c>
      <c r="J21" s="179">
        <v>112422.36</v>
      </c>
      <c r="K21" s="179">
        <v>126645.50000000001</v>
      </c>
      <c r="L21" s="179">
        <v>129185.63</v>
      </c>
      <c r="M21" s="179">
        <v>136932.51</v>
      </c>
      <c r="N21" s="177">
        <v>131529.37999999998</v>
      </c>
      <c r="O21" s="130">
        <f t="shared" si="0"/>
        <v>-3.9458343383905206E-2</v>
      </c>
      <c r="Q21" s="332">
        <f t="shared" si="14"/>
        <v>2.8212968542227542E-2</v>
      </c>
      <c r="R21" s="336">
        <f t="shared" si="15"/>
        <v>3.5695002448780579E-2</v>
      </c>
      <c r="S21" s="336">
        <f t="shared" si="16"/>
        <v>4.3596518502311374E-2</v>
      </c>
      <c r="T21" s="336">
        <f t="shared" si="17"/>
        <v>4.3451547140721497E-2</v>
      </c>
      <c r="U21" s="333">
        <f t="shared" si="18"/>
        <v>4.0023512867229029E-2</v>
      </c>
      <c r="W21" s="270">
        <v>34004.219000000012</v>
      </c>
      <c r="X21" s="179">
        <v>34227.402000000002</v>
      </c>
      <c r="Y21" s="179">
        <v>37059.408999999992</v>
      </c>
      <c r="Z21" s="179">
        <v>38692.761000000006</v>
      </c>
      <c r="AA21" s="179">
        <v>34859.089000000007</v>
      </c>
      <c r="AB21" s="179">
        <v>38240.521999999997</v>
      </c>
      <c r="AC21" s="179">
        <v>40611.130000000005</v>
      </c>
      <c r="AD21" s="179">
        <v>44193.732000000004</v>
      </c>
      <c r="AE21" s="179">
        <v>46607.200999999994</v>
      </c>
      <c r="AF21" s="179">
        <v>47485.371999999996</v>
      </c>
      <c r="AG21" s="179">
        <v>49807.668000000012</v>
      </c>
      <c r="AH21" s="177">
        <v>50488.45400000002</v>
      </c>
      <c r="AI21" s="42">
        <f t="shared" si="1"/>
        <v>1.3668297018041623E-2</v>
      </c>
      <c r="AK21" s="340">
        <f t="shared" si="19"/>
        <v>5.534719172796268E-2</v>
      </c>
      <c r="AL21" s="341">
        <f t="shared" si="20"/>
        <v>5.1990155368840538E-2</v>
      </c>
      <c r="AM21" s="341">
        <f t="shared" si="21"/>
        <v>5.7951228350046513E-2</v>
      </c>
      <c r="AN21" s="341">
        <f t="shared" si="22"/>
        <v>5.817363768352659E-2</v>
      </c>
      <c r="AO21" s="341">
        <f t="shared" si="23"/>
        <v>5.4524102383140295E-2</v>
      </c>
      <c r="AQ21" s="52">
        <f t="shared" si="2"/>
        <v>4.5201197470429495</v>
      </c>
      <c r="AR21" s="74">
        <f t="shared" si="3"/>
        <v>4.3621946550584143</v>
      </c>
      <c r="AS21" s="74">
        <f t="shared" si="4"/>
        <v>4.3903072648068013</v>
      </c>
      <c r="AT21" s="74">
        <f t="shared" si="5"/>
        <v>4.2997393448193773</v>
      </c>
      <c r="AU21" s="74">
        <f t="shared" si="6"/>
        <v>3.8551348232060407</v>
      </c>
      <c r="AV21" s="74">
        <f t="shared" si="7"/>
        <v>3.828594827763141</v>
      </c>
      <c r="AW21" s="74">
        <f t="shared" si="8"/>
        <v>3.8510388317291739</v>
      </c>
      <c r="AX21" s="74">
        <f t="shared" si="9"/>
        <v>3.9310446783006512</v>
      </c>
      <c r="AY21" s="74">
        <f t="shared" si="10"/>
        <v>3.6801308376531332</v>
      </c>
      <c r="AZ21" s="74">
        <f t="shared" si="11"/>
        <v>3.6757472173956183</v>
      </c>
      <c r="BA21" s="74">
        <f t="shared" si="12"/>
        <v>3.6373880826401277</v>
      </c>
      <c r="BB21" s="74">
        <f t="shared" si="13"/>
        <v>3.8385685388314021</v>
      </c>
      <c r="BC21" s="42">
        <f t="shared" si="24"/>
        <v>5.5309043638052363E-2</v>
      </c>
    </row>
    <row r="22" spans="1:55" ht="20.100000000000001" customHeight="1">
      <c r="A22" s="47"/>
      <c r="B22" s="16" t="s">
        <v>160</v>
      </c>
      <c r="C22" s="270">
        <v>4636.8999999999996</v>
      </c>
      <c r="D22" s="179">
        <v>4196.91</v>
      </c>
      <c r="E22" s="179">
        <v>5508.25</v>
      </c>
      <c r="F22" s="179">
        <v>6671.28</v>
      </c>
      <c r="G22" s="179">
        <v>3004.5299999999997</v>
      </c>
      <c r="H22" s="179">
        <v>2305.59</v>
      </c>
      <c r="I22" s="179">
        <v>2533.8399999999997</v>
      </c>
      <c r="J22" s="179">
        <v>2930.4400000000005</v>
      </c>
      <c r="K22" s="179">
        <v>2430.9300000000003</v>
      </c>
      <c r="L22" s="179">
        <v>3347.8600000000006</v>
      </c>
      <c r="M22" s="179">
        <v>2735.06</v>
      </c>
      <c r="N22" s="177">
        <v>3952.2200000000003</v>
      </c>
      <c r="O22" s="130">
        <f t="shared" si="0"/>
        <v>0.44502131580294413</v>
      </c>
      <c r="Q22" s="332">
        <f t="shared" si="14"/>
        <v>1.7389762485674322E-3</v>
      </c>
      <c r="R22" s="336">
        <f t="shared" si="15"/>
        <v>8.2395803316519082E-4</v>
      </c>
      <c r="S22" s="336">
        <f t="shared" si="16"/>
        <v>1.1298086360932572E-3</v>
      </c>
      <c r="T22" s="336">
        <f t="shared" si="17"/>
        <v>8.6789169732375254E-4</v>
      </c>
      <c r="U22" s="333">
        <f t="shared" si="18"/>
        <v>1.2026341797104186E-3</v>
      </c>
      <c r="W22" s="270">
        <v>1253.039</v>
      </c>
      <c r="X22" s="179">
        <v>1198.806</v>
      </c>
      <c r="Y22" s="179">
        <v>1407.8009999999999</v>
      </c>
      <c r="Z22" s="179">
        <v>1480.3649999999996</v>
      </c>
      <c r="AA22" s="179">
        <v>1064.634</v>
      </c>
      <c r="AB22" s="179">
        <v>1153.7950000000003</v>
      </c>
      <c r="AC22" s="179">
        <v>1206.8449999999998</v>
      </c>
      <c r="AD22" s="179">
        <v>1344.5240000000001</v>
      </c>
      <c r="AE22" s="179">
        <v>1085.837</v>
      </c>
      <c r="AF22" s="179">
        <v>1435.758</v>
      </c>
      <c r="AG22" s="179">
        <v>1151.4640000000004</v>
      </c>
      <c r="AH22" s="177">
        <v>1451.7710000000002</v>
      </c>
      <c r="AI22" s="42">
        <f t="shared" si="1"/>
        <v>0.26080450626333057</v>
      </c>
      <c r="AK22" s="340">
        <f t="shared" si="19"/>
        <v>2.0395172074269548E-3</v>
      </c>
      <c r="AL22" s="341">
        <f t="shared" si="20"/>
        <v>1.5686496464088903E-3</v>
      </c>
      <c r="AM22" s="341">
        <f t="shared" si="21"/>
        <v>1.752201492986221E-3</v>
      </c>
      <c r="AN22" s="341">
        <f t="shared" si="22"/>
        <v>1.3448702224248738E-3</v>
      </c>
      <c r="AO22" s="341">
        <f t="shared" si="23"/>
        <v>1.5678141113386825E-3</v>
      </c>
      <c r="AQ22" s="52">
        <f t="shared" si="2"/>
        <v>2.7023205158618908</v>
      </c>
      <c r="AR22" s="74">
        <f t="shared" si="3"/>
        <v>2.8564014953858914</v>
      </c>
      <c r="AS22" s="74">
        <f t="shared" si="4"/>
        <v>2.5558044751055236</v>
      </c>
      <c r="AT22" s="74">
        <f t="shared" si="5"/>
        <v>2.2190119437349347</v>
      </c>
      <c r="AU22" s="74">
        <f t="shared" si="6"/>
        <v>3.5434294215734248</v>
      </c>
      <c r="AV22" s="74">
        <f t="shared" si="7"/>
        <v>5.0043372845996048</v>
      </c>
      <c r="AW22" s="74">
        <f t="shared" si="8"/>
        <v>4.7629092602532124</v>
      </c>
      <c r="AX22" s="74">
        <f t="shared" si="9"/>
        <v>4.5881301101541059</v>
      </c>
      <c r="AY22" s="74">
        <f t="shared" si="10"/>
        <v>4.4667555215493655</v>
      </c>
      <c r="AZ22" s="74">
        <f t="shared" si="11"/>
        <v>4.2885843494052907</v>
      </c>
      <c r="BA22" s="74">
        <f t="shared" si="12"/>
        <v>4.2100136742886827</v>
      </c>
      <c r="BB22" s="74">
        <f t="shared" si="13"/>
        <v>3.6733051297751644</v>
      </c>
      <c r="BC22" s="42">
        <f t="shared" si="24"/>
        <v>-0.12748380077511259</v>
      </c>
    </row>
    <row r="23" spans="1:55" ht="20.100000000000001" customHeight="1">
      <c r="A23" s="47"/>
      <c r="B23" s="16" t="s">
        <v>159</v>
      </c>
      <c r="C23" s="270">
        <v>110.28</v>
      </c>
      <c r="D23" s="179">
        <v>180.26999999999998</v>
      </c>
      <c r="E23" s="179">
        <v>116.49000000000001</v>
      </c>
      <c r="F23" s="179">
        <v>298.38000000000005</v>
      </c>
      <c r="G23" s="179">
        <v>378.34</v>
      </c>
      <c r="H23" s="179">
        <v>1108.6799999999998</v>
      </c>
      <c r="I23" s="179">
        <v>2039.8700000000001</v>
      </c>
      <c r="J23" s="179">
        <v>2946.6799999999994</v>
      </c>
      <c r="K23" s="179">
        <v>2385.4699999999998</v>
      </c>
      <c r="L23" s="179">
        <v>7354.32</v>
      </c>
      <c r="M23" s="179">
        <v>5507.920000000001</v>
      </c>
      <c r="N23" s="177">
        <v>5394.32</v>
      </c>
      <c r="O23" s="130">
        <f t="shared" si="0"/>
        <v>-2.0624845676771131E-2</v>
      </c>
      <c r="Q23" s="332">
        <f t="shared" si="14"/>
        <v>4.1358299875351302E-5</v>
      </c>
      <c r="R23" s="336">
        <f t="shared" si="15"/>
        <v>3.9621346041992877E-4</v>
      </c>
      <c r="S23" s="336">
        <f t="shared" si="16"/>
        <v>2.4818762578463142E-3</v>
      </c>
      <c r="T23" s="336">
        <f t="shared" si="17"/>
        <v>1.7477781246200976E-3</v>
      </c>
      <c r="U23" s="333">
        <f t="shared" si="18"/>
        <v>1.6414555890855024E-3</v>
      </c>
      <c r="W23" s="270">
        <v>48.381</v>
      </c>
      <c r="X23" s="179">
        <v>95.766000000000005</v>
      </c>
      <c r="Y23" s="179">
        <v>56.500999999999998</v>
      </c>
      <c r="Z23" s="179">
        <v>150.70000000000002</v>
      </c>
      <c r="AA23" s="179">
        <v>140.04399999999998</v>
      </c>
      <c r="AB23" s="179">
        <v>287.56299999999993</v>
      </c>
      <c r="AC23" s="179">
        <v>448.35299999999989</v>
      </c>
      <c r="AD23" s="179">
        <v>509.31699999999995</v>
      </c>
      <c r="AE23" s="179">
        <v>466.72899999999998</v>
      </c>
      <c r="AF23" s="179">
        <v>1305.8919999999998</v>
      </c>
      <c r="AG23" s="179">
        <v>1214.991</v>
      </c>
      <c r="AH23" s="177">
        <v>1139.933</v>
      </c>
      <c r="AI23" s="42">
        <f t="shared" si="1"/>
        <v>-6.1776589291607918E-2</v>
      </c>
      <c r="AK23" s="340">
        <f t="shared" si="19"/>
        <v>7.8747654312853394E-5</v>
      </c>
      <c r="AL23" s="341">
        <f t="shared" si="20"/>
        <v>3.9095818431374678E-4</v>
      </c>
      <c r="AM23" s="341">
        <f t="shared" si="21"/>
        <v>1.5937128068091988E-3</v>
      </c>
      <c r="AN23" s="341">
        <f t="shared" si="22"/>
        <v>1.4190675665189873E-3</v>
      </c>
      <c r="AO23" s="341">
        <f t="shared" si="23"/>
        <v>1.231050243723451E-3</v>
      </c>
      <c r="AQ23" s="52">
        <f t="shared" si="2"/>
        <v>4.3871055495103377</v>
      </c>
      <c r="AR23" s="74">
        <f t="shared" si="3"/>
        <v>5.3123647861541032</v>
      </c>
      <c r="AS23" s="74">
        <f t="shared" si="4"/>
        <v>4.8502875783329031</v>
      </c>
      <c r="AT23" s="74">
        <f t="shared" si="5"/>
        <v>5.0506066090220525</v>
      </c>
      <c r="AU23" s="74">
        <f t="shared" si="6"/>
        <v>3.7015382988846008</v>
      </c>
      <c r="AV23" s="74">
        <f t="shared" si="7"/>
        <v>2.5937421077317167</v>
      </c>
      <c r="AW23" s="74">
        <f t="shared" si="8"/>
        <v>2.1979488888997825</v>
      </c>
      <c r="AX23" s="74">
        <f t="shared" si="9"/>
        <v>1.7284435364545865</v>
      </c>
      <c r="AY23" s="74">
        <f t="shared" si="10"/>
        <v>1.9565494430866877</v>
      </c>
      <c r="AZ23" s="74">
        <f t="shared" si="11"/>
        <v>1.7756801444593109</v>
      </c>
      <c r="BA23" s="74">
        <f t="shared" si="12"/>
        <v>2.2058980522592915</v>
      </c>
      <c r="BB23" s="74">
        <f t="shared" si="13"/>
        <v>2.1132098207002921</v>
      </c>
      <c r="BC23" s="42">
        <f t="shared" si="24"/>
        <v>-4.2018365927685403E-2</v>
      </c>
    </row>
    <row r="24" spans="1:55" ht="20.100000000000001" customHeight="1">
      <c r="A24" s="47"/>
      <c r="B24" s="16" t="s">
        <v>169</v>
      </c>
      <c r="C24" s="270">
        <v>790.5100000000001</v>
      </c>
      <c r="D24" s="179">
        <v>1040.1500000000001</v>
      </c>
      <c r="E24" s="179">
        <v>771.44999999999982</v>
      </c>
      <c r="F24" s="179">
        <v>899.88</v>
      </c>
      <c r="G24" s="179">
        <v>588.90000000000009</v>
      </c>
      <c r="H24" s="179">
        <v>194.82999999999998</v>
      </c>
      <c r="I24" s="179">
        <v>353.66</v>
      </c>
      <c r="J24" s="179">
        <v>495.15</v>
      </c>
      <c r="K24" s="179">
        <v>789.73000000000013</v>
      </c>
      <c r="L24" s="179">
        <v>551.79</v>
      </c>
      <c r="M24" s="179">
        <v>304.34999999999997</v>
      </c>
      <c r="N24" s="177">
        <v>737.43</v>
      </c>
      <c r="O24" s="130">
        <f t="shared" si="0"/>
        <v>1.4229669788072943</v>
      </c>
      <c r="Q24" s="332">
        <f t="shared" si="14"/>
        <v>2.9646490419354336E-4</v>
      </c>
      <c r="R24" s="336">
        <f t="shared" si="15"/>
        <v>6.9627185927061659E-5</v>
      </c>
      <c r="S24" s="336">
        <f t="shared" si="16"/>
        <v>1.8621361326635471E-4</v>
      </c>
      <c r="T24" s="336">
        <f t="shared" si="17"/>
        <v>9.6576615533291443E-5</v>
      </c>
      <c r="U24" s="333">
        <f t="shared" si="18"/>
        <v>2.243950294122933E-4</v>
      </c>
      <c r="W24" s="270">
        <v>288.846</v>
      </c>
      <c r="X24" s="179">
        <v>361.327</v>
      </c>
      <c r="Y24" s="179">
        <v>291.10300000000001</v>
      </c>
      <c r="Z24" s="179">
        <v>332.89799999999991</v>
      </c>
      <c r="AA24" s="179">
        <v>245.82300000000004</v>
      </c>
      <c r="AB24" s="179">
        <v>97.183000000000007</v>
      </c>
      <c r="AC24" s="179">
        <v>190.20400000000001</v>
      </c>
      <c r="AD24" s="179">
        <v>245.27999999999997</v>
      </c>
      <c r="AE24" s="179">
        <v>252.32300000000001</v>
      </c>
      <c r="AF24" s="179">
        <v>213.90800000000002</v>
      </c>
      <c r="AG24" s="179">
        <v>306.22400000000005</v>
      </c>
      <c r="AH24" s="177">
        <v>1126.7310000000002</v>
      </c>
      <c r="AI24" s="42">
        <f t="shared" si="1"/>
        <v>2.6794340090913842</v>
      </c>
      <c r="AK24" s="340">
        <f t="shared" si="19"/>
        <v>4.7014210036275505E-4</v>
      </c>
      <c r="AL24" s="341">
        <f t="shared" si="20"/>
        <v>1.321257923521554E-4</v>
      </c>
      <c r="AM24" s="341">
        <f t="shared" si="21"/>
        <v>2.6105368520439834E-4</v>
      </c>
      <c r="AN24" s="341">
        <f t="shared" si="22"/>
        <v>3.5765906619037542E-4</v>
      </c>
      <c r="AO24" s="341">
        <f t="shared" si="23"/>
        <v>1.2167929800793273E-3</v>
      </c>
      <c r="AQ24" s="52">
        <f t="shared" si="2"/>
        <v>3.6539196215101639</v>
      </c>
      <c r="AR24" s="74">
        <f t="shared" si="3"/>
        <v>3.4737970485026191</v>
      </c>
      <c r="AS24" s="74">
        <f t="shared" si="4"/>
        <v>3.7734525892799287</v>
      </c>
      <c r="AT24" s="74">
        <f t="shared" si="5"/>
        <v>3.6993599146552865</v>
      </c>
      <c r="AU24" s="74">
        <f t="shared" si="6"/>
        <v>4.1742740703005605</v>
      </c>
      <c r="AV24" s="74">
        <f t="shared" si="7"/>
        <v>4.9880921829287077</v>
      </c>
      <c r="AW24" s="74">
        <f t="shared" si="8"/>
        <v>5.378159814511112</v>
      </c>
      <c r="AX24" s="74">
        <f t="shared" si="9"/>
        <v>4.9536504089669791</v>
      </c>
      <c r="AY24" s="74">
        <f t="shared" si="10"/>
        <v>3.1950540057994496</v>
      </c>
      <c r="AZ24" s="74">
        <f t="shared" si="11"/>
        <v>3.8766197285199082</v>
      </c>
      <c r="BA24" s="74">
        <f t="shared" si="12"/>
        <v>10.061573845901105</v>
      </c>
      <c r="BB24" s="74">
        <f t="shared" si="13"/>
        <v>15.2791586998088</v>
      </c>
      <c r="BC24" s="42">
        <f t="shared" si="24"/>
        <v>0.51856547830568678</v>
      </c>
    </row>
    <row r="25" spans="1:55" ht="20.100000000000001" customHeight="1">
      <c r="A25" s="47"/>
      <c r="B25" s="16" t="s">
        <v>170</v>
      </c>
      <c r="C25" s="270">
        <v>708.49</v>
      </c>
      <c r="D25" s="179">
        <v>623.96</v>
      </c>
      <c r="E25" s="179">
        <v>593.6400000000001</v>
      </c>
      <c r="F25" s="179">
        <v>1227.9800000000002</v>
      </c>
      <c r="G25" s="179">
        <v>472.35</v>
      </c>
      <c r="H25" s="179">
        <v>563.87</v>
      </c>
      <c r="I25" s="179">
        <v>585.00000000000011</v>
      </c>
      <c r="J25" s="179">
        <v>1688.3</v>
      </c>
      <c r="K25" s="179">
        <v>1265.3799999999999</v>
      </c>
      <c r="L25" s="179">
        <v>786.88</v>
      </c>
      <c r="M25" s="179">
        <v>526.18999999999994</v>
      </c>
      <c r="N25" s="177">
        <v>865.46000000000026</v>
      </c>
      <c r="O25" s="130">
        <f t="shared" si="0"/>
        <v>0.64476709933674214</v>
      </c>
      <c r="Q25" s="332">
        <f t="shared" si="14"/>
        <v>2.6570494993369281E-4</v>
      </c>
      <c r="R25" s="336">
        <f t="shared" si="15"/>
        <v>2.01512504894997E-4</v>
      </c>
      <c r="S25" s="336">
        <f t="shared" si="16"/>
        <v>2.6554987949587561E-4</v>
      </c>
      <c r="T25" s="336">
        <f t="shared" si="17"/>
        <v>1.6697108371106496E-4</v>
      </c>
      <c r="U25" s="333">
        <f t="shared" si="18"/>
        <v>2.6335370429079839E-4</v>
      </c>
      <c r="W25" s="270">
        <v>264.24100000000004</v>
      </c>
      <c r="X25" s="179">
        <v>253.15100000000001</v>
      </c>
      <c r="Y25" s="179">
        <v>225.78300000000002</v>
      </c>
      <c r="Z25" s="179">
        <v>409.93700000000001</v>
      </c>
      <c r="AA25" s="179">
        <v>203.20200000000003</v>
      </c>
      <c r="AB25" s="179">
        <v>202.74700000000001</v>
      </c>
      <c r="AC25" s="179">
        <v>206.03299999999999</v>
      </c>
      <c r="AD25" s="179">
        <v>750.57</v>
      </c>
      <c r="AE25" s="179">
        <v>543.22699999999998</v>
      </c>
      <c r="AF25" s="179">
        <v>385.85599999999999</v>
      </c>
      <c r="AG25" s="179">
        <v>243.44100000000003</v>
      </c>
      <c r="AH25" s="177">
        <v>396.61399999999998</v>
      </c>
      <c r="AI25" s="42">
        <f t="shared" si="1"/>
        <v>0.62919968288004047</v>
      </c>
      <c r="AK25" s="340">
        <f t="shared" si="19"/>
        <v>4.3009360954264481E-4</v>
      </c>
      <c r="AL25" s="341">
        <f t="shared" si="20"/>
        <v>2.7564602885301394E-4</v>
      </c>
      <c r="AM25" s="341">
        <f t="shared" si="21"/>
        <v>4.7089931539834095E-4</v>
      </c>
      <c r="AN25" s="341">
        <f t="shared" si="22"/>
        <v>2.8433068842563346E-4</v>
      </c>
      <c r="AO25" s="341">
        <f t="shared" si="23"/>
        <v>4.2831619170962922E-4</v>
      </c>
      <c r="AQ25" s="52">
        <f t="shared" si="2"/>
        <v>3.7296362686841036</v>
      </c>
      <c r="AR25" s="74">
        <f t="shared" si="3"/>
        <v>4.0571671260978261</v>
      </c>
      <c r="AS25" s="74">
        <f t="shared" si="4"/>
        <v>3.803365676167374</v>
      </c>
      <c r="AT25" s="74">
        <f t="shared" si="5"/>
        <v>3.3383035554324985</v>
      </c>
      <c r="AU25" s="74">
        <f t="shared" si="6"/>
        <v>4.3019371228961578</v>
      </c>
      <c r="AV25" s="74">
        <f t="shared" si="7"/>
        <v>3.5956337453668401</v>
      </c>
      <c r="AW25" s="74">
        <f t="shared" si="8"/>
        <v>3.5219316239316227</v>
      </c>
      <c r="AX25" s="74">
        <f t="shared" si="9"/>
        <v>4.4457146241781675</v>
      </c>
      <c r="AY25" s="74">
        <f t="shared" si="10"/>
        <v>4.2929949896473794</v>
      </c>
      <c r="AZ25" s="74">
        <f t="shared" si="11"/>
        <v>4.9036193574623832</v>
      </c>
      <c r="BA25" s="74">
        <f t="shared" si="12"/>
        <v>4.6264847298504357</v>
      </c>
      <c r="BB25" s="74">
        <f t="shared" si="13"/>
        <v>4.5826959073787332</v>
      </c>
      <c r="BC25" s="42">
        <f t="shared" si="24"/>
        <v>-9.464815087181333E-3</v>
      </c>
    </row>
    <row r="26" spans="1:55" ht="20.100000000000001" customHeight="1">
      <c r="A26" s="47"/>
      <c r="B26" s="16" t="s">
        <v>178</v>
      </c>
      <c r="C26" s="270">
        <v>3681.0199999999995</v>
      </c>
      <c r="D26" s="179">
        <v>5100.9299999999985</v>
      </c>
      <c r="E26" s="179">
        <v>7017.1099999999988</v>
      </c>
      <c r="F26" s="179">
        <v>3648.6899999999996</v>
      </c>
      <c r="G26" s="179">
        <v>4081.45</v>
      </c>
      <c r="H26" s="179">
        <v>1482.34</v>
      </c>
      <c r="I26" s="179">
        <v>1589.7499999999998</v>
      </c>
      <c r="J26" s="179">
        <v>779.32999999999993</v>
      </c>
      <c r="K26" s="179">
        <v>853.84</v>
      </c>
      <c r="L26" s="179">
        <v>619.36999999999989</v>
      </c>
      <c r="M26" s="179">
        <v>1012.0600000000001</v>
      </c>
      <c r="N26" s="177">
        <v>1657.0900000000004</v>
      </c>
      <c r="O26" s="130">
        <f t="shared" si="0"/>
        <v>0.63734363575282127</v>
      </c>
      <c r="Q26" s="332">
        <f t="shared" si="14"/>
        <v>1.3804926460569968E-3</v>
      </c>
      <c r="R26" s="336">
        <f t="shared" si="15"/>
        <v>5.2974984749330485E-4</v>
      </c>
      <c r="S26" s="336">
        <f t="shared" si="16"/>
        <v>2.090199634802771E-4</v>
      </c>
      <c r="T26" s="336">
        <f t="shared" si="17"/>
        <v>3.2114778878469834E-4</v>
      </c>
      <c r="U26" s="333">
        <f t="shared" si="18"/>
        <v>5.0424143212076701E-4</v>
      </c>
      <c r="W26" s="270">
        <v>857.16699999999992</v>
      </c>
      <c r="X26" s="179">
        <v>1295.3879999999999</v>
      </c>
      <c r="Y26" s="179">
        <v>1680.3899999999999</v>
      </c>
      <c r="Z26" s="179">
        <v>853.12100000000055</v>
      </c>
      <c r="AA26" s="179">
        <v>892.61699999999996</v>
      </c>
      <c r="AB26" s="179">
        <v>327.90600000000001</v>
      </c>
      <c r="AC26" s="179">
        <v>344.18399999999997</v>
      </c>
      <c r="AD26" s="179">
        <v>176.95800000000003</v>
      </c>
      <c r="AE26" s="179">
        <v>193.49399999999997</v>
      </c>
      <c r="AF26" s="179">
        <v>132.97500000000002</v>
      </c>
      <c r="AG26" s="179">
        <v>191.30300000000003</v>
      </c>
      <c r="AH26" s="177">
        <v>319.99400000000003</v>
      </c>
      <c r="AI26" s="42">
        <f t="shared" si="1"/>
        <v>0.67270769407693543</v>
      </c>
      <c r="AK26" s="340">
        <f t="shared" si="19"/>
        <v>1.3951735310222112E-3</v>
      </c>
      <c r="AL26" s="341">
        <f t="shared" si="20"/>
        <v>4.4580677759511301E-4</v>
      </c>
      <c r="AM26" s="341">
        <f t="shared" si="21"/>
        <v>1.6228291503849726E-4</v>
      </c>
      <c r="AN26" s="341">
        <f t="shared" si="22"/>
        <v>2.2343530337079194E-4</v>
      </c>
      <c r="AO26" s="341">
        <f t="shared" si="23"/>
        <v>3.4557179385985142E-4</v>
      </c>
      <c r="AQ26" s="52">
        <f t="shared" ref="AQ26:AQ29" si="27">(W26/C26)*10</f>
        <v>2.3286127214739394</v>
      </c>
      <c r="AR26" s="74">
        <f t="shared" ref="AR26:AR29" si="28">(X26/D26)*10</f>
        <v>2.5395133828537153</v>
      </c>
      <c r="AS26" s="74"/>
      <c r="AT26" s="74">
        <f t="shared" ref="AT26:AT29" si="29">(Z26/F26)*10</f>
        <v>2.338156982369016</v>
      </c>
      <c r="AU26" s="74">
        <f t="shared" ref="AU26:AU29" si="30">(AA26/G26)*10</f>
        <v>2.1870095186759606</v>
      </c>
      <c r="AV26" s="74">
        <f t="shared" ref="AV26:AV29" si="31">(AB26/H26)*10</f>
        <v>2.2120835975552171</v>
      </c>
      <c r="AW26" s="74">
        <f t="shared" ref="AW26:AW29" si="32">(AC26/I26)*10</f>
        <v>2.1650196571788021</v>
      </c>
      <c r="AX26" s="74">
        <f t="shared" ref="AX26:AX29" si="33">(AD26/J26)*10</f>
        <v>2.2706427315771243</v>
      </c>
      <c r="AY26" s="74">
        <f t="shared" si="10"/>
        <v>2.266162278647053</v>
      </c>
      <c r="AZ26" s="74">
        <f t="shared" si="11"/>
        <v>2.1469396322069207</v>
      </c>
      <c r="BA26" s="74">
        <f t="shared" si="12"/>
        <v>1.8902337806058931</v>
      </c>
      <c r="BB26" s="74">
        <f t="shared" si="13"/>
        <v>1.9310598700130948</v>
      </c>
      <c r="BC26" s="42">
        <f t="shared" si="24"/>
        <v>2.159843392181645E-2</v>
      </c>
    </row>
    <row r="27" spans="1:55" ht="20.100000000000001" customHeight="1">
      <c r="A27" s="47"/>
      <c r="B27" s="16" t="s">
        <v>180</v>
      </c>
      <c r="C27" s="270">
        <v>197.9</v>
      </c>
      <c r="D27" s="179">
        <v>260.17</v>
      </c>
      <c r="E27" s="179">
        <v>132.01</v>
      </c>
      <c r="F27" s="179">
        <v>228.87</v>
      </c>
      <c r="G27" s="179">
        <v>177.84000000000003</v>
      </c>
      <c r="H27" s="179">
        <v>210.9</v>
      </c>
      <c r="I27" s="179">
        <v>238.79</v>
      </c>
      <c r="J27" s="179">
        <v>336.64000000000004</v>
      </c>
      <c r="K27" s="179">
        <v>378.74</v>
      </c>
      <c r="L27" s="179">
        <v>364.17999999999995</v>
      </c>
      <c r="M27" s="179">
        <v>538.92999999999995</v>
      </c>
      <c r="N27" s="177">
        <v>508.25</v>
      </c>
      <c r="O27" s="130">
        <f t="shared" si="0"/>
        <v>-5.6927615831369481E-2</v>
      </c>
      <c r="Q27" s="332">
        <f t="shared" si="14"/>
        <v>7.4218421702321568E-5</v>
      </c>
      <c r="R27" s="336">
        <f t="shared" si="15"/>
        <v>7.5370186891224696E-5</v>
      </c>
      <c r="S27" s="336">
        <f t="shared" si="16"/>
        <v>1.2290051229515043E-4</v>
      </c>
      <c r="T27" s="336">
        <f t="shared" si="17"/>
        <v>1.7101375196108677E-4</v>
      </c>
      <c r="U27" s="333">
        <f t="shared" si="18"/>
        <v>1.546570843317984E-4</v>
      </c>
      <c r="W27" s="270">
        <v>99.456000000000003</v>
      </c>
      <c r="X27" s="179">
        <v>104.232</v>
      </c>
      <c r="Y27" s="179">
        <v>77.294999999999987</v>
      </c>
      <c r="Z27" s="179">
        <v>120.76400000000002</v>
      </c>
      <c r="AA27" s="179">
        <v>93.190999999999988</v>
      </c>
      <c r="AB27" s="179">
        <v>100.67100000000001</v>
      </c>
      <c r="AC27" s="179">
        <v>96.993000000000009</v>
      </c>
      <c r="AD27" s="179">
        <v>130.47499999999999</v>
      </c>
      <c r="AE27" s="179">
        <v>175.51299999999998</v>
      </c>
      <c r="AF27" s="179">
        <v>135.691</v>
      </c>
      <c r="AG27" s="179">
        <v>200.27899999999997</v>
      </c>
      <c r="AH27" s="177">
        <v>191.83099999999996</v>
      </c>
      <c r="AI27" s="42">
        <f t="shared" si="1"/>
        <v>-4.2181157285586648E-2</v>
      </c>
      <c r="AK27" s="340">
        <f t="shared" si="19"/>
        <v>1.6188021552549859E-4</v>
      </c>
      <c r="AL27" s="341">
        <f t="shared" si="20"/>
        <v>1.3686792589119329E-4</v>
      </c>
      <c r="AM27" s="341">
        <f t="shared" si="21"/>
        <v>1.6559752603488424E-4</v>
      </c>
      <c r="AN27" s="341">
        <f t="shared" si="22"/>
        <v>2.3391896166708741E-4</v>
      </c>
      <c r="AO27" s="341">
        <f t="shared" si="23"/>
        <v>2.0716445554582003E-4</v>
      </c>
      <c r="AQ27" s="52"/>
      <c r="AR27" s="74"/>
      <c r="AS27" s="74"/>
      <c r="AT27" s="74">
        <f t="shared" si="29"/>
        <v>5.2765325293834939</v>
      </c>
      <c r="AU27" s="74">
        <f t="shared" si="30"/>
        <v>5.2401596941070601</v>
      </c>
      <c r="AV27" s="74">
        <f t="shared" si="31"/>
        <v>4.7733997155049792</v>
      </c>
      <c r="AW27" s="74">
        <f t="shared" si="32"/>
        <v>4.0618535114535792</v>
      </c>
      <c r="AX27" s="74">
        <f t="shared" si="33"/>
        <v>3.8758020437262353</v>
      </c>
      <c r="AY27" s="74">
        <f t="shared" si="10"/>
        <v>4.6341289538997721</v>
      </c>
      <c r="AZ27" s="74">
        <f t="shared" si="11"/>
        <v>3.7259322313141858</v>
      </c>
      <c r="BA27" s="74">
        <f t="shared" si="12"/>
        <v>3.7162340192603862</v>
      </c>
      <c r="BB27" s="74">
        <f t="shared" si="13"/>
        <v>3.7743433349729454</v>
      </c>
      <c r="BC27" s="42">
        <f t="shared" si="24"/>
        <v>1.5636613682397812E-2</v>
      </c>
    </row>
    <row r="28" spans="1:55" ht="20.100000000000001" customHeight="1">
      <c r="A28" s="47"/>
      <c r="B28" s="16" t="s">
        <v>179</v>
      </c>
      <c r="C28" s="270">
        <v>127.4</v>
      </c>
      <c r="D28" s="179">
        <v>216</v>
      </c>
      <c r="E28" s="179">
        <v>171.49</v>
      </c>
      <c r="F28" s="179">
        <v>269.32</v>
      </c>
      <c r="G28" s="179">
        <v>123.89999999999999</v>
      </c>
      <c r="H28" s="179">
        <v>160.38000000000002</v>
      </c>
      <c r="I28" s="179">
        <v>139.06000000000003</v>
      </c>
      <c r="J28" s="179">
        <v>166.64000000000001</v>
      </c>
      <c r="K28" s="179">
        <v>159.31</v>
      </c>
      <c r="L28" s="179">
        <v>195.98999999999998</v>
      </c>
      <c r="M28" s="179">
        <v>237.64000000000007</v>
      </c>
      <c r="N28" s="177">
        <v>394.65000000000009</v>
      </c>
      <c r="O28" s="130">
        <f t="shared" si="0"/>
        <v>0.66070526847332089</v>
      </c>
      <c r="Q28" s="332">
        <f t="shared" si="14"/>
        <v>4.7778812151974574E-5</v>
      </c>
      <c r="R28" s="336">
        <f t="shared" si="15"/>
        <v>5.7315649946015257E-5</v>
      </c>
      <c r="S28" s="336">
        <f t="shared" si="16"/>
        <v>6.614111539548172E-5</v>
      </c>
      <c r="T28" s="336">
        <f t="shared" si="17"/>
        <v>7.5408138377957564E-5</v>
      </c>
      <c r="U28" s="333">
        <f t="shared" si="18"/>
        <v>1.2008936218700295E-4</v>
      </c>
      <c r="W28" s="270">
        <v>38.950000000000003</v>
      </c>
      <c r="X28" s="179">
        <v>76.847999999999999</v>
      </c>
      <c r="Y28" s="179">
        <v>38.063000000000002</v>
      </c>
      <c r="Z28" s="179">
        <v>83.908999999999992</v>
      </c>
      <c r="AA28" s="179">
        <v>57.958000000000006</v>
      </c>
      <c r="AB28" s="179">
        <v>75.13000000000001</v>
      </c>
      <c r="AC28" s="179">
        <v>64.326000000000008</v>
      </c>
      <c r="AD28" s="179">
        <v>82.411999999999964</v>
      </c>
      <c r="AE28" s="179">
        <v>81.624000000000009</v>
      </c>
      <c r="AF28" s="179">
        <v>96.864000000000004</v>
      </c>
      <c r="AG28" s="179">
        <v>195.62399999999997</v>
      </c>
      <c r="AH28" s="177">
        <v>181.20500000000004</v>
      </c>
      <c r="AI28" s="42">
        <f t="shared" si="1"/>
        <v>-7.3707725023514137E-2</v>
      </c>
      <c r="AK28" s="340">
        <f t="shared" si="19"/>
        <v>6.3397224850367712E-5</v>
      </c>
      <c r="AL28" s="341">
        <f t="shared" si="20"/>
        <v>1.0214348990479237E-4</v>
      </c>
      <c r="AM28" s="341">
        <f t="shared" si="21"/>
        <v>1.1821298952652001E-4</v>
      </c>
      <c r="AN28" s="341">
        <f t="shared" si="22"/>
        <v>2.2848208228102952E-4</v>
      </c>
      <c r="AO28" s="341">
        <f t="shared" si="23"/>
        <v>1.9568909700298876E-4</v>
      </c>
      <c r="AQ28" s="52">
        <f t="shared" si="27"/>
        <v>3.0572998430141292</v>
      </c>
      <c r="AR28" s="74">
        <f t="shared" si="28"/>
        <v>3.5577777777777775</v>
      </c>
      <c r="AS28" s="74">
        <f t="shared" ref="AS28:AS29" si="34">(Y28/E28)*10</f>
        <v>2.2195463292320254</v>
      </c>
      <c r="AT28" s="74">
        <f t="shared" si="29"/>
        <v>3.1155874053170947</v>
      </c>
      <c r="AU28" s="74">
        <f t="shared" si="30"/>
        <v>4.6778046811945124</v>
      </c>
      <c r="AV28" s="74">
        <f t="shared" si="31"/>
        <v>4.6844993141289439</v>
      </c>
      <c r="AW28" s="74">
        <f t="shared" si="32"/>
        <v>4.6257730476053496</v>
      </c>
      <c r="AX28" s="74">
        <f t="shared" si="33"/>
        <v>4.9455112818050857</v>
      </c>
      <c r="AY28" s="74">
        <f t="shared" si="10"/>
        <v>5.1235955056179785</v>
      </c>
      <c r="AZ28" s="74">
        <f t="shared" si="11"/>
        <v>4.9422929741313339</v>
      </c>
      <c r="BA28" s="74">
        <f t="shared" si="12"/>
        <v>8.2319474835886179</v>
      </c>
      <c r="BB28" s="74">
        <f t="shared" si="13"/>
        <v>4.5915368047637148</v>
      </c>
      <c r="BC28" s="42">
        <f t="shared" si="24"/>
        <v>-0.4422295800699047</v>
      </c>
    </row>
    <row r="29" spans="1:55" ht="20.100000000000001" customHeight="1" thickBot="1">
      <c r="A29" s="175"/>
      <c r="B29" s="16" t="s">
        <v>33</v>
      </c>
      <c r="C29" s="188">
        <f>C18-SUM(C19:C28)</f>
        <v>1564.6199999998789</v>
      </c>
      <c r="D29" s="161">
        <f t="shared" ref="D29:N29" si="35">D18-SUM(D19:D28)</f>
        <v>1663.0599999998813</v>
      </c>
      <c r="E29" s="161">
        <f t="shared" si="35"/>
        <v>1541.0199999999604</v>
      </c>
      <c r="F29" s="161">
        <f t="shared" si="35"/>
        <v>1833.140000000014</v>
      </c>
      <c r="G29" s="161">
        <f t="shared" si="35"/>
        <v>1798.3900000000722</v>
      </c>
      <c r="H29" s="161">
        <f t="shared" si="35"/>
        <v>1840.9200000001001</v>
      </c>
      <c r="I29" s="161">
        <f t="shared" si="35"/>
        <v>2548.8199999999488</v>
      </c>
      <c r="J29" s="161">
        <f t="shared" si="35"/>
        <v>2828.3699999999953</v>
      </c>
      <c r="K29" s="161">
        <f t="shared" si="35"/>
        <v>3054.1899999998859</v>
      </c>
      <c r="L29" s="161">
        <f t="shared" si="35"/>
        <v>3194.0200000000186</v>
      </c>
      <c r="M29" s="161">
        <f t="shared" si="35"/>
        <v>2980.8799999998882</v>
      </c>
      <c r="N29" s="162">
        <f t="shared" si="35"/>
        <v>3614.3899999997811</v>
      </c>
      <c r="O29" s="130">
        <f t="shared" si="0"/>
        <v>0.21252448941249452</v>
      </c>
      <c r="Q29" s="332">
        <f t="shared" si="14"/>
        <v>5.8677931765476192E-4</v>
      </c>
      <c r="R29" s="336">
        <f t="shared" si="15"/>
        <v>6.5789703391086246E-4</v>
      </c>
      <c r="S29" s="336">
        <f t="shared" si="16"/>
        <v>1.0778919607912535E-3</v>
      </c>
      <c r="T29" s="336">
        <f t="shared" si="17"/>
        <v>9.4589552065341555E-4</v>
      </c>
      <c r="U29" s="333">
        <f t="shared" si="18"/>
        <v>1.0998347644623216E-3</v>
      </c>
      <c r="W29" s="188">
        <f>W18-SUM(W19:W28)</f>
        <v>561.01199999998789</v>
      </c>
      <c r="X29" s="161">
        <f t="shared" ref="X29:AH29" si="36">X18-SUM(X19:X28)</f>
        <v>658.5509999999922</v>
      </c>
      <c r="Y29" s="161">
        <f t="shared" si="36"/>
        <v>606.12300000000687</v>
      </c>
      <c r="Z29" s="161">
        <f t="shared" si="36"/>
        <v>760.57599999998638</v>
      </c>
      <c r="AA29" s="161">
        <f t="shared" si="36"/>
        <v>662.77300000003015</v>
      </c>
      <c r="AB29" s="161">
        <f t="shared" si="36"/>
        <v>670.27899999998044</v>
      </c>
      <c r="AC29" s="161">
        <f t="shared" si="36"/>
        <v>849.61399999997229</v>
      </c>
      <c r="AD29" s="161">
        <f t="shared" si="36"/>
        <v>992.73399999990943</v>
      </c>
      <c r="AE29" s="161">
        <f t="shared" si="36"/>
        <v>988.35500000001048</v>
      </c>
      <c r="AF29" s="161">
        <f t="shared" si="36"/>
        <v>1062.685999999987</v>
      </c>
      <c r="AG29" s="161">
        <f t="shared" si="36"/>
        <v>963.9769999999844</v>
      </c>
      <c r="AH29" s="271">
        <f t="shared" si="36"/>
        <v>1205.155999999959</v>
      </c>
      <c r="AI29" s="42">
        <f t="shared" si="1"/>
        <v>0.25019165395022758</v>
      </c>
      <c r="AK29" s="340">
        <f t="shared" si="19"/>
        <v>9.1313488851742534E-4</v>
      </c>
      <c r="AL29" s="341">
        <f t="shared" si="20"/>
        <v>9.1128226101280872E-4</v>
      </c>
      <c r="AM29" s="341">
        <f t="shared" si="21"/>
        <v>1.2969037928226988E-3</v>
      </c>
      <c r="AN29" s="341">
        <f t="shared" si="22"/>
        <v>1.1258918753885845E-3</v>
      </c>
      <c r="AO29" s="341">
        <f t="shared" si="23"/>
        <v>1.3014866553777537E-3</v>
      </c>
      <c r="AQ29" s="52">
        <f t="shared" si="27"/>
        <v>3.5856118418531739</v>
      </c>
      <c r="AR29" s="74">
        <f t="shared" si="28"/>
        <v>3.9598751698678294</v>
      </c>
      <c r="AS29" s="74">
        <f t="shared" si="34"/>
        <v>3.933258491129398</v>
      </c>
      <c r="AT29" s="74">
        <f t="shared" si="29"/>
        <v>4.1490338981200594</v>
      </c>
      <c r="AU29" s="74">
        <f t="shared" si="30"/>
        <v>3.6853685796740616</v>
      </c>
      <c r="AV29" s="74">
        <f t="shared" si="31"/>
        <v>3.6410001520975599</v>
      </c>
      <c r="AW29" s="74">
        <f t="shared" si="32"/>
        <v>3.3333621048170894</v>
      </c>
      <c r="AX29" s="74">
        <f t="shared" si="33"/>
        <v>3.5099156051008569</v>
      </c>
      <c r="AY29" s="74">
        <f t="shared" si="10"/>
        <v>3.2360625894264845</v>
      </c>
      <c r="AZ29" s="74">
        <f t="shared" si="11"/>
        <v>3.3271112892216732</v>
      </c>
      <c r="BA29" s="74">
        <f t="shared" si="12"/>
        <v>3.2338671801616319</v>
      </c>
      <c r="BB29" s="74">
        <f t="shared" si="13"/>
        <v>3.3343275075463135</v>
      </c>
      <c r="BC29" s="42">
        <f t="shared" si="24"/>
        <v>3.1065075276115846E-2</v>
      </c>
    </row>
    <row r="30" spans="1:55" ht="20.100000000000001" customHeight="1" thickBot="1">
      <c r="A30" s="535" t="s">
        <v>52</v>
      </c>
      <c r="B30" s="536"/>
      <c r="C30" s="180">
        <v>67102.220000000016</v>
      </c>
      <c r="D30" s="83">
        <v>106548.56000000003</v>
      </c>
      <c r="E30" s="83">
        <v>109523.34999999999</v>
      </c>
      <c r="F30" s="83">
        <v>90126.090000000055</v>
      </c>
      <c r="G30" s="83">
        <v>97277.599999999962</v>
      </c>
      <c r="H30" s="83">
        <v>122022.64999999998</v>
      </c>
      <c r="I30" s="83">
        <v>130183.17000000003</v>
      </c>
      <c r="J30" s="83">
        <v>161784.28</v>
      </c>
      <c r="K30" s="83">
        <v>135504.42000000004</v>
      </c>
      <c r="L30" s="83">
        <v>124429.29</v>
      </c>
      <c r="M30" s="83">
        <v>94860.43</v>
      </c>
      <c r="N30" s="178">
        <v>112959.74999999999</v>
      </c>
      <c r="O30" s="274">
        <f t="shared" si="0"/>
        <v>0.19079947244599244</v>
      </c>
      <c r="Q30" s="558">
        <f t="shared" si="14"/>
        <v>2.516534037959554E-2</v>
      </c>
      <c r="R30" s="560">
        <f t="shared" si="15"/>
        <v>4.3607728475403021E-2</v>
      </c>
      <c r="S30" s="560">
        <f t="shared" si="16"/>
        <v>4.1991387460930965E-2</v>
      </c>
      <c r="T30" s="560">
        <f t="shared" si="17"/>
        <v>3.0101196903015295E-2</v>
      </c>
      <c r="U30" s="559">
        <f t="shared" si="18"/>
        <v>3.4372898341070067E-2</v>
      </c>
      <c r="W30" s="180">
        <v>18093.877000000008</v>
      </c>
      <c r="X30" s="83">
        <v>24639.160000000003</v>
      </c>
      <c r="Y30" s="83">
        <v>29445.216999999993</v>
      </c>
      <c r="Z30" s="83">
        <v>28039.717999999997</v>
      </c>
      <c r="AA30" s="83">
        <v>28600.428999999986</v>
      </c>
      <c r="AB30" s="83">
        <v>33575.625000000015</v>
      </c>
      <c r="AC30" s="83">
        <v>38929.752</v>
      </c>
      <c r="AD30" s="83">
        <v>44849.798999999999</v>
      </c>
      <c r="AE30" s="83">
        <v>43727.834999999977</v>
      </c>
      <c r="AF30" s="83">
        <v>42361.040000000008</v>
      </c>
      <c r="AG30" s="83">
        <v>34615.734999999993</v>
      </c>
      <c r="AH30" s="178">
        <v>40966.606000000007</v>
      </c>
      <c r="AI30" s="34">
        <f t="shared" si="1"/>
        <v>0.18346774956533538</v>
      </c>
      <c r="AK30" s="362">
        <f t="shared" si="19"/>
        <v>2.9450618448880542E-2</v>
      </c>
      <c r="AL30" s="363">
        <f t="shared" si="20"/>
        <v>4.5647963706037471E-2</v>
      </c>
      <c r="AM30" s="363">
        <f t="shared" si="21"/>
        <v>5.1697484905150477E-2</v>
      </c>
      <c r="AN30" s="363">
        <f t="shared" si="22"/>
        <v>4.0429984114875028E-2</v>
      </c>
      <c r="AO30" s="363">
        <f t="shared" si="23"/>
        <v>4.4241153033399858E-2</v>
      </c>
      <c r="AQ30" s="276">
        <f t="shared" ref="AQ30:AQ64" si="37">(W30/C30)*10</f>
        <v>2.6964647369341881</v>
      </c>
      <c r="AR30" s="182">
        <f t="shared" ref="AR30:AR64" si="38">(X30/D30)*10</f>
        <v>2.3124817454126081</v>
      </c>
      <c r="AS30" s="182">
        <f t="shared" ref="AS30:AS64" si="39">(Y30/E30)*10</f>
        <v>2.688487614741514</v>
      </c>
      <c r="AT30" s="182">
        <f t="shared" ref="AT30:AT64" si="40">(Z30/F30)*10</f>
        <v>3.1111654793856007</v>
      </c>
      <c r="AU30" s="182">
        <f t="shared" si="6"/>
        <v>2.9400837397304209</v>
      </c>
      <c r="AV30" s="182">
        <f t="shared" si="7"/>
        <v>2.7515895614461758</v>
      </c>
      <c r="AW30" s="182">
        <f t="shared" si="8"/>
        <v>2.9903828582450398</v>
      </c>
      <c r="AX30" s="182">
        <f t="shared" si="9"/>
        <v>2.7721975831026353</v>
      </c>
      <c r="AY30" s="182">
        <f t="shared" si="10"/>
        <v>3.2270412286182228</v>
      </c>
      <c r="AZ30" s="182">
        <f t="shared" si="11"/>
        <v>3.4044267230006704</v>
      </c>
      <c r="BA30" s="182">
        <f t="shared" si="12"/>
        <v>3.6491227163950235</v>
      </c>
      <c r="BB30" s="182">
        <f t="shared" si="13"/>
        <v>3.6266551581426136</v>
      </c>
      <c r="BC30" s="34">
        <f t="shared" si="24"/>
        <v>-6.1569752509188346E-3</v>
      </c>
    </row>
    <row r="31" spans="1:55" ht="20.100000000000001" customHeight="1">
      <c r="A31" s="47"/>
      <c r="B31" s="176" t="s">
        <v>132</v>
      </c>
      <c r="C31" s="270">
        <v>28252.639999999999</v>
      </c>
      <c r="D31" s="179">
        <v>61917.33</v>
      </c>
      <c r="E31" s="179">
        <v>60509.279999999992</v>
      </c>
      <c r="F31" s="179">
        <v>44286.780000000021</v>
      </c>
      <c r="G31" s="179">
        <v>42207.669999999984</v>
      </c>
      <c r="H31" s="179">
        <v>65551.14</v>
      </c>
      <c r="I31" s="179">
        <v>72853.600000000006</v>
      </c>
      <c r="J31" s="179">
        <v>97530.579999999987</v>
      </c>
      <c r="K31" s="179">
        <v>79797.72000000003</v>
      </c>
      <c r="L31" s="179">
        <v>64336.209999999992</v>
      </c>
      <c r="M31" s="179">
        <v>40650.9</v>
      </c>
      <c r="N31" s="177">
        <v>45223.350000000013</v>
      </c>
      <c r="O31" s="130">
        <f t="shared" si="0"/>
        <v>0.11248090448181987</v>
      </c>
      <c r="Q31" s="332">
        <f t="shared" ref="Q31:Q74" si="41">C31/$C$75</f>
        <v>1.0595585395269723E-2</v>
      </c>
      <c r="R31" s="336">
        <f t="shared" ref="R31:R74" si="42">H31/$H$75</f>
        <v>2.3426276305039517E-2</v>
      </c>
      <c r="S31" s="336">
        <f t="shared" ref="S31:S74" si="43">L31/$L$75</f>
        <v>2.1711662277248557E-2</v>
      </c>
      <c r="T31" s="336">
        <f t="shared" ref="T31:T74" si="44">M31/$M$75</f>
        <v>1.2899380122826605E-2</v>
      </c>
      <c r="U31" s="333">
        <f t="shared" ref="U31:U74" si="45">N31/$N$75</f>
        <v>1.3761163708246801E-2</v>
      </c>
      <c r="W31" s="270">
        <v>5002.8660000000027</v>
      </c>
      <c r="X31" s="179">
        <v>8615.6280000000006</v>
      </c>
      <c r="Y31" s="179">
        <v>10712.697999999999</v>
      </c>
      <c r="Z31" s="179">
        <v>11236.499999999998</v>
      </c>
      <c r="AA31" s="179">
        <v>9601.3259999999991</v>
      </c>
      <c r="AB31" s="179">
        <v>14200.270000000002</v>
      </c>
      <c r="AC31" s="179">
        <v>17568.777000000006</v>
      </c>
      <c r="AD31" s="179">
        <v>21765.528999999995</v>
      </c>
      <c r="AE31" s="179">
        <v>22041.859999999997</v>
      </c>
      <c r="AF31" s="179">
        <v>19934.021999999997</v>
      </c>
      <c r="AG31" s="179">
        <v>13023.436</v>
      </c>
      <c r="AH31" s="177">
        <v>14270.177999999998</v>
      </c>
      <c r="AI31" s="42">
        <f t="shared" si="1"/>
        <v>9.5730650498071196E-2</v>
      </c>
      <c r="AK31" s="340">
        <f t="shared" si="19"/>
        <v>8.1429478998269536E-3</v>
      </c>
      <c r="AL31" s="341">
        <f t="shared" si="20"/>
        <v>1.9306071281649486E-2</v>
      </c>
      <c r="AM31" s="341">
        <f t="shared" si="21"/>
        <v>2.4327514183880686E-2</v>
      </c>
      <c r="AN31" s="341">
        <f t="shared" si="22"/>
        <v>1.521092389345746E-2</v>
      </c>
      <c r="AO31" s="341">
        <f t="shared" si="23"/>
        <v>1.5410823359686075E-2</v>
      </c>
      <c r="AQ31" s="52">
        <f t="shared" si="37"/>
        <v>1.7707605377762938</v>
      </c>
      <c r="AR31" s="74">
        <f t="shared" si="38"/>
        <v>1.3914727912201641</v>
      </c>
      <c r="AS31" s="74">
        <f t="shared" si="39"/>
        <v>1.7704223219975515</v>
      </c>
      <c r="AT31" s="74">
        <f t="shared" si="40"/>
        <v>2.5372131367419337</v>
      </c>
      <c r="AU31" s="74">
        <f t="shared" si="6"/>
        <v>2.2747822848311698</v>
      </c>
      <c r="AV31" s="74">
        <f t="shared" si="7"/>
        <v>2.1662887937570581</v>
      </c>
      <c r="AW31" s="74">
        <f t="shared" si="8"/>
        <v>2.4115180306807082</v>
      </c>
      <c r="AX31" s="74">
        <f t="shared" si="9"/>
        <v>2.231662007956889</v>
      </c>
      <c r="AY31" s="74">
        <f t="shared" si="10"/>
        <v>2.76221676509053</v>
      </c>
      <c r="AZ31" s="74">
        <f t="shared" si="11"/>
        <v>3.0984140968204379</v>
      </c>
      <c r="BA31" s="74">
        <f t="shared" si="12"/>
        <v>3.2037263627619561</v>
      </c>
      <c r="BB31" s="74">
        <f t="shared" si="13"/>
        <v>3.1554889233106338</v>
      </c>
      <c r="BC31" s="42">
        <f t="shared" si="24"/>
        <v>-1.5056666515593564E-2</v>
      </c>
    </row>
    <row r="32" spans="1:55" ht="20.100000000000001" customHeight="1">
      <c r="A32" s="47"/>
      <c r="B32" s="176" t="s">
        <v>137</v>
      </c>
      <c r="C32" s="270">
        <v>10569.910000000003</v>
      </c>
      <c r="D32" s="179">
        <v>12070.23</v>
      </c>
      <c r="E32" s="179">
        <v>14473.680000000002</v>
      </c>
      <c r="F32" s="179">
        <v>15167.030000000006</v>
      </c>
      <c r="G32" s="179">
        <v>15115.67</v>
      </c>
      <c r="H32" s="179">
        <v>16011.590000000002</v>
      </c>
      <c r="I32" s="179">
        <v>17028.800000000003</v>
      </c>
      <c r="J32" s="179">
        <v>16979.539999999994</v>
      </c>
      <c r="K32" s="179">
        <v>18354.41</v>
      </c>
      <c r="L32" s="179">
        <v>19541.32</v>
      </c>
      <c r="M32" s="179">
        <v>17272.639999999992</v>
      </c>
      <c r="N32" s="177">
        <v>20040.019999999997</v>
      </c>
      <c r="O32" s="130">
        <f t="shared" si="0"/>
        <v>0.16021754636233987</v>
      </c>
      <c r="Q32" s="332">
        <f t="shared" si="41"/>
        <v>3.9640325302455074E-3</v>
      </c>
      <c r="R32" s="336">
        <f t="shared" si="42"/>
        <v>5.7221267459728045E-3</v>
      </c>
      <c r="S32" s="336">
        <f t="shared" si="43"/>
        <v>6.5946461610288023E-3</v>
      </c>
      <c r="T32" s="336">
        <f t="shared" si="44"/>
        <v>5.4809696485130623E-3</v>
      </c>
      <c r="U32" s="333">
        <f t="shared" si="45"/>
        <v>6.0980443938040843E-3</v>
      </c>
      <c r="W32" s="270">
        <v>4152.8450000000012</v>
      </c>
      <c r="X32" s="179">
        <v>4811.2780000000012</v>
      </c>
      <c r="Y32" s="179">
        <v>5812.6020000000008</v>
      </c>
      <c r="Z32" s="179">
        <v>5285.7670000000007</v>
      </c>
      <c r="AA32" s="179">
        <v>5277.1099999999979</v>
      </c>
      <c r="AB32" s="179">
        <v>5914.97</v>
      </c>
      <c r="AC32" s="179">
        <v>6284.6639999999979</v>
      </c>
      <c r="AD32" s="179">
        <v>6221.7369999999992</v>
      </c>
      <c r="AE32" s="179">
        <v>6978.9210000000003</v>
      </c>
      <c r="AF32" s="179">
        <v>7021.8360000000002</v>
      </c>
      <c r="AG32" s="179">
        <v>6092.25</v>
      </c>
      <c r="AH32" s="177">
        <v>6953.8530000000001</v>
      </c>
      <c r="AI32" s="42">
        <f t="shared" si="1"/>
        <v>0.1414260741105503</v>
      </c>
      <c r="AK32" s="340">
        <f t="shared" si="19"/>
        <v>6.7594056029197771E-3</v>
      </c>
      <c r="AL32" s="341">
        <f t="shared" si="20"/>
        <v>8.0417367028104564E-3</v>
      </c>
      <c r="AM32" s="341">
        <f t="shared" si="21"/>
        <v>8.5694605377120616E-3</v>
      </c>
      <c r="AN32" s="341">
        <f t="shared" si="22"/>
        <v>7.1155377958563486E-3</v>
      </c>
      <c r="AO32" s="341">
        <f t="shared" si="23"/>
        <v>7.5096891049448089E-3</v>
      </c>
      <c r="AQ32" s="52">
        <f t="shared" si="37"/>
        <v>3.9289312775605465</v>
      </c>
      <c r="AR32" s="74">
        <f t="shared" si="38"/>
        <v>3.9860698594807236</v>
      </c>
      <c r="AS32" s="74">
        <f t="shared" si="39"/>
        <v>4.0159807319216672</v>
      </c>
      <c r="AT32" s="74">
        <f t="shared" si="40"/>
        <v>3.4850376111868959</v>
      </c>
      <c r="AU32" s="74">
        <f t="shared" si="6"/>
        <v>3.4911518973356777</v>
      </c>
      <c r="AV32" s="74">
        <f t="shared" si="7"/>
        <v>3.6941802781610065</v>
      </c>
      <c r="AW32" s="74">
        <f t="shared" si="8"/>
        <v>3.690608850887906</v>
      </c>
      <c r="AX32" s="74">
        <f t="shared" si="9"/>
        <v>3.6642553331833501</v>
      </c>
      <c r="AY32" s="74">
        <f t="shared" si="10"/>
        <v>3.8023129046370876</v>
      </c>
      <c r="AZ32" s="74">
        <f t="shared" si="11"/>
        <v>3.5933273699013171</v>
      </c>
      <c r="BA32" s="74">
        <f t="shared" si="12"/>
        <v>3.5271099264501564</v>
      </c>
      <c r="BB32" s="74">
        <f t="shared" si="13"/>
        <v>3.469983063889158</v>
      </c>
      <c r="BC32" s="42">
        <f t="shared" si="24"/>
        <v>-1.6196507552145811E-2</v>
      </c>
    </row>
    <row r="33" spans="1:55" ht="20.100000000000001" customHeight="1">
      <c r="A33" s="47"/>
      <c r="B33" s="176" t="s">
        <v>151</v>
      </c>
      <c r="C33" s="270">
        <v>161.54</v>
      </c>
      <c r="D33" s="179">
        <v>50.49</v>
      </c>
      <c r="E33" s="179">
        <v>377.87</v>
      </c>
      <c r="F33" s="179">
        <v>245.98</v>
      </c>
      <c r="G33" s="179">
        <v>486.0800000000001</v>
      </c>
      <c r="H33" s="179">
        <v>643.68000000000018</v>
      </c>
      <c r="I33" s="179">
        <v>1047.2099999999998</v>
      </c>
      <c r="J33" s="179">
        <v>1482.5400000000002</v>
      </c>
      <c r="K33" s="179">
        <v>2392.0700000000002</v>
      </c>
      <c r="L33" s="179">
        <v>2878.4999999999995</v>
      </c>
      <c r="M33" s="179">
        <v>8942.6400000000012</v>
      </c>
      <c r="N33" s="177">
        <v>8905.73</v>
      </c>
      <c r="O33" s="130">
        <f t="shared" si="0"/>
        <v>-4.1274165123500071E-3</v>
      </c>
      <c r="Q33" s="332">
        <f t="shared" si="41"/>
        <v>6.0582333712951109E-5</v>
      </c>
      <c r="R33" s="336">
        <f t="shared" si="42"/>
        <v>2.3003452772946194E-4</v>
      </c>
      <c r="S33" s="336">
        <f t="shared" si="43"/>
        <v>9.7141283058265273E-4</v>
      </c>
      <c r="T33" s="336">
        <f t="shared" si="44"/>
        <v>2.8376865619603535E-3</v>
      </c>
      <c r="U33" s="333">
        <f t="shared" si="45"/>
        <v>2.7099542265543075E-3</v>
      </c>
      <c r="W33" s="270">
        <v>112.571</v>
      </c>
      <c r="X33" s="179">
        <v>46.897000000000006</v>
      </c>
      <c r="Y33" s="179">
        <v>160.833</v>
      </c>
      <c r="Z33" s="179">
        <v>190.14699999999999</v>
      </c>
      <c r="AA33" s="179">
        <v>260.58100000000007</v>
      </c>
      <c r="AB33" s="179">
        <v>364.34799999999996</v>
      </c>
      <c r="AC33" s="179">
        <v>655.63699999999994</v>
      </c>
      <c r="AD33" s="179">
        <v>776.06200000000001</v>
      </c>
      <c r="AE33" s="179">
        <v>1183.9260000000002</v>
      </c>
      <c r="AF33" s="179">
        <v>1742.3010000000002</v>
      </c>
      <c r="AG33" s="179">
        <v>4233.5730000000003</v>
      </c>
      <c r="AH33" s="177">
        <v>5644.7780000000002</v>
      </c>
      <c r="AI33" s="42">
        <f t="shared" si="1"/>
        <v>0.33333664023273007</v>
      </c>
      <c r="AK33" s="340">
        <f t="shared" si="19"/>
        <v>1.8322693192890225E-4</v>
      </c>
      <c r="AL33" s="341">
        <f t="shared" si="20"/>
        <v>4.9535174044764113E-4</v>
      </c>
      <c r="AM33" s="341">
        <f t="shared" si="21"/>
        <v>2.1263070889602467E-3</v>
      </c>
      <c r="AN33" s="341">
        <f t="shared" si="22"/>
        <v>4.9446671907779471E-3</v>
      </c>
      <c r="AO33" s="341">
        <f t="shared" si="23"/>
        <v>6.095976985195423E-3</v>
      </c>
      <c r="AQ33" s="52">
        <f t="shared" si="37"/>
        <v>6.9686145846230039</v>
      </c>
      <c r="AR33" s="74">
        <f t="shared" si="38"/>
        <v>9.2883739354327606</v>
      </c>
      <c r="AS33" s="74">
        <f t="shared" si="39"/>
        <v>4.2563050784661387</v>
      </c>
      <c r="AT33" s="74">
        <f t="shared" si="40"/>
        <v>7.7301813155541099</v>
      </c>
      <c r="AU33" s="74">
        <f t="shared" si="6"/>
        <v>5.3608665240289666</v>
      </c>
      <c r="AV33" s="74">
        <f t="shared" si="7"/>
        <v>5.6603902560278376</v>
      </c>
      <c r="AW33" s="74">
        <f t="shared" si="8"/>
        <v>6.2607977387534497</v>
      </c>
      <c r="AX33" s="74">
        <f t="shared" si="9"/>
        <v>5.2346783223386879</v>
      </c>
      <c r="AY33" s="74">
        <f t="shared" si="10"/>
        <v>4.9493785716973173</v>
      </c>
      <c r="AZ33" s="74">
        <f t="shared" si="11"/>
        <v>6.0528087545596678</v>
      </c>
      <c r="BA33" s="74">
        <f t="shared" si="12"/>
        <v>4.7341422667131852</v>
      </c>
      <c r="BB33" s="74">
        <f t="shared" si="13"/>
        <v>6.3383664225167404</v>
      </c>
      <c r="BC33" s="42">
        <f t="shared" si="24"/>
        <v>0.33886268418319715</v>
      </c>
    </row>
    <row r="34" spans="1:55" ht="20.100000000000001" customHeight="1">
      <c r="A34" s="47"/>
      <c r="B34" s="176" t="s">
        <v>138</v>
      </c>
      <c r="C34" s="270">
        <v>17561.009999999998</v>
      </c>
      <c r="D34" s="179">
        <v>19574.479999999996</v>
      </c>
      <c r="E34" s="179">
        <v>18611.3</v>
      </c>
      <c r="F34" s="179">
        <v>15515.020000000002</v>
      </c>
      <c r="G34" s="179">
        <v>20420.159999999996</v>
      </c>
      <c r="H34" s="179">
        <v>19733.229999999996</v>
      </c>
      <c r="I34" s="179">
        <v>18817.46</v>
      </c>
      <c r="J34" s="179">
        <v>20020.200000000004</v>
      </c>
      <c r="K34" s="179">
        <v>17909.920000000002</v>
      </c>
      <c r="L34" s="179">
        <v>18210.350000000002</v>
      </c>
      <c r="M34" s="179">
        <v>12896.62</v>
      </c>
      <c r="N34" s="177">
        <v>14073.119999999999</v>
      </c>
      <c r="O34" s="130">
        <f t="shared" si="0"/>
        <v>9.1225452870596954E-2</v>
      </c>
      <c r="Q34" s="332">
        <f t="shared" si="41"/>
        <v>6.5859042228331782E-3</v>
      </c>
      <c r="R34" s="336">
        <f t="shared" si="42"/>
        <v>7.0521443009365645E-3</v>
      </c>
      <c r="S34" s="336">
        <f t="shared" si="43"/>
        <v>6.14548120180678E-3</v>
      </c>
      <c r="T34" s="336">
        <f t="shared" si="44"/>
        <v>4.0923670491833652E-3</v>
      </c>
      <c r="U34" s="333">
        <f t="shared" si="45"/>
        <v>4.2823565305489782E-3</v>
      </c>
      <c r="W34" s="270">
        <v>4731.7209999999995</v>
      </c>
      <c r="X34" s="179">
        <v>5896.2459999999992</v>
      </c>
      <c r="Y34" s="179">
        <v>6845.6319999999987</v>
      </c>
      <c r="Z34" s="179">
        <v>5257.3159999999998</v>
      </c>
      <c r="AA34" s="179">
        <v>6187.9299999999985</v>
      </c>
      <c r="AB34" s="179">
        <v>5426.6310000000003</v>
      </c>
      <c r="AC34" s="179">
        <v>6102.0030000000006</v>
      </c>
      <c r="AD34" s="179">
        <v>6109.9520000000011</v>
      </c>
      <c r="AE34" s="179">
        <v>5668.9459999999999</v>
      </c>
      <c r="AF34" s="179">
        <v>5830.5889999999999</v>
      </c>
      <c r="AG34" s="179">
        <v>4848.0070000000005</v>
      </c>
      <c r="AH34" s="177">
        <v>4704.1350000000011</v>
      </c>
      <c r="AI34" s="42">
        <f t="shared" si="1"/>
        <v>-2.9676524806997881E-2</v>
      </c>
      <c r="AK34" s="340">
        <f t="shared" si="19"/>
        <v>7.7016169490682074E-3</v>
      </c>
      <c r="AL34" s="341">
        <f t="shared" si="20"/>
        <v>7.3778121757691103E-3</v>
      </c>
      <c r="AM34" s="341">
        <f t="shared" si="21"/>
        <v>7.1156606829208243E-3</v>
      </c>
      <c r="AN34" s="341">
        <f t="shared" si="22"/>
        <v>5.662304902634684E-3</v>
      </c>
      <c r="AO34" s="341">
        <f t="shared" si="23"/>
        <v>5.0801464105855497E-3</v>
      </c>
      <c r="AQ34" s="52">
        <f t="shared" si="37"/>
        <v>2.6944469594858154</v>
      </c>
      <c r="AR34" s="74">
        <f t="shared" si="38"/>
        <v>3.0122107969151672</v>
      </c>
      <c r="AS34" s="74">
        <f t="shared" si="39"/>
        <v>3.6782126987367887</v>
      </c>
      <c r="AT34" s="74">
        <f t="shared" si="40"/>
        <v>3.3885331762382509</v>
      </c>
      <c r="AU34" s="74">
        <f t="shared" si="6"/>
        <v>3.0303043658815598</v>
      </c>
      <c r="AV34" s="74">
        <f t="shared" si="7"/>
        <v>2.7499963259942755</v>
      </c>
      <c r="AW34" s="74">
        <f t="shared" si="8"/>
        <v>3.2427346730111295</v>
      </c>
      <c r="AX34" s="74">
        <f t="shared" si="9"/>
        <v>3.0518935874766484</v>
      </c>
      <c r="AY34" s="74">
        <f t="shared" si="10"/>
        <v>3.1652547861743656</v>
      </c>
      <c r="AZ34" s="74">
        <f t="shared" si="11"/>
        <v>3.2017995260936774</v>
      </c>
      <c r="BA34" s="74">
        <f t="shared" si="12"/>
        <v>3.7591299115582224</v>
      </c>
      <c r="BB34" s="74">
        <f t="shared" si="13"/>
        <v>3.342638306217812</v>
      </c>
      <c r="BC34" s="42">
        <f t="shared" si="24"/>
        <v>-0.110794682583281</v>
      </c>
    </row>
    <row r="35" spans="1:55" ht="20.100000000000001" customHeight="1">
      <c r="A35" s="47"/>
      <c r="B35" s="176" t="s">
        <v>166</v>
      </c>
      <c r="C35" s="270">
        <v>131.37000000000003</v>
      </c>
      <c r="D35" s="179">
        <v>122.08000000000001</v>
      </c>
      <c r="E35" s="179">
        <v>363.37</v>
      </c>
      <c r="F35" s="179">
        <v>333.25</v>
      </c>
      <c r="G35" s="179">
        <v>790.39999999999975</v>
      </c>
      <c r="H35" s="179">
        <v>999.07999999999993</v>
      </c>
      <c r="I35" s="179">
        <v>818.16000000000008</v>
      </c>
      <c r="J35" s="179">
        <v>515.66</v>
      </c>
      <c r="K35" s="179">
        <v>683.84999999999991</v>
      </c>
      <c r="L35" s="179">
        <v>1014.3499999999999</v>
      </c>
      <c r="M35" s="179">
        <v>2357.0699999999993</v>
      </c>
      <c r="N35" s="177">
        <v>3927.8</v>
      </c>
      <c r="O35" s="130">
        <f t="shared" si="0"/>
        <v>0.66639090056723027</v>
      </c>
      <c r="Q35" s="332">
        <f t="shared" si="41"/>
        <v>4.9267680945093411E-5</v>
      </c>
      <c r="R35" s="336">
        <f t="shared" si="42"/>
        <v>3.5704526467181014E-4</v>
      </c>
      <c r="S35" s="336">
        <f t="shared" si="43"/>
        <v>3.4231460993625637E-4</v>
      </c>
      <c r="T35" s="336">
        <f t="shared" si="44"/>
        <v>7.4794757080681848E-4</v>
      </c>
      <c r="U35" s="333">
        <f t="shared" si="45"/>
        <v>1.1952033366226026E-3</v>
      </c>
      <c r="W35" s="270">
        <v>64.78</v>
      </c>
      <c r="X35" s="179">
        <v>66.037000000000006</v>
      </c>
      <c r="Y35" s="179">
        <v>131.37499999999997</v>
      </c>
      <c r="Z35" s="179">
        <v>129.95099999999999</v>
      </c>
      <c r="AA35" s="179">
        <v>206.04400000000001</v>
      </c>
      <c r="AB35" s="179">
        <v>306.05700000000002</v>
      </c>
      <c r="AC35" s="179">
        <v>295.21500000000003</v>
      </c>
      <c r="AD35" s="179">
        <v>272.43800000000005</v>
      </c>
      <c r="AE35" s="179">
        <v>319.57900000000001</v>
      </c>
      <c r="AF35" s="179">
        <v>448.02399999999994</v>
      </c>
      <c r="AG35" s="179">
        <v>888.56200000000013</v>
      </c>
      <c r="AH35" s="177">
        <v>1536.7059999999999</v>
      </c>
      <c r="AI35" s="42">
        <f t="shared" si="1"/>
        <v>0.72943024797369194</v>
      </c>
      <c r="AK35" s="340">
        <f t="shared" si="19"/>
        <v>1.0543959501429576E-4</v>
      </c>
      <c r="AL35" s="341">
        <f t="shared" si="20"/>
        <v>4.161018247010653E-4</v>
      </c>
      <c r="AM35" s="341">
        <f t="shared" si="21"/>
        <v>5.4676924780754034E-4</v>
      </c>
      <c r="AN35" s="341">
        <f t="shared" si="22"/>
        <v>1.0378097574724788E-3</v>
      </c>
      <c r="AO35" s="341">
        <f t="shared" si="23"/>
        <v>1.6595381446377019E-3</v>
      </c>
      <c r="AQ35" s="52">
        <f t="shared" si="37"/>
        <v>4.9311106036385768</v>
      </c>
      <c r="AR35" s="74">
        <f t="shared" si="38"/>
        <v>5.4093217562254257</v>
      </c>
      <c r="AS35" s="74">
        <f t="shared" si="39"/>
        <v>3.6154608250543512</v>
      </c>
      <c r="AT35" s="74">
        <f t="shared" si="40"/>
        <v>3.8995048762190549</v>
      </c>
      <c r="AU35" s="74">
        <f t="shared" si="6"/>
        <v>2.6068319838056691</v>
      </c>
      <c r="AV35" s="74">
        <f t="shared" si="7"/>
        <v>3.0633883172518721</v>
      </c>
      <c r="AW35" s="74">
        <f t="shared" si="8"/>
        <v>3.6082795541214434</v>
      </c>
      <c r="AX35" s="74">
        <f t="shared" si="9"/>
        <v>5.2832874374587924</v>
      </c>
      <c r="AY35" s="74">
        <f t="shared" si="10"/>
        <v>4.6732324340133076</v>
      </c>
      <c r="AZ35" s="74">
        <f t="shared" si="11"/>
        <v>4.4168580864593086</v>
      </c>
      <c r="BA35" s="74">
        <f t="shared" si="12"/>
        <v>3.7697734899684794</v>
      </c>
      <c r="BB35" s="74">
        <f t="shared" si="13"/>
        <v>3.912383522582616</v>
      </c>
      <c r="BC35" s="42">
        <f t="shared" si="24"/>
        <v>3.7829867760921905E-2</v>
      </c>
    </row>
    <row r="36" spans="1:55" ht="20.100000000000001" customHeight="1">
      <c r="A36" s="47"/>
      <c r="B36" s="176" t="s">
        <v>158</v>
      </c>
      <c r="C36" s="270">
        <v>939.21000000000015</v>
      </c>
      <c r="D36" s="179">
        <v>1360.56</v>
      </c>
      <c r="E36" s="179">
        <v>1762.3500000000001</v>
      </c>
      <c r="F36" s="179">
        <v>1618.9600000000003</v>
      </c>
      <c r="G36" s="179">
        <v>1639.4000000000003</v>
      </c>
      <c r="H36" s="179">
        <v>1511.9700000000003</v>
      </c>
      <c r="I36" s="179">
        <v>1565.2700000000002</v>
      </c>
      <c r="J36" s="179">
        <v>1994.08</v>
      </c>
      <c r="K36" s="179">
        <v>1332.4999999999995</v>
      </c>
      <c r="L36" s="179">
        <v>1216.4000000000003</v>
      </c>
      <c r="M36" s="179">
        <v>1849.41</v>
      </c>
      <c r="N36" s="177">
        <v>2092.6800000000003</v>
      </c>
      <c r="O36" s="130">
        <f t="shared" si="0"/>
        <v>0.13153924765195396</v>
      </c>
      <c r="Q36" s="332">
        <f t="shared" si="41"/>
        <v>3.5223185369902699E-4</v>
      </c>
      <c r="R36" s="336">
        <f t="shared" si="42"/>
        <v>5.4033884055915127E-4</v>
      </c>
      <c r="S36" s="336">
        <f t="shared" si="43"/>
        <v>4.1050080497507011E-4</v>
      </c>
      <c r="T36" s="336">
        <f t="shared" si="44"/>
        <v>5.8685644334951386E-4</v>
      </c>
      <c r="U36" s="333">
        <f t="shared" si="45"/>
        <v>6.3678856318636083E-4</v>
      </c>
      <c r="W36" s="270">
        <v>675.71100000000001</v>
      </c>
      <c r="X36" s="179">
        <v>963.94499999999994</v>
      </c>
      <c r="Y36" s="179">
        <v>1059.4280000000001</v>
      </c>
      <c r="Z36" s="179">
        <v>1035.7179999999996</v>
      </c>
      <c r="AA36" s="179">
        <v>1163.9949999999999</v>
      </c>
      <c r="AB36" s="179">
        <v>1055.53</v>
      </c>
      <c r="AC36" s="179">
        <v>1019.1409999999997</v>
      </c>
      <c r="AD36" s="179">
        <v>1362.1869999999997</v>
      </c>
      <c r="AE36" s="179">
        <v>970.59</v>
      </c>
      <c r="AF36" s="179">
        <v>844.20599999999979</v>
      </c>
      <c r="AG36" s="179">
        <v>1527.5749999999998</v>
      </c>
      <c r="AH36" s="177">
        <v>1512.309</v>
      </c>
      <c r="AI36" s="42">
        <f t="shared" si="1"/>
        <v>-9.9936173346643221E-3</v>
      </c>
      <c r="AK36" s="340">
        <f t="shared" si="19"/>
        <v>1.0998254737064649E-3</v>
      </c>
      <c r="AL36" s="341">
        <f t="shared" si="20"/>
        <v>1.4350528137788562E-3</v>
      </c>
      <c r="AM36" s="341">
        <f t="shared" si="21"/>
        <v>1.0302704310809518E-3</v>
      </c>
      <c r="AN36" s="341">
        <f t="shared" si="22"/>
        <v>1.7841548932668982E-3</v>
      </c>
      <c r="AO36" s="341">
        <f t="shared" si="23"/>
        <v>1.6331910410832639E-3</v>
      </c>
      <c r="AQ36" s="52">
        <f t="shared" si="37"/>
        <v>7.1944613025840853</v>
      </c>
      <c r="AR36" s="74">
        <f t="shared" si="38"/>
        <v>7.0849135650026458</v>
      </c>
      <c r="AS36" s="74">
        <f t="shared" si="39"/>
        <v>6.0114506199109137</v>
      </c>
      <c r="AT36" s="74">
        <f t="shared" si="40"/>
        <v>6.3974279784553012</v>
      </c>
      <c r="AU36" s="74">
        <f t="shared" si="6"/>
        <v>7.100128095644747</v>
      </c>
      <c r="AV36" s="74">
        <f t="shared" si="7"/>
        <v>6.9811570335390236</v>
      </c>
      <c r="AW36" s="74">
        <f t="shared" si="8"/>
        <v>6.5109597705188218</v>
      </c>
      <c r="AX36" s="74">
        <f t="shared" si="9"/>
        <v>6.8311552194495695</v>
      </c>
      <c r="AY36" s="74">
        <f t="shared" si="10"/>
        <v>7.2839774859287072</v>
      </c>
      <c r="AZ36" s="74">
        <f t="shared" si="11"/>
        <v>6.9402005919105525</v>
      </c>
      <c r="BA36" s="74">
        <f t="shared" si="12"/>
        <v>8.2597963674901713</v>
      </c>
      <c r="BB36" s="74">
        <f t="shared" si="13"/>
        <v>7.226661505820287</v>
      </c>
      <c r="BC36" s="42">
        <f t="shared" si="24"/>
        <v>-0.12507994334293904</v>
      </c>
    </row>
    <row r="37" spans="1:55" ht="20.100000000000001" customHeight="1">
      <c r="A37" s="47"/>
      <c r="B37" s="176" t="s">
        <v>163</v>
      </c>
      <c r="C37" s="270">
        <v>4286.5800000000017</v>
      </c>
      <c r="D37" s="179">
        <v>4070.8100000000004</v>
      </c>
      <c r="E37" s="179">
        <v>3870.67</v>
      </c>
      <c r="F37" s="179">
        <v>4499.0200000000004</v>
      </c>
      <c r="G37" s="179">
        <v>4463.5700000000015</v>
      </c>
      <c r="H37" s="179">
        <v>5146.32</v>
      </c>
      <c r="I37" s="179">
        <v>3494.75</v>
      </c>
      <c r="J37" s="179">
        <v>3790.1600000000003</v>
      </c>
      <c r="K37" s="179">
        <v>2330.4400000000005</v>
      </c>
      <c r="L37" s="179">
        <v>2614.6999999999994</v>
      </c>
      <c r="M37" s="179">
        <v>1246.9800000000005</v>
      </c>
      <c r="N37" s="177">
        <v>1633.0400000000004</v>
      </c>
      <c r="O37" s="130">
        <f t="shared" si="0"/>
        <v>0.30959598389709519</v>
      </c>
      <c r="Q37" s="332">
        <f t="shared" si="41"/>
        <v>1.6075957660471839E-3</v>
      </c>
      <c r="R37" s="336">
        <f t="shared" si="42"/>
        <v>1.8391612148034491E-3</v>
      </c>
      <c r="S37" s="336">
        <f t="shared" si="43"/>
        <v>8.8238774643893062E-4</v>
      </c>
      <c r="T37" s="336">
        <f t="shared" si="44"/>
        <v>3.9569281431806741E-4</v>
      </c>
      <c r="U37" s="333">
        <f t="shared" si="45"/>
        <v>4.9692317756458459E-4</v>
      </c>
      <c r="W37" s="270">
        <v>1807.2890000000002</v>
      </c>
      <c r="X37" s="179">
        <v>2276.7380000000007</v>
      </c>
      <c r="Y37" s="179">
        <v>2165.6560000000004</v>
      </c>
      <c r="Z37" s="179">
        <v>2255.8020000000001</v>
      </c>
      <c r="AA37" s="179">
        <v>2276.1410000000001</v>
      </c>
      <c r="AB37" s="179">
        <v>2095.8739999999998</v>
      </c>
      <c r="AC37" s="179">
        <v>2284.0709999999995</v>
      </c>
      <c r="AD37" s="179">
        <v>2406.2529999999997</v>
      </c>
      <c r="AE37" s="179">
        <v>1581.7529999999999</v>
      </c>
      <c r="AF37" s="179">
        <v>1491.2259999999999</v>
      </c>
      <c r="AG37" s="179">
        <v>954.30599999999993</v>
      </c>
      <c r="AH37" s="177">
        <v>1168.521</v>
      </c>
      <c r="AI37" s="42">
        <f t="shared" si="1"/>
        <v>0.22447202469648106</v>
      </c>
      <c r="AK37" s="340">
        <f t="shared" si="19"/>
        <v>2.9416458819665264E-3</v>
      </c>
      <c r="AL37" s="341">
        <f t="shared" si="20"/>
        <v>2.84945940051533E-3</v>
      </c>
      <c r="AM37" s="341">
        <f t="shared" si="21"/>
        <v>1.8198947340567631E-3</v>
      </c>
      <c r="AN37" s="341">
        <f t="shared" si="22"/>
        <v>1.1145964810722619E-3</v>
      </c>
      <c r="AO37" s="341">
        <f t="shared" si="23"/>
        <v>1.2619233427280116E-3</v>
      </c>
      <c r="AQ37" s="52">
        <f t="shared" si="37"/>
        <v>4.2161560031540288</v>
      </c>
      <c r="AR37" s="74">
        <f t="shared" si="38"/>
        <v>5.5928377890395282</v>
      </c>
      <c r="AS37" s="74">
        <f t="shared" si="39"/>
        <v>5.5950416852896279</v>
      </c>
      <c r="AT37" s="74">
        <f t="shared" si="40"/>
        <v>5.0139852679027879</v>
      </c>
      <c r="AU37" s="74">
        <f t="shared" si="6"/>
        <v>5.0993733715389231</v>
      </c>
      <c r="AV37" s="74">
        <f t="shared" si="7"/>
        <v>4.0725683595268078</v>
      </c>
      <c r="AW37" s="74">
        <f t="shared" si="8"/>
        <v>6.5357207239430561</v>
      </c>
      <c r="AX37" s="74">
        <f t="shared" si="9"/>
        <v>6.3486844882537934</v>
      </c>
      <c r="AY37" s="74">
        <f t="shared" si="10"/>
        <v>6.7873577521841355</v>
      </c>
      <c r="AZ37" s="74">
        <f t="shared" si="11"/>
        <v>5.7032393773664296</v>
      </c>
      <c r="BA37" s="74">
        <f t="shared" si="12"/>
        <v>7.6529374969927311</v>
      </c>
      <c r="BB37" s="74">
        <f t="shared" si="13"/>
        <v>7.1554952726203869</v>
      </c>
      <c r="BC37" s="42">
        <f t="shared" si="24"/>
        <v>-6.5000168179580348E-2</v>
      </c>
    </row>
    <row r="38" spans="1:55" ht="20.100000000000001" customHeight="1">
      <c r="A38" s="47"/>
      <c r="B38" s="176" t="s">
        <v>171</v>
      </c>
      <c r="C38" s="270">
        <v>331.08000000000004</v>
      </c>
      <c r="D38" s="179">
        <v>314.80999999999995</v>
      </c>
      <c r="E38" s="179">
        <v>649.38</v>
      </c>
      <c r="F38" s="179">
        <v>513.05999999999983</v>
      </c>
      <c r="G38" s="179">
        <v>1068.48</v>
      </c>
      <c r="H38" s="179">
        <v>1184.6600000000001</v>
      </c>
      <c r="I38" s="179">
        <v>1710.0699999999997</v>
      </c>
      <c r="J38" s="179">
        <v>1932.75</v>
      </c>
      <c r="K38" s="179">
        <v>1344.06</v>
      </c>
      <c r="L38" s="179">
        <v>1624.1299999999999</v>
      </c>
      <c r="M38" s="179">
        <v>1440.83</v>
      </c>
      <c r="N38" s="177">
        <v>2092.5599999999995</v>
      </c>
      <c r="O38" s="130">
        <f t="shared" ref="O38:O69" si="46">(N38-M38)/M38</f>
        <v>0.45232956004525143</v>
      </c>
      <c r="Q38" s="332">
        <f t="shared" si="41"/>
        <v>1.241649068075019E-4</v>
      </c>
      <c r="R38" s="336">
        <f t="shared" si="42"/>
        <v>4.2336674064750237E-4</v>
      </c>
      <c r="S38" s="336">
        <f t="shared" si="43"/>
        <v>5.4809821800736629E-4</v>
      </c>
      <c r="T38" s="336">
        <f t="shared" si="44"/>
        <v>4.5720547053994514E-4</v>
      </c>
      <c r="U38" s="333">
        <f t="shared" si="45"/>
        <v>6.3675204798691184E-4</v>
      </c>
      <c r="W38" s="270">
        <v>249.03400000000002</v>
      </c>
      <c r="X38" s="179">
        <v>316.68100000000004</v>
      </c>
      <c r="Y38" s="179">
        <v>408.39800000000002</v>
      </c>
      <c r="Z38" s="179">
        <v>345.64899999999994</v>
      </c>
      <c r="AA38" s="179">
        <v>539.44599999999991</v>
      </c>
      <c r="AB38" s="179">
        <v>726.25699999999995</v>
      </c>
      <c r="AC38" s="179">
        <v>840.7109999999999</v>
      </c>
      <c r="AD38" s="179">
        <v>1061.204</v>
      </c>
      <c r="AE38" s="179">
        <v>756.76800000000003</v>
      </c>
      <c r="AF38" s="179">
        <v>812.54999999999984</v>
      </c>
      <c r="AG38" s="179">
        <v>633.29700000000003</v>
      </c>
      <c r="AH38" s="177">
        <v>1055.306</v>
      </c>
      <c r="AI38" s="42">
        <f t="shared" ref="AI38:AI69" si="47">(AH38-AG38)/AG38</f>
        <v>0.66636822849310828</v>
      </c>
      <c r="AK38" s="340">
        <f t="shared" si="19"/>
        <v>4.0534183551698257E-4</v>
      </c>
      <c r="AL38" s="341">
        <f t="shared" si="20"/>
        <v>9.873875222652039E-4</v>
      </c>
      <c r="AM38" s="341">
        <f t="shared" si="21"/>
        <v>9.9163739510833545E-4</v>
      </c>
      <c r="AN38" s="341">
        <f t="shared" si="22"/>
        <v>7.3966904501660935E-4</v>
      </c>
      <c r="AO38" s="341">
        <f t="shared" si="23"/>
        <v>1.1396588295126294E-3</v>
      </c>
      <c r="AQ38" s="52">
        <f t="shared" si="37"/>
        <v>7.5218678265071883</v>
      </c>
      <c r="AR38" s="74">
        <f t="shared" si="38"/>
        <v>10.05943267367619</v>
      </c>
      <c r="AS38" s="74">
        <f t="shared" si="39"/>
        <v>6.2890449351689304</v>
      </c>
      <c r="AT38" s="74">
        <f t="shared" si="40"/>
        <v>6.7370093166491261</v>
      </c>
      <c r="AU38" s="74">
        <f t="shared" ref="AU38:AU70" si="48">(AA38/G38)*10</f>
        <v>5.0487234201856834</v>
      </c>
      <c r="AV38" s="74">
        <f t="shared" ref="AV38:AV70" si="49">(AB38/H38)*10</f>
        <v>6.130510019752502</v>
      </c>
      <c r="AW38" s="74">
        <f t="shared" ref="AW38:AW70" si="50">(AC38/I38)*10</f>
        <v>4.9162373470091865</v>
      </c>
      <c r="AX38" s="74">
        <f t="shared" si="9"/>
        <v>5.4906428663820979</v>
      </c>
      <c r="AY38" s="74">
        <f t="shared" si="10"/>
        <v>5.6304629257622434</v>
      </c>
      <c r="AZ38" s="74">
        <f t="shared" si="11"/>
        <v>5.0029862141577333</v>
      </c>
      <c r="BA38" s="74">
        <f t="shared" si="12"/>
        <v>4.3953623952860514</v>
      </c>
      <c r="BB38" s="74">
        <f t="shared" si="13"/>
        <v>5.0431337691631315</v>
      </c>
      <c r="BC38" s="42">
        <f t="shared" si="24"/>
        <v>0.1473761013589695</v>
      </c>
    </row>
    <row r="39" spans="1:55" ht="20.100000000000001" customHeight="1">
      <c r="A39" s="47"/>
      <c r="B39" s="176" t="s">
        <v>164</v>
      </c>
      <c r="C39" s="270">
        <v>1292.23</v>
      </c>
      <c r="D39" s="179">
        <v>1406.13</v>
      </c>
      <c r="E39" s="179">
        <v>1339.49</v>
      </c>
      <c r="F39" s="179">
        <v>1393.5199999999993</v>
      </c>
      <c r="G39" s="179">
        <v>2006.87</v>
      </c>
      <c r="H39" s="179">
        <v>1899.09</v>
      </c>
      <c r="I39" s="179">
        <v>1828.89</v>
      </c>
      <c r="J39" s="179">
        <v>2637.0999999999995</v>
      </c>
      <c r="K39" s="179">
        <v>2322.7699999999995</v>
      </c>
      <c r="L39" s="179">
        <v>2275.02</v>
      </c>
      <c r="M39" s="179">
        <v>1572.9499999999996</v>
      </c>
      <c r="N39" s="177">
        <v>2298.5099999999998</v>
      </c>
      <c r="O39" s="130">
        <f t="shared" si="46"/>
        <v>0.46127340347754242</v>
      </c>
      <c r="Q39" s="332">
        <f t="shared" si="41"/>
        <v>4.8462491701056591E-4</v>
      </c>
      <c r="R39" s="336">
        <f t="shared" si="42"/>
        <v>6.7868548232933093E-4</v>
      </c>
      <c r="S39" s="336">
        <f t="shared" si="43"/>
        <v>7.677552954080761E-4</v>
      </c>
      <c r="T39" s="336">
        <f t="shared" si="44"/>
        <v>4.9912990768224324E-4</v>
      </c>
      <c r="U39" s="333">
        <f t="shared" si="45"/>
        <v>6.9942125904079075E-4</v>
      </c>
      <c r="W39" s="270">
        <v>480.8359999999999</v>
      </c>
      <c r="X39" s="179">
        <v>586.83400000000006</v>
      </c>
      <c r="Y39" s="179">
        <v>842.077</v>
      </c>
      <c r="Z39" s="179">
        <v>824.41599999999983</v>
      </c>
      <c r="AA39" s="179">
        <v>1341.0509999999999</v>
      </c>
      <c r="AB39" s="179">
        <v>1723.3109999999999</v>
      </c>
      <c r="AC39" s="179">
        <v>1838.3369999999998</v>
      </c>
      <c r="AD39" s="179">
        <v>2411.8869999999997</v>
      </c>
      <c r="AE39" s="179">
        <v>1961.2699999999993</v>
      </c>
      <c r="AF39" s="179">
        <v>2080.777000000001</v>
      </c>
      <c r="AG39" s="179">
        <v>926.88300000000004</v>
      </c>
      <c r="AH39" s="177">
        <v>964.42699999999979</v>
      </c>
      <c r="AI39" s="42">
        <f t="shared" si="47"/>
        <v>4.0505651738137124E-2</v>
      </c>
      <c r="AK39" s="340">
        <f t="shared" si="19"/>
        <v>7.8263589237872653E-4</v>
      </c>
      <c r="AL39" s="341">
        <f t="shared" si="20"/>
        <v>2.342938902320213E-3</v>
      </c>
      <c r="AM39" s="341">
        <f t="shared" si="21"/>
        <v>2.5393837721756672E-3</v>
      </c>
      <c r="AN39" s="341">
        <f t="shared" si="22"/>
        <v>1.0825673632626237E-3</v>
      </c>
      <c r="AO39" s="341">
        <f t="shared" si="23"/>
        <v>1.0415156797842298E-3</v>
      </c>
      <c r="AQ39" s="52">
        <f t="shared" si="37"/>
        <v>3.7209784635862029</v>
      </c>
      <c r="AR39" s="74">
        <f t="shared" si="38"/>
        <v>4.1733979077325714</v>
      </c>
      <c r="AS39" s="74">
        <f t="shared" si="39"/>
        <v>6.2865493583378749</v>
      </c>
      <c r="AT39" s="74">
        <f t="shared" si="40"/>
        <v>5.9160686606579036</v>
      </c>
      <c r="AU39" s="74">
        <f t="shared" si="48"/>
        <v>6.6823012950514986</v>
      </c>
      <c r="AV39" s="74">
        <f t="shared" si="49"/>
        <v>9.0744040566797786</v>
      </c>
      <c r="AW39" s="74">
        <f t="shared" si="50"/>
        <v>10.051654282105538</v>
      </c>
      <c r="AX39" s="74">
        <f t="shared" si="9"/>
        <v>9.145982329073604</v>
      </c>
      <c r="AY39" s="74">
        <f t="shared" si="10"/>
        <v>8.4436685509111946</v>
      </c>
      <c r="AZ39" s="74">
        <f t="shared" si="11"/>
        <v>9.1461921213879478</v>
      </c>
      <c r="BA39" s="74">
        <f t="shared" si="12"/>
        <v>5.8926412155504</v>
      </c>
      <c r="BB39" s="74">
        <f t="shared" si="13"/>
        <v>4.1958790694841435</v>
      </c>
      <c r="BC39" s="42">
        <f t="shared" si="24"/>
        <v>-0.28794594545966617</v>
      </c>
    </row>
    <row r="40" spans="1:55" ht="20.100000000000001" customHeight="1">
      <c r="A40" s="47"/>
      <c r="B40" s="176" t="s">
        <v>177</v>
      </c>
      <c r="C40" s="270">
        <v>2086.0499999999997</v>
      </c>
      <c r="D40" s="179">
        <v>3257.5</v>
      </c>
      <c r="E40" s="179">
        <v>4656.71</v>
      </c>
      <c r="F40" s="179">
        <v>4050.630000000001</v>
      </c>
      <c r="G40" s="179">
        <v>6437.319999999997</v>
      </c>
      <c r="H40" s="179">
        <v>5258.0399999999981</v>
      </c>
      <c r="I40" s="179">
        <v>6194.99</v>
      </c>
      <c r="J40" s="179">
        <v>5795.2599999999993</v>
      </c>
      <c r="K40" s="179">
        <v>4823.0900000000011</v>
      </c>
      <c r="L40" s="179">
        <v>3824.17</v>
      </c>
      <c r="M40" s="179">
        <v>3265.1399999999994</v>
      </c>
      <c r="N40" s="177">
        <v>4789.6499999999987</v>
      </c>
      <c r="O40" s="130">
        <f t="shared" si="46"/>
        <v>0.46690494128888793</v>
      </c>
      <c r="Q40" s="332">
        <f t="shared" si="41"/>
        <v>7.8233117024824599E-4</v>
      </c>
      <c r="R40" s="336">
        <f t="shared" si="42"/>
        <v>1.8790870435350163E-3</v>
      </c>
      <c r="S40" s="336">
        <f t="shared" si="43"/>
        <v>1.2905498712278145E-3</v>
      </c>
      <c r="T40" s="336">
        <f t="shared" si="44"/>
        <v>1.0360971593309386E-3</v>
      </c>
      <c r="U40" s="333">
        <f t="shared" si="45"/>
        <v>1.4574585419966511E-3</v>
      </c>
      <c r="W40" s="270">
        <v>378.02899999999988</v>
      </c>
      <c r="X40" s="179">
        <v>386.37200000000001</v>
      </c>
      <c r="Y40" s="179">
        <v>601.23199999999986</v>
      </c>
      <c r="Z40" s="179">
        <v>685.41499999999974</v>
      </c>
      <c r="AA40" s="179">
        <v>831.90499999999997</v>
      </c>
      <c r="AB40" s="179">
        <v>686.09900000000005</v>
      </c>
      <c r="AC40" s="179">
        <v>843.42399999999964</v>
      </c>
      <c r="AD40" s="179">
        <v>776.16500000000019</v>
      </c>
      <c r="AE40" s="179">
        <v>675.45</v>
      </c>
      <c r="AF40" s="179">
        <v>537.67500000000007</v>
      </c>
      <c r="AG40" s="179">
        <v>463.21200000000005</v>
      </c>
      <c r="AH40" s="177">
        <v>775.70500000000015</v>
      </c>
      <c r="AI40" s="42">
        <f t="shared" si="47"/>
        <v>0.67462198734056988</v>
      </c>
      <c r="AK40" s="340">
        <f t="shared" si="19"/>
        <v>6.1530139956250695E-4</v>
      </c>
      <c r="AL40" s="341">
        <f t="shared" si="20"/>
        <v>9.3279044696110915E-4</v>
      </c>
      <c r="AM40" s="341">
        <f t="shared" si="21"/>
        <v>6.5617947992723457E-4</v>
      </c>
      <c r="AN40" s="341">
        <f t="shared" si="22"/>
        <v>5.4101563354987255E-4</v>
      </c>
      <c r="AO40" s="341">
        <f t="shared" si="23"/>
        <v>8.3770873315142178E-4</v>
      </c>
      <c r="AQ40" s="52">
        <f t="shared" si="37"/>
        <v>1.812176122336473</v>
      </c>
      <c r="AR40" s="74">
        <f t="shared" si="38"/>
        <v>1.1860997697620876</v>
      </c>
      <c r="AS40" s="74">
        <f t="shared" si="39"/>
        <v>1.2911089589001672</v>
      </c>
      <c r="AT40" s="74">
        <f t="shared" si="40"/>
        <v>1.6921194974608877</v>
      </c>
      <c r="AU40" s="74">
        <f t="shared" si="48"/>
        <v>1.2923157463043633</v>
      </c>
      <c r="AV40" s="74">
        <f t="shared" si="49"/>
        <v>1.304856942891268</v>
      </c>
      <c r="AW40" s="74">
        <f t="shared" si="50"/>
        <v>1.3614614390015154</v>
      </c>
      <c r="AX40" s="74">
        <f t="shared" si="9"/>
        <v>1.3393100568395555</v>
      </c>
      <c r="AY40" s="74">
        <f t="shared" si="10"/>
        <v>1.4004507483791508</v>
      </c>
      <c r="AZ40" s="74">
        <f t="shared" si="11"/>
        <v>1.4059913654466198</v>
      </c>
      <c r="BA40" s="74">
        <f t="shared" si="12"/>
        <v>1.418658924272773</v>
      </c>
      <c r="BB40" s="74">
        <f t="shared" si="13"/>
        <v>1.6195442255697188</v>
      </c>
      <c r="BC40" s="42">
        <f t="shared" si="24"/>
        <v>0.14160225397371168</v>
      </c>
    </row>
    <row r="41" spans="1:55" ht="20.100000000000001" customHeight="1" thickBot="1">
      <c r="A41" s="47"/>
      <c r="B41" s="20" t="s">
        <v>33</v>
      </c>
      <c r="C41" s="188">
        <f>C30-SUM(C31:C40)</f>
        <v>1490.6000000000058</v>
      </c>
      <c r="D41" s="161">
        <f t="shared" ref="D41:N41" si="51">D30-SUM(D31:D40)</f>
        <v>2404.1400000000285</v>
      </c>
      <c r="E41" s="161">
        <f t="shared" si="51"/>
        <v>2909.2499999999854</v>
      </c>
      <c r="F41" s="161">
        <f t="shared" si="51"/>
        <v>2502.8400000000111</v>
      </c>
      <c r="G41" s="161">
        <f t="shared" si="51"/>
        <v>2641.9799999999959</v>
      </c>
      <c r="H41" s="161">
        <f t="shared" si="51"/>
        <v>4083.8500000000058</v>
      </c>
      <c r="I41" s="161">
        <f t="shared" si="51"/>
        <v>4823.9700000000157</v>
      </c>
      <c r="J41" s="161">
        <f t="shared" si="51"/>
        <v>9106.4100000000035</v>
      </c>
      <c r="K41" s="161">
        <f t="shared" si="51"/>
        <v>4213.5899999999965</v>
      </c>
      <c r="L41" s="161">
        <f t="shared" si="51"/>
        <v>6894.1399999999849</v>
      </c>
      <c r="M41" s="161">
        <f t="shared" si="51"/>
        <v>3365.2500000000146</v>
      </c>
      <c r="N41" s="162">
        <f t="shared" si="51"/>
        <v>7883.2899999999936</v>
      </c>
      <c r="O41" s="130">
        <f t="shared" si="46"/>
        <v>1.3425570165663649</v>
      </c>
      <c r="Q41" s="332">
        <f t="shared" si="41"/>
        <v>5.590196027765586E-4</v>
      </c>
      <c r="R41" s="336">
        <f t="shared" si="42"/>
        <v>1.4594620091784181E-3</v>
      </c>
      <c r="S41" s="336">
        <f t="shared" si="43"/>
        <v>2.3265784442706534E-3</v>
      </c>
      <c r="T41" s="336">
        <f t="shared" si="44"/>
        <v>1.0678641545043878E-3</v>
      </c>
      <c r="U41" s="333">
        <f t="shared" si="45"/>
        <v>2.3988325555179971E-3</v>
      </c>
      <c r="W41" s="188">
        <f>W30-SUM(W31:W40)</f>
        <v>438.19500000000698</v>
      </c>
      <c r="X41" s="161">
        <f t="shared" ref="X41:AH41" si="52">X30-SUM(X31:X40)</f>
        <v>672.50400000000081</v>
      </c>
      <c r="Y41" s="161">
        <f t="shared" si="52"/>
        <v>705.28599999999642</v>
      </c>
      <c r="Z41" s="161">
        <f t="shared" si="52"/>
        <v>793.03699999999299</v>
      </c>
      <c r="AA41" s="161">
        <f t="shared" si="52"/>
        <v>914.89999999999054</v>
      </c>
      <c r="AB41" s="161">
        <f t="shared" si="52"/>
        <v>1076.2780000000093</v>
      </c>
      <c r="AC41" s="161">
        <f t="shared" si="52"/>
        <v>1197.7719999999972</v>
      </c>
      <c r="AD41" s="161">
        <f t="shared" si="52"/>
        <v>1686.385000000002</v>
      </c>
      <c r="AE41" s="161">
        <f t="shared" si="52"/>
        <v>1588.7720000000045</v>
      </c>
      <c r="AF41" s="161">
        <f t="shared" si="52"/>
        <v>1617.8340000000098</v>
      </c>
      <c r="AG41" s="161">
        <f t="shared" si="52"/>
        <v>1024.6339999999909</v>
      </c>
      <c r="AH41" s="162">
        <f t="shared" si="52"/>
        <v>2380.6880000000019</v>
      </c>
      <c r="AI41" s="42">
        <f t="shared" si="47"/>
        <v>1.3234520814261708</v>
      </c>
      <c r="AK41" s="340">
        <f t="shared" si="19"/>
        <v>7.1323098699120201E-4</v>
      </c>
      <c r="AL41" s="341">
        <f t="shared" si="20"/>
        <v>1.4632608948189946E-3</v>
      </c>
      <c r="AM41" s="349">
        <f t="shared" si="21"/>
        <v>1.9744073515201637E-3</v>
      </c>
      <c r="AN41" s="349">
        <f t="shared" si="22"/>
        <v>1.1967371585078434E-3</v>
      </c>
      <c r="AO41" s="349">
        <f t="shared" si="23"/>
        <v>2.5709814020907348E-3</v>
      </c>
      <c r="AQ41" s="52">
        <f t="shared" si="37"/>
        <v>2.9397222594928567</v>
      </c>
      <c r="AR41" s="74">
        <f t="shared" si="38"/>
        <v>2.7972747011405028</v>
      </c>
      <c r="AS41" s="74">
        <f t="shared" si="39"/>
        <v>2.4242880467474435</v>
      </c>
      <c r="AT41" s="74">
        <f t="shared" si="40"/>
        <v>3.1685485288711601</v>
      </c>
      <c r="AU41" s="74">
        <f t="shared" si="48"/>
        <v>3.4629331032028703</v>
      </c>
      <c r="AV41" s="74">
        <f t="shared" si="49"/>
        <v>2.6354493921177511</v>
      </c>
      <c r="AW41" s="74">
        <f t="shared" si="50"/>
        <v>2.4829590565446993</v>
      </c>
      <c r="AX41" s="74">
        <f t="shared" si="9"/>
        <v>1.851865883482076</v>
      </c>
      <c r="AY41" s="74">
        <f t="shared" si="10"/>
        <v>3.7705899245061945</v>
      </c>
      <c r="AZ41" s="74">
        <f t="shared" si="11"/>
        <v>2.3466799339729296</v>
      </c>
      <c r="BA41" s="74">
        <f t="shared" si="12"/>
        <v>3.0447485327984145</v>
      </c>
      <c r="BB41" s="74">
        <f t="shared" si="13"/>
        <v>3.0199168113820547</v>
      </c>
      <c r="BC41" s="42">
        <f t="shared" si="24"/>
        <v>-8.1555902396764062E-3</v>
      </c>
    </row>
    <row r="42" spans="1:55" ht="20.100000000000001" customHeight="1" thickBot="1">
      <c r="A42" s="535" t="s">
        <v>55</v>
      </c>
      <c r="B42" s="536"/>
      <c r="C42" s="180">
        <v>1496959.3400000003</v>
      </c>
      <c r="D42" s="83">
        <v>1681832.6100000003</v>
      </c>
      <c r="E42" s="83">
        <v>1866607.1100000003</v>
      </c>
      <c r="F42" s="83">
        <v>1638042.63</v>
      </c>
      <c r="G42" s="83">
        <v>1384490.7399999995</v>
      </c>
      <c r="H42" s="83">
        <v>1402522.0199999998</v>
      </c>
      <c r="I42" s="83">
        <v>1646785.4400000002</v>
      </c>
      <c r="J42" s="83">
        <v>1678629.5899999999</v>
      </c>
      <c r="K42" s="83">
        <v>1687862.9200000004</v>
      </c>
      <c r="L42" s="83">
        <v>1567969.7799999998</v>
      </c>
      <c r="M42" s="83">
        <v>1411747.26</v>
      </c>
      <c r="N42" s="178">
        <v>1506129.44</v>
      </c>
      <c r="O42" s="274">
        <f t="shared" si="46"/>
        <v>6.6854870325726665E-2</v>
      </c>
      <c r="Q42" s="558">
        <f t="shared" si="41"/>
        <v>0.56140454556517927</v>
      </c>
      <c r="R42" s="560">
        <f t="shared" si="42"/>
        <v>0.50122497281393052</v>
      </c>
      <c r="S42" s="560">
        <f t="shared" si="43"/>
        <v>0.52914572251445524</v>
      </c>
      <c r="T42" s="560">
        <f t="shared" si="44"/>
        <v>0.44797690934515405</v>
      </c>
      <c r="U42" s="559">
        <f t="shared" si="45"/>
        <v>0.45830514081000351</v>
      </c>
      <c r="W42" s="180">
        <v>386156.65199999994</v>
      </c>
      <c r="X42" s="83">
        <v>390987.57199999999</v>
      </c>
      <c r="Y42" s="83">
        <v>406026.91200000001</v>
      </c>
      <c r="Z42" s="83">
        <v>407594.97999999986</v>
      </c>
      <c r="AA42" s="83">
        <v>406953.16900000005</v>
      </c>
      <c r="AB42" s="83">
        <v>421887.39100000006</v>
      </c>
      <c r="AC42" s="83">
        <v>431264.80099999986</v>
      </c>
      <c r="AD42" s="83">
        <v>442364.45199999999</v>
      </c>
      <c r="AE42" s="83">
        <v>455163.30099999998</v>
      </c>
      <c r="AF42" s="83">
        <v>454929.95199999993</v>
      </c>
      <c r="AG42" s="83">
        <v>393954.14199999988</v>
      </c>
      <c r="AH42" s="178">
        <v>428000.1179999999</v>
      </c>
      <c r="AI42" s="34">
        <f t="shared" si="47"/>
        <v>8.642116523298296E-2</v>
      </c>
      <c r="AK42" s="362">
        <f t="shared" si="19"/>
        <v>0.62853042604131426</v>
      </c>
      <c r="AL42" s="363">
        <f t="shared" si="20"/>
        <v>0.57357980119216945</v>
      </c>
      <c r="AM42" s="349">
        <f t="shared" si="21"/>
        <v>0.55519728331553764</v>
      </c>
      <c r="AN42" s="349">
        <f t="shared" si="22"/>
        <v>0.4601248450466015</v>
      </c>
      <c r="AO42" s="349">
        <f t="shared" si="23"/>
        <v>0.46221106817467839</v>
      </c>
      <c r="AQ42" s="174">
        <f t="shared" si="37"/>
        <v>2.5796068181785077</v>
      </c>
      <c r="AR42" s="182">
        <f t="shared" si="38"/>
        <v>2.3247710246265227</v>
      </c>
      <c r="AS42" s="182">
        <f t="shared" si="39"/>
        <v>2.1752135723944606</v>
      </c>
      <c r="AT42" s="182">
        <f t="shared" si="40"/>
        <v>2.4883050815350263</v>
      </c>
      <c r="AU42" s="182">
        <f t="shared" si="48"/>
        <v>2.9393708259832794</v>
      </c>
      <c r="AV42" s="182">
        <f t="shared" si="49"/>
        <v>3.0080625115604254</v>
      </c>
      <c r="AW42" s="182">
        <f t="shared" si="50"/>
        <v>2.6188281152157855</v>
      </c>
      <c r="AX42" s="182">
        <f t="shared" si="9"/>
        <v>2.6352713822946496</v>
      </c>
      <c r="AY42" s="182">
        <f t="shared" si="10"/>
        <v>2.6966840470670443</v>
      </c>
      <c r="AZ42" s="182">
        <f t="shared" si="11"/>
        <v>2.901394898057283</v>
      </c>
      <c r="BA42" s="182">
        <f t="shared" si="12"/>
        <v>2.7905429899683307</v>
      </c>
      <c r="BB42" s="182">
        <f t="shared" si="13"/>
        <v>2.8417220102941476</v>
      </c>
      <c r="BC42" s="34">
        <f t="shared" si="24"/>
        <v>1.834016551968537E-2</v>
      </c>
    </row>
    <row r="43" spans="1:55" ht="20.100000000000001" customHeight="1">
      <c r="A43" s="47"/>
      <c r="B43" s="176" t="s">
        <v>117</v>
      </c>
      <c r="C43" s="81">
        <v>513298.16000000009</v>
      </c>
      <c r="D43" s="61">
        <v>580022.09</v>
      </c>
      <c r="E43" s="61">
        <v>596395.92999999982</v>
      </c>
      <c r="F43" s="61">
        <v>515312.2199999998</v>
      </c>
      <c r="G43" s="61">
        <v>361901.61</v>
      </c>
      <c r="H43" s="61">
        <v>367413.69</v>
      </c>
      <c r="I43" s="61">
        <v>379599.54</v>
      </c>
      <c r="J43" s="61">
        <v>385057.30999999994</v>
      </c>
      <c r="K43" s="61">
        <v>429624.73</v>
      </c>
      <c r="L43" s="61">
        <v>416815.14999999985</v>
      </c>
      <c r="M43" s="61">
        <v>405676.41999999993</v>
      </c>
      <c r="N43" s="82">
        <v>424635.02999999997</v>
      </c>
      <c r="O43" s="130">
        <f t="shared" si="46"/>
        <v>4.6733329977621196E-2</v>
      </c>
      <c r="Q43" s="332">
        <f t="shared" si="41"/>
        <v>0.19250216926683039</v>
      </c>
      <c r="R43" s="336">
        <f t="shared" si="42"/>
        <v>0.13130411797863675</v>
      </c>
      <c r="S43" s="336">
        <f t="shared" si="43"/>
        <v>0.14066339575863571</v>
      </c>
      <c r="T43" s="336">
        <f t="shared" si="44"/>
        <v>0.12872960619438822</v>
      </c>
      <c r="U43" s="333">
        <f t="shared" si="45"/>
        <v>0.12921360677805357</v>
      </c>
      <c r="W43" s="90">
        <v>110519.433</v>
      </c>
      <c r="X43" s="61">
        <v>110544.41600000001</v>
      </c>
      <c r="Y43" s="61">
        <v>112817.00299999998</v>
      </c>
      <c r="Z43" s="61">
        <v>113356.75000000001</v>
      </c>
      <c r="AA43" s="61">
        <v>109002.72200000001</v>
      </c>
      <c r="AB43" s="61">
        <v>110101.22900000002</v>
      </c>
      <c r="AC43" s="61">
        <v>109881.25300000001</v>
      </c>
      <c r="AD43" s="61">
        <v>109385.83100000002</v>
      </c>
      <c r="AE43" s="61">
        <v>115112.97400000002</v>
      </c>
      <c r="AF43" s="61">
        <v>114137.164</v>
      </c>
      <c r="AG43" s="61">
        <v>110831.07399999999</v>
      </c>
      <c r="AH43" s="82">
        <v>116071.95</v>
      </c>
      <c r="AI43" s="42">
        <f t="shared" si="47"/>
        <v>4.7287063193125818E-2</v>
      </c>
      <c r="AK43" s="340">
        <f t="shared" si="19"/>
        <v>0.17988768534624258</v>
      </c>
      <c r="AL43" s="341">
        <f t="shared" si="20"/>
        <v>0.14968885628732509</v>
      </c>
      <c r="AM43" s="341">
        <f t="shared" si="21"/>
        <v>0.13929318810413255</v>
      </c>
      <c r="AN43" s="341">
        <f t="shared" si="22"/>
        <v>0.12944687036847663</v>
      </c>
      <c r="AO43" s="341">
        <f t="shared" si="23"/>
        <v>0.12534982524144508</v>
      </c>
      <c r="AQ43" s="52">
        <f t="shared" si="37"/>
        <v>2.1531234984360745</v>
      </c>
      <c r="AR43" s="74">
        <f t="shared" si="38"/>
        <v>1.905865619704243</v>
      </c>
      <c r="AS43" s="74">
        <f t="shared" si="39"/>
        <v>1.8916460915486131</v>
      </c>
      <c r="AT43" s="74">
        <f t="shared" si="40"/>
        <v>2.1997683268601715</v>
      </c>
      <c r="AU43" s="74">
        <f t="shared" si="48"/>
        <v>3.0119435500715239</v>
      </c>
      <c r="AV43" s="74">
        <f t="shared" si="49"/>
        <v>2.9966555954950951</v>
      </c>
      <c r="AW43" s="74">
        <f t="shared" si="50"/>
        <v>2.8946624382105419</v>
      </c>
      <c r="AX43" s="74">
        <f t="shared" si="9"/>
        <v>2.8407675470438418</v>
      </c>
      <c r="AY43" s="74">
        <f t="shared" si="10"/>
        <v>2.6793842617020678</v>
      </c>
      <c r="AZ43" s="74">
        <f t="shared" si="11"/>
        <v>2.738316109671159</v>
      </c>
      <c r="BA43" s="74">
        <f t="shared" si="12"/>
        <v>2.732006804832285</v>
      </c>
      <c r="BB43" s="74">
        <f t="shared" si="13"/>
        <v>2.7334520658834953</v>
      </c>
      <c r="BC43" s="42">
        <f t="shared" si="24"/>
        <v>5.2901078015399295E-4</v>
      </c>
    </row>
    <row r="44" spans="1:55" ht="20.100000000000001" customHeight="1">
      <c r="A44" s="47"/>
      <c r="B44" s="176" t="s">
        <v>122</v>
      </c>
      <c r="C44" s="81">
        <v>204528.99</v>
      </c>
      <c r="D44" s="61">
        <v>209481.84</v>
      </c>
      <c r="E44" s="61">
        <v>229997.36000000002</v>
      </c>
      <c r="F44" s="61">
        <v>196553.00999999983</v>
      </c>
      <c r="G44" s="61">
        <v>233818.56</v>
      </c>
      <c r="H44" s="61">
        <v>214614.79000000004</v>
      </c>
      <c r="I44" s="61">
        <v>224128.68999999992</v>
      </c>
      <c r="J44" s="61">
        <v>251348.97000000003</v>
      </c>
      <c r="K44" s="61">
        <v>258101.81</v>
      </c>
      <c r="L44" s="61">
        <v>229929.55</v>
      </c>
      <c r="M44" s="61">
        <v>193471.77</v>
      </c>
      <c r="N44" s="82">
        <v>218555.11000000002</v>
      </c>
      <c r="O44" s="130">
        <f t="shared" si="46"/>
        <v>0.12964857870478999</v>
      </c>
      <c r="Q44" s="332">
        <f t="shared" si="41"/>
        <v>7.6704491309600345E-2</v>
      </c>
      <c r="R44" s="336">
        <f t="shared" si="42"/>
        <v>7.6697756433954212E-2</v>
      </c>
      <c r="S44" s="336">
        <f t="shared" si="43"/>
        <v>7.759475942334397E-2</v>
      </c>
      <c r="T44" s="336">
        <f t="shared" si="44"/>
        <v>6.1392635938345291E-2</v>
      </c>
      <c r="U44" s="333">
        <f t="shared" si="45"/>
        <v>6.6504861934905013E-2</v>
      </c>
      <c r="W44" s="90">
        <v>35150.316999999995</v>
      </c>
      <c r="X44" s="61">
        <v>34841.351999999999</v>
      </c>
      <c r="Y44" s="61">
        <v>39127.468000000001</v>
      </c>
      <c r="Z44" s="61">
        <v>39741.788</v>
      </c>
      <c r="AA44" s="61">
        <v>46143.153000000006</v>
      </c>
      <c r="AB44" s="61">
        <v>43497.506000000008</v>
      </c>
      <c r="AC44" s="61">
        <v>43585.596999999994</v>
      </c>
      <c r="AD44" s="61">
        <v>46407.423999999999</v>
      </c>
      <c r="AE44" s="61">
        <v>49477.418999999987</v>
      </c>
      <c r="AF44" s="61">
        <v>48331.934999999998</v>
      </c>
      <c r="AG44" s="61">
        <v>48188.176999999989</v>
      </c>
      <c r="AH44" s="82">
        <v>54028.323000000004</v>
      </c>
      <c r="AI44" s="42">
        <f t="shared" si="47"/>
        <v>0.12119458264627891</v>
      </c>
      <c r="AK44" s="340">
        <f t="shared" si="19"/>
        <v>5.721264571015923E-2</v>
      </c>
      <c r="AL44" s="341">
        <f t="shared" si="20"/>
        <v>5.9137322840338687E-2</v>
      </c>
      <c r="AM44" s="341">
        <f t="shared" si="21"/>
        <v>5.8984375267916306E-2</v>
      </c>
      <c r="AN44" s="341">
        <f t="shared" si="22"/>
        <v>5.6282128073686322E-2</v>
      </c>
      <c r="AO44" s="341">
        <f t="shared" si="23"/>
        <v>5.8346920562102632E-2</v>
      </c>
      <c r="AQ44" s="52">
        <f t="shared" si="37"/>
        <v>1.7185982779262732</v>
      </c>
      <c r="AR44" s="74">
        <f t="shared" si="38"/>
        <v>1.6632158663490832</v>
      </c>
      <c r="AS44" s="74">
        <f t="shared" si="39"/>
        <v>1.7012137878452169</v>
      </c>
      <c r="AT44" s="74">
        <f t="shared" si="40"/>
        <v>2.021937389816622</v>
      </c>
      <c r="AU44" s="74">
        <f t="shared" si="48"/>
        <v>1.9734598057570796</v>
      </c>
      <c r="AV44" s="74">
        <f t="shared" si="49"/>
        <v>2.0267711279357776</v>
      </c>
      <c r="AW44" s="74">
        <f t="shared" si="50"/>
        <v>1.9446683510263685</v>
      </c>
      <c r="AX44" s="74">
        <f t="shared" si="9"/>
        <v>1.8463343613462984</v>
      </c>
      <c r="AY44" s="74">
        <f t="shared" si="10"/>
        <v>1.9169729572992917</v>
      </c>
      <c r="AZ44" s="74">
        <f t="shared" si="11"/>
        <v>2.102032339905854</v>
      </c>
      <c r="BA44" s="74">
        <f t="shared" si="12"/>
        <v>2.4907084377219473</v>
      </c>
      <c r="BB44" s="74">
        <f t="shared" si="13"/>
        <v>2.4720686237901282</v>
      </c>
      <c r="BC44" s="42">
        <f t="shared" si="24"/>
        <v>-7.4837398265962755E-3</v>
      </c>
    </row>
    <row r="45" spans="1:55" ht="20.100000000000001" customHeight="1">
      <c r="A45" s="47"/>
      <c r="B45" s="176" t="s">
        <v>123</v>
      </c>
      <c r="C45" s="81">
        <v>163061.32</v>
      </c>
      <c r="D45" s="61">
        <v>162989.37000000005</v>
      </c>
      <c r="E45" s="61">
        <v>165351.4599999999</v>
      </c>
      <c r="F45" s="61">
        <v>147942.73000000007</v>
      </c>
      <c r="G45" s="61">
        <v>132289.26</v>
      </c>
      <c r="H45" s="61">
        <v>139312.97999999998</v>
      </c>
      <c r="I45" s="61">
        <v>147011.66999999998</v>
      </c>
      <c r="J45" s="61">
        <v>136400.25</v>
      </c>
      <c r="K45" s="61">
        <v>119298.98999999999</v>
      </c>
      <c r="L45" s="61">
        <v>129513.99</v>
      </c>
      <c r="M45" s="61">
        <v>139126.84</v>
      </c>
      <c r="N45" s="82">
        <v>138279.88</v>
      </c>
      <c r="O45" s="130">
        <f t="shared" si="46"/>
        <v>-6.0876822904911221E-3</v>
      </c>
      <c r="Q45" s="332">
        <f t="shared" si="41"/>
        <v>6.1152874234953018E-2</v>
      </c>
      <c r="R45" s="336">
        <f t="shared" si="42"/>
        <v>4.9786843712534119E-2</v>
      </c>
      <c r="S45" s="336">
        <f t="shared" si="43"/>
        <v>4.3707330771566237E-2</v>
      </c>
      <c r="T45" s="336">
        <f t="shared" si="44"/>
        <v>4.4147853908466414E-2</v>
      </c>
      <c r="U45" s="333">
        <f t="shared" si="45"/>
        <v>4.2077644982884334E-2</v>
      </c>
      <c r="W45" s="90">
        <v>49723.293999999994</v>
      </c>
      <c r="X45" s="61">
        <v>49055.600999999988</v>
      </c>
      <c r="Y45" s="61">
        <v>50376.837999999996</v>
      </c>
      <c r="Z45" s="61">
        <v>49073.796999999984</v>
      </c>
      <c r="AA45" s="61">
        <v>45442.808000000012</v>
      </c>
      <c r="AB45" s="61">
        <v>47026.599999999977</v>
      </c>
      <c r="AC45" s="61">
        <v>50662.941999999988</v>
      </c>
      <c r="AD45" s="61">
        <v>46425.740999999995</v>
      </c>
      <c r="AE45" s="61">
        <v>42293.523999999998</v>
      </c>
      <c r="AF45" s="61">
        <v>45768.206000000006</v>
      </c>
      <c r="AG45" s="61">
        <v>47708.12799999999</v>
      </c>
      <c r="AH45" s="82">
        <v>51140.048999999999</v>
      </c>
      <c r="AI45" s="42">
        <f t="shared" si="47"/>
        <v>7.193577161526879E-2</v>
      </c>
      <c r="AK45" s="340">
        <f t="shared" si="19"/>
        <v>8.0932448010755817E-2</v>
      </c>
      <c r="AL45" s="341">
        <f t="shared" si="20"/>
        <v>6.3935325999689943E-2</v>
      </c>
      <c r="AM45" s="341">
        <f t="shared" si="21"/>
        <v>5.5855596057623171E-2</v>
      </c>
      <c r="AN45" s="341">
        <f t="shared" si="22"/>
        <v>5.572144740507242E-2</v>
      </c>
      <c r="AO45" s="341">
        <f t="shared" si="23"/>
        <v>5.5227780742797362E-2</v>
      </c>
      <c r="AQ45" s="52">
        <f t="shared" si="37"/>
        <v>3.049361675718067</v>
      </c>
      <c r="AR45" s="74">
        <f t="shared" si="38"/>
        <v>3.0097423531362795</v>
      </c>
      <c r="AS45" s="74">
        <f t="shared" si="39"/>
        <v>3.0466521432589726</v>
      </c>
      <c r="AT45" s="74">
        <f t="shared" si="40"/>
        <v>3.3170806703377691</v>
      </c>
      <c r="AU45" s="74">
        <f t="shared" si="48"/>
        <v>3.4351093958799077</v>
      </c>
      <c r="AV45" s="74">
        <f t="shared" si="49"/>
        <v>3.3756079297133681</v>
      </c>
      <c r="AW45" s="74">
        <f t="shared" si="50"/>
        <v>3.4461850545606341</v>
      </c>
      <c r="AX45" s="74">
        <f t="shared" si="9"/>
        <v>3.4036404625358085</v>
      </c>
      <c r="AY45" s="74">
        <f t="shared" si="10"/>
        <v>3.5451703321210015</v>
      </c>
      <c r="AZ45" s="74">
        <f t="shared" si="11"/>
        <v>3.5338426373861238</v>
      </c>
      <c r="BA45" s="74">
        <f t="shared" si="12"/>
        <v>3.4291102996373661</v>
      </c>
      <c r="BB45" s="74">
        <f t="shared" si="13"/>
        <v>3.6983000708418317</v>
      </c>
      <c r="BC45" s="42">
        <f t="shared" si="24"/>
        <v>7.8501345154436353E-2</v>
      </c>
    </row>
    <row r="46" spans="1:55" ht="20.100000000000001" customHeight="1">
      <c r="A46" s="47"/>
      <c r="B46" s="176" t="s">
        <v>124</v>
      </c>
      <c r="C46" s="81">
        <v>156208.35000000003</v>
      </c>
      <c r="D46" s="61">
        <v>156272.80999999997</v>
      </c>
      <c r="E46" s="61">
        <v>147426.65000000005</v>
      </c>
      <c r="F46" s="61">
        <v>144831.4499999999</v>
      </c>
      <c r="G46" s="61">
        <v>143704.24000000005</v>
      </c>
      <c r="H46" s="61">
        <v>147190.83999999997</v>
      </c>
      <c r="I46" s="61">
        <v>139589.35</v>
      </c>
      <c r="J46" s="61">
        <v>139453.93000000002</v>
      </c>
      <c r="K46" s="61">
        <v>149655.49999999997</v>
      </c>
      <c r="L46" s="61">
        <v>135975.33999999997</v>
      </c>
      <c r="M46" s="61">
        <v>140021.96999999994</v>
      </c>
      <c r="N46" s="82">
        <v>137791.78999999998</v>
      </c>
      <c r="O46" s="130">
        <f t="shared" si="46"/>
        <v>-1.5927357685368695E-2</v>
      </c>
      <c r="Q46" s="332">
        <f t="shared" si="41"/>
        <v>5.85828054255879E-2</v>
      </c>
      <c r="R46" s="336">
        <f t="shared" si="42"/>
        <v>5.2602186436587713E-2</v>
      </c>
      <c r="S46" s="336">
        <f t="shared" si="43"/>
        <v>4.5887854757282819E-2</v>
      </c>
      <c r="T46" s="336">
        <f t="shared" si="44"/>
        <v>4.4431897364560748E-2</v>
      </c>
      <c r="U46" s="333">
        <f t="shared" si="45"/>
        <v>4.192912245205991E-2</v>
      </c>
      <c r="W46" s="90">
        <v>49334.203999999998</v>
      </c>
      <c r="X46" s="61">
        <v>49416.211999999992</v>
      </c>
      <c r="Y46" s="61">
        <v>46865.963000000003</v>
      </c>
      <c r="Z46" s="61">
        <v>46461.507000000012</v>
      </c>
      <c r="AA46" s="61">
        <v>46950.599000000017</v>
      </c>
      <c r="AB46" s="61">
        <v>47833.265000000007</v>
      </c>
      <c r="AC46" s="61">
        <v>45372.461000000003</v>
      </c>
      <c r="AD46" s="61">
        <v>46069.99</v>
      </c>
      <c r="AE46" s="61">
        <v>49744.028000000013</v>
      </c>
      <c r="AF46" s="61">
        <v>46141.171999999999</v>
      </c>
      <c r="AG46" s="61">
        <v>46845.666999999987</v>
      </c>
      <c r="AH46" s="82">
        <v>48660.083999999981</v>
      </c>
      <c r="AI46" s="42">
        <f t="shared" si="47"/>
        <v>3.8731799890905479E-2</v>
      </c>
      <c r="AK46" s="340">
        <f t="shared" si="19"/>
        <v>8.0299143101461093E-2</v>
      </c>
      <c r="AL46" s="341">
        <f t="shared" si="20"/>
        <v>6.5032032751773702E-2</v>
      </c>
      <c r="AM46" s="341">
        <f t="shared" si="21"/>
        <v>5.6310764395207276E-2</v>
      </c>
      <c r="AN46" s="341">
        <f t="shared" si="22"/>
        <v>5.4714122715023246E-2</v>
      </c>
      <c r="AO46" s="341">
        <f t="shared" si="23"/>
        <v>5.2549586921164293E-2</v>
      </c>
      <c r="AQ46" s="52">
        <f t="shared" si="37"/>
        <v>3.158230914032444</v>
      </c>
      <c r="AR46" s="74">
        <f t="shared" si="38"/>
        <v>3.162175940907443</v>
      </c>
      <c r="AS46" s="74">
        <f t="shared" si="39"/>
        <v>3.1789342700251266</v>
      </c>
      <c r="AT46" s="74">
        <f t="shared" si="40"/>
        <v>3.2079708516347827</v>
      </c>
      <c r="AU46" s="74">
        <f t="shared" si="48"/>
        <v>3.2671686653086924</v>
      </c>
      <c r="AV46" s="74">
        <f t="shared" si="49"/>
        <v>3.249744685199162</v>
      </c>
      <c r="AW46" s="74">
        <f t="shared" si="50"/>
        <v>3.25042426230941</v>
      </c>
      <c r="AX46" s="74">
        <f t="shared" si="9"/>
        <v>3.3035992603435411</v>
      </c>
      <c r="AY46" s="74">
        <f t="shared" si="10"/>
        <v>3.3239024292458366</v>
      </c>
      <c r="AZ46" s="74">
        <f t="shared" si="11"/>
        <v>3.3933485292259618</v>
      </c>
      <c r="BA46" s="74">
        <f t="shared" si="12"/>
        <v>3.3455940521333902</v>
      </c>
      <c r="BB46" s="74">
        <f t="shared" si="13"/>
        <v>3.531421139096893</v>
      </c>
      <c r="BC46" s="42">
        <f t="shared" si="24"/>
        <v>5.5543823927175551E-2</v>
      </c>
    </row>
    <row r="47" spans="1:55" ht="20.100000000000001" customHeight="1">
      <c r="A47" s="47"/>
      <c r="B47" s="176" t="s">
        <v>128</v>
      </c>
      <c r="C47" s="81">
        <v>34083.509999999987</v>
      </c>
      <c r="D47" s="61">
        <v>52649.899999999994</v>
      </c>
      <c r="E47" s="61">
        <v>57487.090000000004</v>
      </c>
      <c r="F47" s="61">
        <v>70343.510000000009</v>
      </c>
      <c r="G47" s="61">
        <v>74459.94</v>
      </c>
      <c r="H47" s="61">
        <v>86885.859999999957</v>
      </c>
      <c r="I47" s="61">
        <v>98422.32</v>
      </c>
      <c r="J47" s="61">
        <v>94539.199999999983</v>
      </c>
      <c r="K47" s="61">
        <v>105292.37</v>
      </c>
      <c r="L47" s="61">
        <v>102077.85999999999</v>
      </c>
      <c r="M47" s="61">
        <v>117130.08000000002</v>
      </c>
      <c r="N47" s="82">
        <v>137722.08000000002</v>
      </c>
      <c r="O47" s="130">
        <f t="shared" si="46"/>
        <v>0.17580454141241939</v>
      </c>
      <c r="Q47" s="332">
        <f t="shared" si="41"/>
        <v>1.2782336120643219E-2</v>
      </c>
      <c r="R47" s="336">
        <f t="shared" si="42"/>
        <v>3.1050751571383501E-2</v>
      </c>
      <c r="S47" s="336">
        <f t="shared" si="43"/>
        <v>3.4448408171762986E-2</v>
      </c>
      <c r="T47" s="336">
        <f t="shared" si="44"/>
        <v>3.7167822255770235E-2</v>
      </c>
      <c r="U47" s="333">
        <f t="shared" si="45"/>
        <v>4.19079101641135E-2</v>
      </c>
      <c r="W47" s="90">
        <v>6401.6290000000008</v>
      </c>
      <c r="X47" s="61">
        <v>10161.326999999999</v>
      </c>
      <c r="Y47" s="61">
        <v>11378.438999999998</v>
      </c>
      <c r="Z47" s="61">
        <v>14183.454000000011</v>
      </c>
      <c r="AA47" s="61">
        <v>14643.191000000001</v>
      </c>
      <c r="AB47" s="61">
        <v>17564.352000000003</v>
      </c>
      <c r="AC47" s="61">
        <v>19657.138000000003</v>
      </c>
      <c r="AD47" s="61">
        <v>20385.730000000003</v>
      </c>
      <c r="AE47" s="61">
        <v>23248.605</v>
      </c>
      <c r="AF47" s="61">
        <v>22449.453999999991</v>
      </c>
      <c r="AG47" s="61">
        <v>25915.739999999998</v>
      </c>
      <c r="AH47" s="82">
        <v>31115.880000000005</v>
      </c>
      <c r="AI47" s="42">
        <f t="shared" si="47"/>
        <v>0.20065566331503584</v>
      </c>
      <c r="AK47" s="340">
        <f t="shared" si="19"/>
        <v>1.0419653738681247E-2</v>
      </c>
      <c r="AL47" s="341">
        <f t="shared" si="20"/>
        <v>2.3879731281727934E-2</v>
      </c>
      <c r="AM47" s="341">
        <f t="shared" si="21"/>
        <v>2.7397351653639036E-2</v>
      </c>
      <c r="AN47" s="341">
        <f t="shared" si="22"/>
        <v>3.0268690135432097E-2</v>
      </c>
      <c r="AO47" s="341">
        <f t="shared" si="23"/>
        <v>3.3603037772982847E-2</v>
      </c>
      <c r="AQ47" s="52">
        <f t="shared" si="37"/>
        <v>1.8782188219464495</v>
      </c>
      <c r="AR47" s="74">
        <f t="shared" si="38"/>
        <v>1.9299803038562278</v>
      </c>
      <c r="AS47" s="74">
        <f t="shared" si="39"/>
        <v>1.9793033531528552</v>
      </c>
      <c r="AT47" s="74">
        <f t="shared" si="40"/>
        <v>2.0163130898642971</v>
      </c>
      <c r="AU47" s="74">
        <f t="shared" si="48"/>
        <v>1.9665864624655891</v>
      </c>
      <c r="AV47" s="74">
        <f t="shared" si="49"/>
        <v>2.0215432062248118</v>
      </c>
      <c r="AW47" s="74">
        <f t="shared" si="50"/>
        <v>1.9972235972490793</v>
      </c>
      <c r="AX47" s="74">
        <f t="shared" si="9"/>
        <v>2.1563256300032165</v>
      </c>
      <c r="AY47" s="74">
        <f t="shared" si="10"/>
        <v>2.2080047205699711</v>
      </c>
      <c r="AZ47" s="74">
        <f t="shared" si="11"/>
        <v>2.1992481033595328</v>
      </c>
      <c r="BA47" s="74">
        <f t="shared" si="12"/>
        <v>2.2125605992926833</v>
      </c>
      <c r="BB47" s="74">
        <f t="shared" si="13"/>
        <v>2.259323995106667</v>
      </c>
      <c r="BC47" s="42">
        <f t="shared" si="24"/>
        <v>2.1135419219221897E-2</v>
      </c>
    </row>
    <row r="48" spans="1:55" ht="20.100000000000001" customHeight="1">
      <c r="A48" s="47"/>
      <c r="B48" s="176" t="s">
        <v>126</v>
      </c>
      <c r="C48" s="81">
        <v>52300.510000000009</v>
      </c>
      <c r="D48" s="61">
        <v>59634.079999999994</v>
      </c>
      <c r="E48" s="61">
        <v>60928.680000000008</v>
      </c>
      <c r="F48" s="61">
        <v>60064.700000000012</v>
      </c>
      <c r="G48" s="61">
        <v>57880.39</v>
      </c>
      <c r="H48" s="61">
        <v>66616.040000000008</v>
      </c>
      <c r="I48" s="61">
        <v>68002.649999999994</v>
      </c>
      <c r="J48" s="61">
        <v>66537.010000000009</v>
      </c>
      <c r="K48" s="61">
        <v>78890.080000000016</v>
      </c>
      <c r="L48" s="61">
        <v>89038.87</v>
      </c>
      <c r="M48" s="61">
        <v>125393.52000000003</v>
      </c>
      <c r="N48" s="82">
        <v>118883.55</v>
      </c>
      <c r="O48" s="130">
        <f t="shared" si="46"/>
        <v>-5.1916319120796903E-2</v>
      </c>
      <c r="Q48" s="332">
        <f t="shared" si="41"/>
        <v>1.9614256222468349E-2</v>
      </c>
      <c r="R48" s="336">
        <f t="shared" si="42"/>
        <v>2.3806843929603132E-2</v>
      </c>
      <c r="S48" s="336">
        <f t="shared" si="43"/>
        <v>3.0048115594434897E-2</v>
      </c>
      <c r="T48" s="336">
        <f t="shared" si="44"/>
        <v>3.9789984463302432E-2</v>
      </c>
      <c r="U48" s="333">
        <f t="shared" si="45"/>
        <v>3.6175471161856508E-2</v>
      </c>
      <c r="W48" s="90">
        <v>13790.713999999998</v>
      </c>
      <c r="X48" s="61">
        <v>14385.162000000002</v>
      </c>
      <c r="Y48" s="61">
        <v>15265.421999999999</v>
      </c>
      <c r="Z48" s="61">
        <v>15534.871999999999</v>
      </c>
      <c r="AA48" s="61">
        <v>14963.080000000002</v>
      </c>
      <c r="AB48" s="61">
        <v>16198.378999999999</v>
      </c>
      <c r="AC48" s="61">
        <v>16725.637999999999</v>
      </c>
      <c r="AD48" s="61">
        <v>15975.728999999999</v>
      </c>
      <c r="AE48" s="61">
        <v>19293.672999999999</v>
      </c>
      <c r="AF48" s="61">
        <v>20948.16</v>
      </c>
      <c r="AG48" s="61">
        <v>28945.250000000004</v>
      </c>
      <c r="AH48" s="82">
        <v>28209.457000000002</v>
      </c>
      <c r="AI48" s="42">
        <f t="shared" si="47"/>
        <v>-2.5420163930178576E-2</v>
      </c>
      <c r="AK48" s="340">
        <f t="shared" si="19"/>
        <v>2.2446546760079941E-2</v>
      </c>
      <c r="AL48" s="341">
        <f t="shared" si="20"/>
        <v>2.2022613627851729E-2</v>
      </c>
      <c r="AM48" s="341">
        <f t="shared" si="21"/>
        <v>2.5565169915343834E-2</v>
      </c>
      <c r="AN48" s="341">
        <f t="shared" si="22"/>
        <v>3.3807053286636461E-2</v>
      </c>
      <c r="AO48" s="341">
        <f t="shared" si="23"/>
        <v>3.0464298265912307E-2</v>
      </c>
      <c r="AQ48" s="52">
        <f t="shared" si="37"/>
        <v>2.6368220883505717</v>
      </c>
      <c r="AR48" s="74">
        <f t="shared" si="38"/>
        <v>2.4122384381548274</v>
      </c>
      <c r="AS48" s="74">
        <f t="shared" si="39"/>
        <v>2.5054575283757989</v>
      </c>
      <c r="AT48" s="74">
        <f t="shared" si="40"/>
        <v>2.5863563790379369</v>
      </c>
      <c r="AU48" s="74">
        <f t="shared" si="48"/>
        <v>2.5851726292791049</v>
      </c>
      <c r="AV48" s="74">
        <f t="shared" si="49"/>
        <v>2.4316034096292722</v>
      </c>
      <c r="AW48" s="74">
        <f t="shared" si="50"/>
        <v>2.4595567966836587</v>
      </c>
      <c r="AX48" s="74">
        <f t="shared" si="9"/>
        <v>2.4010289912336003</v>
      </c>
      <c r="AY48" s="74">
        <f t="shared" si="10"/>
        <v>2.4456399334364973</v>
      </c>
      <c r="AZ48" s="74">
        <f t="shared" si="11"/>
        <v>2.3526983215308102</v>
      </c>
      <c r="BA48" s="74">
        <f t="shared" si="12"/>
        <v>2.3083529356221915</v>
      </c>
      <c r="BB48" s="74">
        <f t="shared" si="13"/>
        <v>2.3728646225655274</v>
      </c>
      <c r="BC48" s="42">
        <f t="shared" si="24"/>
        <v>2.7947063877364817E-2</v>
      </c>
    </row>
    <row r="49" spans="1:55" ht="20.100000000000001" customHeight="1">
      <c r="A49" s="47"/>
      <c r="B49" s="176" t="s">
        <v>129</v>
      </c>
      <c r="C49" s="81">
        <v>38204.270000000004</v>
      </c>
      <c r="D49" s="61">
        <v>34057.650000000009</v>
      </c>
      <c r="E49" s="61">
        <v>24808.79</v>
      </c>
      <c r="F49" s="61">
        <v>28352.219999999998</v>
      </c>
      <c r="G49" s="61">
        <v>33486.050000000003</v>
      </c>
      <c r="H49" s="61">
        <v>35743.290000000008</v>
      </c>
      <c r="I49" s="61">
        <v>38794.050000000017</v>
      </c>
      <c r="J49" s="61">
        <v>33763.32</v>
      </c>
      <c r="K49" s="61">
        <v>35436.6</v>
      </c>
      <c r="L49" s="61">
        <v>37123.869999999995</v>
      </c>
      <c r="M49" s="61">
        <v>39218.619999999981</v>
      </c>
      <c r="N49" s="82">
        <v>40336.069999999992</v>
      </c>
      <c r="O49" s="130">
        <f t="shared" si="46"/>
        <v>2.8492843450381788E-2</v>
      </c>
      <c r="Q49" s="332">
        <f t="shared" si="41"/>
        <v>1.4327744424908301E-2</v>
      </c>
      <c r="R49" s="336">
        <f t="shared" si="42"/>
        <v>1.2773724264614714E-2</v>
      </c>
      <c r="S49" s="336">
        <f t="shared" si="43"/>
        <v>1.2528262511336609E-2</v>
      </c>
      <c r="T49" s="336">
        <f t="shared" si="44"/>
        <v>1.2444887745970931E-2</v>
      </c>
      <c r="U49" s="333">
        <f t="shared" si="45"/>
        <v>1.2273997008565315E-2</v>
      </c>
      <c r="W49" s="90">
        <v>16227.867000000002</v>
      </c>
      <c r="X49" s="61">
        <v>13409.539999999999</v>
      </c>
      <c r="Y49" s="61">
        <v>9410.0049999999974</v>
      </c>
      <c r="Z49" s="61">
        <v>11257.648000000007</v>
      </c>
      <c r="AA49" s="61">
        <v>14455.662999999995</v>
      </c>
      <c r="AB49" s="61">
        <v>16162.109999999997</v>
      </c>
      <c r="AC49" s="61">
        <v>18471.945</v>
      </c>
      <c r="AD49" s="61">
        <v>18208.410000000007</v>
      </c>
      <c r="AE49" s="61">
        <v>20469.888999999999</v>
      </c>
      <c r="AF49" s="61">
        <v>22453.272999999994</v>
      </c>
      <c r="AG49" s="61">
        <v>21529.880999999998</v>
      </c>
      <c r="AH49" s="82">
        <v>23106.357999999993</v>
      </c>
      <c r="AI49" s="42">
        <f t="shared" si="47"/>
        <v>7.322274563431147E-2</v>
      </c>
      <c r="AK49" s="340">
        <f t="shared" si="19"/>
        <v>2.6413394943282723E-2</v>
      </c>
      <c r="AL49" s="341">
        <f t="shared" si="20"/>
        <v>2.1973303868296861E-2</v>
      </c>
      <c r="AM49" s="341">
        <f t="shared" si="21"/>
        <v>2.7402012367702074E-2</v>
      </c>
      <c r="AN49" s="341">
        <f t="shared" si="22"/>
        <v>2.5146158151059042E-2</v>
      </c>
      <c r="AO49" s="341">
        <f t="shared" si="23"/>
        <v>2.495329782317145E-2</v>
      </c>
      <c r="AQ49" s="52">
        <f t="shared" si="37"/>
        <v>4.2476579188661372</v>
      </c>
      <c r="AR49" s="74">
        <f t="shared" si="38"/>
        <v>3.9373063026955752</v>
      </c>
      <c r="AS49" s="74">
        <f t="shared" si="39"/>
        <v>3.793012476626227</v>
      </c>
      <c r="AT49" s="74">
        <f t="shared" si="40"/>
        <v>3.9706407470032357</v>
      </c>
      <c r="AU49" s="74">
        <f t="shared" si="48"/>
        <v>4.3169209267739834</v>
      </c>
      <c r="AV49" s="74">
        <f t="shared" si="49"/>
        <v>4.5217186218728029</v>
      </c>
      <c r="AW49" s="74">
        <f t="shared" si="50"/>
        <v>4.7615407517389885</v>
      </c>
      <c r="AX49" s="74">
        <f t="shared" si="9"/>
        <v>5.3929560244667911</v>
      </c>
      <c r="AY49" s="74">
        <f t="shared" si="10"/>
        <v>5.7764822245926526</v>
      </c>
      <c r="AZ49" s="74">
        <f t="shared" si="11"/>
        <v>6.0482037567742797</v>
      </c>
      <c r="BA49" s="74">
        <f t="shared" si="12"/>
        <v>5.4897089698719661</v>
      </c>
      <c r="BB49" s="74">
        <f t="shared" si="13"/>
        <v>5.7284604077690258</v>
      </c>
      <c r="BC49" s="42">
        <f t="shared" si="24"/>
        <v>4.3490727688361951E-2</v>
      </c>
    </row>
    <row r="50" spans="1:55" ht="20.100000000000001" customHeight="1">
      <c r="A50" s="47"/>
      <c r="B50" s="176" t="s">
        <v>130</v>
      </c>
      <c r="C50" s="81">
        <v>43770.649999999994</v>
      </c>
      <c r="D50" s="61">
        <v>118525.03999999998</v>
      </c>
      <c r="E50" s="61">
        <v>249224.93999999997</v>
      </c>
      <c r="F50" s="61">
        <v>172953.15000000005</v>
      </c>
      <c r="G50" s="61">
        <v>38128.820000000007</v>
      </c>
      <c r="H50" s="61">
        <v>37803.18</v>
      </c>
      <c r="I50" s="61">
        <v>230123.47</v>
      </c>
      <c r="J50" s="61">
        <v>221890.45999999988</v>
      </c>
      <c r="K50" s="61">
        <v>153500.73000000004</v>
      </c>
      <c r="L50" s="61">
        <v>55738.459999999985</v>
      </c>
      <c r="M50" s="61">
        <v>74474.889999999985</v>
      </c>
      <c r="N50" s="82">
        <v>90514.920000000013</v>
      </c>
      <c r="O50" s="130">
        <f t="shared" si="46"/>
        <v>0.21537500760323422</v>
      </c>
      <c r="Q50" s="332">
        <f t="shared" si="41"/>
        <v>1.6415303486026888E-2</v>
      </c>
      <c r="R50" s="336">
        <f t="shared" si="42"/>
        <v>1.3509875493990553E-2</v>
      </c>
      <c r="S50" s="336">
        <f t="shared" si="43"/>
        <v>1.881016334928538E-2</v>
      </c>
      <c r="T50" s="336">
        <f t="shared" si="44"/>
        <v>2.3632439028796356E-2</v>
      </c>
      <c r="U50" s="333">
        <f t="shared" si="45"/>
        <v>2.7543086307380199E-2</v>
      </c>
      <c r="W50" s="90">
        <v>11562.974999999999</v>
      </c>
      <c r="X50" s="61">
        <v>14880.498000000003</v>
      </c>
      <c r="Y50" s="61">
        <v>21005.487999999998</v>
      </c>
      <c r="Z50" s="61">
        <v>19079.097000000002</v>
      </c>
      <c r="AA50" s="61">
        <v>13231.348999999998</v>
      </c>
      <c r="AB50" s="61">
        <v>15258.859</v>
      </c>
      <c r="AC50" s="61">
        <v>19585.287999999997</v>
      </c>
      <c r="AD50" s="61">
        <v>23465.341000000008</v>
      </c>
      <c r="AE50" s="61">
        <v>21171.152999999998</v>
      </c>
      <c r="AF50" s="61">
        <v>15360.930000000004</v>
      </c>
      <c r="AG50" s="61">
        <v>16722.515000000003</v>
      </c>
      <c r="AH50" s="82">
        <v>20136.120000000003</v>
      </c>
      <c r="AI50" s="42">
        <f t="shared" si="47"/>
        <v>0.2041322731658485</v>
      </c>
      <c r="AK50" s="340">
        <f t="shared" si="19"/>
        <v>1.8820552657616955E-2</v>
      </c>
      <c r="AL50" s="341">
        <f t="shared" si="20"/>
        <v>2.0745282979171435E-2</v>
      </c>
      <c r="AM50" s="341">
        <f t="shared" si="21"/>
        <v>1.8746504967868428E-2</v>
      </c>
      <c r="AN50" s="341">
        <f t="shared" si="22"/>
        <v>1.9531320534166317E-2</v>
      </c>
      <c r="AO50" s="341">
        <f t="shared" si="23"/>
        <v>2.1745642448849765E-2</v>
      </c>
      <c r="AQ50" s="52">
        <f t="shared" si="37"/>
        <v>2.6417188230012578</v>
      </c>
      <c r="AR50" s="74">
        <f t="shared" si="38"/>
        <v>1.2554729363516779</v>
      </c>
      <c r="AS50" s="74">
        <f t="shared" si="39"/>
        <v>0.8428325030392223</v>
      </c>
      <c r="AT50" s="74">
        <f t="shared" si="40"/>
        <v>1.1031367165038621</v>
      </c>
      <c r="AU50" s="74">
        <f t="shared" si="48"/>
        <v>3.4701700708283116</v>
      </c>
      <c r="AV50" s="74">
        <f t="shared" si="49"/>
        <v>4.0363956153953184</v>
      </c>
      <c r="AW50" s="74">
        <f t="shared" si="50"/>
        <v>0.85107738032978542</v>
      </c>
      <c r="AX50" s="74">
        <f t="shared" si="9"/>
        <v>1.0575191470602217</v>
      </c>
      <c r="AY50" s="74">
        <f t="shared" si="10"/>
        <v>1.379221649304208</v>
      </c>
      <c r="AZ50" s="74">
        <f t="shared" si="11"/>
        <v>2.755894224562359</v>
      </c>
      <c r="BA50" s="74">
        <f t="shared" si="12"/>
        <v>2.2453896877189088</v>
      </c>
      <c r="BB50" s="74">
        <f t="shared" si="13"/>
        <v>2.2246188805116325</v>
      </c>
      <c r="BC50" s="42">
        <f t="shared" si="24"/>
        <v>-9.2504242452352992E-3</v>
      </c>
    </row>
    <row r="51" spans="1:55" ht="20.100000000000001" customHeight="1">
      <c r="A51" s="47"/>
      <c r="B51" s="176" t="s">
        <v>133</v>
      </c>
      <c r="C51" s="81">
        <v>40989.520000000004</v>
      </c>
      <c r="D51" s="61">
        <v>39935.07</v>
      </c>
      <c r="E51" s="61">
        <v>42782.409999999996</v>
      </c>
      <c r="F51" s="61">
        <v>46594.900000000038</v>
      </c>
      <c r="G51" s="61">
        <v>47458.319999999992</v>
      </c>
      <c r="H51" s="61">
        <v>48350.95</v>
      </c>
      <c r="I51" s="61">
        <v>46837.099999999991</v>
      </c>
      <c r="J51" s="61">
        <v>47071.76999999999</v>
      </c>
      <c r="K51" s="61">
        <v>49918.609999999993</v>
      </c>
      <c r="L51" s="61">
        <v>44549.57</v>
      </c>
      <c r="M51" s="61">
        <v>51993.87</v>
      </c>
      <c r="N51" s="82">
        <v>49820.480000000003</v>
      </c>
      <c r="O51" s="130">
        <f t="shared" si="46"/>
        <v>-4.1800889220209983E-2</v>
      </c>
      <c r="Q51" s="332">
        <f t="shared" si="41"/>
        <v>1.5372296517108358E-2</v>
      </c>
      <c r="R51" s="336">
        <f t="shared" si="42"/>
        <v>1.7279374764666951E-2</v>
      </c>
      <c r="S51" s="336">
        <f t="shared" si="43"/>
        <v>1.5034227512572534E-2</v>
      </c>
      <c r="T51" s="336">
        <f t="shared" si="44"/>
        <v>1.6498741557673523E-2</v>
      </c>
      <c r="U51" s="333">
        <f t="shared" si="45"/>
        <v>1.5160039698594542E-2</v>
      </c>
      <c r="W51" s="90">
        <v>8398.9230000000007</v>
      </c>
      <c r="X51" s="61">
        <v>8290.9560000000001</v>
      </c>
      <c r="Y51" s="61">
        <v>8731.0589999999993</v>
      </c>
      <c r="Z51" s="61">
        <v>9216.4329999999991</v>
      </c>
      <c r="AA51" s="61">
        <v>9632.7129999999997</v>
      </c>
      <c r="AB51" s="61">
        <v>9663.8379999999961</v>
      </c>
      <c r="AC51" s="61">
        <v>9917.1830000000009</v>
      </c>
      <c r="AD51" s="61">
        <v>10577.057000000001</v>
      </c>
      <c r="AE51" s="61">
        <v>11027.748</v>
      </c>
      <c r="AF51" s="61">
        <v>10061.144</v>
      </c>
      <c r="AG51" s="61">
        <v>11479.665000000001</v>
      </c>
      <c r="AH51" s="82">
        <v>11607.472000000003</v>
      </c>
      <c r="AI51" s="42">
        <f t="shared" si="47"/>
        <v>1.1133338821298576E-2</v>
      </c>
      <c r="AK51" s="340">
        <f t="shared" si="19"/>
        <v>1.3670562514298457E-2</v>
      </c>
      <c r="AL51" s="341">
        <f t="shared" si="20"/>
        <v>1.3138535061820156E-2</v>
      </c>
      <c r="AM51" s="341">
        <f t="shared" si="21"/>
        <v>1.2278637164445093E-2</v>
      </c>
      <c r="AN51" s="341">
        <f t="shared" si="22"/>
        <v>1.340785263100977E-2</v>
      </c>
      <c r="AO51" s="341">
        <f t="shared" si="23"/>
        <v>1.253528166533747E-2</v>
      </c>
      <c r="AQ51" s="52">
        <f t="shared" si="37"/>
        <v>2.0490415598914065</v>
      </c>
      <c r="AR51" s="74">
        <f t="shared" si="38"/>
        <v>2.0761090440056824</v>
      </c>
      <c r="AS51" s="74">
        <f t="shared" si="39"/>
        <v>2.040805789108187</v>
      </c>
      <c r="AT51" s="74">
        <f t="shared" si="40"/>
        <v>1.977991797385549</v>
      </c>
      <c r="AU51" s="74">
        <f t="shared" si="48"/>
        <v>2.0297206053648762</v>
      </c>
      <c r="AV51" s="74">
        <f t="shared" si="49"/>
        <v>1.9986862719346767</v>
      </c>
      <c r="AW51" s="74">
        <f t="shared" si="50"/>
        <v>2.1173776770978567</v>
      </c>
      <c r="AX51" s="74">
        <f t="shared" si="9"/>
        <v>2.247006432942718</v>
      </c>
      <c r="AY51" s="74">
        <f t="shared" si="10"/>
        <v>2.2091456472846502</v>
      </c>
      <c r="AZ51" s="74">
        <f t="shared" si="11"/>
        <v>2.2584155133259425</v>
      </c>
      <c r="BA51" s="74">
        <f t="shared" si="12"/>
        <v>2.2078881606620167</v>
      </c>
      <c r="BB51" s="74">
        <f t="shared" si="13"/>
        <v>2.3298595276480683</v>
      </c>
      <c r="BC51" s="42">
        <f t="shared" si="24"/>
        <v>5.5243453522337616E-2</v>
      </c>
    </row>
    <row r="52" spans="1:55" ht="20.100000000000001" customHeight="1">
      <c r="A52" s="47"/>
      <c r="B52" s="176" t="s">
        <v>134</v>
      </c>
      <c r="C52" s="81">
        <v>11756.710000000001</v>
      </c>
      <c r="D52" s="61">
        <v>10414.85</v>
      </c>
      <c r="E52" s="61">
        <v>11249.41</v>
      </c>
      <c r="F52" s="61">
        <v>8855.7299999999977</v>
      </c>
      <c r="G52" s="61">
        <v>8560.5699999999979</v>
      </c>
      <c r="H52" s="61">
        <v>12833.119999999997</v>
      </c>
      <c r="I52" s="61">
        <v>13826.300000000001</v>
      </c>
      <c r="J52" s="61">
        <v>16929.579999999998</v>
      </c>
      <c r="K52" s="61">
        <v>17870.43</v>
      </c>
      <c r="L52" s="61">
        <v>30970.5</v>
      </c>
      <c r="M52" s="61">
        <v>46519.660000000011</v>
      </c>
      <c r="N52" s="82">
        <v>44100.139999999992</v>
      </c>
      <c r="O52" s="130">
        <f t="shared" si="46"/>
        <v>-5.2010698272515705E-2</v>
      </c>
      <c r="Q52" s="332">
        <f t="shared" si="41"/>
        <v>4.4091180425058158E-3</v>
      </c>
      <c r="R52" s="336">
        <f t="shared" si="42"/>
        <v>4.5862240530939458E-3</v>
      </c>
      <c r="S52" s="336">
        <f t="shared" si="43"/>
        <v>1.0451673117790534E-2</v>
      </c>
      <c r="T52" s="336">
        <f t="shared" si="44"/>
        <v>1.4761660320550148E-2</v>
      </c>
      <c r="U52" s="333">
        <f t="shared" si="45"/>
        <v>1.3419378398473417E-2</v>
      </c>
      <c r="W52" s="90">
        <v>3344.9139999999998</v>
      </c>
      <c r="X52" s="61">
        <v>3089.0899999999997</v>
      </c>
      <c r="Y52" s="61">
        <v>3247.1520000000005</v>
      </c>
      <c r="Z52" s="61">
        <v>2759.9990000000012</v>
      </c>
      <c r="AA52" s="61">
        <v>2773.6339999999996</v>
      </c>
      <c r="AB52" s="61">
        <v>3862.8539999999998</v>
      </c>
      <c r="AC52" s="61">
        <v>4319.57</v>
      </c>
      <c r="AD52" s="61">
        <v>4927.2339999999995</v>
      </c>
      <c r="AE52" s="61">
        <v>4893.7849999999999</v>
      </c>
      <c r="AF52" s="61">
        <v>7408.0119999999997</v>
      </c>
      <c r="AG52" s="61">
        <v>10293.859000000002</v>
      </c>
      <c r="AH52" s="82">
        <v>10878.659</v>
      </c>
      <c r="AI52" s="42">
        <f t="shared" si="47"/>
        <v>5.6810570263299442E-2</v>
      </c>
      <c r="AK52" s="340">
        <f t="shared" si="19"/>
        <v>5.4443713726095716E-3</v>
      </c>
      <c r="AL52" s="341">
        <f t="shared" si="20"/>
        <v>5.251768781481256E-3</v>
      </c>
      <c r="AM52" s="341">
        <f t="shared" si="21"/>
        <v>9.0407503816519498E-3</v>
      </c>
      <c r="AN52" s="341">
        <f t="shared" si="22"/>
        <v>1.2022872137505199E-2</v>
      </c>
      <c r="AO52" s="341">
        <f t="shared" si="23"/>
        <v>1.1748213108432087E-2</v>
      </c>
      <c r="AQ52" s="52">
        <f t="shared" si="37"/>
        <v>2.8451105794052922</v>
      </c>
      <c r="AR52" s="74">
        <f t="shared" si="38"/>
        <v>2.9660436780174457</v>
      </c>
      <c r="AS52" s="74">
        <f t="shared" si="39"/>
        <v>2.886508714679259</v>
      </c>
      <c r="AT52" s="74">
        <f t="shared" si="40"/>
        <v>3.1166250551902577</v>
      </c>
      <c r="AU52" s="74">
        <f t="shared" si="48"/>
        <v>3.2400108871255071</v>
      </c>
      <c r="AV52" s="74">
        <f t="shared" si="49"/>
        <v>3.0100661413592333</v>
      </c>
      <c r="AW52" s="74">
        <f t="shared" si="50"/>
        <v>3.1241691558840756</v>
      </c>
      <c r="AX52" s="74">
        <f t="shared" si="9"/>
        <v>2.9104289651603881</v>
      </c>
      <c r="AY52" s="74">
        <f t="shared" si="10"/>
        <v>2.7384819503503834</v>
      </c>
      <c r="AZ52" s="74">
        <f t="shared" si="11"/>
        <v>2.3919575079511146</v>
      </c>
      <c r="BA52" s="74">
        <f t="shared" si="12"/>
        <v>2.2127975569898832</v>
      </c>
      <c r="BB52" s="74">
        <f t="shared" si="13"/>
        <v>2.4668082686358823</v>
      </c>
      <c r="BC52" s="42">
        <f t="shared" si="24"/>
        <v>0.11479166308893408</v>
      </c>
    </row>
    <row r="53" spans="1:55" ht="20.100000000000001" customHeight="1">
      <c r="A53" s="47"/>
      <c r="B53" s="1" t="s">
        <v>136</v>
      </c>
      <c r="C53" s="90">
        <v>21561.399999999998</v>
      </c>
      <c r="D53" s="61">
        <v>20527.62</v>
      </c>
      <c r="E53" s="61">
        <v>41397.29</v>
      </c>
      <c r="F53" s="61">
        <v>18415.489999999998</v>
      </c>
      <c r="G53" s="61">
        <v>18225.780000000002</v>
      </c>
      <c r="H53" s="61">
        <v>16839.829999999998</v>
      </c>
      <c r="I53" s="61">
        <v>18146.11</v>
      </c>
      <c r="J53" s="61">
        <v>17702.11</v>
      </c>
      <c r="K53" s="61">
        <v>19547.810000000001</v>
      </c>
      <c r="L53" s="61">
        <v>19413.95</v>
      </c>
      <c r="M53" s="61">
        <v>21698.200000000004</v>
      </c>
      <c r="N53" s="82">
        <v>23528.570000000003</v>
      </c>
      <c r="O53" s="130">
        <f t="shared" si="46"/>
        <v>8.4355845185314846E-2</v>
      </c>
      <c r="Q53" s="332">
        <f t="shared" si="41"/>
        <v>8.0861701753028592E-3</v>
      </c>
      <c r="R53" s="336">
        <f t="shared" si="42"/>
        <v>6.0181182281481846E-3</v>
      </c>
      <c r="S53" s="336">
        <f t="shared" si="43"/>
        <v>6.5516623666111154E-3</v>
      </c>
      <c r="T53" s="336">
        <f t="shared" si="44"/>
        <v>6.8852923251666335E-3</v>
      </c>
      <c r="U53" s="333">
        <f t="shared" si="45"/>
        <v>7.1595868857779084E-3</v>
      </c>
      <c r="W53" s="90">
        <v>6827.9740000000002</v>
      </c>
      <c r="X53" s="61">
        <v>6375.8979999999992</v>
      </c>
      <c r="Y53" s="61">
        <v>7118.9369999999999</v>
      </c>
      <c r="Z53" s="61">
        <v>5791.4490000000033</v>
      </c>
      <c r="AA53" s="61">
        <v>6026.1349999999984</v>
      </c>
      <c r="AB53" s="61">
        <v>5684.7439999999997</v>
      </c>
      <c r="AC53" s="61">
        <v>5982.4930000000004</v>
      </c>
      <c r="AD53" s="61">
        <v>5914.6750000000002</v>
      </c>
      <c r="AE53" s="61">
        <v>6703.9029999999993</v>
      </c>
      <c r="AF53" s="61">
        <v>6781.0179999999991</v>
      </c>
      <c r="AG53" s="61">
        <v>7118.3729999999987</v>
      </c>
      <c r="AH53" s="82">
        <v>8168.4669999999996</v>
      </c>
      <c r="AI53" s="42">
        <f t="shared" si="47"/>
        <v>0.14751882206790809</v>
      </c>
      <c r="AK53" s="340">
        <f t="shared" si="19"/>
        <v>1.1113596994877139E-2</v>
      </c>
      <c r="AL53" s="341">
        <f t="shared" si="20"/>
        <v>7.7287314172145467E-3</v>
      </c>
      <c r="AM53" s="341">
        <f t="shared" si="21"/>
        <v>8.2755658429668755E-3</v>
      </c>
      <c r="AN53" s="341">
        <f t="shared" si="22"/>
        <v>8.3140140549884407E-3</v>
      </c>
      <c r="AO53" s="341">
        <f t="shared" si="23"/>
        <v>8.8213897581673369E-3</v>
      </c>
      <c r="AQ53" s="52">
        <f t="shared" si="37"/>
        <v>3.1667581882438069</v>
      </c>
      <c r="AR53" s="74">
        <f t="shared" si="38"/>
        <v>3.1060093668920215</v>
      </c>
      <c r="AS53" s="74">
        <f t="shared" si="39"/>
        <v>1.7196625672839936</v>
      </c>
      <c r="AT53" s="74">
        <f t="shared" si="40"/>
        <v>3.1448791207836466</v>
      </c>
      <c r="AU53" s="74">
        <f t="shared" si="48"/>
        <v>3.3063797543918545</v>
      </c>
      <c r="AV53" s="74">
        <f t="shared" si="49"/>
        <v>3.3757727958061334</v>
      </c>
      <c r="AW53" s="74">
        <f t="shared" si="50"/>
        <v>3.2968459906834031</v>
      </c>
      <c r="AX53" s="74">
        <f t="shared" si="9"/>
        <v>3.3412259894441965</v>
      </c>
      <c r="AY53" s="74">
        <f t="shared" si="10"/>
        <v>3.4294905669739979</v>
      </c>
      <c r="AZ53" s="74">
        <f t="shared" si="11"/>
        <v>3.4928584857795548</v>
      </c>
      <c r="BA53" s="74">
        <f t="shared" si="12"/>
        <v>3.2806283470518278</v>
      </c>
      <c r="BB53" s="74">
        <f t="shared" si="13"/>
        <v>3.4717226758787287</v>
      </c>
      <c r="BC53" s="42">
        <f t="shared" si="24"/>
        <v>5.8249307331209858E-2</v>
      </c>
    </row>
    <row r="54" spans="1:55" ht="20.100000000000001" customHeight="1" thickBot="1">
      <c r="A54" s="47"/>
      <c r="B54" s="20" t="s">
        <v>33</v>
      </c>
      <c r="C54" s="97">
        <f>C42-SUM(C43:C53)</f>
        <v>217195.95000000019</v>
      </c>
      <c r="D54" s="92">
        <f t="shared" ref="D54:N54" si="53">D42-SUM(D43:D53)</f>
        <v>237322.29000000004</v>
      </c>
      <c r="E54" s="92">
        <f t="shared" si="53"/>
        <v>239557.10000000056</v>
      </c>
      <c r="F54" s="92">
        <f t="shared" si="53"/>
        <v>227823.52000000002</v>
      </c>
      <c r="G54" s="92">
        <f t="shared" si="53"/>
        <v>234577.19999999949</v>
      </c>
      <c r="H54" s="92">
        <f t="shared" si="53"/>
        <v>228917.44999999972</v>
      </c>
      <c r="I54" s="92">
        <f t="shared" si="53"/>
        <v>242304.19000000018</v>
      </c>
      <c r="J54" s="92">
        <f t="shared" si="53"/>
        <v>267935.6799999997</v>
      </c>
      <c r="K54" s="92">
        <f t="shared" si="53"/>
        <v>270725.26000000024</v>
      </c>
      <c r="L54" s="92">
        <f t="shared" si="53"/>
        <v>276822.66999999993</v>
      </c>
      <c r="M54" s="92">
        <f t="shared" si="53"/>
        <v>57021.420000000391</v>
      </c>
      <c r="N54" s="93">
        <f t="shared" si="53"/>
        <v>81961.819999999832</v>
      </c>
      <c r="O54" s="130">
        <f t="shared" si="46"/>
        <v>0.43738651194584893</v>
      </c>
      <c r="Q54" s="332">
        <f t="shared" si="41"/>
        <v>8.1454980339243879E-2</v>
      </c>
      <c r="R54" s="336">
        <f t="shared" si="42"/>
        <v>8.1809155946716755E-2</v>
      </c>
      <c r="S54" s="336">
        <f t="shared" si="43"/>
        <v>9.3419869179832402E-2</v>
      </c>
      <c r="T54" s="336">
        <f t="shared" si="44"/>
        <v>1.8094088242163211E-2</v>
      </c>
      <c r="U54" s="333">
        <f t="shared" si="45"/>
        <v>2.4940435037339212E-2</v>
      </c>
      <c r="W54" s="97">
        <f>W42-SUM(W43:W53)</f>
        <v>74874.407999999996</v>
      </c>
      <c r="X54" s="92">
        <f t="shared" ref="X54:AH54" si="54">X42-SUM(X43:X53)</f>
        <v>76537.51999999996</v>
      </c>
      <c r="Y54" s="92">
        <f t="shared" si="54"/>
        <v>80683.137999999977</v>
      </c>
      <c r="Z54" s="92">
        <f t="shared" si="54"/>
        <v>81138.185999999812</v>
      </c>
      <c r="AA54" s="92">
        <f t="shared" si="54"/>
        <v>83688.121999999974</v>
      </c>
      <c r="AB54" s="92">
        <f t="shared" si="54"/>
        <v>89033.655000000028</v>
      </c>
      <c r="AC54" s="92">
        <f t="shared" si="54"/>
        <v>87103.29299999983</v>
      </c>
      <c r="AD54" s="92">
        <f t="shared" si="54"/>
        <v>94621.289999999979</v>
      </c>
      <c r="AE54" s="92">
        <f t="shared" si="54"/>
        <v>91726.599999999919</v>
      </c>
      <c r="AF54" s="92"/>
      <c r="AG54" s="92">
        <f t="shared" si="54"/>
        <v>18375.812999999907</v>
      </c>
      <c r="AH54" s="93">
        <f t="shared" si="54"/>
        <v>24877.298999999941</v>
      </c>
      <c r="AI54" s="42">
        <f t="shared" si="47"/>
        <v>0.35380671320501933</v>
      </c>
      <c r="AK54" s="340">
        <f t="shared" si="19"/>
        <v>0.12186982489124955</v>
      </c>
      <c r="AL54" s="341">
        <f t="shared" si="20"/>
        <v>0.12104629629547808</v>
      </c>
      <c r="AM54" s="349">
        <f t="shared" si="21"/>
        <v>0</v>
      </c>
      <c r="AN54" s="349">
        <f t="shared" si="22"/>
        <v>2.1462315553545531E-2</v>
      </c>
      <c r="AO54" s="349">
        <f t="shared" si="23"/>
        <v>2.6865793864315788E-2</v>
      </c>
      <c r="AQ54" s="52">
        <f t="shared" si="37"/>
        <v>3.4473206337410955</v>
      </c>
      <c r="AR54" s="74">
        <f t="shared" si="38"/>
        <v>3.2250455698872593</v>
      </c>
      <c r="AS54" s="74">
        <f t="shared" si="39"/>
        <v>3.3680128036280199</v>
      </c>
      <c r="AT54" s="74">
        <f t="shared" si="40"/>
        <v>3.5614490549527025</v>
      </c>
      <c r="AU54" s="74">
        <f t="shared" si="48"/>
        <v>3.5676153522166758</v>
      </c>
      <c r="AV54" s="74">
        <f t="shared" si="49"/>
        <v>3.8893345614325225</v>
      </c>
      <c r="AW54" s="74">
        <f t="shared" si="50"/>
        <v>3.5947910351859687</v>
      </c>
      <c r="AX54" s="74">
        <f t="shared" si="9"/>
        <v>3.5314927075035349</v>
      </c>
      <c r="AY54" s="74">
        <f t="shared" si="10"/>
        <v>3.3881803271700557</v>
      </c>
      <c r="AZ54" s="74">
        <f t="shared" si="11"/>
        <v>0</v>
      </c>
      <c r="BA54" s="74">
        <f t="shared" si="12"/>
        <v>3.2226158170034669</v>
      </c>
      <c r="BB54" s="74">
        <f t="shared" si="13"/>
        <v>3.0352301840051861</v>
      </c>
      <c r="BC54" s="42">
        <f t="shared" si="24"/>
        <v>-5.8147059295612966E-2</v>
      </c>
    </row>
    <row r="55" spans="1:55" s="6" customFormat="1" ht="20.100000000000001" customHeight="1" thickBot="1">
      <c r="A55" s="535" t="s">
        <v>54</v>
      </c>
      <c r="B55" s="536"/>
      <c r="C55" s="180">
        <v>102793.82999999999</v>
      </c>
      <c r="D55" s="83">
        <v>108595.49</v>
      </c>
      <c r="E55" s="83">
        <v>120080.18000000002</v>
      </c>
      <c r="F55" s="83">
        <v>124727.34999999999</v>
      </c>
      <c r="G55" s="83">
        <v>136817.49</v>
      </c>
      <c r="H55" s="83">
        <v>139361.65</v>
      </c>
      <c r="I55" s="83">
        <v>184952.25000000003</v>
      </c>
      <c r="J55" s="83">
        <v>159232.44</v>
      </c>
      <c r="K55" s="83">
        <v>165943.54000000004</v>
      </c>
      <c r="L55" s="83">
        <v>182493.60999999996</v>
      </c>
      <c r="M55" s="83">
        <v>516241.86999999988</v>
      </c>
      <c r="N55" s="178">
        <v>502602.4499999999</v>
      </c>
      <c r="O55" s="274">
        <f t="shared" si="46"/>
        <v>-2.6420600095842645E-2</v>
      </c>
      <c r="Q55" s="574">
        <f t="shared" si="41"/>
        <v>3.8550762118932554E-2</v>
      </c>
      <c r="R55" s="575">
        <f t="shared" si="42"/>
        <v>4.9804237107489061E-2</v>
      </c>
      <c r="S55" s="575">
        <f t="shared" si="43"/>
        <v>6.1586463176427547E-2</v>
      </c>
      <c r="T55" s="575">
        <f t="shared" si="44"/>
        <v>0.16381433415862465</v>
      </c>
      <c r="U55" s="576">
        <f t="shared" si="45"/>
        <v>0.15293857254307616</v>
      </c>
      <c r="W55" s="180">
        <v>26550.423000000003</v>
      </c>
      <c r="X55" s="83">
        <v>29435.006000000001</v>
      </c>
      <c r="Y55" s="83">
        <v>32505.094000000005</v>
      </c>
      <c r="Z55" s="83">
        <v>35348.406000000025</v>
      </c>
      <c r="AA55" s="83">
        <v>38375.849000000002</v>
      </c>
      <c r="AB55" s="83">
        <v>38847.228000000003</v>
      </c>
      <c r="AC55" s="83">
        <v>44082.881999999998</v>
      </c>
      <c r="AD55" s="83">
        <v>45477.994999999995</v>
      </c>
      <c r="AE55" s="83">
        <v>47637.170000000006</v>
      </c>
      <c r="AF55" s="83">
        <v>53321.595999999998</v>
      </c>
      <c r="AG55" s="83">
        <v>158376.18299999999</v>
      </c>
      <c r="AH55" s="178">
        <v>164407.62100000004</v>
      </c>
      <c r="AI55" s="34">
        <f t="shared" si="47"/>
        <v>3.80829862530533E-2</v>
      </c>
      <c r="AK55" s="393">
        <f t="shared" si="19"/>
        <v>4.3214971419855565E-2</v>
      </c>
      <c r="AL55" s="394">
        <f t="shared" si="20"/>
        <v>5.2815006535966554E-2</v>
      </c>
      <c r="AM55" s="400">
        <f t="shared" si="21"/>
        <v>6.5073765996503663E-2</v>
      </c>
      <c r="AN55" s="400">
        <f t="shared" si="22"/>
        <v>0.18497791720628037</v>
      </c>
      <c r="AO55" s="400">
        <f t="shared" si="23"/>
        <v>0.17754906814877963</v>
      </c>
      <c r="AQ55" s="276">
        <f t="shared" si="37"/>
        <v>2.5828809958730021</v>
      </c>
      <c r="AR55" s="182">
        <f t="shared" si="38"/>
        <v>2.7105182729043351</v>
      </c>
      <c r="AS55" s="182">
        <f t="shared" si="39"/>
        <v>2.7069491401495234</v>
      </c>
      <c r="AT55" s="182">
        <f t="shared" si="40"/>
        <v>2.8340541188440249</v>
      </c>
      <c r="AU55" s="182">
        <f t="shared" si="48"/>
        <v>2.8048935117871263</v>
      </c>
      <c r="AV55" s="182">
        <f t="shared" si="49"/>
        <v>2.7875120594510761</v>
      </c>
      <c r="AW55" s="182">
        <f t="shared" si="50"/>
        <v>2.3834736803688514</v>
      </c>
      <c r="AX55" s="182">
        <f t="shared" si="9"/>
        <v>2.8560759980817974</v>
      </c>
      <c r="AY55" s="182">
        <f t="shared" si="10"/>
        <v>2.8706854150514083</v>
      </c>
      <c r="AZ55" s="182">
        <f t="shared" si="11"/>
        <v>2.9218335918720668</v>
      </c>
      <c r="BA55" s="182">
        <f t="shared" si="12"/>
        <v>3.0678678387710012</v>
      </c>
      <c r="BB55" s="182">
        <f t="shared" si="13"/>
        <v>3.2711265335057575</v>
      </c>
      <c r="BC55" s="34">
        <f t="shared" si="24"/>
        <v>6.6254058328725954E-2</v>
      </c>
    </row>
    <row r="56" spans="1:55" ht="20.100000000000001" customHeight="1">
      <c r="A56" s="47"/>
      <c r="B56" s="1" t="s">
        <v>118</v>
      </c>
      <c r="C56" s="90"/>
      <c r="D56" s="61"/>
      <c r="E56" s="61"/>
      <c r="F56" s="61"/>
      <c r="G56" s="61"/>
      <c r="H56" s="61"/>
      <c r="I56" s="61"/>
      <c r="J56" s="61"/>
      <c r="K56" s="61"/>
      <c r="L56" s="61"/>
      <c r="M56" s="61">
        <v>290813.8299999999</v>
      </c>
      <c r="N56" s="82">
        <v>269032.2099999999</v>
      </c>
      <c r="O56" s="130">
        <f t="shared" si="46"/>
        <v>-7.48988450789978E-2</v>
      </c>
      <c r="Q56" s="332">
        <f t="shared" si="41"/>
        <v>0</v>
      </c>
      <c r="R56" s="336">
        <f t="shared" si="42"/>
        <v>0</v>
      </c>
      <c r="S56" s="336">
        <f t="shared" si="43"/>
        <v>0</v>
      </c>
      <c r="T56" s="336">
        <f t="shared" si="44"/>
        <v>9.2281305903315153E-2</v>
      </c>
      <c r="U56" s="333">
        <f t="shared" si="45"/>
        <v>8.1864706719016384E-2</v>
      </c>
      <c r="W56" s="90"/>
      <c r="X56" s="61"/>
      <c r="Y56" s="61"/>
      <c r="Z56" s="61"/>
      <c r="AA56" s="61"/>
      <c r="AB56" s="61"/>
      <c r="AC56" s="61"/>
      <c r="AD56" s="61"/>
      <c r="AE56" s="61"/>
      <c r="AF56" s="61"/>
      <c r="AG56" s="61">
        <v>95303.800000000017</v>
      </c>
      <c r="AH56" s="82">
        <v>96051.459000000003</v>
      </c>
      <c r="AI56" s="42">
        <f t="shared" si="47"/>
        <v>7.845007229512202E-3</v>
      </c>
      <c r="AK56" s="340">
        <f t="shared" si="19"/>
        <v>0</v>
      </c>
      <c r="AL56" s="341">
        <f t="shared" si="20"/>
        <v>0</v>
      </c>
      <c r="AM56" s="341">
        <f t="shared" si="21"/>
        <v>0</v>
      </c>
      <c r="AN56" s="341">
        <f t="shared" si="22"/>
        <v>0.1113115500822741</v>
      </c>
      <c r="AO56" s="341">
        <f t="shared" si="23"/>
        <v>0.10372905426191106</v>
      </c>
      <c r="AQ56" s="52"/>
      <c r="AR56" s="74"/>
      <c r="AS56" s="74"/>
      <c r="AT56" s="74"/>
      <c r="AU56" s="74"/>
      <c r="AV56" s="74"/>
      <c r="AW56" s="74"/>
      <c r="AX56" s="74"/>
      <c r="AY56" s="74"/>
      <c r="AZ56" s="74"/>
      <c r="BA56" s="74">
        <f t="shared" si="12"/>
        <v>3.277141255627356</v>
      </c>
      <c r="BB56" s="74">
        <f t="shared" si="13"/>
        <v>3.5702587061973001</v>
      </c>
      <c r="BC56" s="42">
        <f t="shared" ref="BC56" si="55">(BB56-BA56)/BA56</f>
        <v>8.9443032114229534E-2</v>
      </c>
    </row>
    <row r="57" spans="1:55" ht="20.100000000000001" customHeight="1">
      <c r="A57" s="47"/>
      <c r="B57" s="1" t="s">
        <v>125</v>
      </c>
      <c r="C57" s="90">
        <v>69935.299999999988</v>
      </c>
      <c r="D57" s="61">
        <v>73693.009999999995</v>
      </c>
      <c r="E57" s="61">
        <v>80501.190000000017</v>
      </c>
      <c r="F57" s="61">
        <v>84194.35</v>
      </c>
      <c r="G57" s="61">
        <v>95327.17</v>
      </c>
      <c r="H57" s="61">
        <v>95890.72</v>
      </c>
      <c r="I57" s="61">
        <v>96172.190000000017</v>
      </c>
      <c r="J57" s="61">
        <v>97045.9</v>
      </c>
      <c r="K57" s="61">
        <v>99873.770000000019</v>
      </c>
      <c r="L57" s="61">
        <v>101723.27999999998</v>
      </c>
      <c r="M57" s="61">
        <v>112125.05000000006</v>
      </c>
      <c r="N57" s="82">
        <v>108323.32999999999</v>
      </c>
      <c r="O57" s="130">
        <f t="shared" si="46"/>
        <v>-3.3906071836757902E-2</v>
      </c>
      <c r="Q57" s="332">
        <f t="shared" si="41"/>
        <v>2.6227830152998323E-2</v>
      </c>
      <c r="R57" s="336">
        <f t="shared" si="42"/>
        <v>3.4268854848430993E-2</v>
      </c>
      <c r="S57" s="336">
        <f t="shared" si="43"/>
        <v>3.4328747389595883E-2</v>
      </c>
      <c r="T57" s="336">
        <f t="shared" si="44"/>
        <v>3.5579621637920437E-2</v>
      </c>
      <c r="U57" s="333">
        <f t="shared" si="45"/>
        <v>3.2962066665836155E-2</v>
      </c>
      <c r="W57" s="90">
        <v>18456.59</v>
      </c>
      <c r="X57" s="61">
        <v>20031.104000000003</v>
      </c>
      <c r="Y57" s="61">
        <v>21961.426000000003</v>
      </c>
      <c r="Z57" s="61">
        <v>24244.718000000023</v>
      </c>
      <c r="AA57" s="61">
        <v>26077.845000000001</v>
      </c>
      <c r="AB57" s="61">
        <v>27112.824000000004</v>
      </c>
      <c r="AC57" s="61">
        <v>28844.870999999999</v>
      </c>
      <c r="AD57" s="61">
        <v>29130.554999999997</v>
      </c>
      <c r="AE57" s="61">
        <v>30462.964000000004</v>
      </c>
      <c r="AF57" s="61">
        <v>32234.563999999995</v>
      </c>
      <c r="AG57" s="61">
        <v>34308.114000000001</v>
      </c>
      <c r="AH57" s="82">
        <v>35889.135000000017</v>
      </c>
      <c r="AI57" s="42">
        <f t="shared" si="47"/>
        <v>4.6083005320549396E-2</v>
      </c>
      <c r="AK57" s="340">
        <f t="shared" si="19"/>
        <v>3.0040990659847191E-2</v>
      </c>
      <c r="AL57" s="341">
        <f t="shared" si="20"/>
        <v>3.6861419732921764E-2</v>
      </c>
      <c r="AM57" s="341">
        <f t="shared" si="21"/>
        <v>3.9339116457341616E-2</v>
      </c>
      <c r="AN57" s="341">
        <f t="shared" si="22"/>
        <v>4.00706934008861E-2</v>
      </c>
      <c r="AO57" s="341">
        <f t="shared" si="23"/>
        <v>3.8757829090634147E-2</v>
      </c>
      <c r="AQ57" s="52">
        <f t="shared" si="37"/>
        <v>2.6390949920855422</v>
      </c>
      <c r="AR57" s="74">
        <f t="shared" si="38"/>
        <v>2.7181823622077594</v>
      </c>
      <c r="AS57" s="74">
        <f t="shared" si="39"/>
        <v>2.7280871251716898</v>
      </c>
      <c r="AT57" s="74">
        <f t="shared" si="40"/>
        <v>2.8796134182400621</v>
      </c>
      <c r="AU57" s="74">
        <f t="shared" si="48"/>
        <v>2.7356151451889321</v>
      </c>
      <c r="AV57" s="74">
        <f t="shared" si="49"/>
        <v>2.8274711046074117</v>
      </c>
      <c r="AW57" s="74">
        <f t="shared" si="50"/>
        <v>2.9992943906133358</v>
      </c>
      <c r="AX57" s="74">
        <f t="shared" si="9"/>
        <v>3.0017295939344164</v>
      </c>
      <c r="AY57" s="74">
        <f t="shared" si="10"/>
        <v>3.0501466000532469</v>
      </c>
      <c r="AZ57" s="74">
        <f t="shared" ref="AZ57:AZ75" si="56">(AF57/L57)*10</f>
        <v>3.1688482715067776</v>
      </c>
      <c r="BA57" s="74">
        <f t="shared" ref="BA57:BA75" si="57">(AG57/M57)*10</f>
        <v>3.0598081338648218</v>
      </c>
      <c r="BB57" s="74">
        <f t="shared" ref="BB57:BB75" si="58">(AH57/N57)*10</f>
        <v>3.3131491618656868</v>
      </c>
      <c r="BC57" s="42">
        <f t="shared" si="24"/>
        <v>8.2796377065927906E-2</v>
      </c>
    </row>
    <row r="58" spans="1:55" ht="20.100000000000001" customHeight="1">
      <c r="A58" s="47"/>
      <c r="B58" s="1" t="s">
        <v>131</v>
      </c>
      <c r="C58" s="90">
        <v>26921.549999999996</v>
      </c>
      <c r="D58" s="61">
        <v>25440.850000000002</v>
      </c>
      <c r="E58" s="61">
        <v>28527.100000000002</v>
      </c>
      <c r="F58" s="61">
        <v>28539.839999999986</v>
      </c>
      <c r="G58" s="61">
        <v>28022.450000000004</v>
      </c>
      <c r="H58" s="61">
        <v>31460.559999999998</v>
      </c>
      <c r="I58" s="61">
        <v>34518.799999999996</v>
      </c>
      <c r="J58" s="61">
        <v>32939.75</v>
      </c>
      <c r="K58" s="61">
        <v>36776.42</v>
      </c>
      <c r="L58" s="61">
        <v>37074.550000000003</v>
      </c>
      <c r="M58" s="61">
        <v>53664.899999999994</v>
      </c>
      <c r="N58" s="82">
        <v>51350.850000000006</v>
      </c>
      <c r="O58" s="130">
        <f t="shared" si="46"/>
        <v>-4.3120363589608642E-2</v>
      </c>
      <c r="Q58" s="332">
        <f t="shared" si="41"/>
        <v>1.0096386815463036E-2</v>
      </c>
      <c r="R58" s="336">
        <f t="shared" si="42"/>
        <v>1.1243187704611605E-2</v>
      </c>
      <c r="S58" s="336">
        <f t="shared" si="43"/>
        <v>1.251161839780375E-2</v>
      </c>
      <c r="T58" s="336">
        <f t="shared" si="44"/>
        <v>1.7028994299104754E-2</v>
      </c>
      <c r="U58" s="333">
        <f t="shared" si="45"/>
        <v>1.5625721080097452E-2</v>
      </c>
      <c r="W58" s="90">
        <v>6065.7070000000012</v>
      </c>
      <c r="X58" s="61">
        <v>5866.5370000000003</v>
      </c>
      <c r="Y58" s="61">
        <v>6811.0549999999994</v>
      </c>
      <c r="Z58" s="61">
        <v>6987.2630000000045</v>
      </c>
      <c r="AA58" s="61">
        <v>8231.116</v>
      </c>
      <c r="AB58" s="61">
        <v>8177.6230000000005</v>
      </c>
      <c r="AC58" s="61">
        <v>9026.5149999999976</v>
      </c>
      <c r="AD58" s="61">
        <v>9201.2899999999991</v>
      </c>
      <c r="AE58" s="61">
        <v>9849.5590000000011</v>
      </c>
      <c r="AF58" s="61">
        <v>10617.588</v>
      </c>
      <c r="AG58" s="61">
        <v>14872.545000000002</v>
      </c>
      <c r="AH58" s="82">
        <v>14322.458999999999</v>
      </c>
      <c r="AI58" s="42">
        <f t="shared" si="47"/>
        <v>-3.6986675784138015E-2</v>
      </c>
      <c r="AK58" s="340">
        <f t="shared" si="19"/>
        <v>9.8728880758780328E-3</v>
      </c>
      <c r="AL58" s="341">
        <f t="shared" si="20"/>
        <v>1.1117941599170742E-2</v>
      </c>
      <c r="AM58" s="341">
        <f t="shared" si="21"/>
        <v>1.2957722363735798E-2</v>
      </c>
      <c r="AN58" s="341">
        <f t="shared" si="22"/>
        <v>1.7370619404665659E-2</v>
      </c>
      <c r="AO58" s="341">
        <f t="shared" si="23"/>
        <v>1.5467283290043479E-2</v>
      </c>
      <c r="AQ58" s="52">
        <f t="shared" si="37"/>
        <v>2.2531046689362246</v>
      </c>
      <c r="AR58" s="74">
        <f t="shared" si="38"/>
        <v>2.305951648628092</v>
      </c>
      <c r="AS58" s="74">
        <f t="shared" si="39"/>
        <v>2.3875735703944665</v>
      </c>
      <c r="AT58" s="74">
        <f t="shared" si="40"/>
        <v>2.4482488339107746</v>
      </c>
      <c r="AU58" s="74">
        <f t="shared" si="48"/>
        <v>2.9373291771418981</v>
      </c>
      <c r="AV58" s="74">
        <f t="shared" si="49"/>
        <v>2.5993253139804251</v>
      </c>
      <c r="AW58" s="74">
        <f t="shared" si="50"/>
        <v>2.6149561977820781</v>
      </c>
      <c r="AX58" s="74">
        <f t="shared" si="9"/>
        <v>2.7933697128848878</v>
      </c>
      <c r="AY58" s="74">
        <f t="shared" si="10"/>
        <v>2.6782267006957179</v>
      </c>
      <c r="AZ58" s="74">
        <f t="shared" si="56"/>
        <v>2.8638481114403276</v>
      </c>
      <c r="BA58" s="74">
        <f t="shared" si="57"/>
        <v>2.7713729085491638</v>
      </c>
      <c r="BB58" s="74">
        <f t="shared" si="58"/>
        <v>2.7891376676335438</v>
      </c>
      <c r="BC58" s="42">
        <f t="shared" si="24"/>
        <v>6.4100933618781407E-3</v>
      </c>
    </row>
    <row r="59" spans="1:55" ht="20.100000000000001" customHeight="1">
      <c r="A59" s="47"/>
      <c r="B59" s="1" t="s">
        <v>135</v>
      </c>
      <c r="C59" s="90">
        <v>1655.98</v>
      </c>
      <c r="D59" s="61">
        <v>4255.25</v>
      </c>
      <c r="E59" s="61">
        <v>4587.2500000000009</v>
      </c>
      <c r="F59" s="61">
        <v>5546.1800000000021</v>
      </c>
      <c r="G59" s="61">
        <v>7025.17</v>
      </c>
      <c r="H59" s="61">
        <v>5973.84</v>
      </c>
      <c r="I59" s="61">
        <v>45417.640000000007</v>
      </c>
      <c r="J59" s="61">
        <v>20734.919999999995</v>
      </c>
      <c r="K59" s="61">
        <v>20185.939999999999</v>
      </c>
      <c r="L59" s="61">
        <v>28853.31</v>
      </c>
      <c r="M59" s="61">
        <v>37238.800000000003</v>
      </c>
      <c r="N59" s="82">
        <v>45649.349999999991</v>
      </c>
      <c r="O59" s="130">
        <f t="shared" si="46"/>
        <v>0.22585448510693115</v>
      </c>
      <c r="Q59" s="332">
        <f t="shared" si="41"/>
        <v>6.2104205139267542E-4</v>
      </c>
      <c r="R59" s="336">
        <f t="shared" si="42"/>
        <v>2.1348953876636971E-3</v>
      </c>
      <c r="S59" s="336">
        <f t="shared" si="43"/>
        <v>9.7371810105189392E-3</v>
      </c>
      <c r="T59" s="336">
        <f t="shared" si="44"/>
        <v>1.1816649484215982E-2</v>
      </c>
      <c r="U59" s="333">
        <f t="shared" si="45"/>
        <v>1.3890792666289778E-2</v>
      </c>
      <c r="W59" s="90">
        <v>725.22700000000009</v>
      </c>
      <c r="X59" s="61">
        <v>1829.0669999999998</v>
      </c>
      <c r="Y59" s="61">
        <v>2005.0999999999997</v>
      </c>
      <c r="Z59" s="61">
        <v>2260.9809999999993</v>
      </c>
      <c r="AA59" s="61">
        <v>2094.0450000000005</v>
      </c>
      <c r="AB59" s="61">
        <v>1587.7379999999998</v>
      </c>
      <c r="AC59" s="61">
        <v>3766.6549999999993</v>
      </c>
      <c r="AD59" s="61">
        <v>4448.3100000000004</v>
      </c>
      <c r="AE59" s="61">
        <v>4388.7709999999997</v>
      </c>
      <c r="AF59" s="61">
        <v>6204.2010000000009</v>
      </c>
      <c r="AG59" s="61">
        <v>8165.5709999999999</v>
      </c>
      <c r="AH59" s="82">
        <v>10983.058000000003</v>
      </c>
      <c r="AI59" s="42">
        <f t="shared" si="47"/>
        <v>0.34504470048695957</v>
      </c>
      <c r="AK59" s="340">
        <f t="shared" si="19"/>
        <v>1.1804205182684884E-3</v>
      </c>
      <c r="AL59" s="341">
        <f t="shared" si="20"/>
        <v>2.1586197307926951E-3</v>
      </c>
      <c r="AM59" s="341">
        <f t="shared" si="21"/>
        <v>7.5716173999981935E-3</v>
      </c>
      <c r="AN59" s="341">
        <f t="shared" si="22"/>
        <v>9.5371051869585985E-3</v>
      </c>
      <c r="AO59" s="341">
        <f t="shared" si="23"/>
        <v>1.1860956940213855E-2</v>
      </c>
      <c r="AQ59" s="52">
        <f t="shared" si="37"/>
        <v>4.3794429884418902</v>
      </c>
      <c r="AR59" s="74">
        <f t="shared" si="38"/>
        <v>4.2983772986311024</v>
      </c>
      <c r="AS59" s="74">
        <f t="shared" si="39"/>
        <v>4.3710283939179231</v>
      </c>
      <c r="AT59" s="74">
        <f t="shared" si="40"/>
        <v>4.0766455470251568</v>
      </c>
      <c r="AU59" s="74">
        <f t="shared" si="48"/>
        <v>2.9807748424593288</v>
      </c>
      <c r="AV59" s="74">
        <f t="shared" si="49"/>
        <v>2.6578180868587036</v>
      </c>
      <c r="AW59" s="74">
        <f t="shared" si="50"/>
        <v>0.82933745566700479</v>
      </c>
      <c r="AX59" s="74">
        <f t="shared" si="9"/>
        <v>2.1453229624228118</v>
      </c>
      <c r="AY59" s="74">
        <f t="shared" si="10"/>
        <v>2.1741722208626402</v>
      </c>
      <c r="AZ59" s="74">
        <f t="shared" si="56"/>
        <v>2.1502562444308819</v>
      </c>
      <c r="BA59" s="74">
        <f t="shared" si="57"/>
        <v>2.1927588966346927</v>
      </c>
      <c r="BB59" s="74">
        <f t="shared" si="58"/>
        <v>2.4059615306680171</v>
      </c>
      <c r="BC59" s="42">
        <f t="shared" si="24"/>
        <v>9.7230313082087724E-2</v>
      </c>
    </row>
    <row r="60" spans="1:55" ht="20.100000000000001" customHeight="1">
      <c r="A60" s="47"/>
      <c r="B60" s="1" t="s">
        <v>155</v>
      </c>
      <c r="C60" s="90">
        <v>578.2700000000001</v>
      </c>
      <c r="D60" s="61">
        <v>1195.72</v>
      </c>
      <c r="E60" s="61">
        <v>1215.5900000000001</v>
      </c>
      <c r="F60" s="61">
        <v>2648.7700000000004</v>
      </c>
      <c r="G60" s="61">
        <v>2173.8700000000003</v>
      </c>
      <c r="H60" s="61">
        <v>1288.2900000000002</v>
      </c>
      <c r="I60" s="61">
        <v>2627.43</v>
      </c>
      <c r="J60" s="61">
        <v>2656.29</v>
      </c>
      <c r="K60" s="61">
        <v>3385.73</v>
      </c>
      <c r="L60" s="61">
        <v>6784.4</v>
      </c>
      <c r="M60" s="61">
        <v>10608.930000000002</v>
      </c>
      <c r="N60" s="82">
        <v>13080.03</v>
      </c>
      <c r="O60" s="130">
        <f t="shared" si="46"/>
        <v>0.23292641199442338</v>
      </c>
      <c r="Q60" s="332">
        <f t="shared" si="41"/>
        <v>2.168685533997044E-4</v>
      </c>
      <c r="R60" s="336">
        <f t="shared" si="42"/>
        <v>4.6040141332430473E-4</v>
      </c>
      <c r="S60" s="336">
        <f t="shared" si="43"/>
        <v>2.2895442792443808E-3</v>
      </c>
      <c r="T60" s="336">
        <f t="shared" si="44"/>
        <v>3.3664352023315323E-3</v>
      </c>
      <c r="U60" s="333">
        <f t="shared" si="45"/>
        <v>3.9801658687111715E-3</v>
      </c>
      <c r="W60" s="90">
        <v>183.29199999999997</v>
      </c>
      <c r="X60" s="61">
        <v>383.20600000000002</v>
      </c>
      <c r="Y60" s="61">
        <v>329.00300000000004</v>
      </c>
      <c r="Z60" s="61">
        <v>614.92099999999994</v>
      </c>
      <c r="AA60" s="61">
        <v>548.11199999999997</v>
      </c>
      <c r="AB60" s="61">
        <v>365.79700000000003</v>
      </c>
      <c r="AC60" s="61">
        <v>760.16399999999987</v>
      </c>
      <c r="AD60" s="61">
        <v>796.0440000000001</v>
      </c>
      <c r="AE60" s="61">
        <v>1079.7530000000002</v>
      </c>
      <c r="AF60" s="61">
        <v>1866.1369999999997</v>
      </c>
      <c r="AG60" s="61">
        <v>2840.4350000000004</v>
      </c>
      <c r="AH60" s="82">
        <v>3330.3329999999996</v>
      </c>
      <c r="AI60" s="42">
        <f t="shared" si="47"/>
        <v>0.17247287827392604</v>
      </c>
      <c r="AK60" s="340">
        <f t="shared" si="19"/>
        <v>2.9833643484656214E-4</v>
      </c>
      <c r="AL60" s="341">
        <f t="shared" si="20"/>
        <v>4.9732173801016015E-4</v>
      </c>
      <c r="AM60" s="341">
        <f t="shared" si="21"/>
        <v>2.2774367529324767E-3</v>
      </c>
      <c r="AN60" s="341">
        <f t="shared" si="22"/>
        <v>3.3175300749596994E-3</v>
      </c>
      <c r="AO60" s="341">
        <f t="shared" si="23"/>
        <v>3.5965335255056666E-3</v>
      </c>
      <c r="AQ60" s="52">
        <f t="shared" si="37"/>
        <v>3.1696612309128946</v>
      </c>
      <c r="AR60" s="74">
        <f t="shared" si="38"/>
        <v>3.2048138360151208</v>
      </c>
      <c r="AS60" s="74">
        <f t="shared" si="39"/>
        <v>2.7065293396622216</v>
      </c>
      <c r="AT60" s="74">
        <f t="shared" si="40"/>
        <v>2.3215341460375942</v>
      </c>
      <c r="AU60" s="74">
        <f t="shared" si="48"/>
        <v>2.5213651230294354</v>
      </c>
      <c r="AV60" s="74">
        <f t="shared" si="49"/>
        <v>2.8393995140845614</v>
      </c>
      <c r="AW60" s="74">
        <f t="shared" si="50"/>
        <v>2.8931845948322121</v>
      </c>
      <c r="AX60" s="74">
        <f t="shared" si="9"/>
        <v>2.9968264007318486</v>
      </c>
      <c r="AY60" s="74">
        <f t="shared" si="10"/>
        <v>3.1891290799916123</v>
      </c>
      <c r="AZ60" s="74">
        <f t="shared" si="56"/>
        <v>2.7506293850598427</v>
      </c>
      <c r="BA60" s="74">
        <f t="shared" si="57"/>
        <v>2.6774000771048541</v>
      </c>
      <c r="BB60" s="74">
        <f t="shared" si="58"/>
        <v>2.5461203070635157</v>
      </c>
      <c r="BC60" s="42">
        <f t="shared" si="24"/>
        <v>-4.9032556308616679E-2</v>
      </c>
    </row>
    <row r="61" spans="1:55" ht="20.100000000000001" customHeight="1">
      <c r="A61" s="47"/>
      <c r="B61" s="1" t="s">
        <v>162</v>
      </c>
      <c r="C61" s="90">
        <v>117.9</v>
      </c>
      <c r="D61" s="61">
        <v>99.87</v>
      </c>
      <c r="E61" s="61">
        <v>0.27</v>
      </c>
      <c r="F61" s="61">
        <v>26.79</v>
      </c>
      <c r="G61" s="61">
        <v>49.150000000000006</v>
      </c>
      <c r="H61" s="61">
        <v>46.820000000000007</v>
      </c>
      <c r="I61" s="61">
        <v>807.56999999999994</v>
      </c>
      <c r="J61" s="61">
        <v>433.96000000000004</v>
      </c>
      <c r="K61" s="61">
        <v>439.34</v>
      </c>
      <c r="L61" s="61">
        <v>1844.3899999999999</v>
      </c>
      <c r="M61" s="61">
        <v>4669.1500000000005</v>
      </c>
      <c r="N61" s="82">
        <v>6095.25</v>
      </c>
      <c r="O61" s="130">
        <f t="shared" si="46"/>
        <v>0.30543032457727837</v>
      </c>
      <c r="Q61" s="332">
        <f t="shared" si="41"/>
        <v>4.4216027886324975E-5</v>
      </c>
      <c r="R61" s="336">
        <f t="shared" si="42"/>
        <v>1.6732252964661644E-5</v>
      </c>
      <c r="S61" s="336">
        <f t="shared" si="43"/>
        <v>6.2242977613282584E-4</v>
      </c>
      <c r="T61" s="336">
        <f t="shared" si="44"/>
        <v>1.4816188743790629E-3</v>
      </c>
      <c r="U61" s="333">
        <f t="shared" si="45"/>
        <v>1.8547439119988079E-3</v>
      </c>
      <c r="W61" s="90">
        <v>15.249000000000001</v>
      </c>
      <c r="X61" s="61">
        <v>33.271000000000001</v>
      </c>
      <c r="Y61" s="61">
        <v>0.16700000000000001</v>
      </c>
      <c r="Z61" s="61">
        <v>9.9190000000000005</v>
      </c>
      <c r="AA61" s="61">
        <v>20.495000000000001</v>
      </c>
      <c r="AB61" s="61">
        <v>19.951000000000001</v>
      </c>
      <c r="AC61" s="61">
        <v>136.244</v>
      </c>
      <c r="AD61" s="61">
        <v>179.95600000000002</v>
      </c>
      <c r="AE61" s="61">
        <v>168.291</v>
      </c>
      <c r="AF61" s="61">
        <v>495.60699999999997</v>
      </c>
      <c r="AG61" s="61">
        <v>979.23100000000011</v>
      </c>
      <c r="AH61" s="82">
        <v>1240.94</v>
      </c>
      <c r="AI61" s="42">
        <f t="shared" si="47"/>
        <v>0.26725971706369583</v>
      </c>
      <c r="AK61" s="340">
        <f t="shared" si="19"/>
        <v>2.4820135603164497E-5</v>
      </c>
      <c r="AL61" s="341">
        <f t="shared" si="20"/>
        <v>2.7124514402908456E-5</v>
      </c>
      <c r="AM61" s="341">
        <f t="shared" si="21"/>
        <v>6.0483962153400636E-4</v>
      </c>
      <c r="AN61" s="341">
        <f t="shared" si="22"/>
        <v>1.1437080210717236E-3</v>
      </c>
      <c r="AO61" s="341">
        <f t="shared" si="23"/>
        <v>1.3401309458066213E-3</v>
      </c>
      <c r="AQ61" s="52">
        <f t="shared" si="37"/>
        <v>1.2933842239185749</v>
      </c>
      <c r="AR61" s="74">
        <f t="shared" si="38"/>
        <v>3.3314308601181537</v>
      </c>
      <c r="AS61" s="74">
        <f t="shared" si="39"/>
        <v>6.1851851851851851</v>
      </c>
      <c r="AT61" s="74">
        <f t="shared" si="40"/>
        <v>3.702500933184024</v>
      </c>
      <c r="AU61" s="74">
        <f t="shared" si="48"/>
        <v>4.1698880976602233</v>
      </c>
      <c r="AV61" s="74">
        <f t="shared" si="49"/>
        <v>4.2612131567706104</v>
      </c>
      <c r="AW61" s="74">
        <f t="shared" si="50"/>
        <v>1.6870859492056418</v>
      </c>
      <c r="AX61" s="74">
        <f t="shared" si="9"/>
        <v>4.1468338095677018</v>
      </c>
      <c r="AY61" s="74">
        <f t="shared" si="10"/>
        <v>3.8305412664451222</v>
      </c>
      <c r="AZ61" s="74">
        <f t="shared" si="56"/>
        <v>2.687105221780643</v>
      </c>
      <c r="BA61" s="74">
        <f t="shared" si="57"/>
        <v>2.0972361136395277</v>
      </c>
      <c r="BB61" s="74">
        <f t="shared" si="58"/>
        <v>2.0359132111070095</v>
      </c>
      <c r="BC61" s="42">
        <f t="shared" si="24"/>
        <v>-2.923986580895694E-2</v>
      </c>
    </row>
    <row r="62" spans="1:55" ht="20.100000000000001" customHeight="1">
      <c r="A62" s="47"/>
      <c r="B62" s="1" t="s">
        <v>172</v>
      </c>
      <c r="C62" s="90">
        <v>173.28999999999996</v>
      </c>
      <c r="D62" s="61">
        <v>327.72999999999996</v>
      </c>
      <c r="E62" s="61">
        <v>406.51000000000005</v>
      </c>
      <c r="F62" s="61">
        <v>390.24999999999994</v>
      </c>
      <c r="G62" s="61">
        <v>402.84999999999997</v>
      </c>
      <c r="H62" s="61">
        <v>443.9799999999999</v>
      </c>
      <c r="I62" s="61">
        <v>420.61999999999995</v>
      </c>
      <c r="J62" s="61">
        <v>710.78999999999985</v>
      </c>
      <c r="K62" s="61">
        <v>638.80999999999995</v>
      </c>
      <c r="L62" s="61">
        <v>717.56000000000006</v>
      </c>
      <c r="M62" s="61">
        <v>1405.7899999999997</v>
      </c>
      <c r="N62" s="82">
        <v>2388.4699999999998</v>
      </c>
      <c r="O62" s="130">
        <f t="shared" si="46"/>
        <v>0.69902332496318809</v>
      </c>
      <c r="Q62" s="332">
        <f t="shared" si="41"/>
        <v>6.4988935304675596E-5</v>
      </c>
      <c r="R62" s="336">
        <f t="shared" si="42"/>
        <v>1.5866693018476023E-4</v>
      </c>
      <c r="S62" s="336">
        <f t="shared" si="43"/>
        <v>2.4215632819624404E-4</v>
      </c>
      <c r="T62" s="336">
        <f t="shared" si="44"/>
        <v>4.4608654624789143E-4</v>
      </c>
      <c r="U62" s="333">
        <f t="shared" si="45"/>
        <v>7.2679548689418688E-4</v>
      </c>
      <c r="W62" s="90">
        <v>84.825000000000003</v>
      </c>
      <c r="X62" s="61">
        <v>188.38200000000001</v>
      </c>
      <c r="Y62" s="61">
        <v>202.34900000000005</v>
      </c>
      <c r="Z62" s="61">
        <v>204.22600000000003</v>
      </c>
      <c r="AA62" s="61">
        <v>193.95900000000006</v>
      </c>
      <c r="AB62" s="61">
        <v>271.74000000000007</v>
      </c>
      <c r="AC62" s="61">
        <v>222.83199999999994</v>
      </c>
      <c r="AD62" s="61">
        <v>402.44099999999992</v>
      </c>
      <c r="AE62" s="61">
        <v>316.12099999999992</v>
      </c>
      <c r="AF62" s="61">
        <v>302.88300000000004</v>
      </c>
      <c r="AG62" s="61">
        <v>435.42700000000008</v>
      </c>
      <c r="AH62" s="82">
        <v>782.78000000000009</v>
      </c>
      <c r="AI62" s="42">
        <f t="shared" si="47"/>
        <v>0.79772958498209789</v>
      </c>
      <c r="AK62" s="340">
        <f t="shared" si="19"/>
        <v>1.3806597170558255E-4</v>
      </c>
      <c r="AL62" s="341">
        <f t="shared" si="20"/>
        <v>3.6944591969557142E-4</v>
      </c>
      <c r="AM62" s="341">
        <f t="shared" si="21"/>
        <v>3.6963892578007271E-4</v>
      </c>
      <c r="AN62" s="341">
        <f t="shared" si="22"/>
        <v>5.0856371223051303E-4</v>
      </c>
      <c r="AO62" s="341">
        <f t="shared" si="23"/>
        <v>8.4534925279103519E-4</v>
      </c>
      <c r="AQ62" s="52">
        <f t="shared" si="37"/>
        <v>4.8949737434358607</v>
      </c>
      <c r="AR62" s="74">
        <f t="shared" si="38"/>
        <v>5.7480853141305355</v>
      </c>
      <c r="AS62" s="74">
        <f t="shared" si="39"/>
        <v>4.9777127253942099</v>
      </c>
      <c r="AT62" s="74">
        <f t="shared" si="40"/>
        <v>5.2332094811018592</v>
      </c>
      <c r="AU62" s="74">
        <f t="shared" si="48"/>
        <v>4.8146704728807261</v>
      </c>
      <c r="AV62" s="74">
        <f t="shared" si="49"/>
        <v>6.120545970539216</v>
      </c>
      <c r="AW62" s="74">
        <f t="shared" si="50"/>
        <v>5.2977033902334636</v>
      </c>
      <c r="AX62" s="74">
        <f t="shared" si="9"/>
        <v>5.6618832566580846</v>
      </c>
      <c r="AY62" s="74">
        <f t="shared" si="10"/>
        <v>4.9485919130883982</v>
      </c>
      <c r="AZ62" s="74">
        <f t="shared" si="56"/>
        <v>4.2210128769719608</v>
      </c>
      <c r="BA62" s="74">
        <f t="shared" si="57"/>
        <v>3.0973829661613768</v>
      </c>
      <c r="BB62" s="74">
        <f t="shared" si="58"/>
        <v>3.277328164054814</v>
      </c>
      <c r="BC62" s="42">
        <f t="shared" si="24"/>
        <v>5.809588283377351E-2</v>
      </c>
    </row>
    <row r="63" spans="1:55" ht="20.100000000000001" customHeight="1">
      <c r="A63" s="47"/>
      <c r="B63" s="1" t="s">
        <v>174</v>
      </c>
      <c r="C63" s="90">
        <v>387.95</v>
      </c>
      <c r="D63" s="61">
        <v>513.34999999999991</v>
      </c>
      <c r="E63" s="61">
        <v>1297.3800000000001</v>
      </c>
      <c r="F63" s="61">
        <v>760.21999999999991</v>
      </c>
      <c r="G63" s="61">
        <v>765.15</v>
      </c>
      <c r="H63" s="61">
        <v>1094.8399999999999</v>
      </c>
      <c r="I63" s="61">
        <v>1150.72</v>
      </c>
      <c r="J63" s="61">
        <v>1695.69</v>
      </c>
      <c r="K63" s="61">
        <v>1628.3700000000001</v>
      </c>
      <c r="L63" s="61">
        <v>2165.31</v>
      </c>
      <c r="M63" s="61">
        <v>2509.3099999999995</v>
      </c>
      <c r="N63" s="82">
        <v>3159.920000000001</v>
      </c>
      <c r="O63" s="130">
        <f t="shared" si="46"/>
        <v>0.25927844706313752</v>
      </c>
      <c r="Q63" s="332">
        <f t="shared" si="41"/>
        <v>1.4549285851144845E-4</v>
      </c>
      <c r="R63" s="336">
        <f t="shared" si="42"/>
        <v>3.9126740358458241E-4</v>
      </c>
      <c r="S63" s="336">
        <f t="shared" si="43"/>
        <v>7.3073125453844857E-4</v>
      </c>
      <c r="T63" s="336">
        <f t="shared" si="44"/>
        <v>7.9625650443188273E-4</v>
      </c>
      <c r="U63" s="333">
        <f t="shared" si="45"/>
        <v>9.615425753501948E-4</v>
      </c>
      <c r="W63" s="90">
        <v>73.759</v>
      </c>
      <c r="X63" s="61">
        <v>70.981000000000009</v>
      </c>
      <c r="Y63" s="61">
        <v>203.22800000000001</v>
      </c>
      <c r="Z63" s="61">
        <v>206.12299999999999</v>
      </c>
      <c r="AA63" s="61">
        <v>234.08999999999997</v>
      </c>
      <c r="AB63" s="61">
        <v>305.34199999999998</v>
      </c>
      <c r="AC63" s="61">
        <v>327.66699999999997</v>
      </c>
      <c r="AD63" s="61">
        <v>434.34399999999994</v>
      </c>
      <c r="AE63" s="61">
        <v>418.66699999999997</v>
      </c>
      <c r="AF63" s="61">
        <v>560.82800000000009</v>
      </c>
      <c r="AG63" s="61">
        <v>584.54699999999991</v>
      </c>
      <c r="AH63" s="82">
        <v>728.298</v>
      </c>
      <c r="AI63" s="42">
        <f t="shared" si="47"/>
        <v>0.2459186344297381</v>
      </c>
      <c r="AK63" s="340">
        <f t="shared" si="19"/>
        <v>1.2005432369032789E-4</v>
      </c>
      <c r="AL63" s="341">
        <f t="shared" si="20"/>
        <v>4.1512974170782784E-4</v>
      </c>
      <c r="AM63" s="341">
        <f t="shared" si="21"/>
        <v>6.8443544030991044E-4</v>
      </c>
      <c r="AN63" s="341">
        <f t="shared" si="22"/>
        <v>6.8273072706380076E-4</v>
      </c>
      <c r="AO63" s="341">
        <f t="shared" si="23"/>
        <v>7.8651239187154146E-4</v>
      </c>
      <c r="AQ63" s="52">
        <f t="shared" si="37"/>
        <v>1.9012501611032351</v>
      </c>
      <c r="AR63" s="74">
        <f t="shared" si="38"/>
        <v>1.3827018603292105</v>
      </c>
      <c r="AS63" s="74">
        <f t="shared" si="39"/>
        <v>1.5664493055234394</v>
      </c>
      <c r="AT63" s="74">
        <f t="shared" si="40"/>
        <v>2.7113598695114574</v>
      </c>
      <c r="AU63" s="74">
        <f t="shared" si="48"/>
        <v>3.0594001176239951</v>
      </c>
      <c r="AV63" s="74">
        <f t="shared" si="49"/>
        <v>2.7889189287932488</v>
      </c>
      <c r="AW63" s="74">
        <f t="shared" si="50"/>
        <v>2.8474954810900996</v>
      </c>
      <c r="AX63" s="74">
        <f t="shared" si="9"/>
        <v>2.5614587572020824</v>
      </c>
      <c r="AY63" s="74">
        <f t="shared" si="10"/>
        <v>2.5710802827367241</v>
      </c>
      <c r="AZ63" s="74">
        <f t="shared" si="56"/>
        <v>2.5900586982926237</v>
      </c>
      <c r="BA63" s="74">
        <f t="shared" si="57"/>
        <v>2.329512893982808</v>
      </c>
      <c r="BB63" s="74">
        <f t="shared" si="58"/>
        <v>2.3047988556672312</v>
      </c>
      <c r="BC63" s="42">
        <f t="shared" si="24"/>
        <v>-1.0609101318740856E-2</v>
      </c>
    </row>
    <row r="64" spans="1:55" ht="20.100000000000001" customHeight="1">
      <c r="A64" s="47"/>
      <c r="B64" s="1" t="s">
        <v>168</v>
      </c>
      <c r="C64" s="90">
        <v>2423.0599999999995</v>
      </c>
      <c r="D64" s="61">
        <v>2035.5900000000001</v>
      </c>
      <c r="E64" s="61">
        <v>2268.6799999999998</v>
      </c>
      <c r="F64" s="61">
        <v>1789.6800000000003</v>
      </c>
      <c r="G64" s="61">
        <v>2084.2199999999998</v>
      </c>
      <c r="H64" s="61">
        <v>2057.5399999999995</v>
      </c>
      <c r="I64" s="61">
        <v>1989.9599999999998</v>
      </c>
      <c r="J64" s="61">
        <v>2070.81</v>
      </c>
      <c r="K64" s="61">
        <v>2031.8400000000001</v>
      </c>
      <c r="L64" s="61">
        <v>2255.37</v>
      </c>
      <c r="M64" s="61">
        <v>2381.96</v>
      </c>
      <c r="N64" s="82">
        <v>2310.559999999999</v>
      </c>
      <c r="O64" s="130">
        <f t="shared" si="46"/>
        <v>-2.9975314446926481E-2</v>
      </c>
      <c r="Q64" s="332">
        <f t="shared" si="41"/>
        <v>9.0872000449735855E-4</v>
      </c>
      <c r="R64" s="336">
        <f t="shared" si="42"/>
        <v>7.3531140036116837E-4</v>
      </c>
      <c r="S64" s="336">
        <f t="shared" si="43"/>
        <v>7.6112397280222262E-4</v>
      </c>
      <c r="T64" s="336">
        <f t="shared" si="44"/>
        <v>7.5584568797660223E-4</v>
      </c>
      <c r="U64" s="333">
        <f t="shared" si="45"/>
        <v>7.0308799365210019E-4</v>
      </c>
      <c r="W64" s="90">
        <v>716.14399999999989</v>
      </c>
      <c r="X64" s="61">
        <v>622.44200000000001</v>
      </c>
      <c r="Y64" s="61">
        <v>636.43799999999999</v>
      </c>
      <c r="Z64" s="61">
        <v>508.16399999999993</v>
      </c>
      <c r="AA64" s="61">
        <v>618.61400000000003</v>
      </c>
      <c r="AB64" s="61">
        <v>604.25599999999997</v>
      </c>
      <c r="AC64" s="61">
        <v>563.69099999999992</v>
      </c>
      <c r="AD64" s="61">
        <v>571.08199999999999</v>
      </c>
      <c r="AE64" s="61">
        <v>553.98799999999994</v>
      </c>
      <c r="AF64" s="61">
        <v>630.63099999999997</v>
      </c>
      <c r="AG64" s="61">
        <v>591.68399999999997</v>
      </c>
      <c r="AH64" s="82">
        <v>592.95499999999993</v>
      </c>
      <c r="AI64" s="42">
        <f t="shared" si="47"/>
        <v>2.1481060836526901E-3</v>
      </c>
      <c r="AK64" s="340">
        <f t="shared" si="19"/>
        <v>1.1656365133053074E-3</v>
      </c>
      <c r="AL64" s="341">
        <f t="shared" si="20"/>
        <v>8.2152025337295625E-4</v>
      </c>
      <c r="AM64" s="341">
        <f t="shared" si="21"/>
        <v>7.6962313964010188E-4</v>
      </c>
      <c r="AN64" s="341">
        <f t="shared" si="22"/>
        <v>6.9106649681209195E-4</v>
      </c>
      <c r="AO64" s="341">
        <f t="shared" si="23"/>
        <v>6.4035114104692007E-4</v>
      </c>
      <c r="AQ64" s="52">
        <f t="shared" si="37"/>
        <v>2.9555355624705952</v>
      </c>
      <c r="AR64" s="74">
        <f t="shared" si="38"/>
        <v>3.0577965110852379</v>
      </c>
      <c r="AS64" s="74">
        <f t="shared" si="39"/>
        <v>2.8053229190542517</v>
      </c>
      <c r="AT64" s="74">
        <f t="shared" si="40"/>
        <v>2.8394126324259079</v>
      </c>
      <c r="AU64" s="74">
        <f t="shared" si="48"/>
        <v>2.9680839834566415</v>
      </c>
      <c r="AV64" s="74">
        <f t="shared" si="49"/>
        <v>2.9367885922023391</v>
      </c>
      <c r="AW64" s="74">
        <f t="shared" si="50"/>
        <v>2.8326750286437918</v>
      </c>
      <c r="AX64" s="74">
        <f t="shared" si="9"/>
        <v>2.7577711137187864</v>
      </c>
      <c r="AY64" s="74">
        <f t="shared" si="10"/>
        <v>2.7265335853216781</v>
      </c>
      <c r="AZ64" s="74">
        <f t="shared" si="56"/>
        <v>2.7961310117630367</v>
      </c>
      <c r="BA64" s="74">
        <f t="shared" si="57"/>
        <v>2.48402156207493</v>
      </c>
      <c r="BB64" s="74">
        <f t="shared" si="58"/>
        <v>2.5662826327816641</v>
      </c>
      <c r="BC64" s="42">
        <f t="shared" si="24"/>
        <v>3.3116085609989875E-2</v>
      </c>
    </row>
    <row r="65" spans="1:55" ht="20.100000000000001" customHeight="1">
      <c r="A65" s="47"/>
      <c r="B65" s="1" t="s">
        <v>173</v>
      </c>
      <c r="C65" s="90">
        <v>369.71999999999997</v>
      </c>
      <c r="D65" s="61">
        <v>748.97</v>
      </c>
      <c r="E65" s="61">
        <v>1022.8199999999998</v>
      </c>
      <c r="F65" s="61">
        <v>564.88999999999987</v>
      </c>
      <c r="G65" s="61">
        <v>726.43999999999994</v>
      </c>
      <c r="H65" s="61">
        <v>657.18</v>
      </c>
      <c r="I65" s="61">
        <v>835.26999999999987</v>
      </c>
      <c r="J65" s="61">
        <v>717.82000000000016</v>
      </c>
      <c r="K65" s="61">
        <v>599.7299999999999</v>
      </c>
      <c r="L65" s="61">
        <v>682.61999999999989</v>
      </c>
      <c r="M65" s="61">
        <v>538.21999999999991</v>
      </c>
      <c r="N65" s="82">
        <v>643.06999999999994</v>
      </c>
      <c r="O65" s="130">
        <f t="shared" si="46"/>
        <v>0.19480881423953036</v>
      </c>
      <c r="Q65" s="332">
        <f t="shared" si="41"/>
        <v>1.3865606302062823E-4</v>
      </c>
      <c r="R65" s="336">
        <f t="shared" si="42"/>
        <v>2.3485907738821733E-4</v>
      </c>
      <c r="S65" s="336">
        <f t="shared" si="43"/>
        <v>2.303650604176934E-4</v>
      </c>
      <c r="T65" s="336">
        <f t="shared" si="44"/>
        <v>1.7078845412297721E-4</v>
      </c>
      <c r="U65" s="333">
        <f t="shared" si="45"/>
        <v>1.9568191091244385E-4</v>
      </c>
      <c r="W65" s="90">
        <v>96.417999999999992</v>
      </c>
      <c r="X65" s="61">
        <v>210.09200000000001</v>
      </c>
      <c r="Y65" s="61">
        <v>208.53000000000003</v>
      </c>
      <c r="Z65" s="61">
        <v>145.77699999999999</v>
      </c>
      <c r="AA65" s="61">
        <v>181.29599999999999</v>
      </c>
      <c r="AB65" s="61">
        <v>147.131</v>
      </c>
      <c r="AC65" s="61">
        <v>209.172</v>
      </c>
      <c r="AD65" s="61">
        <v>169.16699999999997</v>
      </c>
      <c r="AE65" s="61">
        <v>157.65100000000001</v>
      </c>
      <c r="AF65" s="61">
        <v>173.32500000000002</v>
      </c>
      <c r="AG65" s="61">
        <v>142.72200000000001</v>
      </c>
      <c r="AH65" s="82">
        <v>226.43799999999999</v>
      </c>
      <c r="AI65" s="42">
        <f t="shared" si="47"/>
        <v>0.58656689228009684</v>
      </c>
      <c r="AK65" s="340">
        <f t="shared" si="19"/>
        <v>1.569353947528306E-4</v>
      </c>
      <c r="AL65" s="341">
        <f t="shared" si="20"/>
        <v>2.0003292710211638E-4</v>
      </c>
      <c r="AM65" s="341">
        <f t="shared" si="21"/>
        <v>2.1152612332429055E-4</v>
      </c>
      <c r="AN65" s="341">
        <f t="shared" si="22"/>
        <v>1.6669437158688659E-4</v>
      </c>
      <c r="AO65" s="341">
        <f t="shared" si="23"/>
        <v>2.445376658876011E-4</v>
      </c>
      <c r="AQ65" s="52">
        <f t="shared" ref="AQ65" si="59">(W65/C65)*10</f>
        <v>2.6078654116628801</v>
      </c>
      <c r="AR65" s="74">
        <f t="shared" ref="AR65" si="60">(X65/D65)*10</f>
        <v>2.8050789751258396</v>
      </c>
      <c r="AS65" s="74">
        <f t="shared" ref="AS65" si="61">(Y65/E65)*10</f>
        <v>2.0387751510529721</v>
      </c>
      <c r="AT65" s="74">
        <f t="shared" ref="AT65:AT70" si="62">(Z65/F65)*10</f>
        <v>2.5806263166280163</v>
      </c>
      <c r="AU65" s="74">
        <f t="shared" si="48"/>
        <v>2.4956775507956612</v>
      </c>
      <c r="AV65" s="74">
        <f t="shared" si="49"/>
        <v>2.2388234578045592</v>
      </c>
      <c r="AW65" s="74">
        <f t="shared" si="50"/>
        <v>2.5042441366264807</v>
      </c>
      <c r="AX65" s="74">
        <f t="shared" si="9"/>
        <v>2.3566771614053654</v>
      </c>
      <c r="AY65" s="74">
        <f t="shared" si="10"/>
        <v>2.6286995814783327</v>
      </c>
      <c r="AZ65" s="74">
        <f t="shared" si="56"/>
        <v>2.5391140019337266</v>
      </c>
      <c r="BA65" s="74">
        <f t="shared" si="57"/>
        <v>2.6517409237858129</v>
      </c>
      <c r="BB65" s="74">
        <f t="shared" si="58"/>
        <v>3.5212029794579132</v>
      </c>
      <c r="BC65" s="42">
        <f t="shared" si="24"/>
        <v>0.32788348509959059</v>
      </c>
    </row>
    <row r="66" spans="1:55" ht="20.100000000000001" customHeight="1" thickBot="1">
      <c r="A66" s="47"/>
      <c r="B66" s="20" t="s">
        <v>33</v>
      </c>
      <c r="C66" s="97">
        <f>C55-SUM(C56:C65)</f>
        <v>230.81000000002678</v>
      </c>
      <c r="D66" s="92">
        <f t="shared" ref="D66:N66" si="63">D55-SUM(D56:D65)</f>
        <v>285.15000000000873</v>
      </c>
      <c r="E66" s="92">
        <f t="shared" si="63"/>
        <v>253.38999999999942</v>
      </c>
      <c r="F66" s="92">
        <f t="shared" si="63"/>
        <v>266.38000000000466</v>
      </c>
      <c r="G66" s="92">
        <f t="shared" si="63"/>
        <v>241.01999999998952</v>
      </c>
      <c r="H66" s="92">
        <f t="shared" si="63"/>
        <v>447.87999999997555</v>
      </c>
      <c r="I66" s="92">
        <f t="shared" si="63"/>
        <v>1012.0500000000175</v>
      </c>
      <c r="J66" s="92">
        <f t="shared" si="63"/>
        <v>226.51000000000931</v>
      </c>
      <c r="K66" s="92">
        <f t="shared" si="63"/>
        <v>383.59000000002561</v>
      </c>
      <c r="L66" s="92">
        <f t="shared" si="63"/>
        <v>392.81999999997788</v>
      </c>
      <c r="M66" s="92">
        <f t="shared" si="63"/>
        <v>285.92999999999302</v>
      </c>
      <c r="N66" s="93">
        <f t="shared" si="63"/>
        <v>569.4100000000326</v>
      </c>
      <c r="O66" s="130">
        <f t="shared" si="46"/>
        <v>0.99143146924088588</v>
      </c>
      <c r="Q66" s="332">
        <f t="shared" si="41"/>
        <v>8.65606564583872E-5</v>
      </c>
      <c r="R66" s="336">
        <f t="shared" si="42"/>
        <v>1.6006068897505865E-4</v>
      </c>
      <c r="S66" s="336">
        <f t="shared" si="43"/>
        <v>1.3256570717716041E-4</v>
      </c>
      <c r="T66" s="336">
        <f t="shared" si="44"/>
        <v>9.0731564578391154E-5</v>
      </c>
      <c r="U66" s="333">
        <f t="shared" si="45"/>
        <v>1.7326766431750981E-4</v>
      </c>
      <c r="W66" s="97">
        <f>W55-SUM(W56:W65)</f>
        <v>133.21199999999953</v>
      </c>
      <c r="X66" s="92">
        <f t="shared" ref="X66:AH66" si="64">X55-SUM(X56:X65)</f>
        <v>199.92399999999907</v>
      </c>
      <c r="Y66" s="92">
        <f t="shared" si="64"/>
        <v>147.79800000000614</v>
      </c>
      <c r="Z66" s="92">
        <f t="shared" si="64"/>
        <v>166.31399999999121</v>
      </c>
      <c r="AA66" s="92">
        <f t="shared" si="64"/>
        <v>176.27699999999459</v>
      </c>
      <c r="AB66" s="92">
        <f t="shared" si="64"/>
        <v>254.82600000000093</v>
      </c>
      <c r="AC66" s="92">
        <f t="shared" si="64"/>
        <v>225.07100000000355</v>
      </c>
      <c r="AD66" s="92">
        <f t="shared" si="64"/>
        <v>144.80600000000413</v>
      </c>
      <c r="AE66" s="92">
        <f t="shared" si="64"/>
        <v>241.40500000001339</v>
      </c>
      <c r="AF66" s="92">
        <f t="shared" si="64"/>
        <v>235.83200000000215</v>
      </c>
      <c r="AG66" s="92">
        <f t="shared" si="64"/>
        <v>152.10699999995995</v>
      </c>
      <c r="AH66" s="93">
        <f t="shared" si="64"/>
        <v>259.76600000003236</v>
      </c>
      <c r="AI66" s="42">
        <f t="shared" si="47"/>
        <v>0.70778465159460613</v>
      </c>
      <c r="AK66" s="340">
        <f t="shared" si="19"/>
        <v>2.1682339195807837E-4</v>
      </c>
      <c r="AL66" s="341">
        <f t="shared" si="20"/>
        <v>3.464503787898138E-4</v>
      </c>
      <c r="AM66" s="349">
        <f t="shared" si="21"/>
        <v>2.8780977190719483E-4</v>
      </c>
      <c r="AN66" s="349">
        <f t="shared" si="22"/>
        <v>1.776557277711907E-4</v>
      </c>
      <c r="AO66" s="349">
        <f t="shared" si="23"/>
        <v>2.8052964306771172E-4</v>
      </c>
      <c r="AQ66" s="52">
        <f t="shared" ref="AQ66:AS70" si="65">(W66/C66)*10</f>
        <v>5.7715003682675823</v>
      </c>
      <c r="AR66" s="74">
        <f t="shared" si="65"/>
        <v>7.0111870945114134</v>
      </c>
      <c r="AS66" s="74">
        <f t="shared" si="65"/>
        <v>5.8328268676745925</v>
      </c>
      <c r="AT66" s="74">
        <f t="shared" si="62"/>
        <v>6.2434867482539342</v>
      </c>
      <c r="AU66" s="74">
        <f t="shared" si="48"/>
        <v>7.3137913866070132</v>
      </c>
      <c r="AV66" s="74">
        <f t="shared" si="49"/>
        <v>5.6896043583105929</v>
      </c>
      <c r="AW66" s="74">
        <f t="shared" si="50"/>
        <v>2.2239118620621481</v>
      </c>
      <c r="AX66" s="74">
        <f t="shared" si="9"/>
        <v>6.3929186349387743</v>
      </c>
      <c r="AY66" s="74">
        <f t="shared" si="10"/>
        <v>6.2933079590186729</v>
      </c>
      <c r="AZ66" s="74">
        <f t="shared" si="56"/>
        <v>6.0035639733215076</v>
      </c>
      <c r="BA66" s="74">
        <f t="shared" si="57"/>
        <v>5.3197286049020276</v>
      </c>
      <c r="BB66" s="74">
        <f t="shared" si="58"/>
        <v>4.5620203368401944</v>
      </c>
      <c r="BC66" s="42">
        <f t="shared" si="24"/>
        <v>-0.14243363230289974</v>
      </c>
    </row>
    <row r="67" spans="1:55" s="6" customFormat="1" ht="20.100000000000001" customHeight="1" thickBot="1">
      <c r="A67" s="535" t="s">
        <v>53</v>
      </c>
      <c r="B67" s="536"/>
      <c r="C67" s="180">
        <v>7243.5</v>
      </c>
      <c r="D67" s="83">
        <v>7567.6399999999994</v>
      </c>
      <c r="E67" s="83">
        <v>8198.68</v>
      </c>
      <c r="F67" s="83">
        <v>9639.9300000000039</v>
      </c>
      <c r="G67" s="83">
        <v>8919.86</v>
      </c>
      <c r="H67" s="83">
        <v>8759.18</v>
      </c>
      <c r="I67" s="83">
        <v>10927.530000000004</v>
      </c>
      <c r="J67" s="83">
        <v>11873.409999999996</v>
      </c>
      <c r="K67" s="83">
        <v>13726.279999999999</v>
      </c>
      <c r="L67" s="83">
        <v>16706.28</v>
      </c>
      <c r="M67" s="83">
        <v>18700.920000000002</v>
      </c>
      <c r="N67" s="178">
        <v>15095.759999999998</v>
      </c>
      <c r="O67" s="274">
        <f t="shared" si="46"/>
        <v>-0.1927798204580311</v>
      </c>
      <c r="Q67" s="571">
        <f t="shared" si="41"/>
        <v>2.7165292450771414E-3</v>
      </c>
      <c r="R67" s="572">
        <f t="shared" si="42"/>
        <v>3.130303620739106E-3</v>
      </c>
      <c r="S67" s="572">
        <f t="shared" si="43"/>
        <v>5.6378998587133444E-3</v>
      </c>
      <c r="T67" s="572">
        <f t="shared" si="44"/>
        <v>5.9341927417737505E-3</v>
      </c>
      <c r="U67" s="573">
        <f t="shared" si="45"/>
        <v>4.5935390602510348E-3</v>
      </c>
      <c r="W67" s="180">
        <v>2531.9170000000004</v>
      </c>
      <c r="X67" s="83">
        <v>2818.4720000000002</v>
      </c>
      <c r="Y67" s="83">
        <v>3078.969000000001</v>
      </c>
      <c r="Z67" s="83">
        <v>3620.8490000000006</v>
      </c>
      <c r="AA67" s="83">
        <v>3635.1310000000012</v>
      </c>
      <c r="AB67" s="83">
        <v>3124.241</v>
      </c>
      <c r="AC67" s="83">
        <v>4003.6950000000002</v>
      </c>
      <c r="AD67" s="83">
        <v>4064.7859999999996</v>
      </c>
      <c r="AE67" s="83">
        <v>5196.3940000000002</v>
      </c>
      <c r="AF67" s="83">
        <v>5130.3270000000002</v>
      </c>
      <c r="AG67" s="83">
        <v>5646.07</v>
      </c>
      <c r="AH67" s="178">
        <v>5256.8490000000002</v>
      </c>
      <c r="AI67" s="34">
        <f t="shared" si="47"/>
        <v>-6.8936623173286832E-2</v>
      </c>
      <c r="AK67" s="393">
        <f t="shared" si="19"/>
        <v>4.1210914339273033E-3</v>
      </c>
      <c r="AL67" s="394">
        <f t="shared" si="20"/>
        <v>4.2475825774476025E-3</v>
      </c>
      <c r="AM67" s="400">
        <f t="shared" si="21"/>
        <v>6.2610597530416128E-3</v>
      </c>
      <c r="AN67" s="400">
        <f t="shared" si="22"/>
        <v>6.5944149506423164E-3</v>
      </c>
      <c r="AO67" s="400">
        <f t="shared" si="23"/>
        <v>5.6770400038137154E-3</v>
      </c>
      <c r="AQ67" s="276">
        <f t="shared" si="65"/>
        <v>3.4954331469593436</v>
      </c>
      <c r="AR67" s="182">
        <f t="shared" si="65"/>
        <v>3.7243737809938109</v>
      </c>
      <c r="AS67" s="182">
        <f t="shared" si="65"/>
        <v>3.7554447789156313</v>
      </c>
      <c r="AT67" s="182">
        <f t="shared" si="62"/>
        <v>3.756094701932482</v>
      </c>
      <c r="AU67" s="182">
        <f t="shared" si="48"/>
        <v>4.0753229310773946</v>
      </c>
      <c r="AV67" s="182">
        <f t="shared" si="49"/>
        <v>3.5668190401384603</v>
      </c>
      <c r="AW67" s="182">
        <f t="shared" si="50"/>
        <v>3.6638609090983953</v>
      </c>
      <c r="AX67" s="182">
        <f t="shared" si="9"/>
        <v>3.4234360642814501</v>
      </c>
      <c r="AY67" s="182">
        <f t="shared" si="10"/>
        <v>3.7857263584889722</v>
      </c>
      <c r="AZ67" s="182">
        <f t="shared" si="56"/>
        <v>3.0708972913179955</v>
      </c>
      <c r="BA67" s="182">
        <f t="shared" si="57"/>
        <v>3.0191402348119767</v>
      </c>
      <c r="BB67" s="182">
        <f t="shared" si="58"/>
        <v>3.4823347747976916</v>
      </c>
      <c r="BC67" s="34">
        <f t="shared" si="24"/>
        <v>0.15341935251794003</v>
      </c>
    </row>
    <row r="68" spans="1:55" ht="20.100000000000001" customHeight="1">
      <c r="A68" s="47"/>
      <c r="B68" s="1" t="s">
        <v>141</v>
      </c>
      <c r="C68" s="90">
        <v>5352.6900000000005</v>
      </c>
      <c r="D68" s="61">
        <v>6080.2699999999995</v>
      </c>
      <c r="E68" s="61">
        <v>6339.420000000001</v>
      </c>
      <c r="F68" s="61">
        <v>8230.7400000000052</v>
      </c>
      <c r="G68" s="61">
        <v>6610.0100000000011</v>
      </c>
      <c r="H68" s="61">
        <v>7073.9000000000005</v>
      </c>
      <c r="I68" s="61">
        <v>8689.6300000000028</v>
      </c>
      <c r="J68" s="61">
        <v>9702.2299999999959</v>
      </c>
      <c r="K68" s="61">
        <v>11371.309999999998</v>
      </c>
      <c r="L68" s="61">
        <v>14656.97</v>
      </c>
      <c r="M68" s="61">
        <v>16119.100000000002</v>
      </c>
      <c r="N68" s="82">
        <v>12735.32</v>
      </c>
      <c r="O68" s="130">
        <f t="shared" si="46"/>
        <v>-0.20992363097195266</v>
      </c>
      <c r="Q68" s="332">
        <f t="shared" si="41"/>
        <v>2.007418916936835E-3</v>
      </c>
      <c r="R68" s="336">
        <f t="shared" si="42"/>
        <v>2.5280282837829983E-3</v>
      </c>
      <c r="S68" s="336">
        <f t="shared" si="43"/>
        <v>4.9463153432221735E-3</v>
      </c>
      <c r="T68" s="336">
        <f t="shared" si="44"/>
        <v>5.1149272989738075E-3</v>
      </c>
      <c r="U68" s="333">
        <f t="shared" si="45"/>
        <v>3.8752729153614138E-3</v>
      </c>
      <c r="W68" s="90">
        <v>1517.5300000000004</v>
      </c>
      <c r="X68" s="61">
        <v>2069.83</v>
      </c>
      <c r="Y68" s="61">
        <v>2087.7600000000007</v>
      </c>
      <c r="Z68" s="61">
        <v>2837.8660000000009</v>
      </c>
      <c r="AA68" s="61">
        <v>2476.1470000000008</v>
      </c>
      <c r="AB68" s="61">
        <v>2224.174</v>
      </c>
      <c r="AC68" s="61">
        <v>2871.4359999999997</v>
      </c>
      <c r="AD68" s="61">
        <v>2996.0129999999999</v>
      </c>
      <c r="AE68" s="61">
        <v>3576.0490000000004</v>
      </c>
      <c r="AF68" s="61">
        <v>4070.1690000000003</v>
      </c>
      <c r="AG68" s="61">
        <v>4496.0809999999992</v>
      </c>
      <c r="AH68" s="82">
        <v>3794.5730000000003</v>
      </c>
      <c r="AI68" s="42">
        <f t="shared" si="47"/>
        <v>-0.15602654845408681</v>
      </c>
      <c r="AK68" s="340">
        <f t="shared" si="19"/>
        <v>2.4700177311213997E-3</v>
      </c>
      <c r="AL68" s="341">
        <f t="shared" si="20"/>
        <v>3.0238905166445045E-3</v>
      </c>
      <c r="AM68" s="341">
        <f t="shared" si="21"/>
        <v>4.9672411356971261E-3</v>
      </c>
      <c r="AN68" s="341">
        <f t="shared" si="22"/>
        <v>5.2512674773247323E-3</v>
      </c>
      <c r="AO68" s="341">
        <f t="shared" si="23"/>
        <v>4.0978812057168509E-3</v>
      </c>
      <c r="AQ68" s="52">
        <f t="shared" si="65"/>
        <v>2.8350791844848109</v>
      </c>
      <c r="AR68" s="74">
        <f t="shared" si="65"/>
        <v>3.4041744856725114</v>
      </c>
      <c r="AS68" s="74">
        <f t="shared" si="65"/>
        <v>3.2932981250650695</v>
      </c>
      <c r="AT68" s="74">
        <f t="shared" si="62"/>
        <v>3.4478868242709639</v>
      </c>
      <c r="AU68" s="74">
        <f t="shared" si="48"/>
        <v>3.7460563599752508</v>
      </c>
      <c r="AV68" s="74">
        <f t="shared" si="49"/>
        <v>3.1441976844456381</v>
      </c>
      <c r="AW68" s="74">
        <f t="shared" si="50"/>
        <v>3.3044398898457112</v>
      </c>
      <c r="AX68" s="74">
        <f t="shared" si="9"/>
        <v>3.0879632826680066</v>
      </c>
      <c r="AY68" s="74">
        <f t="shared" si="10"/>
        <v>3.14479949979378</v>
      </c>
      <c r="AZ68" s="74">
        <f t="shared" si="56"/>
        <v>2.7769511706717016</v>
      </c>
      <c r="BA68" s="74">
        <f t="shared" si="57"/>
        <v>2.7892878634663214</v>
      </c>
      <c r="BB68" s="74">
        <f t="shared" si="58"/>
        <v>2.9795662770939408</v>
      </c>
      <c r="BC68" s="42">
        <f t="shared" si="24"/>
        <v>6.8217560517814552E-2</v>
      </c>
    </row>
    <row r="69" spans="1:55" ht="20.100000000000001" customHeight="1">
      <c r="A69" s="47"/>
      <c r="B69" s="1" t="s">
        <v>161</v>
      </c>
      <c r="C69" s="90">
        <v>1686.4</v>
      </c>
      <c r="D69" s="61">
        <v>1216.0500000000002</v>
      </c>
      <c r="E69" s="61">
        <v>1656.0700000000002</v>
      </c>
      <c r="F69" s="61">
        <v>1142.71</v>
      </c>
      <c r="G69" s="61">
        <v>2099.14</v>
      </c>
      <c r="H69" s="61">
        <v>1544.3700000000001</v>
      </c>
      <c r="I69" s="61">
        <v>2098.5400000000004</v>
      </c>
      <c r="J69" s="61">
        <v>1886.3399999999997</v>
      </c>
      <c r="K69" s="61">
        <v>2136.2599999999998</v>
      </c>
      <c r="L69" s="61">
        <v>1980.01</v>
      </c>
      <c r="M69" s="61">
        <v>2328.9500000000003</v>
      </c>
      <c r="N69" s="82">
        <v>2232.2799999999993</v>
      </c>
      <c r="O69" s="130">
        <f t="shared" si="46"/>
        <v>-4.150797569720302E-2</v>
      </c>
      <c r="Q69" s="332">
        <f t="shared" si="41"/>
        <v>6.3245046164120812E-4</v>
      </c>
      <c r="R69" s="336">
        <f t="shared" si="42"/>
        <v>5.5191775974016441E-4</v>
      </c>
      <c r="S69" s="336">
        <f t="shared" si="43"/>
        <v>6.681977136293064E-4</v>
      </c>
      <c r="T69" s="336">
        <f t="shared" si="44"/>
        <v>7.3902450713408626E-4</v>
      </c>
      <c r="U69" s="333">
        <f t="shared" si="45"/>
        <v>6.7926791187838031E-4</v>
      </c>
      <c r="W69" s="90">
        <v>962.51699999999983</v>
      </c>
      <c r="X69" s="61">
        <v>682.05799999999988</v>
      </c>
      <c r="Y69" s="61">
        <v>950.19499999999994</v>
      </c>
      <c r="Z69" s="61">
        <v>729.5329999999999</v>
      </c>
      <c r="AA69" s="61">
        <v>1112.961</v>
      </c>
      <c r="AB69" s="61">
        <v>867.11299999999994</v>
      </c>
      <c r="AC69" s="61">
        <v>1100.1660000000004</v>
      </c>
      <c r="AD69" s="61">
        <v>999.303</v>
      </c>
      <c r="AE69" s="61">
        <v>1569.7390000000003</v>
      </c>
      <c r="AF69" s="61">
        <v>1038.1749999999997</v>
      </c>
      <c r="AG69" s="61">
        <v>1095.7170000000003</v>
      </c>
      <c r="AH69" s="82">
        <v>1422.5850000000005</v>
      </c>
      <c r="AI69" s="42">
        <f t="shared" si="47"/>
        <v>0.29831425450184679</v>
      </c>
      <c r="AK69" s="340">
        <f t="shared" si="19"/>
        <v>1.5666471545905355E-3</v>
      </c>
      <c r="AL69" s="341">
        <f t="shared" si="20"/>
        <v>1.1788892314896075E-3</v>
      </c>
      <c r="AM69" s="341">
        <f t="shared" si="21"/>
        <v>1.2669905269418449E-3</v>
      </c>
      <c r="AN69" s="341">
        <f t="shared" si="22"/>
        <v>1.2797596498932797E-3</v>
      </c>
      <c r="AO69" s="341">
        <f t="shared" si="23"/>
        <v>1.5362952129356078E-3</v>
      </c>
      <c r="AQ69" s="52">
        <f t="shared" si="65"/>
        <v>5.7075249051233374</v>
      </c>
      <c r="AR69" s="74">
        <f t="shared" si="65"/>
        <v>5.6087989803050844</v>
      </c>
      <c r="AS69" s="74">
        <f t="shared" si="65"/>
        <v>5.7376499785637067</v>
      </c>
      <c r="AT69" s="74">
        <f t="shared" si="62"/>
        <v>6.3842357203489941</v>
      </c>
      <c r="AU69" s="74">
        <f t="shared" si="48"/>
        <v>5.301985575045018</v>
      </c>
      <c r="AV69" s="74">
        <f t="shared" si="49"/>
        <v>5.6146713546624181</v>
      </c>
      <c r="AW69" s="74">
        <f t="shared" si="50"/>
        <v>5.242530521219515</v>
      </c>
      <c r="AX69" s="74">
        <f t="shared" si="9"/>
        <v>5.297576258786858</v>
      </c>
      <c r="AY69" s="74">
        <f t="shared" si="10"/>
        <v>7.3480709276960692</v>
      </c>
      <c r="AZ69" s="74">
        <f t="shared" si="56"/>
        <v>5.2432815995878794</v>
      </c>
      <c r="BA69" s="74">
        <f t="shared" si="57"/>
        <v>4.7047682431997266</v>
      </c>
      <c r="BB69" s="74">
        <f t="shared" si="58"/>
        <v>6.3727892558281258</v>
      </c>
      <c r="BC69" s="42">
        <f t="shared" si="24"/>
        <v>0.35453840155449895</v>
      </c>
    </row>
    <row r="70" spans="1:55" ht="20.100000000000001" customHeight="1">
      <c r="A70" s="47"/>
      <c r="B70" s="1" t="s">
        <v>181</v>
      </c>
      <c r="C70" s="90">
        <v>204.41000000000003</v>
      </c>
      <c r="D70" s="61">
        <v>269.15999999999997</v>
      </c>
      <c r="E70" s="61">
        <v>200.49</v>
      </c>
      <c r="F70" s="61">
        <v>266.47999999999996</v>
      </c>
      <c r="G70" s="61">
        <v>206.7</v>
      </c>
      <c r="H70" s="61">
        <v>140.91</v>
      </c>
      <c r="I70" s="61">
        <v>139.35</v>
      </c>
      <c r="J70" s="61">
        <v>281.22999999999996</v>
      </c>
      <c r="K70" s="61">
        <v>213.92999999999998</v>
      </c>
      <c r="L70" s="61">
        <v>69.3</v>
      </c>
      <c r="M70" s="61">
        <v>127.8</v>
      </c>
      <c r="N70" s="82">
        <v>128.16</v>
      </c>
      <c r="O70" s="130">
        <f t="shared" ref="O70:O75" si="66">(N70-M70)/M70</f>
        <v>2.8169014084507E-3</v>
      </c>
      <c r="Q70" s="332">
        <f t="shared" si="41"/>
        <v>7.6659866499098289E-5</v>
      </c>
      <c r="R70" s="336">
        <f t="shared" si="42"/>
        <v>5.0357577215943438E-5</v>
      </c>
      <c r="S70" s="336">
        <f t="shared" si="43"/>
        <v>2.3386801861864806E-5</v>
      </c>
      <c r="T70" s="336">
        <f t="shared" si="44"/>
        <v>4.0553610859716268E-5</v>
      </c>
      <c r="U70" s="333">
        <f t="shared" si="45"/>
        <v>3.8998233011241082E-5</v>
      </c>
      <c r="W70" s="90">
        <v>51.87</v>
      </c>
      <c r="X70" s="61">
        <v>66.09</v>
      </c>
      <c r="Y70" s="61">
        <v>40.25</v>
      </c>
      <c r="Z70" s="61">
        <v>53.45</v>
      </c>
      <c r="AA70" s="61">
        <v>39.263000000000005</v>
      </c>
      <c r="AB70" s="61">
        <v>32.954000000000001</v>
      </c>
      <c r="AC70" s="61">
        <v>31.911999999999999</v>
      </c>
      <c r="AD70" s="61">
        <v>64.179999999999993</v>
      </c>
      <c r="AE70" s="61">
        <v>47.555999999999997</v>
      </c>
      <c r="AF70" s="61">
        <v>21.983000000000001</v>
      </c>
      <c r="AG70" s="61">
        <v>39.543999999999997</v>
      </c>
      <c r="AH70" s="82">
        <v>39.690999999999995</v>
      </c>
      <c r="AI70" s="42">
        <f t="shared" ref="AI70:AI75" si="67">(AH70-AG70)/AG70</f>
        <v>3.7173781104591968E-3</v>
      </c>
      <c r="AK70" s="340">
        <f t="shared" si="19"/>
        <v>8.4426548215367709E-5</v>
      </c>
      <c r="AL70" s="341">
        <f t="shared" si="20"/>
        <v>4.4802829313490312E-5</v>
      </c>
      <c r="AM70" s="341">
        <f t="shared" si="21"/>
        <v>2.6828090402641737E-5</v>
      </c>
      <c r="AN70" s="341">
        <f t="shared" si="22"/>
        <v>4.6186027592325236E-5</v>
      </c>
      <c r="AO70" s="341">
        <f t="shared" si="23"/>
        <v>4.2863585161257272E-5</v>
      </c>
      <c r="AQ70" s="52">
        <f t="shared" si="65"/>
        <v>2.537547086737439</v>
      </c>
      <c r="AR70" s="74">
        <f t="shared" si="65"/>
        <v>2.4554168524297819</v>
      </c>
      <c r="AS70" s="74">
        <f t="shared" si="65"/>
        <v>2.0075814255075066</v>
      </c>
      <c r="AT70" s="74">
        <f t="shared" si="62"/>
        <v>2.0057790453317326</v>
      </c>
      <c r="AU70" s="74">
        <f t="shared" si="48"/>
        <v>1.8995162070633773</v>
      </c>
      <c r="AV70" s="74">
        <f t="shared" si="49"/>
        <v>2.3386558796394863</v>
      </c>
      <c r="AW70" s="74">
        <f t="shared" si="50"/>
        <v>2.2900609974883386</v>
      </c>
      <c r="AX70" s="74">
        <f t="shared" ref="AX70:AX75" si="68">(AD70/J70)*10</f>
        <v>2.2821178394908079</v>
      </c>
      <c r="AY70" s="74">
        <f t="shared" ref="AY70:AY75" si="69">(AE70/K70)*10</f>
        <v>2.2229701304164915</v>
      </c>
      <c r="AZ70" s="74">
        <f t="shared" si="56"/>
        <v>3.1721500721500724</v>
      </c>
      <c r="BA70" s="74">
        <f t="shared" si="57"/>
        <v>3.0942097026604065</v>
      </c>
      <c r="BB70" s="74">
        <f t="shared" si="58"/>
        <v>3.0969881398252181</v>
      </c>
      <c r="BC70" s="42">
        <f t="shared" si="24"/>
        <v>8.9794727307031794E-4</v>
      </c>
    </row>
    <row r="71" spans="1:55" ht="20.100000000000001" customHeight="1" thickBot="1">
      <c r="A71" s="47"/>
      <c r="B71" s="20" t="s">
        <v>33</v>
      </c>
      <c r="C71" s="97">
        <f>C67-SUM(C68:C70)</f>
        <v>0</v>
      </c>
      <c r="D71" s="92">
        <f t="shared" ref="D71:N71" si="70">D67-SUM(D68:D70)</f>
        <v>2.1599999999998545</v>
      </c>
      <c r="E71" s="92">
        <f t="shared" si="70"/>
        <v>2.6999999999989086</v>
      </c>
      <c r="F71" s="92">
        <f t="shared" si="70"/>
        <v>0</v>
      </c>
      <c r="G71" s="92">
        <f t="shared" si="70"/>
        <v>4.0099999999983993</v>
      </c>
      <c r="H71" s="92">
        <f t="shared" si="70"/>
        <v>0</v>
      </c>
      <c r="I71" s="92">
        <f t="shared" si="70"/>
        <v>1.0000000000218279E-2</v>
      </c>
      <c r="J71" s="92">
        <f t="shared" si="70"/>
        <v>3.6100000000005821</v>
      </c>
      <c r="K71" s="92">
        <f t="shared" si="70"/>
        <v>4.7800000000006548</v>
      </c>
      <c r="L71" s="92">
        <f t="shared" si="70"/>
        <v>0</v>
      </c>
      <c r="M71" s="92">
        <f t="shared" si="70"/>
        <v>125.06999999999971</v>
      </c>
      <c r="N71" s="93">
        <f t="shared" si="70"/>
        <v>0</v>
      </c>
      <c r="O71" s="130">
        <f t="shared" si="66"/>
        <v>-1</v>
      </c>
      <c r="Q71" s="332">
        <f t="shared" si="41"/>
        <v>0</v>
      </c>
      <c r="R71" s="336">
        <f t="shared" si="42"/>
        <v>0</v>
      </c>
      <c r="S71" s="336">
        <f t="shared" si="43"/>
        <v>0</v>
      </c>
      <c r="T71" s="336">
        <f t="shared" si="44"/>
        <v>3.9687324806140081E-5</v>
      </c>
      <c r="U71" s="333">
        <f t="shared" si="45"/>
        <v>0</v>
      </c>
      <c r="W71" s="97">
        <f>W67-SUM(W68:W70)</f>
        <v>0</v>
      </c>
      <c r="X71" s="92">
        <f t="shared" ref="X71:AH71" si="71">X67-SUM(X68:X70)</f>
        <v>0.49400000000014188</v>
      </c>
      <c r="Y71" s="92">
        <f t="shared" si="71"/>
        <v>0.76400000000012369</v>
      </c>
      <c r="Z71" s="92">
        <f t="shared" si="71"/>
        <v>0</v>
      </c>
      <c r="AA71" s="92">
        <f t="shared" si="71"/>
        <v>6.7600000000002183</v>
      </c>
      <c r="AB71" s="92">
        <f t="shared" si="71"/>
        <v>0</v>
      </c>
      <c r="AC71" s="92">
        <f t="shared" si="71"/>
        <v>0.18100000000049477</v>
      </c>
      <c r="AD71" s="92">
        <f t="shared" si="71"/>
        <v>5.2899999999999636</v>
      </c>
      <c r="AE71" s="92">
        <f t="shared" si="71"/>
        <v>3.0500000000001819</v>
      </c>
      <c r="AF71" s="92">
        <f t="shared" si="71"/>
        <v>0</v>
      </c>
      <c r="AG71" s="92">
        <f t="shared" si="71"/>
        <v>14.728000000000065</v>
      </c>
      <c r="AH71" s="273">
        <f t="shared" si="71"/>
        <v>0</v>
      </c>
      <c r="AI71" s="42">
        <f t="shared" si="67"/>
        <v>-1</v>
      </c>
      <c r="AK71" s="340">
        <f t="shared" ref="AK71:AK74" si="72">W71/$W$75</f>
        <v>0</v>
      </c>
      <c r="AL71" s="341">
        <f t="shared" ref="AL71:AL74" si="73">AB71/$AB$75</f>
        <v>0</v>
      </c>
      <c r="AM71" s="349">
        <f t="shared" ref="AM71:AM74" si="74">AF71/$AF$75</f>
        <v>0</v>
      </c>
      <c r="AN71" s="349">
        <f t="shared" ref="AN71:AN74" si="75">AG71/$AG$75</f>
        <v>1.7201795831978788E-5</v>
      </c>
      <c r="AO71" s="349">
        <f t="shared" ref="AO71:AO74" si="76">AH71/$AH$75</f>
        <v>0</v>
      </c>
      <c r="AQ71" s="52"/>
      <c r="AR71" s="74">
        <f t="shared" ref="AR71:AS75" si="77">(X71/D71)*10</f>
        <v>2.2870370370378481</v>
      </c>
      <c r="AS71" s="74">
        <f t="shared" si="77"/>
        <v>2.8296296296312318</v>
      </c>
      <c r="AT71" s="74"/>
      <c r="AU71" s="74">
        <f>(AA71/G71)*10</f>
        <v>16.857855361603285</v>
      </c>
      <c r="AV71" s="74"/>
      <c r="AW71" s="74">
        <f>(AC71/I71)*10</f>
        <v>180.99999999654392</v>
      </c>
      <c r="AX71" s="74">
        <f t="shared" si="68"/>
        <v>14.653739612185904</v>
      </c>
      <c r="AY71" s="74">
        <f t="shared" si="69"/>
        <v>6.3807531380748204</v>
      </c>
      <c r="AZ71" s="74"/>
      <c r="BA71" s="74">
        <f t="shared" si="57"/>
        <v>1.1775805548892699</v>
      </c>
      <c r="BB71" s="74"/>
      <c r="BC71" s="42">
        <f t="shared" ref="BC71" si="78">(BB71-BA71)/BA71</f>
        <v>-1</v>
      </c>
    </row>
    <row r="72" spans="1:55" s="6" customFormat="1" ht="20.100000000000001" customHeight="1" thickBot="1">
      <c r="A72" s="535" t="s">
        <v>33</v>
      </c>
      <c r="B72" s="536"/>
      <c r="C72" s="180">
        <v>2687.0099999999998</v>
      </c>
      <c r="D72" s="83">
        <v>2719.41</v>
      </c>
      <c r="E72" s="83">
        <v>2734.1700000000005</v>
      </c>
      <c r="F72" s="83">
        <v>2751.5199999999982</v>
      </c>
      <c r="G72" s="83">
        <v>2881.72</v>
      </c>
      <c r="H72" s="83">
        <v>2991.4799999999996</v>
      </c>
      <c r="I72" s="83">
        <v>3449.77</v>
      </c>
      <c r="J72" s="83">
        <v>4435.3999999999996</v>
      </c>
      <c r="K72" s="83">
        <v>3800.4000000000005</v>
      </c>
      <c r="L72" s="83">
        <v>3956.4400000000005</v>
      </c>
      <c r="M72" s="83">
        <v>1282.6999999999996</v>
      </c>
      <c r="N72" s="178">
        <v>1864.4499999999996</v>
      </c>
      <c r="O72" s="274">
        <f t="shared" si="66"/>
        <v>0.45353551103141826</v>
      </c>
      <c r="Q72" s="568">
        <f t="shared" si="41"/>
        <v>1.0077091525940124E-3</v>
      </c>
      <c r="R72" s="569">
        <f>H72/$H$75</f>
        <v>1.0690773194943614E-3</v>
      </c>
      <c r="S72" s="569">
        <f>L72/$L$75</f>
        <v>1.3351872778983608E-3</v>
      </c>
      <c r="T72" s="569">
        <f>M72/$M$75</f>
        <v>4.0702751682126793E-4</v>
      </c>
      <c r="U72" s="570">
        <f t="shared" si="45"/>
        <v>5.6733969676816816E-4</v>
      </c>
      <c r="W72" s="180">
        <v>2860.2500000000005</v>
      </c>
      <c r="X72" s="83">
        <v>3441.1649999999995</v>
      </c>
      <c r="Y72" s="83">
        <v>3740.2739999999976</v>
      </c>
      <c r="Z72" s="83">
        <v>4586.3900000000012</v>
      </c>
      <c r="AA72" s="83">
        <v>4540.9309999999996</v>
      </c>
      <c r="AB72" s="83">
        <v>4672.3179999999993</v>
      </c>
      <c r="AC72" s="83">
        <v>5266.96</v>
      </c>
      <c r="AD72" s="83">
        <v>6935.8559999999989</v>
      </c>
      <c r="AE72" s="83">
        <v>7417.9469999999992</v>
      </c>
      <c r="AF72" s="83">
        <v>8525.3650000000016</v>
      </c>
      <c r="AG72" s="83">
        <v>2927.3419999999996</v>
      </c>
      <c r="AH72" s="178">
        <v>4265.1040000000003</v>
      </c>
      <c r="AI72" s="34">
        <f t="shared" si="67"/>
        <v>0.45698862654244049</v>
      </c>
      <c r="AK72" s="393">
        <f t="shared" si="72"/>
        <v>4.6555048107384915E-3</v>
      </c>
      <c r="AL72" s="394">
        <f t="shared" si="73"/>
        <v>6.3522809325832494E-3</v>
      </c>
      <c r="AM72" s="400">
        <f t="shared" si="74"/>
        <v>1.0404369873789647E-2</v>
      </c>
      <c r="AN72" s="400">
        <f t="shared" si="75"/>
        <v>3.4190344523612314E-3</v>
      </c>
      <c r="AO72" s="400">
        <f t="shared" si="76"/>
        <v>4.6060227387976892E-3</v>
      </c>
      <c r="AQ72" s="276">
        <f>(W72/C72)*10</f>
        <v>10.644731504534784</v>
      </c>
      <c r="AR72" s="182">
        <f t="shared" si="77"/>
        <v>12.654086732048494</v>
      </c>
      <c r="AS72" s="182">
        <f t="shared" si="77"/>
        <v>13.679741932652313</v>
      </c>
      <c r="AT72" s="182">
        <f>(Z72/F72)*10</f>
        <v>16.668568645694034</v>
      </c>
      <c r="AU72" s="182">
        <f>(AA72/G72)*10</f>
        <v>15.757710672792637</v>
      </c>
      <c r="AV72" s="182">
        <f>(AB72/H72)*10</f>
        <v>15.618750584994718</v>
      </c>
      <c r="AW72" s="182">
        <f>(AC72/I72)*10</f>
        <v>15.26756856254185</v>
      </c>
      <c r="AX72" s="182">
        <f t="shared" si="68"/>
        <v>15.637498309058932</v>
      </c>
      <c r="AY72" s="182">
        <f t="shared" si="69"/>
        <v>19.518858541206182</v>
      </c>
      <c r="AZ72" s="182">
        <f t="shared" si="56"/>
        <v>21.548070993115026</v>
      </c>
      <c r="BA72" s="182">
        <f t="shared" si="57"/>
        <v>22.821719809776258</v>
      </c>
      <c r="BB72" s="182">
        <f t="shared" si="58"/>
        <v>22.87593660328784</v>
      </c>
      <c r="BC72" s="34">
        <f t="shared" ref="BC72:BC75" si="79">(BB72-BA72)/BA72</f>
        <v>2.3756664249447541E-3</v>
      </c>
    </row>
    <row r="73" spans="1:55" ht="20.100000000000001" customHeight="1">
      <c r="A73" s="47"/>
      <c r="B73" s="1" t="s">
        <v>154</v>
      </c>
      <c r="C73" s="90">
        <v>1216.4399999999998</v>
      </c>
      <c r="D73" s="61">
        <v>1459.51</v>
      </c>
      <c r="E73" s="61">
        <v>1616.5600000000004</v>
      </c>
      <c r="F73" s="61">
        <v>1999.5699999999981</v>
      </c>
      <c r="G73" s="61">
        <v>2123.1299999999997</v>
      </c>
      <c r="H73" s="61">
        <v>1977.5299999999997</v>
      </c>
      <c r="I73" s="61">
        <v>2885.23</v>
      </c>
      <c r="J73" s="61">
        <v>3974.1</v>
      </c>
      <c r="K73" s="61">
        <v>3172.8800000000006</v>
      </c>
      <c r="L73" s="61">
        <v>3667.7200000000007</v>
      </c>
      <c r="M73" s="61">
        <v>1252.9799999999996</v>
      </c>
      <c r="N73" s="82">
        <v>1835.7399999999996</v>
      </c>
      <c r="O73" s="130">
        <f t="shared" si="66"/>
        <v>0.46509920349885886</v>
      </c>
      <c r="Q73" s="332">
        <f t="shared" si="41"/>
        <v>4.562013991691361E-4</v>
      </c>
      <c r="R73" s="336">
        <f t="shared" ref="R73:R74" si="80">H73/$H$75</f>
        <v>7.0671790271694421E-4</v>
      </c>
      <c r="S73" s="336">
        <f t="shared" ref="S73:S74" si="81">L73/$L$75</f>
        <v>1.2377523942972411E-3</v>
      </c>
      <c r="T73" s="336">
        <f t="shared" ref="T73:T74" si="82">M73/$M$75</f>
        <v>3.9759673971054207E-4</v>
      </c>
      <c r="U73" s="333">
        <f t="shared" si="45"/>
        <v>5.5860343530006007E-4</v>
      </c>
      <c r="W73" s="90">
        <v>2470.2429999999999</v>
      </c>
      <c r="X73" s="61">
        <v>3125.3730000000005</v>
      </c>
      <c r="Y73" s="61">
        <v>3453.8309999999992</v>
      </c>
      <c r="Z73" s="61">
        <v>4254.7239999999993</v>
      </c>
      <c r="AA73" s="61">
        <v>4316.6480000000001</v>
      </c>
      <c r="AB73" s="61">
        <v>4365.5099999999993</v>
      </c>
      <c r="AC73" s="61">
        <v>5017.9650000000001</v>
      </c>
      <c r="AD73" s="61">
        <v>6750.3689999999997</v>
      </c>
      <c r="AE73" s="61">
        <v>7193.1309999999976</v>
      </c>
      <c r="AF73" s="61">
        <v>7193.1309999999976</v>
      </c>
      <c r="AG73" s="61">
        <v>7193.1309999999976</v>
      </c>
      <c r="AH73" s="82">
        <v>2915.7249999999999</v>
      </c>
      <c r="AI73" s="42">
        <f t="shared" si="67"/>
        <v>-0.59465148069734841</v>
      </c>
      <c r="AK73" s="340">
        <f t="shared" si="72"/>
        <v>4.0207073403349643E-3</v>
      </c>
      <c r="AL73" s="341">
        <f t="shared" si="73"/>
        <v>5.9351580808501263E-3</v>
      </c>
      <c r="AM73" s="563">
        <f t="shared" si="74"/>
        <v>8.7785092456009045E-3</v>
      </c>
      <c r="AN73" s="563">
        <f t="shared" si="75"/>
        <v>8.4013288195733844E-3</v>
      </c>
      <c r="AO73" s="563">
        <f t="shared" si="76"/>
        <v>3.1487850355069631E-3</v>
      </c>
      <c r="AQ73" s="52">
        <f>(W73/C73)*10</f>
        <v>20.307150373220217</v>
      </c>
      <c r="AR73" s="74">
        <f t="shared" si="77"/>
        <v>21.41385122404095</v>
      </c>
      <c r="AS73" s="74">
        <f t="shared" si="77"/>
        <v>21.365312762903933</v>
      </c>
      <c r="AT73" s="74">
        <f>(Z73/F73)*10</f>
        <v>21.278194811884571</v>
      </c>
      <c r="AU73" s="74">
        <f>(AA73/G73)*10</f>
        <v>20.331529392924601</v>
      </c>
      <c r="AV73" s="74">
        <f>(AB73/H73)*10</f>
        <v>22.075569017916287</v>
      </c>
      <c r="AW73" s="74">
        <f>(AC73/I73)*10</f>
        <v>17.39190636448394</v>
      </c>
      <c r="AX73" s="74">
        <f t="shared" si="68"/>
        <v>16.985906242922926</v>
      </c>
      <c r="AY73" s="74">
        <f t="shared" si="69"/>
        <v>22.670668288747123</v>
      </c>
      <c r="AZ73" s="74">
        <f t="shared" si="56"/>
        <v>19.611996008419389</v>
      </c>
      <c r="BA73" s="74">
        <f t="shared" si="57"/>
        <v>57.408186882472179</v>
      </c>
      <c r="BB73" s="74">
        <f t="shared" si="58"/>
        <v>15.883104361184049</v>
      </c>
      <c r="BC73" s="42">
        <f t="shared" si="79"/>
        <v>-0.72333032580003898</v>
      </c>
    </row>
    <row r="74" spans="1:55" ht="20.100000000000001" customHeight="1" thickBot="1">
      <c r="A74" s="47"/>
      <c r="B74" s="1" t="s">
        <v>182</v>
      </c>
      <c r="C74" s="90">
        <v>1470.57</v>
      </c>
      <c r="D74" s="61">
        <v>1259.8999999999999</v>
      </c>
      <c r="E74" s="61">
        <v>1117.6100000000001</v>
      </c>
      <c r="F74" s="61">
        <v>751.94999999999993</v>
      </c>
      <c r="G74" s="61">
        <v>758.59000000000015</v>
      </c>
      <c r="H74" s="61">
        <v>1013.9499999999999</v>
      </c>
      <c r="I74" s="61">
        <v>564.54</v>
      </c>
      <c r="J74" s="61">
        <v>461.2999999999999</v>
      </c>
      <c r="K74" s="61">
        <v>627.5200000000001</v>
      </c>
      <c r="L74" s="61">
        <v>288.72000000000003</v>
      </c>
      <c r="M74" s="61">
        <v>29.72</v>
      </c>
      <c r="N74" s="82">
        <v>28.709999999999997</v>
      </c>
      <c r="O74" s="130">
        <f t="shared" si="66"/>
        <v>-3.3983849259757795E-2</v>
      </c>
      <c r="Q74" s="332">
        <f t="shared" si="41"/>
        <v>5.5150775342487632E-4</v>
      </c>
      <c r="R74" s="336">
        <f t="shared" si="80"/>
        <v>3.6235941677741713E-4</v>
      </c>
      <c r="S74" s="336">
        <f t="shared" si="81"/>
        <v>9.7434883601119873E-5</v>
      </c>
      <c r="T74" s="336">
        <f t="shared" si="82"/>
        <v>9.4307771107258799E-6</v>
      </c>
      <c r="U74" s="333">
        <f t="shared" si="45"/>
        <v>8.736261468108079E-6</v>
      </c>
      <c r="W74" s="90">
        <v>390.00700000000012</v>
      </c>
      <c r="X74" s="61">
        <v>315.79200000000009</v>
      </c>
      <c r="Y74" s="61">
        <v>286.44299999999998</v>
      </c>
      <c r="Z74" s="61">
        <v>331.666</v>
      </c>
      <c r="AA74" s="61">
        <v>224.28299999999996</v>
      </c>
      <c r="AB74" s="61">
        <v>306.80799999999999</v>
      </c>
      <c r="AC74" s="61">
        <v>248.995</v>
      </c>
      <c r="AD74" s="61">
        <v>185.48699999999997</v>
      </c>
      <c r="AE74" s="61">
        <v>224.816</v>
      </c>
      <c r="AF74" s="61">
        <v>224.816</v>
      </c>
      <c r="AG74" s="61">
        <v>224.816</v>
      </c>
      <c r="AH74" s="82">
        <v>11.617000000000003</v>
      </c>
      <c r="AI74" s="42">
        <f t="shared" si="67"/>
        <v>-0.9483266315564729</v>
      </c>
      <c r="AK74" s="340">
        <f t="shared" si="72"/>
        <v>6.3479747040352667E-4</v>
      </c>
      <c r="AL74" s="341">
        <f t="shared" si="73"/>
        <v>4.1712285173312302E-4</v>
      </c>
      <c r="AM74" s="349">
        <f t="shared" si="74"/>
        <v>2.7436582686440908E-4</v>
      </c>
      <c r="AN74" s="349">
        <f t="shared" si="75"/>
        <v>2.6257733105391947E-4</v>
      </c>
      <c r="AO74" s="349">
        <f t="shared" si="76"/>
        <v>1.2545571258429516E-5</v>
      </c>
      <c r="AQ74" s="52">
        <f>(W74/C74)*10</f>
        <v>2.6520804857980247</v>
      </c>
      <c r="AR74" s="74">
        <f t="shared" si="77"/>
        <v>2.5064846416382265</v>
      </c>
      <c r="AS74" s="74">
        <f t="shared" si="77"/>
        <v>2.5629960361843573</v>
      </c>
      <c r="AT74" s="74">
        <f>(Z74/F74)*10</f>
        <v>4.4107453953055389</v>
      </c>
      <c r="AU74" s="74">
        <f>(AA74/G74)*10</f>
        <v>2.9565773342648849</v>
      </c>
      <c r="AV74" s="74">
        <f>(AB74/H74)*10</f>
        <v>3.0258691256965338</v>
      </c>
      <c r="AW74" s="74">
        <f>(AC74/I74)*10</f>
        <v>4.4105820668154605</v>
      </c>
      <c r="AX74" s="74">
        <f t="shared" si="68"/>
        <v>4.0209624972902667</v>
      </c>
      <c r="AY74" s="74">
        <f t="shared" si="69"/>
        <v>3.5826109127995913</v>
      </c>
      <c r="AZ74" s="74">
        <f t="shared" si="56"/>
        <v>7.786644499861457</v>
      </c>
      <c r="BA74" s="74">
        <f t="shared" si="57"/>
        <v>75.644683714670265</v>
      </c>
      <c r="BB74" s="74">
        <f t="shared" si="58"/>
        <v>4.0463253221873927</v>
      </c>
      <c r="BC74" s="42">
        <f t="shared" si="79"/>
        <v>-0.94650879449175807</v>
      </c>
    </row>
    <row r="75" spans="1:55" ht="26.25" customHeight="1" thickBot="1">
      <c r="A75" s="56" t="s">
        <v>34</v>
      </c>
      <c r="B75" s="59"/>
      <c r="C75" s="84">
        <f t="shared" ref="C75:N75" si="83">C6+C18+C30+C42+C55+C67+C72</f>
        <v>2666453.9000000004</v>
      </c>
      <c r="D75" s="69">
        <f t="shared" si="83"/>
        <v>3078610.4400000009</v>
      </c>
      <c r="E75" s="69">
        <f t="shared" si="83"/>
        <v>3362678.8800000008</v>
      </c>
      <c r="F75" s="69">
        <f t="shared" si="83"/>
        <v>3040615.1</v>
      </c>
      <c r="G75" s="69">
        <f t="shared" si="83"/>
        <v>2836168.33</v>
      </c>
      <c r="H75" s="69">
        <f t="shared" si="83"/>
        <v>2798188.6300000004</v>
      </c>
      <c r="I75" s="69">
        <f t="shared" si="83"/>
        <v>2779504.85</v>
      </c>
      <c r="J75" s="69">
        <f t="shared" si="83"/>
        <v>2981569.4699999997</v>
      </c>
      <c r="K75" s="69">
        <f t="shared" si="83"/>
        <v>2958198.2</v>
      </c>
      <c r="L75" s="69">
        <f t="shared" si="83"/>
        <v>2963209.78</v>
      </c>
      <c r="M75" s="69">
        <f t="shared" si="83"/>
        <v>3151383.99</v>
      </c>
      <c r="N75" s="85">
        <f t="shared" si="83"/>
        <v>3286302.7399999993</v>
      </c>
      <c r="O75" s="364">
        <f t="shared" si="66"/>
        <v>4.2812539007662805E-2</v>
      </c>
      <c r="Q75" s="355">
        <f>Q6+Q18+Q30+Q42+Q55+Q67+Q72</f>
        <v>0.99999999999999989</v>
      </c>
      <c r="R75" s="355">
        <f>R6+R18+R30+R42+R55+R67+R72</f>
        <v>0.99999999999999978</v>
      </c>
      <c r="S75" s="355">
        <f>S6+S18+S30+S42+S55+S67+S72</f>
        <v>1</v>
      </c>
      <c r="T75" s="356">
        <f t="shared" ref="T75:U75" si="84">T6+T18+T30+T42+T55+T67+T72</f>
        <v>1</v>
      </c>
      <c r="U75" s="357">
        <f t="shared" si="84"/>
        <v>1</v>
      </c>
      <c r="W75" s="99">
        <f t="shared" ref="W75:AH75" si="85">W6+W18+W30+W42+W55+W67+W72</f>
        <v>614380.20499999996</v>
      </c>
      <c r="X75" s="69">
        <f t="shared" si="85"/>
        <v>656918.26</v>
      </c>
      <c r="Y75" s="69">
        <f t="shared" si="85"/>
        <v>703504.83500000008</v>
      </c>
      <c r="Z75" s="69">
        <f t="shared" si="85"/>
        <v>720793.56200000015</v>
      </c>
      <c r="AA75" s="69">
        <f t="shared" si="85"/>
        <v>726284.80300000019</v>
      </c>
      <c r="AB75" s="69">
        <f t="shared" si="85"/>
        <v>735533.90500000003</v>
      </c>
      <c r="AC75" s="69">
        <f t="shared" si="85"/>
        <v>723973.62499999977</v>
      </c>
      <c r="AD75" s="69">
        <f t="shared" si="85"/>
        <v>778040.99999999988</v>
      </c>
      <c r="AE75" s="69">
        <f t="shared" si="85"/>
        <v>801216.69799999997</v>
      </c>
      <c r="AF75" s="69">
        <f t="shared" si="85"/>
        <v>819402.33799999999</v>
      </c>
      <c r="AG75" s="69">
        <f t="shared" si="85"/>
        <v>856189.67599999986</v>
      </c>
      <c r="AH75" s="85">
        <f t="shared" si="85"/>
        <v>925984.13900000008</v>
      </c>
      <c r="AI75" s="86">
        <f t="shared" si="67"/>
        <v>8.1517524628503271E-2</v>
      </c>
      <c r="AK75" s="355">
        <f>AK6+AK18+AK30+AK42+AK55+AK67+AK72</f>
        <v>1</v>
      </c>
      <c r="AL75" s="355">
        <f>AL6+AL18+AL30+AL42+AL55+AL67+AL72</f>
        <v>1.0000000000000002</v>
      </c>
      <c r="AM75" s="355">
        <f>AM6+AM18+AM30+AM42+AM55+AM67+AM72</f>
        <v>0.99999999999999989</v>
      </c>
      <c r="AN75" s="356">
        <f t="shared" ref="AN75:AO75" si="86">AN6+AN18+AN30+AN42+AN55+AN67+AN72</f>
        <v>1</v>
      </c>
      <c r="AO75" s="357">
        <f t="shared" si="86"/>
        <v>0.99999999999999989</v>
      </c>
      <c r="AQ75" s="138">
        <f>(W75/C75)*10</f>
        <v>2.3041096078953394</v>
      </c>
      <c r="AR75" s="77">
        <f t="shared" si="77"/>
        <v>2.1338141762424474</v>
      </c>
      <c r="AS75" s="77">
        <f t="shared" si="77"/>
        <v>2.0920963913152475</v>
      </c>
      <c r="AT75" s="77">
        <f>(Z75/F75)*10</f>
        <v>2.3705518070998206</v>
      </c>
      <c r="AU75" s="77">
        <f>(AA75/G75)*10</f>
        <v>2.5607958290684394</v>
      </c>
      <c r="AV75" s="77">
        <f>(AB75/H75)*10</f>
        <v>2.6286072965709959</v>
      </c>
      <c r="AW75" s="77">
        <f>(AC75/I75)*10</f>
        <v>2.6046855971487144</v>
      </c>
      <c r="AX75" s="77">
        <f t="shared" si="68"/>
        <v>2.6095014985513654</v>
      </c>
      <c r="AY75" s="77">
        <f t="shared" si="69"/>
        <v>2.7084618535701899</v>
      </c>
      <c r="AZ75" s="77">
        <f t="shared" si="56"/>
        <v>2.7652525431392174</v>
      </c>
      <c r="BA75" s="77">
        <f t="shared" si="57"/>
        <v>2.7168687748521556</v>
      </c>
      <c r="BB75" s="77">
        <f t="shared" si="58"/>
        <v>2.8177079601619424</v>
      </c>
      <c r="BC75" s="184">
        <f t="shared" si="79"/>
        <v>3.7115957253133852E-2</v>
      </c>
    </row>
    <row r="78" spans="1:55">
      <c r="W78" s="15"/>
      <c r="X78" s="15"/>
      <c r="Y78" s="15"/>
      <c r="Z78" s="15"/>
      <c r="AA78" s="15"/>
      <c r="AB78" s="15"/>
      <c r="AC78" s="15"/>
      <c r="AD78" s="15"/>
      <c r="AE78" s="15"/>
      <c r="AF78" s="15"/>
      <c r="AG78" s="15"/>
      <c r="AH78" s="15"/>
    </row>
  </sheetData>
  <mergeCells count="19">
    <mergeCell ref="AI3:AI5"/>
    <mergeCell ref="BC3:BC5"/>
    <mergeCell ref="AQ3:BB3"/>
    <mergeCell ref="C4:N4"/>
    <mergeCell ref="W4:AH4"/>
    <mergeCell ref="AQ4:BB4"/>
    <mergeCell ref="C3:N3"/>
    <mergeCell ref="W3:AH3"/>
    <mergeCell ref="O3:O5"/>
    <mergeCell ref="Q3:U4"/>
    <mergeCell ref="AK3:AO4"/>
    <mergeCell ref="A72:B72"/>
    <mergeCell ref="A6:B6"/>
    <mergeCell ref="A3:B5"/>
    <mergeCell ref="A18:B18"/>
    <mergeCell ref="A30:B30"/>
    <mergeCell ref="A42:B42"/>
    <mergeCell ref="A55:B55"/>
    <mergeCell ref="A67:B67"/>
  </mergeCells>
  <printOptions horizontalCentered="1"/>
  <pageMargins left="0.31496062992125984" right="0.31496062992125984" top="0.35433070866141736" bottom="0.35433070866141736" header="0.31496062992125984" footer="0.31496062992125984"/>
  <pageSetup paperSize="9" scale="55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6" id="{78539DBC-F5E7-4909-96BA-E1136B6B4EC6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AI6:AI74</xm:sqref>
        </x14:conditionalFormatting>
        <x14:conditionalFormatting xmlns:xm="http://schemas.microsoft.com/office/excel/2006/main">
          <x14:cfRule type="iconSet" priority="2" id="{6C9147FF-C849-448A-BD6F-208841DD546F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AI75</xm:sqref>
        </x14:conditionalFormatting>
        <x14:conditionalFormatting xmlns:xm="http://schemas.microsoft.com/office/excel/2006/main">
          <x14:cfRule type="iconSet" priority="94" id="{32CE517A-042D-49AA-AAD5-F8D11CC96D76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O6:O75</xm:sqref>
        </x14:conditionalFormatting>
        <x14:conditionalFormatting xmlns:xm="http://schemas.microsoft.com/office/excel/2006/main">
          <x14:cfRule type="iconSet" priority="97" id="{94F67742-D065-42FF-866F-35CAB8851773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BC6:BC74</xm:sqref>
        </x14:conditionalFormatting>
        <x14:conditionalFormatting xmlns:xm="http://schemas.microsoft.com/office/excel/2006/main">
          <x14:cfRule type="iconSet" priority="1" id="{B4F31BA2-9E8E-4A77-86EE-082802479A15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BC75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AK61"/>
  <sheetViews>
    <sheetView showGridLines="0" topLeftCell="C1" zoomScaleNormal="100" workbookViewId="0">
      <selection activeCell="Q47" sqref="Q47"/>
    </sheetView>
  </sheetViews>
  <sheetFormatPr defaultRowHeight="15"/>
  <cols>
    <col min="1" max="1" width="2.85546875" customWidth="1"/>
    <col min="2" max="3" width="2.28515625" customWidth="1"/>
    <col min="4" max="4" width="22" customWidth="1"/>
    <col min="5" max="5" width="9.140625" customWidth="1"/>
    <col min="17" max="17" width="10.5703125" customWidth="1"/>
    <col min="18" max="18" width="1.140625" customWidth="1"/>
    <col min="19" max="23" width="9.140625" customWidth="1"/>
    <col min="34" max="34" width="10.5703125" customWidth="1"/>
    <col min="35" max="35" width="1.140625" customWidth="1"/>
    <col min="36" max="36" width="10.5703125" customWidth="1"/>
    <col min="37" max="37" width="2" customWidth="1"/>
    <col min="38" max="38" width="9.140625" customWidth="1"/>
    <col min="49" max="49" width="10.42578125" customWidth="1"/>
  </cols>
  <sheetData>
    <row r="1" spans="1:37" ht="15.75">
      <c r="A1" s="202" t="s">
        <v>99</v>
      </c>
    </row>
    <row r="3" spans="1:37" ht="15.75" thickBot="1"/>
    <row r="4" spans="1:37" ht="15" customHeight="1">
      <c r="A4" s="507" t="s">
        <v>32</v>
      </c>
      <c r="B4" s="516"/>
      <c r="C4" s="516"/>
      <c r="D4" s="516"/>
      <c r="E4" s="533" t="s">
        <v>19</v>
      </c>
      <c r="F4" s="530"/>
      <c r="G4" s="530"/>
      <c r="H4" s="530"/>
      <c r="I4" s="530"/>
      <c r="J4" s="530"/>
      <c r="K4" s="530"/>
      <c r="L4" s="530"/>
      <c r="M4" s="530"/>
      <c r="N4" s="530"/>
      <c r="O4" s="530"/>
      <c r="P4" s="531"/>
      <c r="Q4" s="519" t="s">
        <v>196</v>
      </c>
      <c r="S4" s="489" t="s">
        <v>112</v>
      </c>
      <c r="T4" s="495"/>
      <c r="U4" s="495"/>
      <c r="V4" s="495"/>
      <c r="W4" s="522"/>
    </row>
    <row r="5" spans="1:37" ht="15.75" thickBot="1">
      <c r="A5" s="517"/>
      <c r="B5" s="518"/>
      <c r="C5" s="518"/>
      <c r="D5" s="518"/>
      <c r="E5" s="526" t="s">
        <v>69</v>
      </c>
      <c r="F5" s="527"/>
      <c r="G5" s="527"/>
      <c r="H5" s="527"/>
      <c r="I5" s="527"/>
      <c r="J5" s="527"/>
      <c r="K5" s="527"/>
      <c r="L5" s="527"/>
      <c r="M5" s="527"/>
      <c r="N5" s="527"/>
      <c r="O5" s="527"/>
      <c r="P5" s="528"/>
      <c r="Q5" s="520"/>
      <c r="S5" s="523"/>
      <c r="T5" s="524"/>
      <c r="U5" s="524"/>
      <c r="V5" s="524"/>
      <c r="W5" s="525"/>
    </row>
    <row r="6" spans="1:37" ht="23.25" customHeight="1" thickBot="1">
      <c r="A6" s="517"/>
      <c r="B6" s="518"/>
      <c r="C6" s="518"/>
      <c r="D6" s="518"/>
      <c r="E6" s="28">
        <v>2010</v>
      </c>
      <c r="F6" s="196">
        <v>2011</v>
      </c>
      <c r="G6" s="196">
        <v>2012</v>
      </c>
      <c r="H6" s="196">
        <v>2013</v>
      </c>
      <c r="I6" s="196">
        <v>2014</v>
      </c>
      <c r="J6" s="196">
        <v>2015</v>
      </c>
      <c r="K6" s="196">
        <v>2016</v>
      </c>
      <c r="L6" s="196">
        <v>2017</v>
      </c>
      <c r="M6" s="196">
        <v>2018</v>
      </c>
      <c r="N6" s="196">
        <v>2019</v>
      </c>
      <c r="O6" s="196">
        <v>2020</v>
      </c>
      <c r="P6" s="189">
        <v>2021</v>
      </c>
      <c r="Q6" s="521"/>
      <c r="S6" s="284">
        <v>2010</v>
      </c>
      <c r="T6" s="339">
        <v>2015</v>
      </c>
      <c r="U6" s="339">
        <v>2019</v>
      </c>
      <c r="V6" s="339">
        <v>2020</v>
      </c>
      <c r="W6" s="288">
        <v>2021</v>
      </c>
      <c r="AK6" s="190"/>
    </row>
    <row r="7" spans="1:37" ht="20.100000000000001" customHeight="1" thickBot="1">
      <c r="A7" s="32" t="s">
        <v>36</v>
      </c>
      <c r="B7" s="115"/>
      <c r="C7" s="115"/>
      <c r="D7" s="115"/>
      <c r="E7" s="41">
        <v>1496959.3399999999</v>
      </c>
      <c r="F7" s="83">
        <v>1681832.6099999994</v>
      </c>
      <c r="G7" s="83">
        <v>1866607.1100000003</v>
      </c>
      <c r="H7" s="83">
        <v>1638038.0399999998</v>
      </c>
      <c r="I7" s="83">
        <v>1384490.7400000002</v>
      </c>
      <c r="J7" s="83">
        <v>1402522.0200000005</v>
      </c>
      <c r="K7" s="83">
        <v>1646785.4400000002</v>
      </c>
      <c r="L7" s="83">
        <v>1678629.59</v>
      </c>
      <c r="M7" s="83">
        <v>1687862.9200000009</v>
      </c>
      <c r="N7" s="83">
        <v>1567969.7800000007</v>
      </c>
      <c r="O7" s="83">
        <v>1411747.2600000002</v>
      </c>
      <c r="P7" s="33">
        <v>1506129.4400000011</v>
      </c>
      <c r="Q7" s="34">
        <f t="shared" ref="Q7:Q21" si="0">(P7-O7)/O7</f>
        <v>6.6854870325727317E-2</v>
      </c>
      <c r="S7" s="399">
        <f>E7/$E$17</f>
        <v>0.56140454556517938</v>
      </c>
      <c r="T7" s="400">
        <f>J7/$J$17</f>
        <v>0.50122497281393075</v>
      </c>
      <c r="U7" s="400">
        <f>N7/$N$17</f>
        <v>0.52914572251445557</v>
      </c>
      <c r="V7" s="400">
        <f>O7/$O$17</f>
        <v>0.447976909345154</v>
      </c>
      <c r="W7" s="401">
        <f>P7/$P$17</f>
        <v>0.45830514081000356</v>
      </c>
    </row>
    <row r="8" spans="1:37" ht="20.100000000000001" customHeight="1">
      <c r="A8" s="198"/>
      <c r="B8" s="206" t="s">
        <v>96</v>
      </c>
      <c r="C8" s="194"/>
      <c r="D8" s="194"/>
      <c r="E8" s="241">
        <v>1131634.5499999998</v>
      </c>
      <c r="F8" s="240">
        <v>1174834.8699999994</v>
      </c>
      <c r="G8" s="240">
        <v>1156681.6600000006</v>
      </c>
      <c r="H8" s="240">
        <v>1151985.93</v>
      </c>
      <c r="I8" s="240">
        <v>1172491.0900000003</v>
      </c>
      <c r="J8" s="240">
        <v>1201061.2900000005</v>
      </c>
      <c r="K8" s="240">
        <v>1247732.28</v>
      </c>
      <c r="L8" s="240">
        <v>1257667.4100000001</v>
      </c>
      <c r="M8" s="240">
        <v>1293022.1900000009</v>
      </c>
      <c r="N8" s="240">
        <v>1323229.7200000007</v>
      </c>
      <c r="O8" s="240">
        <v>1149883.2300000002</v>
      </c>
      <c r="P8" s="239">
        <v>1202954.2200000011</v>
      </c>
      <c r="Q8" s="259">
        <f t="shared" si="0"/>
        <v>4.6153373329917084E-2</v>
      </c>
      <c r="S8" s="340">
        <f t="shared" ref="S8:S16" si="1">E8/$E$17</f>
        <v>0.42439681781110111</v>
      </c>
      <c r="T8" s="341">
        <f t="shared" ref="T8:T16" si="2">J8/$J$17</f>
        <v>0.42922813606029131</v>
      </c>
      <c r="U8" s="341">
        <f t="shared" ref="U8:U21" si="3">N8/$N$17</f>
        <v>0.44655283231415388</v>
      </c>
      <c r="V8" s="341">
        <f t="shared" ref="V8:V16" si="4">O8/$O$17</f>
        <v>0.36488197999635069</v>
      </c>
      <c r="W8" s="342">
        <f t="shared" ref="W8:W16" si="5">P8/$P$17</f>
        <v>0.36605094392490473</v>
      </c>
    </row>
    <row r="9" spans="1:37" ht="20.100000000000001" customHeight="1">
      <c r="A9" s="198"/>
      <c r="B9" s="207" t="s">
        <v>87</v>
      </c>
      <c r="C9" s="192"/>
      <c r="D9" s="192"/>
      <c r="E9" s="43">
        <f>E10+E11</f>
        <v>365324.7900000001</v>
      </c>
      <c r="F9" s="63">
        <f t="shared" ref="F9:P9" si="6">F10+F11</f>
        <v>506997.74</v>
      </c>
      <c r="G9" s="63">
        <f t="shared" si="6"/>
        <v>709925.44999999984</v>
      </c>
      <c r="H9" s="63">
        <f t="shared" si="6"/>
        <v>486052.10999999993</v>
      </c>
      <c r="I9" s="63">
        <f t="shared" si="6"/>
        <v>211999.65</v>
      </c>
      <c r="J9" s="63">
        <f t="shared" si="6"/>
        <v>201460.73000000007</v>
      </c>
      <c r="K9" s="63">
        <f t="shared" si="6"/>
        <v>399053.16000000015</v>
      </c>
      <c r="L9" s="63">
        <f t="shared" si="6"/>
        <v>420962.17999999993</v>
      </c>
      <c r="M9" s="63">
        <f t="shared" si="6"/>
        <v>394840.73</v>
      </c>
      <c r="N9" s="63">
        <f t="shared" si="6"/>
        <v>244740.06</v>
      </c>
      <c r="O9" s="63">
        <f t="shared" si="6"/>
        <v>261864.03000000003</v>
      </c>
      <c r="P9" s="44">
        <f t="shared" si="6"/>
        <v>303175.21999999997</v>
      </c>
      <c r="Q9" s="237">
        <f t="shared" si="0"/>
        <v>0.15775816938278978</v>
      </c>
      <c r="S9" s="343">
        <f t="shared" si="1"/>
        <v>0.13700772775407824</v>
      </c>
      <c r="T9" s="344">
        <f t="shared" si="2"/>
        <v>7.1996836753639451E-2</v>
      </c>
      <c r="U9" s="344">
        <f t="shared" si="3"/>
        <v>8.2592890200301652E-2</v>
      </c>
      <c r="V9" s="344">
        <f t="shared" si="4"/>
        <v>8.3094929348803331E-2</v>
      </c>
      <c r="W9" s="345">
        <f t="shared" si="5"/>
        <v>9.2254196885098866E-2</v>
      </c>
    </row>
    <row r="10" spans="1:37" ht="20.100000000000001" customHeight="1">
      <c r="A10" s="47"/>
      <c r="B10" s="1"/>
      <c r="C10" s="9" t="s">
        <v>97</v>
      </c>
      <c r="D10" s="9"/>
      <c r="E10" s="39"/>
      <c r="F10" s="65"/>
      <c r="G10" s="65"/>
      <c r="H10" s="65"/>
      <c r="I10" s="65"/>
      <c r="J10" s="65"/>
      <c r="K10" s="65"/>
      <c r="L10" s="65">
        <v>117501.52999999998</v>
      </c>
      <c r="M10" s="65">
        <v>134930.57000000007</v>
      </c>
      <c r="N10" s="65">
        <v>123515.02999999998</v>
      </c>
      <c r="O10" s="65">
        <v>186226.77000000002</v>
      </c>
      <c r="P10" s="195">
        <v>182688.27999999997</v>
      </c>
      <c r="Q10" s="260">
        <f t="shared" si="0"/>
        <v>-1.9000973920130004E-2</v>
      </c>
      <c r="S10" s="340">
        <f t="shared" si="1"/>
        <v>0</v>
      </c>
      <c r="T10" s="341">
        <f t="shared" si="2"/>
        <v>0</v>
      </c>
      <c r="U10" s="341">
        <f t="shared" si="3"/>
        <v>4.1682850412298515E-2</v>
      </c>
      <c r="V10" s="341">
        <f t="shared" si="4"/>
        <v>5.909364602693179E-2</v>
      </c>
      <c r="W10" s="342">
        <f t="shared" si="5"/>
        <v>5.5590824842874913E-2</v>
      </c>
    </row>
    <row r="11" spans="1:37" ht="20.100000000000001" customHeight="1" thickBot="1">
      <c r="A11" s="47"/>
      <c r="B11" s="1"/>
      <c r="C11" s="9" t="s">
        <v>98</v>
      </c>
      <c r="D11" s="9"/>
      <c r="E11" s="39">
        <v>365324.7900000001</v>
      </c>
      <c r="F11" s="65">
        <v>506997.74</v>
      </c>
      <c r="G11" s="65">
        <v>709925.44999999984</v>
      </c>
      <c r="H11" s="65">
        <v>486052.10999999993</v>
      </c>
      <c r="I11" s="65">
        <v>211999.65</v>
      </c>
      <c r="J11" s="65">
        <v>201460.73000000007</v>
      </c>
      <c r="K11" s="65">
        <v>399053.16000000015</v>
      </c>
      <c r="L11" s="65">
        <v>303460.64999999997</v>
      </c>
      <c r="M11" s="65">
        <v>259910.15999999995</v>
      </c>
      <c r="N11" s="65">
        <v>121225.03000000001</v>
      </c>
      <c r="O11" s="65">
        <v>75637.260000000009</v>
      </c>
      <c r="P11" s="195">
        <v>120486.94</v>
      </c>
      <c r="Q11" s="261">
        <f t="shared" si="0"/>
        <v>0.59295749211433613</v>
      </c>
      <c r="S11" s="340">
        <f t="shared" si="1"/>
        <v>0.13700772775407824</v>
      </c>
      <c r="T11" s="341">
        <f t="shared" si="2"/>
        <v>7.1996836753639451E-2</v>
      </c>
      <c r="U11" s="341">
        <f t="shared" si="3"/>
        <v>4.0910039788003137E-2</v>
      </c>
      <c r="V11" s="341">
        <f t="shared" si="4"/>
        <v>2.4001283321871538E-2</v>
      </c>
      <c r="W11" s="342">
        <f t="shared" si="5"/>
        <v>3.6663372042223946E-2</v>
      </c>
    </row>
    <row r="12" spans="1:37" ht="20.100000000000001" customHeight="1" thickBot="1">
      <c r="A12" s="32" t="s">
        <v>39</v>
      </c>
      <c r="B12" s="115"/>
      <c r="C12" s="115"/>
      <c r="D12" s="115"/>
      <c r="E12" s="41">
        <v>1169494.5599999994</v>
      </c>
      <c r="F12" s="83">
        <v>1396777.8300000003</v>
      </c>
      <c r="G12" s="83">
        <v>1496071.7699999998</v>
      </c>
      <c r="H12" s="83">
        <v>1402577.0600000047</v>
      </c>
      <c r="I12" s="83">
        <v>1451677.5900000005</v>
      </c>
      <c r="J12" s="83">
        <v>1395666.61</v>
      </c>
      <c r="K12" s="83">
        <v>1132719.4100000013</v>
      </c>
      <c r="L12" s="83">
        <v>1302939.8800000004</v>
      </c>
      <c r="M12" s="83">
        <v>1270335.2800000019</v>
      </c>
      <c r="N12" s="83">
        <v>1395239.9999999991</v>
      </c>
      <c r="O12" s="83">
        <v>1739636.7300000007</v>
      </c>
      <c r="P12" s="33">
        <v>1780173.3000000003</v>
      </c>
      <c r="Q12" s="34">
        <f t="shared" si="0"/>
        <v>2.3301744152067646E-2</v>
      </c>
      <c r="S12" s="393">
        <f t="shared" si="1"/>
        <v>0.43859545443482056</v>
      </c>
      <c r="T12" s="394">
        <f t="shared" si="2"/>
        <v>0.4987750271860692</v>
      </c>
      <c r="U12" s="394">
        <f t="shared" si="3"/>
        <v>0.47085427748554448</v>
      </c>
      <c r="V12" s="394">
        <f t="shared" si="4"/>
        <v>0.55202309065484589</v>
      </c>
      <c r="W12" s="395">
        <f t="shared" si="5"/>
        <v>0.54169485918999649</v>
      </c>
    </row>
    <row r="13" spans="1:37" ht="20.100000000000001" customHeight="1">
      <c r="A13" s="198"/>
      <c r="B13" s="211" t="s">
        <v>96</v>
      </c>
      <c r="C13" s="9"/>
      <c r="D13" s="9"/>
      <c r="E13" s="37">
        <v>820980.90999999945</v>
      </c>
      <c r="F13" s="61">
        <v>946641.5700000003</v>
      </c>
      <c r="G13" s="61">
        <v>999112.53999999969</v>
      </c>
      <c r="H13" s="61">
        <v>992363.44000000472</v>
      </c>
      <c r="I13" s="61">
        <v>1054221.0100000005</v>
      </c>
      <c r="J13" s="61">
        <v>1008951.4700000002</v>
      </c>
      <c r="K13" s="61">
        <v>886771.9000000013</v>
      </c>
      <c r="L13" s="61">
        <v>1020471.3500000003</v>
      </c>
      <c r="M13" s="61">
        <v>984470.66000000201</v>
      </c>
      <c r="N13" s="61">
        <v>1068425.469999999</v>
      </c>
      <c r="O13" s="61">
        <v>1403713.0400000007</v>
      </c>
      <c r="P13" s="7">
        <v>1430154.4500000002</v>
      </c>
      <c r="Q13" s="236">
        <f t="shared" si="0"/>
        <v>1.8836763103660729E-2</v>
      </c>
      <c r="S13" s="340">
        <f t="shared" si="1"/>
        <v>0.30789240721544053</v>
      </c>
      <c r="T13" s="341">
        <f t="shared" si="2"/>
        <v>0.36057307187328536</v>
      </c>
      <c r="U13" s="341">
        <f t="shared" si="3"/>
        <v>0.36056356090995323</v>
      </c>
      <c r="V13" s="341">
        <f t="shared" si="4"/>
        <v>0.44542748343403249</v>
      </c>
      <c r="W13" s="342">
        <f t="shared" si="5"/>
        <v>0.43518645820196095</v>
      </c>
    </row>
    <row r="14" spans="1:37" ht="20.100000000000001" customHeight="1">
      <c r="A14" s="198"/>
      <c r="B14" s="207" t="s">
        <v>87</v>
      </c>
      <c r="C14" s="192"/>
      <c r="D14" s="192"/>
      <c r="E14" s="221">
        <f>E15+E16</f>
        <v>348513.64999999997</v>
      </c>
      <c r="F14" s="208">
        <f t="shared" ref="F14:P14" si="7">F15+F16</f>
        <v>450136.26000000007</v>
      </c>
      <c r="G14" s="208">
        <f t="shared" si="7"/>
        <v>496959.23000000016</v>
      </c>
      <c r="H14" s="208">
        <f t="shared" si="7"/>
        <v>410213.61999999994</v>
      </c>
      <c r="I14" s="208">
        <f t="shared" si="7"/>
        <v>397456.58000000007</v>
      </c>
      <c r="J14" s="208">
        <f t="shared" si="7"/>
        <v>386715.13999999984</v>
      </c>
      <c r="K14" s="208">
        <f t="shared" si="7"/>
        <v>245947.51000000007</v>
      </c>
      <c r="L14" s="208">
        <f t="shared" si="7"/>
        <v>282468.53000000003</v>
      </c>
      <c r="M14" s="208">
        <f t="shared" si="7"/>
        <v>285864.62</v>
      </c>
      <c r="N14" s="208">
        <f t="shared" si="7"/>
        <v>326814.53000000003</v>
      </c>
      <c r="O14" s="208">
        <f t="shared" si="7"/>
        <v>335923.69000000006</v>
      </c>
      <c r="P14" s="242">
        <f t="shared" si="7"/>
        <v>350018.84999999992</v>
      </c>
      <c r="Q14" s="237">
        <f t="shared" si="0"/>
        <v>4.1959410483969901E-2</v>
      </c>
      <c r="S14" s="343">
        <f t="shared" si="1"/>
        <v>0.13070304721938003</v>
      </c>
      <c r="T14" s="344">
        <f t="shared" si="2"/>
        <v>0.13820195531278381</v>
      </c>
      <c r="U14" s="344">
        <f t="shared" si="3"/>
        <v>0.11029071657559124</v>
      </c>
      <c r="V14" s="344">
        <f t="shared" si="4"/>
        <v>0.10659560722081346</v>
      </c>
      <c r="W14" s="345">
        <f t="shared" si="5"/>
        <v>0.1065084009880355</v>
      </c>
    </row>
    <row r="15" spans="1:37" ht="20.100000000000001" customHeight="1">
      <c r="A15" s="47"/>
      <c r="B15" s="1"/>
      <c r="C15" s="9" t="s">
        <v>97</v>
      </c>
      <c r="D15" s="9"/>
      <c r="E15" s="39"/>
      <c r="F15" s="65"/>
      <c r="G15" s="65"/>
      <c r="H15" s="65"/>
      <c r="I15" s="65"/>
      <c r="J15" s="65"/>
      <c r="K15" s="65"/>
      <c r="L15" s="65">
        <v>129956.65000000001</v>
      </c>
      <c r="M15" s="65">
        <v>134544.71000000005</v>
      </c>
      <c r="N15" s="65">
        <v>152203.72000000006</v>
      </c>
      <c r="O15" s="65">
        <v>171150.81000000008</v>
      </c>
      <c r="P15" s="195">
        <v>163039.29999999996</v>
      </c>
      <c r="Q15" s="260">
        <f t="shared" si="0"/>
        <v>-4.7393932871250342E-2</v>
      </c>
      <c r="S15" s="340">
        <f t="shared" si="1"/>
        <v>0</v>
      </c>
      <c r="T15" s="341">
        <f t="shared" si="2"/>
        <v>0</v>
      </c>
      <c r="U15" s="341">
        <f t="shared" si="3"/>
        <v>5.1364476800559181E-2</v>
      </c>
      <c r="V15" s="341">
        <f t="shared" si="4"/>
        <v>5.4309728850275726E-2</v>
      </c>
      <c r="W15" s="342">
        <f t="shared" si="5"/>
        <v>4.9611771312341083E-2</v>
      </c>
    </row>
    <row r="16" spans="1:37" ht="20.100000000000001" customHeight="1" thickBot="1">
      <c r="A16" s="47"/>
      <c r="B16" s="1"/>
      <c r="C16" s="9" t="s">
        <v>98</v>
      </c>
      <c r="D16" s="9"/>
      <c r="E16" s="39">
        <v>348513.64999999997</v>
      </c>
      <c r="F16" s="65">
        <v>450136.26000000007</v>
      </c>
      <c r="G16" s="65">
        <v>496959.23000000016</v>
      </c>
      <c r="H16" s="65">
        <v>410213.61999999994</v>
      </c>
      <c r="I16" s="65">
        <v>397456.58000000007</v>
      </c>
      <c r="J16" s="65">
        <v>386715.13999999984</v>
      </c>
      <c r="K16" s="65">
        <v>245947.51000000007</v>
      </c>
      <c r="L16" s="65">
        <v>152511.88</v>
      </c>
      <c r="M16" s="65">
        <v>151319.90999999995</v>
      </c>
      <c r="N16" s="65">
        <v>174610.80999999994</v>
      </c>
      <c r="O16" s="65">
        <v>164772.87999999995</v>
      </c>
      <c r="P16" s="195">
        <v>186979.54999999996</v>
      </c>
      <c r="Q16" s="261">
        <f t="shared" si="0"/>
        <v>0.13477138956362247</v>
      </c>
      <c r="S16" s="340">
        <f t="shared" si="1"/>
        <v>0.13070304721938003</v>
      </c>
      <c r="T16" s="341">
        <f t="shared" si="2"/>
        <v>0.13820195531278381</v>
      </c>
      <c r="U16" s="341">
        <f t="shared" si="3"/>
        <v>5.8926239775032044E-2</v>
      </c>
      <c r="V16" s="341">
        <f t="shared" si="4"/>
        <v>5.2285878370537726E-2</v>
      </c>
      <c r="W16" s="342">
        <f t="shared" si="5"/>
        <v>5.6896629675694421E-2</v>
      </c>
    </row>
    <row r="17" spans="1:23" ht="20.100000000000001" customHeight="1" thickBot="1">
      <c r="A17" s="56" t="s">
        <v>30</v>
      </c>
      <c r="B17" s="212"/>
      <c r="C17" s="212"/>
      <c r="D17" s="212"/>
      <c r="E17" s="59">
        <f>E7+E12</f>
        <v>2666453.8999999994</v>
      </c>
      <c r="F17" s="69">
        <f t="shared" ref="F17:P17" si="8">F7+F12</f>
        <v>3078610.4399999995</v>
      </c>
      <c r="G17" s="69">
        <f t="shared" si="8"/>
        <v>3362678.88</v>
      </c>
      <c r="H17" s="69">
        <f t="shared" si="8"/>
        <v>3040615.1000000043</v>
      </c>
      <c r="I17" s="69">
        <f t="shared" si="8"/>
        <v>2836168.330000001</v>
      </c>
      <c r="J17" s="69">
        <f t="shared" si="8"/>
        <v>2798188.6300000008</v>
      </c>
      <c r="K17" s="69">
        <f t="shared" si="8"/>
        <v>2779504.8500000015</v>
      </c>
      <c r="L17" s="69">
        <f t="shared" si="8"/>
        <v>2981569.4700000007</v>
      </c>
      <c r="M17" s="69">
        <f t="shared" si="8"/>
        <v>2958198.200000003</v>
      </c>
      <c r="N17" s="69">
        <f t="shared" si="8"/>
        <v>2963209.78</v>
      </c>
      <c r="O17" s="69">
        <f t="shared" si="8"/>
        <v>3151383.9900000012</v>
      </c>
      <c r="P17" s="431">
        <f t="shared" si="8"/>
        <v>3286302.7400000012</v>
      </c>
      <c r="Q17" s="181">
        <f t="shared" si="0"/>
        <v>4.2812539007663089E-2</v>
      </c>
      <c r="S17" s="365">
        <f>S7+S12</f>
        <v>1</v>
      </c>
      <c r="T17" s="367">
        <f>T7+T12</f>
        <v>1</v>
      </c>
      <c r="U17" s="367">
        <f t="shared" si="3"/>
        <v>1</v>
      </c>
      <c r="V17" s="367">
        <f t="shared" ref="V17:W17" si="9">V7+V12</f>
        <v>0.99999999999999989</v>
      </c>
      <c r="W17" s="366">
        <f t="shared" si="9"/>
        <v>1</v>
      </c>
    </row>
    <row r="18" spans="1:23" ht="20.100000000000001" customHeight="1">
      <c r="A18" s="200"/>
      <c r="B18" s="245" t="s">
        <v>96</v>
      </c>
      <c r="C18" s="211"/>
      <c r="D18" s="211"/>
      <c r="E18" s="243">
        <f>E8+E13</f>
        <v>1952615.4599999993</v>
      </c>
      <c r="F18" s="152">
        <f t="shared" ref="F18:P18" si="10">F8+F13</f>
        <v>2121476.4399999995</v>
      </c>
      <c r="G18" s="152">
        <f t="shared" si="10"/>
        <v>2155794.2000000002</v>
      </c>
      <c r="H18" s="152">
        <f t="shared" si="10"/>
        <v>2144349.3700000048</v>
      </c>
      <c r="I18" s="152">
        <f t="shared" si="10"/>
        <v>2226712.1000000006</v>
      </c>
      <c r="J18" s="152">
        <f t="shared" si="10"/>
        <v>2210012.7600000007</v>
      </c>
      <c r="K18" s="152">
        <f t="shared" si="10"/>
        <v>2134504.1800000016</v>
      </c>
      <c r="L18" s="152">
        <f t="shared" ref="L18:O18" si="11">L8+L13</f>
        <v>2278138.7600000007</v>
      </c>
      <c r="M18" s="152">
        <f t="shared" ref="M18:N18" si="12">M8+M13</f>
        <v>2277492.8500000029</v>
      </c>
      <c r="N18" s="152">
        <f t="shared" si="12"/>
        <v>2391655.1899999995</v>
      </c>
      <c r="O18" s="152">
        <f t="shared" si="11"/>
        <v>2553596.2700000009</v>
      </c>
      <c r="P18" s="244">
        <f t="shared" si="10"/>
        <v>2633108.6700000013</v>
      </c>
      <c r="Q18" s="262">
        <f t="shared" si="0"/>
        <v>3.1137420168615905E-2</v>
      </c>
      <c r="S18" s="340">
        <f>E18/E17</f>
        <v>0.7322892250265417</v>
      </c>
      <c r="T18" s="341">
        <f>J18/J17</f>
        <v>0.78980120793357667</v>
      </c>
      <c r="U18" s="341">
        <f t="shared" si="3"/>
        <v>0.807116393224107</v>
      </c>
      <c r="V18" s="341">
        <f>O18/O17</f>
        <v>0.81030946343038313</v>
      </c>
      <c r="W18" s="342">
        <f>P18/P17</f>
        <v>0.80123740212686567</v>
      </c>
    </row>
    <row r="19" spans="1:23" ht="20.100000000000001" customHeight="1">
      <c r="A19" s="200"/>
      <c r="B19" s="207" t="s">
        <v>87</v>
      </c>
      <c r="C19" s="207"/>
      <c r="D19" s="207"/>
      <c r="E19" s="221">
        <f>E9+E14</f>
        <v>713838.44000000006</v>
      </c>
      <c r="F19" s="208">
        <f t="shared" ref="F19:P19" si="13">F9+F14</f>
        <v>957134</v>
      </c>
      <c r="G19" s="208">
        <f t="shared" si="13"/>
        <v>1206884.68</v>
      </c>
      <c r="H19" s="208">
        <f t="shared" si="13"/>
        <v>896265.72999999986</v>
      </c>
      <c r="I19" s="208">
        <f t="shared" si="13"/>
        <v>609456.2300000001</v>
      </c>
      <c r="J19" s="208">
        <f t="shared" si="13"/>
        <v>588175.86999999988</v>
      </c>
      <c r="K19" s="208">
        <f t="shared" si="13"/>
        <v>645000.67000000016</v>
      </c>
      <c r="L19" s="208">
        <f t="shared" ref="L19:O19" si="14">L9+L14</f>
        <v>703430.71</v>
      </c>
      <c r="M19" s="208">
        <f t="shared" ref="M19:N19" si="15">M9+M14</f>
        <v>680705.35</v>
      </c>
      <c r="N19" s="208">
        <f t="shared" si="15"/>
        <v>571554.59000000008</v>
      </c>
      <c r="O19" s="208">
        <f t="shared" si="14"/>
        <v>597787.72000000009</v>
      </c>
      <c r="P19" s="242">
        <f t="shared" si="13"/>
        <v>653194.06999999983</v>
      </c>
      <c r="Q19" s="237">
        <f t="shared" si="0"/>
        <v>9.2685661057071794E-2</v>
      </c>
      <c r="S19" s="343">
        <f>E19/E17</f>
        <v>0.2677107749734583</v>
      </c>
      <c r="T19" s="344">
        <f>J19/J17</f>
        <v>0.21019879206642322</v>
      </c>
      <c r="U19" s="344">
        <f t="shared" si="3"/>
        <v>0.19288360677589292</v>
      </c>
      <c r="V19" s="344">
        <f>O19/O17</f>
        <v>0.18969053656961679</v>
      </c>
      <c r="W19" s="345">
        <f>P19/P17</f>
        <v>0.19876259787313436</v>
      </c>
    </row>
    <row r="20" spans="1:23" ht="20.100000000000001" customHeight="1">
      <c r="A20" s="47"/>
      <c r="B20" s="201"/>
      <c r="C20" s="9" t="s">
        <v>97</v>
      </c>
      <c r="D20" s="9"/>
      <c r="E20" s="39">
        <f>E10+E15</f>
        <v>0</v>
      </c>
      <c r="F20" s="65">
        <f t="shared" ref="F20:P20" si="16">F10+F15</f>
        <v>0</v>
      </c>
      <c r="G20" s="65">
        <f t="shared" si="16"/>
        <v>0</v>
      </c>
      <c r="H20" s="65">
        <f t="shared" si="16"/>
        <v>0</v>
      </c>
      <c r="I20" s="65">
        <f t="shared" si="16"/>
        <v>0</v>
      </c>
      <c r="J20" s="65">
        <f t="shared" si="16"/>
        <v>0</v>
      </c>
      <c r="K20" s="65">
        <f t="shared" si="16"/>
        <v>0</v>
      </c>
      <c r="L20" s="65">
        <f t="shared" ref="L20:O20" si="17">L10+L15</f>
        <v>247458.18</v>
      </c>
      <c r="M20" s="65">
        <f t="shared" ref="M20:N20" si="18">M10+M15</f>
        <v>269475.28000000014</v>
      </c>
      <c r="N20" s="65">
        <f t="shared" si="18"/>
        <v>275718.75000000006</v>
      </c>
      <c r="O20" s="65">
        <f t="shared" si="17"/>
        <v>357377.58000000007</v>
      </c>
      <c r="P20" s="195">
        <f t="shared" si="16"/>
        <v>345727.57999999996</v>
      </c>
      <c r="Q20" s="260">
        <f t="shared" si="0"/>
        <v>-3.2598575433859377E-2</v>
      </c>
      <c r="S20" s="340">
        <f>E20/E17</f>
        <v>0</v>
      </c>
      <c r="T20" s="341">
        <f>J20/J17</f>
        <v>0</v>
      </c>
      <c r="U20" s="341">
        <f t="shared" si="3"/>
        <v>9.3047327212857703E-2</v>
      </c>
      <c r="V20" s="341">
        <f>O20/O17</f>
        <v>0.1134033748772075</v>
      </c>
      <c r="W20" s="342">
        <f>P20/P17</f>
        <v>0.10520259615521602</v>
      </c>
    </row>
    <row r="21" spans="1:23" ht="20.100000000000001" customHeight="1" thickBot="1">
      <c r="A21" s="48"/>
      <c r="B21" s="114"/>
      <c r="C21" s="213" t="s">
        <v>98</v>
      </c>
      <c r="D21" s="213"/>
      <c r="E21" s="222">
        <f>E11+E16</f>
        <v>713838.44000000006</v>
      </c>
      <c r="F21" s="214">
        <f t="shared" ref="F21:P21" si="19">F11+F16</f>
        <v>957134</v>
      </c>
      <c r="G21" s="214">
        <f t="shared" si="19"/>
        <v>1206884.68</v>
      </c>
      <c r="H21" s="214">
        <f t="shared" si="19"/>
        <v>896265.72999999986</v>
      </c>
      <c r="I21" s="214">
        <f t="shared" si="19"/>
        <v>609456.2300000001</v>
      </c>
      <c r="J21" s="214">
        <f t="shared" si="19"/>
        <v>588175.86999999988</v>
      </c>
      <c r="K21" s="214">
        <f t="shared" si="19"/>
        <v>645000.67000000016</v>
      </c>
      <c r="L21" s="214">
        <f t="shared" ref="L21:O21" si="20">L11+L16</f>
        <v>455972.52999999997</v>
      </c>
      <c r="M21" s="214">
        <f t="shared" ref="M21:N21" si="21">M11+M16</f>
        <v>411230.06999999989</v>
      </c>
      <c r="N21" s="214">
        <f t="shared" si="21"/>
        <v>295835.83999999997</v>
      </c>
      <c r="O21" s="214">
        <f t="shared" si="20"/>
        <v>240410.13999999996</v>
      </c>
      <c r="P21" s="246">
        <f t="shared" si="19"/>
        <v>307466.49</v>
      </c>
      <c r="Q21" s="263">
        <f t="shared" si="0"/>
        <v>0.27892479909541273</v>
      </c>
      <c r="S21" s="360">
        <f>E21/E17</f>
        <v>0.2677107749734583</v>
      </c>
      <c r="T21" s="349">
        <f>J21/J17</f>
        <v>0.21019879206642322</v>
      </c>
      <c r="U21" s="349">
        <f t="shared" si="3"/>
        <v>9.9836279563035188E-2</v>
      </c>
      <c r="V21" s="349">
        <f>O21/O17</f>
        <v>7.6287161692409261E-2</v>
      </c>
      <c r="W21" s="361">
        <f>P21/P17</f>
        <v>9.3560001717918381E-2</v>
      </c>
    </row>
    <row r="23" spans="1:23" ht="15.75" thickBot="1"/>
    <row r="24" spans="1:23">
      <c r="A24" s="507" t="s">
        <v>32</v>
      </c>
      <c r="B24" s="516"/>
      <c r="C24" s="516"/>
      <c r="D24" s="499"/>
      <c r="E24" s="539">
        <v>1000</v>
      </c>
      <c r="F24" s="530"/>
      <c r="G24" s="530"/>
      <c r="H24" s="530"/>
      <c r="I24" s="530"/>
      <c r="J24" s="530"/>
      <c r="K24" s="530"/>
      <c r="L24" s="530"/>
      <c r="M24" s="530"/>
      <c r="N24" s="530"/>
      <c r="O24" s="530"/>
      <c r="P24" s="531"/>
      <c r="Q24" s="519" t="s">
        <v>196</v>
      </c>
      <c r="S24" s="489" t="s">
        <v>112</v>
      </c>
      <c r="T24" s="495"/>
      <c r="U24" s="495"/>
      <c r="V24" s="495"/>
      <c r="W24" s="522"/>
    </row>
    <row r="25" spans="1:23" ht="15.75" thickBot="1">
      <c r="A25" s="517"/>
      <c r="B25" s="518"/>
      <c r="C25" s="518"/>
      <c r="D25" s="500"/>
      <c r="E25" s="527" t="str">
        <f>E5</f>
        <v>jan-dez</v>
      </c>
      <c r="F25" s="527"/>
      <c r="G25" s="527"/>
      <c r="H25" s="527"/>
      <c r="I25" s="527"/>
      <c r="J25" s="527"/>
      <c r="K25" s="527"/>
      <c r="L25" s="527"/>
      <c r="M25" s="527"/>
      <c r="N25" s="527"/>
      <c r="O25" s="527"/>
      <c r="P25" s="528"/>
      <c r="Q25" s="520"/>
      <c r="S25" s="523"/>
      <c r="T25" s="524"/>
      <c r="U25" s="524"/>
      <c r="V25" s="524"/>
      <c r="W25" s="525"/>
    </row>
    <row r="26" spans="1:23" ht="23.25" customHeight="1" thickBot="1">
      <c r="A26" s="508"/>
      <c r="B26" s="538"/>
      <c r="C26" s="538"/>
      <c r="D26" s="537"/>
      <c r="E26" s="286">
        <v>2010</v>
      </c>
      <c r="F26" s="196">
        <v>2011</v>
      </c>
      <c r="G26" s="196">
        <v>2012</v>
      </c>
      <c r="H26" s="196">
        <v>2013</v>
      </c>
      <c r="I26" s="196">
        <v>2014</v>
      </c>
      <c r="J26" s="196">
        <v>2015</v>
      </c>
      <c r="K26" s="196">
        <v>2016</v>
      </c>
      <c r="L26" s="196">
        <v>2017</v>
      </c>
      <c r="M26" s="196">
        <v>2018</v>
      </c>
      <c r="N26" s="196">
        <v>2019</v>
      </c>
      <c r="O26" s="196">
        <v>2020</v>
      </c>
      <c r="P26" s="247">
        <v>2021</v>
      </c>
      <c r="Q26" s="521"/>
      <c r="S26" s="451">
        <v>2010</v>
      </c>
      <c r="T26" s="339">
        <v>2015</v>
      </c>
      <c r="U26" s="339">
        <v>2019</v>
      </c>
      <c r="V26" s="339">
        <v>2020</v>
      </c>
      <c r="W26" s="288">
        <v>2021</v>
      </c>
    </row>
    <row r="27" spans="1:23" ht="20.100000000000001" customHeight="1" thickBot="1">
      <c r="A27" s="32" t="s">
        <v>36</v>
      </c>
      <c r="B27" s="115"/>
      <c r="C27" s="115"/>
      <c r="D27" s="115"/>
      <c r="E27" s="41">
        <v>386156.65199999959</v>
      </c>
      <c r="F27" s="83">
        <v>390987.57199999999</v>
      </c>
      <c r="G27" s="83">
        <v>406026.91199999989</v>
      </c>
      <c r="H27" s="83">
        <v>407591.94099999947</v>
      </c>
      <c r="I27" s="83">
        <v>406953.16900000005</v>
      </c>
      <c r="J27" s="83">
        <v>421887.39099999995</v>
      </c>
      <c r="K27" s="83">
        <v>431264.80099999998</v>
      </c>
      <c r="L27" s="83">
        <v>442364.45199999999</v>
      </c>
      <c r="M27" s="83">
        <v>455163.30100000027</v>
      </c>
      <c r="N27" s="83">
        <v>454929.95199999993</v>
      </c>
      <c r="O27" s="83">
        <v>393954.14200000023</v>
      </c>
      <c r="P27" s="33">
        <v>428000.11800000019</v>
      </c>
      <c r="Q27" s="34">
        <f t="shared" ref="Q27:Q41" si="22">(P27-O27)/O27</f>
        <v>8.6421165232982738E-2</v>
      </c>
      <c r="S27" s="399">
        <f>E27/$E$37</f>
        <v>0.62853042604131404</v>
      </c>
      <c r="T27" s="400">
        <f>J27/$J$37</f>
        <v>0.57357980119216911</v>
      </c>
      <c r="U27" s="400">
        <f>N27/$N$37</f>
        <v>0.55519728331553775</v>
      </c>
      <c r="V27" s="400">
        <f>O27/$O$37</f>
        <v>0.46012484504660173</v>
      </c>
      <c r="W27" s="401">
        <f>P27/$P$37</f>
        <v>0.46221106817467866</v>
      </c>
    </row>
    <row r="28" spans="1:23" ht="20.100000000000001" customHeight="1">
      <c r="A28" s="198"/>
      <c r="B28" s="206" t="s">
        <v>96</v>
      </c>
      <c r="C28" s="194"/>
      <c r="D28" s="194"/>
      <c r="E28" s="241">
        <v>365660.46799999959</v>
      </c>
      <c r="F28" s="240">
        <v>364722.01299999998</v>
      </c>
      <c r="G28" s="240">
        <v>363807.77299999993</v>
      </c>
      <c r="H28" s="240">
        <v>371184.48199999949</v>
      </c>
      <c r="I28" s="240">
        <v>386854.08400000003</v>
      </c>
      <c r="J28" s="240">
        <v>403365.84199999995</v>
      </c>
      <c r="K28" s="240">
        <v>407078.783</v>
      </c>
      <c r="L28" s="240">
        <v>413178.61899999995</v>
      </c>
      <c r="M28" s="240">
        <v>421925.51300000027</v>
      </c>
      <c r="N28" s="240">
        <v>432223.38699999993</v>
      </c>
      <c r="O28" s="240">
        <v>364708.70700000023</v>
      </c>
      <c r="P28" s="239">
        <v>395282.42800000019</v>
      </c>
      <c r="Q28" s="259">
        <f t="shared" si="22"/>
        <v>8.3830521216483989E-2</v>
      </c>
      <c r="S28" s="340">
        <f t="shared" ref="S28:S36" si="23">E28/$E$37</f>
        <v>0.59516967673136512</v>
      </c>
      <c r="T28" s="341">
        <f t="shared" ref="T28:T36" si="24">J28/$J$37</f>
        <v>0.54839870637914345</v>
      </c>
      <c r="U28" s="341">
        <f t="shared" ref="U28:U36" si="25">N28/$N$37</f>
        <v>0.52748615296238033</v>
      </c>
      <c r="V28" s="341">
        <f t="shared" ref="V28:V36" si="26">O28/$O$37</f>
        <v>0.42596718603740807</v>
      </c>
      <c r="W28" s="342">
        <f t="shared" ref="W28:W36" si="27">P28/$P$37</f>
        <v>0.42687818435732416</v>
      </c>
    </row>
    <row r="29" spans="1:23" ht="20.100000000000001" customHeight="1">
      <c r="A29" s="198"/>
      <c r="B29" s="207" t="s">
        <v>87</v>
      </c>
      <c r="C29" s="192"/>
      <c r="D29" s="192"/>
      <c r="E29" s="43">
        <f>E30+E31</f>
        <v>20496.184000000016</v>
      </c>
      <c r="F29" s="63">
        <f t="shared" ref="F29:P29" si="28">F30+F31</f>
        <v>26265.558999999997</v>
      </c>
      <c r="G29" s="63">
        <f t="shared" si="28"/>
        <v>42219.138999999981</v>
      </c>
      <c r="H29" s="63">
        <f t="shared" si="28"/>
        <v>36407.458999999966</v>
      </c>
      <c r="I29" s="63">
        <f t="shared" si="28"/>
        <v>20099.084999999999</v>
      </c>
      <c r="J29" s="63">
        <f t="shared" si="28"/>
        <v>18521.549000000006</v>
      </c>
      <c r="K29" s="63">
        <f t="shared" si="28"/>
        <v>24186.017999999996</v>
      </c>
      <c r="L29" s="63">
        <f t="shared" si="28"/>
        <v>29185.833000000006</v>
      </c>
      <c r="M29" s="63">
        <f t="shared" si="28"/>
        <v>33237.787999999993</v>
      </c>
      <c r="N29" s="63">
        <f t="shared" si="28"/>
        <v>22706.565000000006</v>
      </c>
      <c r="O29" s="63">
        <f t="shared" si="28"/>
        <v>29245.435000000005</v>
      </c>
      <c r="P29" s="44">
        <f t="shared" si="28"/>
        <v>32717.69000000001</v>
      </c>
      <c r="Q29" s="237">
        <f t="shared" si="22"/>
        <v>0.1187281023517005</v>
      </c>
      <c r="S29" s="343">
        <f t="shared" si="23"/>
        <v>3.3360749309948923E-2</v>
      </c>
      <c r="T29" s="344">
        <f t="shared" si="24"/>
        <v>2.5181094813025648E-2</v>
      </c>
      <c r="U29" s="344">
        <f t="shared" si="25"/>
        <v>2.771113035315749E-2</v>
      </c>
      <c r="V29" s="344">
        <f t="shared" si="26"/>
        <v>3.415765900919366E-2</v>
      </c>
      <c r="W29" s="345">
        <f t="shared" si="27"/>
        <v>3.5332883817354457E-2</v>
      </c>
    </row>
    <row r="30" spans="1:23" ht="20.100000000000001" customHeight="1">
      <c r="A30" s="47"/>
      <c r="B30" s="1"/>
      <c r="C30" s="9" t="s">
        <v>97</v>
      </c>
      <c r="D30" s="9"/>
      <c r="E30" s="39"/>
      <c r="F30" s="65"/>
      <c r="G30" s="65"/>
      <c r="H30" s="65"/>
      <c r="I30" s="65"/>
      <c r="J30" s="65"/>
      <c r="K30" s="65"/>
      <c r="L30" s="65">
        <v>13167.526000000005</v>
      </c>
      <c r="M30" s="65">
        <v>15698.521999999997</v>
      </c>
      <c r="N30" s="65">
        <v>13972.676000000005</v>
      </c>
      <c r="O30" s="65">
        <v>23870.896000000004</v>
      </c>
      <c r="P30" s="195">
        <v>24116.79700000001</v>
      </c>
      <c r="Q30" s="260">
        <f t="shared" si="22"/>
        <v>1.0301289067658174E-2</v>
      </c>
      <c r="S30" s="340">
        <f t="shared" si="23"/>
        <v>0</v>
      </c>
      <c r="T30" s="341">
        <f t="shared" si="24"/>
        <v>0</v>
      </c>
      <c r="U30" s="341">
        <f t="shared" si="25"/>
        <v>1.7052277436874985E-2</v>
      </c>
      <c r="V30" s="341">
        <f t="shared" si="26"/>
        <v>2.7880382897772758E-2</v>
      </c>
      <c r="W30" s="342">
        <f t="shared" si="27"/>
        <v>2.6044503338949743E-2</v>
      </c>
    </row>
    <row r="31" spans="1:23" ht="20.100000000000001" customHeight="1" thickBot="1">
      <c r="A31" s="47"/>
      <c r="B31" s="1"/>
      <c r="C31" s="9" t="s">
        <v>98</v>
      </c>
      <c r="D31" s="9"/>
      <c r="E31" s="39">
        <v>20496.184000000016</v>
      </c>
      <c r="F31" s="65">
        <v>26265.558999999997</v>
      </c>
      <c r="G31" s="65">
        <v>42219.138999999981</v>
      </c>
      <c r="H31" s="65">
        <v>36407.458999999966</v>
      </c>
      <c r="I31" s="65">
        <v>20099.084999999999</v>
      </c>
      <c r="J31" s="65">
        <v>18521.549000000006</v>
      </c>
      <c r="K31" s="65">
        <v>24186.017999999996</v>
      </c>
      <c r="L31" s="65">
        <v>16018.307000000003</v>
      </c>
      <c r="M31" s="65">
        <v>17539.265999999996</v>
      </c>
      <c r="N31" s="65">
        <v>8733.889000000001</v>
      </c>
      <c r="O31" s="65">
        <v>5374.5389999999998</v>
      </c>
      <c r="P31" s="195">
        <v>8600.893</v>
      </c>
      <c r="Q31" s="261">
        <f t="shared" si="22"/>
        <v>0.60030339346314177</v>
      </c>
      <c r="S31" s="340">
        <f t="shared" si="23"/>
        <v>3.3360749309948923E-2</v>
      </c>
      <c r="T31" s="341">
        <f t="shared" si="24"/>
        <v>2.5181094813025648E-2</v>
      </c>
      <c r="U31" s="341">
        <f t="shared" si="25"/>
        <v>1.0658852916282506E-2</v>
      </c>
      <c r="V31" s="341">
        <f t="shared" si="26"/>
        <v>6.2772761114208977E-3</v>
      </c>
      <c r="W31" s="342">
        <f t="shared" si="27"/>
        <v>9.2883804784047157E-3</v>
      </c>
    </row>
    <row r="32" spans="1:23" ht="20.100000000000001" customHeight="1" thickBot="1">
      <c r="A32" s="32" t="s">
        <v>39</v>
      </c>
      <c r="B32" s="115"/>
      <c r="C32" s="115"/>
      <c r="D32" s="115"/>
      <c r="E32" s="41">
        <v>228223.55300000001</v>
      </c>
      <c r="F32" s="83">
        <v>265930.68800000037</v>
      </c>
      <c r="G32" s="83">
        <v>297477.92300000007</v>
      </c>
      <c r="H32" s="83">
        <v>313201.62099999998</v>
      </c>
      <c r="I32" s="83">
        <v>319331.6339999999</v>
      </c>
      <c r="J32" s="83">
        <v>313646.51400000032</v>
      </c>
      <c r="K32" s="83">
        <v>292708.82399999996</v>
      </c>
      <c r="L32" s="83">
        <v>335676.54800000013</v>
      </c>
      <c r="M32" s="83">
        <v>346053.39700000052</v>
      </c>
      <c r="N32" s="83">
        <v>364472.38599999988</v>
      </c>
      <c r="O32" s="83">
        <v>462235.53399999999</v>
      </c>
      <c r="P32" s="33">
        <v>497984.02100000001</v>
      </c>
      <c r="Q32" s="34">
        <f t="shared" si="22"/>
        <v>7.7338249378292118E-2</v>
      </c>
      <c r="S32" s="393">
        <f t="shared" si="23"/>
        <v>0.37146957395868602</v>
      </c>
      <c r="T32" s="394">
        <f t="shared" si="24"/>
        <v>0.42642019880783089</v>
      </c>
      <c r="U32" s="394">
        <f t="shared" si="25"/>
        <v>0.44480271668446225</v>
      </c>
      <c r="V32" s="394">
        <f t="shared" si="26"/>
        <v>0.53987515495339833</v>
      </c>
      <c r="W32" s="395">
        <f t="shared" si="27"/>
        <v>0.53778893182532139</v>
      </c>
    </row>
    <row r="33" spans="1:23" ht="20.100000000000001" customHeight="1">
      <c r="A33" s="198"/>
      <c r="B33" s="211" t="s">
        <v>96</v>
      </c>
      <c r="C33" s="9"/>
      <c r="D33" s="9"/>
      <c r="E33" s="37">
        <v>207483.87900000002</v>
      </c>
      <c r="F33" s="61">
        <v>239401.33700000035</v>
      </c>
      <c r="G33" s="61">
        <v>264747.11100000009</v>
      </c>
      <c r="H33" s="61">
        <v>281212.60399999999</v>
      </c>
      <c r="I33" s="61">
        <v>290745.72999999986</v>
      </c>
      <c r="J33" s="61">
        <v>286451.67900000029</v>
      </c>
      <c r="K33" s="61">
        <v>272587.72099999996</v>
      </c>
      <c r="L33" s="61">
        <v>311806.45400000014</v>
      </c>
      <c r="M33" s="61">
        <v>318889.90100000054</v>
      </c>
      <c r="N33" s="61">
        <v>334690.18299999984</v>
      </c>
      <c r="O33" s="61">
        <v>429155.125</v>
      </c>
      <c r="P33" s="7">
        <v>463136.38699999999</v>
      </c>
      <c r="Q33" s="236">
        <f t="shared" si="22"/>
        <v>7.9181769063109725E-2</v>
      </c>
      <c r="S33" s="340">
        <f t="shared" si="23"/>
        <v>0.33771250654145041</v>
      </c>
      <c r="T33" s="341">
        <f t="shared" si="24"/>
        <v>0.38944728047580646</v>
      </c>
      <c r="U33" s="341">
        <f t="shared" si="25"/>
        <v>0.40845646574174155</v>
      </c>
      <c r="V33" s="341">
        <f t="shared" si="26"/>
        <v>0.50123837863235332</v>
      </c>
      <c r="W33" s="342">
        <f t="shared" si="27"/>
        <v>0.50015585310149668</v>
      </c>
    </row>
    <row r="34" spans="1:23" ht="20.100000000000001" customHeight="1">
      <c r="A34" s="198"/>
      <c r="B34" s="207" t="s">
        <v>87</v>
      </c>
      <c r="C34" s="192"/>
      <c r="D34" s="192"/>
      <c r="E34" s="221">
        <f>E35+E36</f>
        <v>20739.673999999995</v>
      </c>
      <c r="F34" s="208">
        <f t="shared" ref="F34:P34" si="29">F35+F36</f>
        <v>26529.351000000006</v>
      </c>
      <c r="G34" s="208">
        <f t="shared" si="29"/>
        <v>32730.811999999994</v>
      </c>
      <c r="H34" s="208">
        <f t="shared" si="29"/>
        <v>31989.017000000014</v>
      </c>
      <c r="I34" s="208">
        <f t="shared" si="29"/>
        <v>28585.904000000024</v>
      </c>
      <c r="J34" s="208">
        <f t="shared" si="29"/>
        <v>27194.834999999999</v>
      </c>
      <c r="K34" s="208">
        <f t="shared" si="29"/>
        <v>20121.102999999996</v>
      </c>
      <c r="L34" s="208">
        <f t="shared" si="29"/>
        <v>23870.093999999997</v>
      </c>
      <c r="M34" s="208">
        <f t="shared" si="29"/>
        <v>27163.495999999999</v>
      </c>
      <c r="N34" s="208">
        <f t="shared" si="29"/>
        <v>29782.202999999998</v>
      </c>
      <c r="O34" s="208">
        <f t="shared" si="29"/>
        <v>33080.408999999992</v>
      </c>
      <c r="P34" s="242">
        <f t="shared" si="29"/>
        <v>34847.633999999998</v>
      </c>
      <c r="Q34" s="237">
        <f t="shared" si="22"/>
        <v>5.3422102489724545E-2</v>
      </c>
      <c r="S34" s="343">
        <f t="shared" si="23"/>
        <v>3.3757067417235567E-2</v>
      </c>
      <c r="T34" s="344">
        <f t="shared" si="24"/>
        <v>3.6972918332024395E-2</v>
      </c>
      <c r="U34" s="344">
        <f t="shared" si="25"/>
        <v>3.6346250942720655E-2</v>
      </c>
      <c r="V34" s="344">
        <f t="shared" si="26"/>
        <v>3.8636776321044994E-2</v>
      </c>
      <c r="W34" s="345">
        <f t="shared" si="27"/>
        <v>3.7633078723824653E-2</v>
      </c>
    </row>
    <row r="35" spans="1:23" ht="20.100000000000001" customHeight="1">
      <c r="A35" s="47"/>
      <c r="B35" s="1"/>
      <c r="C35" s="9" t="s">
        <v>97</v>
      </c>
      <c r="D35" s="9"/>
      <c r="E35" s="39"/>
      <c r="F35" s="65"/>
      <c r="G35" s="65"/>
      <c r="H35" s="65"/>
      <c r="I35" s="65"/>
      <c r="J35" s="65"/>
      <c r="K35" s="65"/>
      <c r="L35" s="65">
        <v>12981.419000000004</v>
      </c>
      <c r="M35" s="65">
        <v>14588.995999999997</v>
      </c>
      <c r="N35" s="65">
        <v>15397.590000000006</v>
      </c>
      <c r="O35" s="65">
        <v>18840.080999999995</v>
      </c>
      <c r="P35" s="195">
        <v>18483.955999999998</v>
      </c>
      <c r="Q35" s="260">
        <f t="shared" si="22"/>
        <v>-1.8902519580462337E-2</v>
      </c>
      <c r="S35" s="340">
        <f t="shared" si="23"/>
        <v>0</v>
      </c>
      <c r="T35" s="341">
        <f t="shared" si="24"/>
        <v>0</v>
      </c>
      <c r="U35" s="341">
        <f t="shared" si="25"/>
        <v>1.8791244893909504E-2</v>
      </c>
      <c r="V35" s="341">
        <f t="shared" si="26"/>
        <v>2.2004564558659769E-2</v>
      </c>
      <c r="W35" s="342">
        <f t="shared" si="27"/>
        <v>1.9961417503286193E-2</v>
      </c>
    </row>
    <row r="36" spans="1:23" ht="20.100000000000001" customHeight="1" thickBot="1">
      <c r="A36" s="47"/>
      <c r="B36" s="1"/>
      <c r="C36" s="9" t="s">
        <v>98</v>
      </c>
      <c r="D36" s="9"/>
      <c r="E36" s="39">
        <v>20739.673999999995</v>
      </c>
      <c r="F36" s="65">
        <v>26529.351000000006</v>
      </c>
      <c r="G36" s="65">
        <v>32730.811999999994</v>
      </c>
      <c r="H36" s="65">
        <v>31989.017000000014</v>
      </c>
      <c r="I36" s="65">
        <v>28585.904000000024</v>
      </c>
      <c r="J36" s="65">
        <v>27194.834999999999</v>
      </c>
      <c r="K36" s="65">
        <v>20121.102999999996</v>
      </c>
      <c r="L36" s="65">
        <v>10888.674999999994</v>
      </c>
      <c r="M36" s="65">
        <v>12574.5</v>
      </c>
      <c r="N36" s="65">
        <v>14384.612999999992</v>
      </c>
      <c r="O36" s="65">
        <v>14240.327999999998</v>
      </c>
      <c r="P36" s="195">
        <v>16363.678</v>
      </c>
      <c r="Q36" s="261">
        <f t="shared" si="22"/>
        <v>0.14910822278812697</v>
      </c>
      <c r="S36" s="340">
        <f t="shared" si="23"/>
        <v>3.3757067417235567E-2</v>
      </c>
      <c r="T36" s="341">
        <f t="shared" si="24"/>
        <v>3.6972918332024395E-2</v>
      </c>
      <c r="U36" s="341">
        <f t="shared" si="25"/>
        <v>1.7555006048811148E-2</v>
      </c>
      <c r="V36" s="341">
        <f t="shared" si="26"/>
        <v>1.6632211762385225E-2</v>
      </c>
      <c r="W36" s="342">
        <f t="shared" si="27"/>
        <v>1.7671661220538461E-2</v>
      </c>
    </row>
    <row r="37" spans="1:23" ht="20.100000000000001" customHeight="1" thickBot="1">
      <c r="A37" s="56" t="s">
        <v>30</v>
      </c>
      <c r="B37" s="212"/>
      <c r="C37" s="212"/>
      <c r="D37" s="212"/>
      <c r="E37" s="57">
        <f>E27+E32</f>
        <v>614380.20499999961</v>
      </c>
      <c r="F37" s="69">
        <f t="shared" ref="F37:P37" si="30">F27+F32</f>
        <v>656918.26000000036</v>
      </c>
      <c r="G37" s="69">
        <f t="shared" si="30"/>
        <v>703504.83499999996</v>
      </c>
      <c r="H37" s="69">
        <f t="shared" si="30"/>
        <v>720793.56199999945</v>
      </c>
      <c r="I37" s="69">
        <f t="shared" si="30"/>
        <v>726284.80299999996</v>
      </c>
      <c r="J37" s="69">
        <f t="shared" si="30"/>
        <v>735533.90500000026</v>
      </c>
      <c r="K37" s="69">
        <f t="shared" si="30"/>
        <v>723973.625</v>
      </c>
      <c r="L37" s="69">
        <f t="shared" ref="L37:O37" si="31">L27+L32</f>
        <v>778041.00000000012</v>
      </c>
      <c r="M37" s="69">
        <f t="shared" si="31"/>
        <v>801216.69800000079</v>
      </c>
      <c r="N37" s="69">
        <f t="shared" si="31"/>
        <v>819402.33799999976</v>
      </c>
      <c r="O37" s="69">
        <f t="shared" si="31"/>
        <v>856189.67600000021</v>
      </c>
      <c r="P37" s="151">
        <f t="shared" si="30"/>
        <v>925984.1390000002</v>
      </c>
      <c r="Q37" s="181">
        <f t="shared" si="22"/>
        <v>8.1517524628502966E-2</v>
      </c>
      <c r="S37" s="365">
        <f>S27+S32</f>
        <v>1</v>
      </c>
      <c r="T37" s="367">
        <f>T27+T32</f>
        <v>1</v>
      </c>
      <c r="U37" s="367">
        <f>U27+U32</f>
        <v>1</v>
      </c>
      <c r="V37" s="367">
        <f t="shared" ref="V37:W37" si="32">V27+V32</f>
        <v>1</v>
      </c>
      <c r="W37" s="366">
        <f t="shared" si="32"/>
        <v>1</v>
      </c>
    </row>
    <row r="38" spans="1:23" ht="20.100000000000001" customHeight="1">
      <c r="A38" s="200"/>
      <c r="B38" s="245" t="s">
        <v>96</v>
      </c>
      <c r="C38" s="211"/>
      <c r="D38" s="211"/>
      <c r="E38" s="243">
        <f>E28+E33</f>
        <v>573144.3469999996</v>
      </c>
      <c r="F38" s="152">
        <f t="shared" ref="F38:P38" si="33">F28+F33</f>
        <v>604123.35000000033</v>
      </c>
      <c r="G38" s="152">
        <f t="shared" si="33"/>
        <v>628554.88400000008</v>
      </c>
      <c r="H38" s="152">
        <f t="shared" si="33"/>
        <v>652397.08599999943</v>
      </c>
      <c r="I38" s="152">
        <f t="shared" si="33"/>
        <v>677599.8139999999</v>
      </c>
      <c r="J38" s="152">
        <f t="shared" si="33"/>
        <v>689817.52100000018</v>
      </c>
      <c r="K38" s="152">
        <f t="shared" si="33"/>
        <v>679666.50399999996</v>
      </c>
      <c r="L38" s="152">
        <f t="shared" ref="L38:O38" si="34">L28+L33</f>
        <v>724985.07300000009</v>
      </c>
      <c r="M38" s="152">
        <f t="shared" ref="M38:N38" si="35">M28+M33</f>
        <v>740815.4140000008</v>
      </c>
      <c r="N38" s="152">
        <f t="shared" si="35"/>
        <v>766913.56999999983</v>
      </c>
      <c r="O38" s="152">
        <f t="shared" si="34"/>
        <v>793863.83200000017</v>
      </c>
      <c r="P38" s="244">
        <f t="shared" si="33"/>
        <v>858418.81500000018</v>
      </c>
      <c r="Q38" s="262">
        <f t="shared" si="22"/>
        <v>8.1317450673329073E-2</v>
      </c>
      <c r="S38" s="340">
        <f>E38/E37</f>
        <v>0.93288218327281547</v>
      </c>
      <c r="T38" s="341">
        <f>J38/J37</f>
        <v>0.93784598685494991</v>
      </c>
      <c r="U38" s="341">
        <f>K38/K37</f>
        <v>0.93880008957508632</v>
      </c>
      <c r="V38" s="341">
        <f>O38/O37</f>
        <v>0.92720556466976134</v>
      </c>
      <c r="W38" s="342">
        <f>P38/P37</f>
        <v>0.92703403745882085</v>
      </c>
    </row>
    <row r="39" spans="1:23" ht="20.100000000000001" customHeight="1">
      <c r="A39" s="200"/>
      <c r="B39" s="207" t="s">
        <v>87</v>
      </c>
      <c r="C39" s="207"/>
      <c r="D39" s="207"/>
      <c r="E39" s="221">
        <f>E29+E34</f>
        <v>41235.858000000007</v>
      </c>
      <c r="F39" s="208">
        <f t="shared" ref="F39:P39" si="36">F29+F34</f>
        <v>52794.91</v>
      </c>
      <c r="G39" s="208">
        <f t="shared" si="36"/>
        <v>74949.950999999972</v>
      </c>
      <c r="H39" s="208">
        <f t="shared" si="36"/>
        <v>68396.475999999981</v>
      </c>
      <c r="I39" s="208">
        <f t="shared" si="36"/>
        <v>48684.989000000023</v>
      </c>
      <c r="J39" s="208">
        <f t="shared" si="36"/>
        <v>45716.384000000005</v>
      </c>
      <c r="K39" s="208">
        <f t="shared" si="36"/>
        <v>44307.120999999992</v>
      </c>
      <c r="L39" s="208">
        <f t="shared" ref="L39:O39" si="37">L29+L34</f>
        <v>53055.927000000003</v>
      </c>
      <c r="M39" s="208">
        <f t="shared" ref="M39:N39" si="38">M29+M34</f>
        <v>60401.283999999992</v>
      </c>
      <c r="N39" s="208">
        <f t="shared" si="38"/>
        <v>52488.768000000004</v>
      </c>
      <c r="O39" s="208">
        <f t="shared" si="37"/>
        <v>62325.843999999997</v>
      </c>
      <c r="P39" s="242">
        <f t="shared" si="36"/>
        <v>67565.324000000008</v>
      </c>
      <c r="Q39" s="237">
        <f t="shared" si="22"/>
        <v>8.4065929375942511E-2</v>
      </c>
      <c r="S39" s="343">
        <f>E39/E37</f>
        <v>6.711781672718449E-2</v>
      </c>
      <c r="T39" s="344">
        <f>J39/J37</f>
        <v>6.2154013145050042E-2</v>
      </c>
      <c r="U39" s="344">
        <f>K39/K37</f>
        <v>6.1199910424913601E-2</v>
      </c>
      <c r="V39" s="344">
        <f>O39/O37</f>
        <v>7.2794435330238647E-2</v>
      </c>
      <c r="W39" s="345">
        <f>P39/P37</f>
        <v>7.2965962541179111E-2</v>
      </c>
    </row>
    <row r="40" spans="1:23" ht="20.100000000000001" customHeight="1">
      <c r="A40" s="47"/>
      <c r="B40" s="201"/>
      <c r="C40" s="9" t="s">
        <v>97</v>
      </c>
      <c r="D40" s="9"/>
      <c r="E40" s="39">
        <f>E30+E35</f>
        <v>0</v>
      </c>
      <c r="F40" s="65">
        <f t="shared" ref="F40:P40" si="39">F30+F35</f>
        <v>0</v>
      </c>
      <c r="G40" s="65">
        <f t="shared" si="39"/>
        <v>0</v>
      </c>
      <c r="H40" s="65">
        <f t="shared" si="39"/>
        <v>0</v>
      </c>
      <c r="I40" s="65">
        <f t="shared" si="39"/>
        <v>0</v>
      </c>
      <c r="J40" s="65">
        <f t="shared" si="39"/>
        <v>0</v>
      </c>
      <c r="K40" s="65">
        <f t="shared" si="39"/>
        <v>0</v>
      </c>
      <c r="L40" s="65">
        <f t="shared" ref="L40:O40" si="40">L30+L35</f>
        <v>26148.945000000007</v>
      </c>
      <c r="M40" s="65">
        <f t="shared" ref="M40:N40" si="41">M30+M35</f>
        <v>30287.517999999996</v>
      </c>
      <c r="N40" s="65">
        <f t="shared" si="41"/>
        <v>29370.266000000011</v>
      </c>
      <c r="O40" s="65">
        <f t="shared" si="40"/>
        <v>42710.976999999999</v>
      </c>
      <c r="P40" s="195">
        <f t="shared" si="39"/>
        <v>42600.753000000012</v>
      </c>
      <c r="Q40" s="260">
        <f t="shared" si="22"/>
        <v>-2.580694887873612E-3</v>
      </c>
      <c r="S40" s="340">
        <f>E40/E37</f>
        <v>0</v>
      </c>
      <c r="T40" s="341">
        <f>J40/J37</f>
        <v>0</v>
      </c>
      <c r="U40" s="341">
        <f>K40/K37</f>
        <v>0</v>
      </c>
      <c r="V40" s="341">
        <f>O40/O37</f>
        <v>4.9884947456432523E-2</v>
      </c>
      <c r="W40" s="342">
        <f>P40/P37</f>
        <v>4.6005920842235939E-2</v>
      </c>
    </row>
    <row r="41" spans="1:23" ht="20.100000000000001" customHeight="1" thickBot="1">
      <c r="A41" s="48"/>
      <c r="B41" s="114"/>
      <c r="C41" s="213" t="s">
        <v>98</v>
      </c>
      <c r="D41" s="213"/>
      <c r="E41" s="222">
        <f>E31+E36</f>
        <v>41235.858000000007</v>
      </c>
      <c r="F41" s="214">
        <f t="shared" ref="F41:P41" si="42">F31+F36</f>
        <v>52794.91</v>
      </c>
      <c r="G41" s="214">
        <f t="shared" si="42"/>
        <v>74949.950999999972</v>
      </c>
      <c r="H41" s="214">
        <f t="shared" si="42"/>
        <v>68396.475999999981</v>
      </c>
      <c r="I41" s="214">
        <f t="shared" si="42"/>
        <v>48684.989000000023</v>
      </c>
      <c r="J41" s="214">
        <f t="shared" si="42"/>
        <v>45716.384000000005</v>
      </c>
      <c r="K41" s="214">
        <f t="shared" si="42"/>
        <v>44307.120999999992</v>
      </c>
      <c r="L41" s="214">
        <f t="shared" ref="L41:O41" si="43">L31+L36</f>
        <v>26906.981999999996</v>
      </c>
      <c r="M41" s="214">
        <f t="shared" ref="M41:N41" si="44">M31+M36</f>
        <v>30113.765999999996</v>
      </c>
      <c r="N41" s="214">
        <f t="shared" si="44"/>
        <v>23118.501999999993</v>
      </c>
      <c r="O41" s="214">
        <f t="shared" si="43"/>
        <v>19614.866999999998</v>
      </c>
      <c r="P41" s="246">
        <f t="shared" si="42"/>
        <v>24964.571</v>
      </c>
      <c r="Q41" s="263">
        <f t="shared" si="22"/>
        <v>0.27273720489667364</v>
      </c>
      <c r="S41" s="360">
        <f>E41/E37</f>
        <v>6.711781672718449E-2</v>
      </c>
      <c r="T41" s="349">
        <f>J41/J37</f>
        <v>6.2154013145050042E-2</v>
      </c>
      <c r="U41" s="349">
        <f>K41/K37</f>
        <v>6.1199910424913601E-2</v>
      </c>
      <c r="V41" s="349">
        <f>O41/O37</f>
        <v>2.2909487873806124E-2</v>
      </c>
      <c r="W41" s="361">
        <f>P41/P37</f>
        <v>2.6960041698943178E-2</v>
      </c>
    </row>
    <row r="43" spans="1:23" ht="15.75" thickBot="1"/>
    <row r="44" spans="1:23">
      <c r="A44" s="507" t="s">
        <v>32</v>
      </c>
      <c r="B44" s="516"/>
      <c r="C44" s="516"/>
      <c r="D44" s="499"/>
      <c r="E44" s="539" t="s">
        <v>41</v>
      </c>
      <c r="F44" s="530"/>
      <c r="G44" s="530"/>
      <c r="H44" s="530"/>
      <c r="I44" s="530"/>
      <c r="J44" s="530"/>
      <c r="K44" s="530"/>
      <c r="L44" s="530"/>
      <c r="M44" s="530"/>
      <c r="N44" s="530"/>
      <c r="O44" s="530"/>
      <c r="P44" s="531"/>
      <c r="Q44" s="519" t="s">
        <v>197</v>
      </c>
    </row>
    <row r="45" spans="1:23" ht="15.75" thickBot="1">
      <c r="A45" s="517"/>
      <c r="B45" s="518"/>
      <c r="C45" s="518"/>
      <c r="D45" s="500"/>
      <c r="E45" s="527" t="str">
        <f>E5</f>
        <v>jan-dez</v>
      </c>
      <c r="F45" s="527"/>
      <c r="G45" s="527"/>
      <c r="H45" s="527"/>
      <c r="I45" s="527"/>
      <c r="J45" s="527"/>
      <c r="K45" s="527"/>
      <c r="L45" s="527"/>
      <c r="M45" s="527"/>
      <c r="N45" s="527"/>
      <c r="O45" s="527"/>
      <c r="P45" s="528"/>
      <c r="Q45" s="520"/>
    </row>
    <row r="46" spans="1:23" ht="23.25" customHeight="1" thickBot="1">
      <c r="A46" s="508"/>
      <c r="B46" s="538"/>
      <c r="C46" s="538"/>
      <c r="D46" s="537"/>
      <c r="E46" s="286">
        <v>2010</v>
      </c>
      <c r="F46" s="196">
        <v>2011</v>
      </c>
      <c r="G46" s="196">
        <v>2012</v>
      </c>
      <c r="H46" s="196">
        <v>2013</v>
      </c>
      <c r="I46" s="196">
        <v>2014</v>
      </c>
      <c r="J46" s="196">
        <v>2015</v>
      </c>
      <c r="K46" s="196">
        <v>2016</v>
      </c>
      <c r="L46" s="196">
        <v>2017</v>
      </c>
      <c r="M46" s="196">
        <v>2018</v>
      </c>
      <c r="N46" s="196">
        <v>2019</v>
      </c>
      <c r="O46" s="196">
        <v>2020</v>
      </c>
      <c r="P46" s="287">
        <v>2021</v>
      </c>
      <c r="Q46" s="521"/>
    </row>
    <row r="47" spans="1:23" ht="20.100000000000001" customHeight="1" thickBot="1">
      <c r="A47" s="32" t="s">
        <v>36</v>
      </c>
      <c r="B47" s="115"/>
      <c r="C47" s="115"/>
      <c r="D47" s="115"/>
      <c r="E47" s="118">
        <f>(E27/E7)*10</f>
        <v>2.5796068181785059</v>
      </c>
      <c r="F47" s="119">
        <f t="shared" ref="F47:M47" si="45">(F27/F7)*10</f>
        <v>2.3247710246265241</v>
      </c>
      <c r="G47" s="119">
        <f t="shared" si="45"/>
        <v>2.1752135723944597</v>
      </c>
      <c r="H47" s="119">
        <f t="shared" si="45"/>
        <v>2.4882935014134318</v>
      </c>
      <c r="I47" s="119">
        <f t="shared" si="45"/>
        <v>2.939370825983278</v>
      </c>
      <c r="J47" s="119">
        <f t="shared" si="45"/>
        <v>3.0080625115604231</v>
      </c>
      <c r="K47" s="119">
        <f t="shared" si="45"/>
        <v>2.618828115215786</v>
      </c>
      <c r="L47" s="119">
        <f t="shared" si="45"/>
        <v>2.6352713822946487</v>
      </c>
      <c r="M47" s="119">
        <f t="shared" si="45"/>
        <v>2.6966840470670448</v>
      </c>
      <c r="N47" s="119">
        <f t="shared" ref="N47:P47" si="46">(N27/N7)*10</f>
        <v>2.9013948980572808</v>
      </c>
      <c r="O47" s="119">
        <f t="shared" si="46"/>
        <v>2.7905429899683334</v>
      </c>
      <c r="P47" s="119">
        <f t="shared" si="46"/>
        <v>2.8417220102941476</v>
      </c>
      <c r="Q47" s="34">
        <f>(P47-O47)/O47</f>
        <v>1.8340165519684395E-2</v>
      </c>
    </row>
    <row r="48" spans="1:23" ht="20.100000000000001" customHeight="1">
      <c r="A48" s="198"/>
      <c r="B48" s="206" t="s">
        <v>96</v>
      </c>
      <c r="C48" s="194"/>
      <c r="D48" s="194"/>
      <c r="E48" s="264">
        <f t="shared" ref="E48:M48" si="47">(E28/E8)*10</f>
        <v>3.2312593142370889</v>
      </c>
      <c r="F48" s="265">
        <f t="shared" si="47"/>
        <v>3.1044534199091327</v>
      </c>
      <c r="G48" s="265">
        <f t="shared" si="47"/>
        <v>3.1452713878077718</v>
      </c>
      <c r="H48" s="265">
        <f t="shared" si="47"/>
        <v>3.2221268709419002</v>
      </c>
      <c r="I48" s="265">
        <f t="shared" si="47"/>
        <v>3.2994202454877497</v>
      </c>
      <c r="J48" s="265">
        <f t="shared" si="47"/>
        <v>3.3584118092757764</v>
      </c>
      <c r="K48" s="265">
        <f t="shared" si="47"/>
        <v>3.2625491022801785</v>
      </c>
      <c r="L48" s="265">
        <f t="shared" si="47"/>
        <v>3.2852772975965077</v>
      </c>
      <c r="M48" s="265">
        <f t="shared" si="47"/>
        <v>3.2630956859294113</v>
      </c>
      <c r="N48" s="265">
        <f t="shared" ref="N48:P48" si="48">(N28/N8)*10</f>
        <v>3.2664274423945052</v>
      </c>
      <c r="O48" s="265">
        <f t="shared" si="48"/>
        <v>3.1717021127440925</v>
      </c>
      <c r="P48" s="265">
        <f t="shared" si="48"/>
        <v>3.2859307646803035</v>
      </c>
      <c r="Q48" s="259">
        <f t="shared" ref="Q48:Q61" si="49">(P48-O48)/O48</f>
        <v>3.6014937051381125E-2</v>
      </c>
    </row>
    <row r="49" spans="1:17" ht="20.100000000000001" customHeight="1">
      <c r="A49" s="198"/>
      <c r="B49" s="207" t="s">
        <v>87</v>
      </c>
      <c r="C49" s="192"/>
      <c r="D49" s="192"/>
      <c r="E49" s="123">
        <f t="shared" ref="E49:M49" si="50">(E29/E9)*10</f>
        <v>0.56104005424871417</v>
      </c>
      <c r="F49" s="124">
        <f t="shared" si="50"/>
        <v>0.5180606722231148</v>
      </c>
      <c r="G49" s="124">
        <f t="shared" si="50"/>
        <v>0.594698203874787</v>
      </c>
      <c r="H49" s="124">
        <f t="shared" si="50"/>
        <v>0.74904435658143664</v>
      </c>
      <c r="I49" s="124">
        <f t="shared" si="50"/>
        <v>0.94807161238237891</v>
      </c>
      <c r="J49" s="124">
        <f t="shared" si="50"/>
        <v>0.91936274627814563</v>
      </c>
      <c r="K49" s="124">
        <f t="shared" si="50"/>
        <v>0.60608511407352317</v>
      </c>
      <c r="L49" s="124">
        <f t="shared" si="50"/>
        <v>0.69331247286870301</v>
      </c>
      <c r="M49" s="124">
        <f t="shared" si="50"/>
        <v>0.84180241486231666</v>
      </c>
      <c r="N49" s="124">
        <f t="shared" ref="N49:P49" si="51">(N29/N9)*10</f>
        <v>0.92778293018315061</v>
      </c>
      <c r="O49" s="124">
        <f t="shared" si="51"/>
        <v>1.1168175713174504</v>
      </c>
      <c r="P49" s="124">
        <f t="shared" si="51"/>
        <v>1.0791676839551732</v>
      </c>
      <c r="Q49" s="237">
        <f t="shared" si="49"/>
        <v>-3.3711761284220917E-2</v>
      </c>
    </row>
    <row r="50" spans="1:17" ht="20.100000000000001" customHeight="1">
      <c r="A50" s="47"/>
      <c r="B50" s="1"/>
      <c r="C50" s="9" t="s">
        <v>97</v>
      </c>
      <c r="D50" s="9"/>
      <c r="E50" s="233"/>
      <c r="F50" s="228"/>
      <c r="G50" s="228"/>
      <c r="H50" s="228"/>
      <c r="I50" s="228"/>
      <c r="J50" s="228"/>
      <c r="K50" s="228"/>
      <c r="L50" s="228">
        <f t="shared" ref="L50:M50" si="52">(L30/L10)*10</f>
        <v>1.1206259186582512</v>
      </c>
      <c r="M50" s="228">
        <f t="shared" si="52"/>
        <v>1.1634518404539453</v>
      </c>
      <c r="N50" s="228">
        <f t="shared" ref="N50:P50" si="53">(N30/N10)*10</f>
        <v>1.1312530952710782</v>
      </c>
      <c r="O50" s="228">
        <f t="shared" si="53"/>
        <v>1.2818187202623985</v>
      </c>
      <c r="P50" s="228">
        <f t="shared" si="53"/>
        <v>1.3201064129565407</v>
      </c>
      <c r="Q50" s="260">
        <f t="shared" si="49"/>
        <v>2.9869818632625705E-2</v>
      </c>
    </row>
    <row r="51" spans="1:17" ht="20.100000000000001" customHeight="1" thickBot="1">
      <c r="A51" s="47"/>
      <c r="B51" s="1"/>
      <c r="C51" s="9" t="s">
        <v>98</v>
      </c>
      <c r="D51" s="9"/>
      <c r="E51" s="233">
        <f t="shared" ref="E51:M51" si="54">(E31/E11)*10</f>
        <v>0.56104005424871417</v>
      </c>
      <c r="F51" s="228">
        <f t="shared" si="54"/>
        <v>0.5180606722231148</v>
      </c>
      <c r="G51" s="228">
        <f t="shared" si="54"/>
        <v>0.594698203874787</v>
      </c>
      <c r="H51" s="228">
        <f t="shared" si="54"/>
        <v>0.74904435658143664</v>
      </c>
      <c r="I51" s="228">
        <f t="shared" si="54"/>
        <v>0.94807161238237891</v>
      </c>
      <c r="J51" s="228">
        <f t="shared" si="54"/>
        <v>0.91936274627814563</v>
      </c>
      <c r="K51" s="228">
        <f t="shared" si="54"/>
        <v>0.60608511407352317</v>
      </c>
      <c r="L51" s="228">
        <f t="shared" si="54"/>
        <v>0.52785450106957876</v>
      </c>
      <c r="M51" s="228">
        <f t="shared" si="54"/>
        <v>0.67482033022487464</v>
      </c>
      <c r="N51" s="228">
        <f t="shared" ref="N51:P51" si="55">(N31/N11)*10</f>
        <v>0.72046911434049554</v>
      </c>
      <c r="O51" s="228">
        <f t="shared" si="55"/>
        <v>0.71056764880166201</v>
      </c>
      <c r="P51" s="228">
        <f t="shared" si="55"/>
        <v>0.71384442164437067</v>
      </c>
      <c r="Q51" s="261">
        <f t="shared" si="49"/>
        <v>4.6114861100625439E-3</v>
      </c>
    </row>
    <row r="52" spans="1:17" ht="20.100000000000001" customHeight="1" thickBot="1">
      <c r="A52" s="32" t="s">
        <v>39</v>
      </c>
      <c r="B52" s="115"/>
      <c r="C52" s="115"/>
      <c r="D52" s="115"/>
      <c r="E52" s="118">
        <f t="shared" ref="E52:M52" si="56">(E32/E12)*10</f>
        <v>1.9514716938914203</v>
      </c>
      <c r="F52" s="119">
        <f t="shared" si="56"/>
        <v>1.9038868049616762</v>
      </c>
      <c r="G52" s="119">
        <f t="shared" si="56"/>
        <v>1.9883933977311805</v>
      </c>
      <c r="H52" s="119">
        <f t="shared" si="56"/>
        <v>2.2330439441238186</v>
      </c>
      <c r="I52" s="119">
        <f t="shared" si="56"/>
        <v>2.1997421204249616</v>
      </c>
      <c r="J52" s="119">
        <f t="shared" si="56"/>
        <v>2.2472882259467415</v>
      </c>
      <c r="K52" s="119">
        <f t="shared" si="56"/>
        <v>2.5841247304131536</v>
      </c>
      <c r="L52" s="119">
        <f t="shared" si="56"/>
        <v>2.5763011260350712</v>
      </c>
      <c r="M52" s="119">
        <f t="shared" si="56"/>
        <v>2.7241107324044407</v>
      </c>
      <c r="N52" s="119">
        <f t="shared" ref="N52:P52" si="57">(N32/N12)*10</f>
        <v>2.6122558556234061</v>
      </c>
      <c r="O52" s="119">
        <f t="shared" si="57"/>
        <v>2.6570807918041588</v>
      </c>
      <c r="P52" s="119">
        <f t="shared" si="57"/>
        <v>2.7973906866258469</v>
      </c>
      <c r="Q52" s="34">
        <f t="shared" si="49"/>
        <v>5.2806032565693127E-2</v>
      </c>
    </row>
    <row r="53" spans="1:17" ht="20.100000000000001" customHeight="1">
      <c r="A53" s="198"/>
      <c r="B53" s="211" t="s">
        <v>96</v>
      </c>
      <c r="C53" s="9"/>
      <c r="D53" s="9"/>
      <c r="E53" s="121">
        <f t="shared" ref="E53:M53" si="58">(E33/E13)*10</f>
        <v>2.5272680091915922</v>
      </c>
      <c r="F53" s="122">
        <f t="shared" si="58"/>
        <v>2.5289544066821437</v>
      </c>
      <c r="G53" s="122">
        <f t="shared" si="58"/>
        <v>2.6498227216725772</v>
      </c>
      <c r="H53" s="122">
        <f t="shared" si="58"/>
        <v>2.8337662661171663</v>
      </c>
      <c r="I53" s="122">
        <f t="shared" si="58"/>
        <v>2.7579200873638414</v>
      </c>
      <c r="J53" s="122">
        <f t="shared" si="58"/>
        <v>2.839102647821111</v>
      </c>
      <c r="K53" s="122">
        <f t="shared" si="58"/>
        <v>3.0739327779781878</v>
      </c>
      <c r="L53" s="122">
        <f t="shared" si="58"/>
        <v>3.05551404260394</v>
      </c>
      <c r="M53" s="122">
        <f t="shared" si="58"/>
        <v>3.2392016741260719</v>
      </c>
      <c r="N53" s="122">
        <f t="shared" ref="N53:P53" si="59">(N33/N13)*10</f>
        <v>3.1325552637752088</v>
      </c>
      <c r="O53" s="122">
        <f t="shared" si="59"/>
        <v>3.0572853052643851</v>
      </c>
      <c r="P53" s="122">
        <f t="shared" si="59"/>
        <v>3.2383662268085796</v>
      </c>
      <c r="Q53" s="236">
        <f t="shared" si="49"/>
        <v>5.9229317339925223E-2</v>
      </c>
    </row>
    <row r="54" spans="1:17" ht="20.100000000000001" customHeight="1">
      <c r="A54" s="198"/>
      <c r="B54" s="207" t="s">
        <v>87</v>
      </c>
      <c r="C54" s="192"/>
      <c r="D54" s="192"/>
      <c r="E54" s="232">
        <f t="shared" ref="E54:M54" si="60">(E34/E14)*10</f>
        <v>0.5950892884683282</v>
      </c>
      <c r="F54" s="226">
        <f t="shared" si="60"/>
        <v>0.58936267431555067</v>
      </c>
      <c r="G54" s="226">
        <f t="shared" si="60"/>
        <v>0.65862167405563599</v>
      </c>
      <c r="H54" s="226">
        <f t="shared" si="60"/>
        <v>0.77981362491084572</v>
      </c>
      <c r="I54" s="226">
        <f t="shared" si="60"/>
        <v>0.71922080142691358</v>
      </c>
      <c r="J54" s="226">
        <f t="shared" si="60"/>
        <v>0.70322654034181364</v>
      </c>
      <c r="K54" s="226">
        <f t="shared" si="60"/>
        <v>0.8181055787066106</v>
      </c>
      <c r="L54" s="226">
        <f t="shared" si="60"/>
        <v>0.84505321707873071</v>
      </c>
      <c r="M54" s="226">
        <f t="shared" si="60"/>
        <v>0.95022238148953164</v>
      </c>
      <c r="N54" s="226">
        <f t="shared" ref="N54:P54" si="61">(N34/N14)*10</f>
        <v>0.91128760401197562</v>
      </c>
      <c r="O54" s="226">
        <f t="shared" si="61"/>
        <v>0.98475963395138888</v>
      </c>
      <c r="P54" s="226">
        <f t="shared" si="61"/>
        <v>0.99559306591630725</v>
      </c>
      <c r="Q54" s="237">
        <f t="shared" si="49"/>
        <v>1.100109264374371E-2</v>
      </c>
    </row>
    <row r="55" spans="1:17" ht="20.100000000000001" customHeight="1">
      <c r="A55" s="47"/>
      <c r="B55" s="1"/>
      <c r="C55" s="9" t="s">
        <v>97</v>
      </c>
      <c r="D55" s="9"/>
      <c r="E55" s="233"/>
      <c r="F55" s="228"/>
      <c r="G55" s="228"/>
      <c r="H55" s="228"/>
      <c r="I55" s="228"/>
      <c r="J55" s="228"/>
      <c r="K55" s="228"/>
      <c r="L55" s="228">
        <f t="shared" ref="L55:M55" si="62">(L35/L15)*10</f>
        <v>0.99890378830171467</v>
      </c>
      <c r="M55" s="228">
        <f t="shared" si="62"/>
        <v>1.0843232706808013</v>
      </c>
      <c r="N55" s="228">
        <f t="shared" ref="N55:P55" si="63">(N35/N15)*10</f>
        <v>1.0116434736286342</v>
      </c>
      <c r="O55" s="228">
        <f t="shared" si="63"/>
        <v>1.1007883047705112</v>
      </c>
      <c r="P55" s="228">
        <f t="shared" si="63"/>
        <v>1.1337116879181892</v>
      </c>
      <c r="Q55" s="260">
        <f t="shared" si="49"/>
        <v>2.9908914370726191E-2</v>
      </c>
    </row>
    <row r="56" spans="1:17" ht="20.100000000000001" customHeight="1" thickBot="1">
      <c r="A56" s="47"/>
      <c r="B56" s="1"/>
      <c r="C56" s="9" t="s">
        <v>98</v>
      </c>
      <c r="D56" s="9"/>
      <c r="E56" s="233">
        <f t="shared" ref="E56:M56" si="64">(E36/E16)*10</f>
        <v>0.5950892884683282</v>
      </c>
      <c r="F56" s="228">
        <f t="shared" si="64"/>
        <v>0.58936267431555067</v>
      </c>
      <c r="G56" s="228">
        <f t="shared" si="64"/>
        <v>0.65862167405563599</v>
      </c>
      <c r="H56" s="228">
        <f t="shared" si="64"/>
        <v>0.77981362491084572</v>
      </c>
      <c r="I56" s="228">
        <f t="shared" si="64"/>
        <v>0.71922080142691358</v>
      </c>
      <c r="J56" s="228">
        <f t="shared" si="64"/>
        <v>0.70322654034181364</v>
      </c>
      <c r="K56" s="228">
        <f t="shared" si="64"/>
        <v>0.8181055787066106</v>
      </c>
      <c r="L56" s="228">
        <f t="shared" si="64"/>
        <v>0.7139558570781499</v>
      </c>
      <c r="M56" s="228">
        <f t="shared" si="64"/>
        <v>0.83098780590075716</v>
      </c>
      <c r="N56" s="228">
        <f t="shared" ref="N56:P56" si="65">(N36/N16)*10</f>
        <v>0.82380999206177419</v>
      </c>
      <c r="O56" s="228">
        <f t="shared" si="65"/>
        <v>0.86423979480118351</v>
      </c>
      <c r="P56" s="228">
        <f t="shared" si="65"/>
        <v>0.87515870051029665</v>
      </c>
      <c r="Q56" s="261">
        <f t="shared" si="49"/>
        <v>1.2634115872464546E-2</v>
      </c>
    </row>
    <row r="57" spans="1:17" ht="20.100000000000001" customHeight="1" thickBot="1">
      <c r="A57" s="56" t="s">
        <v>30</v>
      </c>
      <c r="B57" s="212"/>
      <c r="C57" s="212"/>
      <c r="D57" s="212"/>
      <c r="E57" s="281">
        <f t="shared" ref="E57:M57" si="66">(E37/E17)*10</f>
        <v>2.3041096078953389</v>
      </c>
      <c r="F57" s="238">
        <f t="shared" si="66"/>
        <v>2.1338141762424496</v>
      </c>
      <c r="G57" s="238">
        <f t="shared" si="66"/>
        <v>2.0920963913152479</v>
      </c>
      <c r="H57" s="238">
        <f t="shared" si="66"/>
        <v>2.3705518070998148</v>
      </c>
      <c r="I57" s="238">
        <f t="shared" si="66"/>
        <v>2.5607958290684381</v>
      </c>
      <c r="J57" s="238">
        <f t="shared" si="66"/>
        <v>2.6286072965709968</v>
      </c>
      <c r="K57" s="238">
        <f t="shared" si="66"/>
        <v>2.6046855971487135</v>
      </c>
      <c r="L57" s="238">
        <f t="shared" si="66"/>
        <v>2.6095014985513654</v>
      </c>
      <c r="M57" s="238">
        <f t="shared" si="66"/>
        <v>2.7084618535701899</v>
      </c>
      <c r="N57" s="238">
        <f t="shared" ref="N57:P57" si="67">(N37/N17)*10</f>
        <v>2.7652525431392165</v>
      </c>
      <c r="O57" s="238">
        <f t="shared" si="67"/>
        <v>2.7168687748521556</v>
      </c>
      <c r="P57" s="238">
        <f t="shared" si="67"/>
        <v>2.8177079601619415</v>
      </c>
      <c r="Q57" s="181">
        <f t="shared" si="49"/>
        <v>3.7115957253133526E-2</v>
      </c>
    </row>
    <row r="58" spans="1:17" ht="20.100000000000001" customHeight="1">
      <c r="A58" s="200"/>
      <c r="B58" s="245" t="s">
        <v>96</v>
      </c>
      <c r="C58" s="211"/>
      <c r="D58" s="211"/>
      <c r="E58" s="266">
        <f t="shared" ref="E58:M58" si="68">(E38/E18)*10</f>
        <v>2.9352648216766646</v>
      </c>
      <c r="F58" s="231">
        <f t="shared" si="68"/>
        <v>2.8476552395745696</v>
      </c>
      <c r="G58" s="231">
        <f t="shared" si="68"/>
        <v>2.9156534700761325</v>
      </c>
      <c r="H58" s="231">
        <f t="shared" si="68"/>
        <v>3.0424010897067486</v>
      </c>
      <c r="I58" s="231">
        <f t="shared" si="68"/>
        <v>3.0430508461331836</v>
      </c>
      <c r="J58" s="231">
        <f t="shared" si="68"/>
        <v>3.1213282270822722</v>
      </c>
      <c r="K58" s="231">
        <f t="shared" si="68"/>
        <v>3.1841891450406972</v>
      </c>
      <c r="L58" s="231">
        <f t="shared" si="68"/>
        <v>3.1823569561671472</v>
      </c>
      <c r="M58" s="231">
        <f t="shared" si="68"/>
        <v>3.2527672435942003</v>
      </c>
      <c r="N58" s="231">
        <f t="shared" ref="N58:P58" si="69">(N38/N18)*10</f>
        <v>3.2066226486435951</v>
      </c>
      <c r="O58" s="231">
        <f t="shared" si="69"/>
        <v>3.1088071412322349</v>
      </c>
      <c r="P58" s="231">
        <f t="shared" si="69"/>
        <v>3.260096420555251</v>
      </c>
      <c r="Q58" s="262">
        <f t="shared" si="49"/>
        <v>4.8664736167277865E-2</v>
      </c>
    </row>
    <row r="59" spans="1:17" ht="20.100000000000001" customHeight="1">
      <c r="A59" s="200"/>
      <c r="B59" s="207" t="s">
        <v>87</v>
      </c>
      <c r="C59" s="207"/>
      <c r="D59" s="207"/>
      <c r="E59" s="232">
        <f t="shared" ref="E59:M59" si="70">(E39/E19)*10</f>
        <v>0.5776637357887312</v>
      </c>
      <c r="F59" s="226">
        <f t="shared" si="70"/>
        <v>0.55159371624035924</v>
      </c>
      <c r="G59" s="226">
        <f t="shared" si="70"/>
        <v>0.62101998842176021</v>
      </c>
      <c r="H59" s="226">
        <f t="shared" si="70"/>
        <v>0.76312720335742379</v>
      </c>
      <c r="I59" s="226">
        <f t="shared" si="70"/>
        <v>0.79882666881590525</v>
      </c>
      <c r="J59" s="226">
        <f t="shared" si="70"/>
        <v>0.77725704728417389</v>
      </c>
      <c r="K59" s="226">
        <f t="shared" si="70"/>
        <v>0.68693139497048861</v>
      </c>
      <c r="L59" s="226">
        <f t="shared" si="70"/>
        <v>0.75424524755252731</v>
      </c>
      <c r="M59" s="226">
        <f t="shared" si="70"/>
        <v>0.88733376342642223</v>
      </c>
      <c r="N59" s="226">
        <f t="shared" ref="N59:P59" si="71">(N39/N19)*10</f>
        <v>0.91835091377710731</v>
      </c>
      <c r="O59" s="226">
        <f t="shared" si="71"/>
        <v>1.0426083024923962</v>
      </c>
      <c r="P59" s="226">
        <f t="shared" si="71"/>
        <v>1.034383609759348</v>
      </c>
      <c r="Q59" s="237">
        <f t="shared" si="49"/>
        <v>-7.8885739864020029E-3</v>
      </c>
    </row>
    <row r="60" spans="1:17" ht="20.100000000000001" customHeight="1">
      <c r="A60" s="47"/>
      <c r="B60" s="201"/>
      <c r="C60" s="9" t="s">
        <v>97</v>
      </c>
      <c r="D60" s="9"/>
      <c r="E60" s="233"/>
      <c r="F60" s="228"/>
      <c r="G60" s="228"/>
      <c r="H60" s="228"/>
      <c r="I60" s="228"/>
      <c r="J60" s="228"/>
      <c r="K60" s="228"/>
      <c r="L60" s="228">
        <f t="shared" ref="L60:M60" si="72">(L40/L20)*10</f>
        <v>1.0567015808489342</v>
      </c>
      <c r="M60" s="228">
        <f t="shared" si="72"/>
        <v>1.1239442074241459</v>
      </c>
      <c r="N60" s="228">
        <f t="shared" ref="N60:P60" si="73">(N40/N20)*10</f>
        <v>1.0652255604669616</v>
      </c>
      <c r="O60" s="228">
        <f t="shared" si="73"/>
        <v>1.1951218932088574</v>
      </c>
      <c r="P60" s="228">
        <f t="shared" si="73"/>
        <v>1.23220580203639</v>
      </c>
      <c r="Q60" s="260">
        <f t="shared" si="49"/>
        <v>3.1029394606740604E-2</v>
      </c>
    </row>
    <row r="61" spans="1:17" ht="20.100000000000001" customHeight="1" thickBot="1">
      <c r="A61" s="48"/>
      <c r="B61" s="114"/>
      <c r="C61" s="213" t="s">
        <v>98</v>
      </c>
      <c r="D61" s="213"/>
      <c r="E61" s="234">
        <f t="shared" ref="E61:M61" si="74">(E41/E21)*10</f>
        <v>0.5776637357887312</v>
      </c>
      <c r="F61" s="235">
        <f t="shared" si="74"/>
        <v>0.55159371624035924</v>
      </c>
      <c r="G61" s="235">
        <f t="shared" si="74"/>
        <v>0.62101998842176021</v>
      </c>
      <c r="H61" s="235">
        <f t="shared" si="74"/>
        <v>0.76312720335742379</v>
      </c>
      <c r="I61" s="235">
        <f t="shared" si="74"/>
        <v>0.79882666881590525</v>
      </c>
      <c r="J61" s="235">
        <f t="shared" si="74"/>
        <v>0.77725704728417389</v>
      </c>
      <c r="K61" s="235">
        <f t="shared" si="74"/>
        <v>0.68693139497048861</v>
      </c>
      <c r="L61" s="235">
        <f t="shared" si="74"/>
        <v>0.59010094314234229</v>
      </c>
      <c r="M61" s="235">
        <f t="shared" si="74"/>
        <v>0.73228511718513201</v>
      </c>
      <c r="N61" s="235">
        <f t="shared" ref="N61:P61" si="75">(N41/N21)*10</f>
        <v>0.7814638686103752</v>
      </c>
      <c r="O61" s="235">
        <f t="shared" si="75"/>
        <v>0.81589183384694175</v>
      </c>
      <c r="P61" s="235">
        <f t="shared" si="75"/>
        <v>0.8119444496211603</v>
      </c>
      <c r="Q61" s="263">
        <f t="shared" si="49"/>
        <v>-4.8381219936587351E-3</v>
      </c>
    </row>
  </sheetData>
  <mergeCells count="14">
    <mergeCell ref="A44:D46"/>
    <mergeCell ref="S4:W5"/>
    <mergeCell ref="S24:W25"/>
    <mergeCell ref="Q44:Q46"/>
    <mergeCell ref="E44:P44"/>
    <mergeCell ref="E5:P5"/>
    <mergeCell ref="E25:P25"/>
    <mergeCell ref="E45:P45"/>
    <mergeCell ref="Q4:Q6"/>
    <mergeCell ref="A4:D6"/>
    <mergeCell ref="E4:P4"/>
    <mergeCell ref="E24:P24"/>
    <mergeCell ref="Q24:Q26"/>
    <mergeCell ref="A24:D26"/>
  </mergeCells>
  <printOptions horizontalCentered="1"/>
  <pageMargins left="0.31496062992125984" right="0.31496062992125984" top="0.35433070866141736" bottom="0.35433070866141736" header="0.31496062992125984" footer="0.31496062992125984"/>
  <pageSetup paperSize="9" scale="1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9" id="{6BBDE3F2-5ACC-46F5-9790-9C0B833F124D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Q14:Q20</xm:sqref>
        </x14:conditionalFormatting>
        <x14:conditionalFormatting xmlns:xm="http://schemas.microsoft.com/office/excel/2006/main">
          <x14:cfRule type="iconSet" priority="3" id="{15372A88-1612-4A46-9F10-7E524248263A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Q34:Q40</xm:sqref>
        </x14:conditionalFormatting>
        <x14:conditionalFormatting xmlns:xm="http://schemas.microsoft.com/office/excel/2006/main">
          <x14:cfRule type="iconSet" priority="105" id="{820F64D4-531E-4CD5-939B-A6FB4C8B6A9E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Q7:Q13 Q21</xm:sqref>
        </x14:conditionalFormatting>
        <x14:conditionalFormatting xmlns:xm="http://schemas.microsoft.com/office/excel/2006/main">
          <x14:cfRule type="iconSet" priority="4" id="{F5816CF5-203A-426B-A613-771E3260EDF9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Q27:Q33 Q41</xm:sqref>
        </x14:conditionalFormatting>
        <x14:conditionalFormatting xmlns:xm="http://schemas.microsoft.com/office/excel/2006/main">
          <x14:cfRule type="iconSet" priority="1" id="{E704E7D8-48E0-4C3A-A9E8-382C0A75138D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Q54:Q60</xm:sqref>
        </x14:conditionalFormatting>
        <x14:conditionalFormatting xmlns:xm="http://schemas.microsoft.com/office/excel/2006/main">
          <x14:cfRule type="iconSet" priority="2" id="{543E9201-4771-456C-96CD-6ACA912088BC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Q47:Q53 Q61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Folha6">
    <pageSetUpPr fitToPage="1"/>
  </sheetPr>
  <dimension ref="A1:BC96"/>
  <sheetViews>
    <sheetView showGridLines="0" topLeftCell="AG4" workbookViewId="0">
      <selection activeCell="BB56" sqref="BB56"/>
    </sheetView>
  </sheetViews>
  <sheetFormatPr defaultRowHeight="15"/>
  <cols>
    <col min="1" max="1" width="32.28515625" customWidth="1"/>
    <col min="2" max="2" width="9.140625" customWidth="1"/>
    <col min="14" max="14" width="10.5703125" customWidth="1"/>
    <col min="15" max="15" width="1.140625" customWidth="1"/>
    <col min="16" max="20" width="9.140625" customWidth="1"/>
    <col min="21" max="21" width="1.85546875" customWidth="1"/>
    <col min="22" max="22" width="9.140625" customWidth="1"/>
    <col min="34" max="34" width="10.42578125" customWidth="1"/>
    <col min="35" max="35" width="1.140625" customWidth="1"/>
    <col min="36" max="40" width="9.140625" customWidth="1"/>
    <col min="41" max="41" width="1.85546875" customWidth="1"/>
    <col min="42" max="42" width="9.140625" customWidth="1"/>
    <col min="54" max="54" width="10.7109375" customWidth="1"/>
  </cols>
  <sheetData>
    <row r="1" spans="1:55" ht="15.75">
      <c r="A1" s="18" t="s">
        <v>86</v>
      </c>
      <c r="B1" s="18"/>
    </row>
    <row r="3" spans="1:55" ht="8.25" customHeight="1" thickBot="1"/>
    <row r="4" spans="1:55" ht="15" customHeight="1">
      <c r="A4" s="540" t="s">
        <v>21</v>
      </c>
      <c r="B4" s="533" t="s">
        <v>19</v>
      </c>
      <c r="C4" s="530"/>
      <c r="D4" s="530"/>
      <c r="E4" s="530"/>
      <c r="F4" s="530"/>
      <c r="G4" s="530"/>
      <c r="H4" s="530"/>
      <c r="I4" s="530"/>
      <c r="J4" s="530"/>
      <c r="K4" s="530"/>
      <c r="L4" s="530"/>
      <c r="M4" s="531"/>
      <c r="N4" s="519" t="s">
        <v>196</v>
      </c>
      <c r="P4" s="489" t="s">
        <v>112</v>
      </c>
      <c r="Q4" s="495"/>
      <c r="R4" s="495"/>
      <c r="S4" s="495"/>
      <c r="T4" s="522"/>
      <c r="V4" s="529">
        <v>1000</v>
      </c>
      <c r="W4" s="530"/>
      <c r="X4" s="530"/>
      <c r="Y4" s="530"/>
      <c r="Z4" s="530"/>
      <c r="AA4" s="530"/>
      <c r="AB4" s="530"/>
      <c r="AC4" s="530"/>
      <c r="AD4" s="530"/>
      <c r="AE4" s="530"/>
      <c r="AF4" s="530"/>
      <c r="AG4" s="531"/>
      <c r="AH4" s="519" t="s">
        <v>196</v>
      </c>
      <c r="AJ4" s="489" t="s">
        <v>112</v>
      </c>
      <c r="AK4" s="495"/>
      <c r="AL4" s="495"/>
      <c r="AM4" s="495"/>
      <c r="AN4" s="522"/>
      <c r="AP4" s="529" t="s">
        <v>41</v>
      </c>
      <c r="AQ4" s="530"/>
      <c r="AR4" s="530"/>
      <c r="AS4" s="530"/>
      <c r="AT4" s="530"/>
      <c r="AU4" s="530"/>
      <c r="AV4" s="530"/>
      <c r="AW4" s="530"/>
      <c r="AX4" s="530"/>
      <c r="AY4" s="530"/>
      <c r="AZ4" s="530"/>
      <c r="BA4" s="531"/>
      <c r="BB4" s="519" t="s">
        <v>196</v>
      </c>
    </row>
    <row r="5" spans="1:55" ht="15" customHeight="1" thickBot="1">
      <c r="A5" s="541"/>
      <c r="B5" s="526" t="s">
        <v>69</v>
      </c>
      <c r="C5" s="527"/>
      <c r="D5" s="527"/>
      <c r="E5" s="527"/>
      <c r="F5" s="527"/>
      <c r="G5" s="527"/>
      <c r="H5" s="527"/>
      <c r="I5" s="527"/>
      <c r="J5" s="527"/>
      <c r="K5" s="527"/>
      <c r="L5" s="527"/>
      <c r="M5" s="528"/>
      <c r="N5" s="520"/>
      <c r="P5" s="523"/>
      <c r="Q5" s="524"/>
      <c r="R5" s="524"/>
      <c r="S5" s="524"/>
      <c r="T5" s="525"/>
      <c r="V5" s="532" t="str">
        <f>B5</f>
        <v>jan-dez</v>
      </c>
      <c r="W5" s="527"/>
      <c r="X5" s="527"/>
      <c r="Y5" s="527"/>
      <c r="Z5" s="527"/>
      <c r="AA5" s="527"/>
      <c r="AB5" s="527"/>
      <c r="AC5" s="527"/>
      <c r="AD5" s="527"/>
      <c r="AE5" s="527"/>
      <c r="AF5" s="527"/>
      <c r="AG5" s="528"/>
      <c r="AH5" s="520"/>
      <c r="AJ5" s="523"/>
      <c r="AK5" s="524"/>
      <c r="AL5" s="524"/>
      <c r="AM5" s="524"/>
      <c r="AN5" s="525"/>
      <c r="AP5" s="532" t="str">
        <f>B5</f>
        <v>jan-dez</v>
      </c>
      <c r="AQ5" s="527"/>
      <c r="AR5" s="527"/>
      <c r="AS5" s="527"/>
      <c r="AT5" s="527"/>
      <c r="AU5" s="527"/>
      <c r="AV5" s="527"/>
      <c r="AW5" s="527"/>
      <c r="AX5" s="527"/>
      <c r="AY5" s="527"/>
      <c r="AZ5" s="527"/>
      <c r="BA5" s="528"/>
      <c r="BB5" s="520"/>
    </row>
    <row r="6" spans="1:55" s="190" customFormat="1" ht="24.75" customHeight="1" thickBot="1">
      <c r="A6" s="542"/>
      <c r="B6" s="31">
        <v>2010</v>
      </c>
      <c r="C6" s="70">
        <v>2011</v>
      </c>
      <c r="D6" s="70">
        <v>2012</v>
      </c>
      <c r="E6" s="70">
        <v>2013</v>
      </c>
      <c r="F6" s="70">
        <v>2014</v>
      </c>
      <c r="G6" s="70">
        <v>2015</v>
      </c>
      <c r="H6" s="70">
        <v>2016</v>
      </c>
      <c r="I6" s="70">
        <v>2017</v>
      </c>
      <c r="J6" s="70">
        <v>2018</v>
      </c>
      <c r="K6" s="70">
        <v>2019</v>
      </c>
      <c r="L6" s="70">
        <v>2020</v>
      </c>
      <c r="M6" s="30">
        <v>2021</v>
      </c>
      <c r="N6" s="521"/>
      <c r="O6"/>
      <c r="P6" s="284">
        <v>2010</v>
      </c>
      <c r="Q6" s="339">
        <v>2015</v>
      </c>
      <c r="R6" s="386">
        <v>2019</v>
      </c>
      <c r="S6" s="386">
        <v>2020</v>
      </c>
      <c r="T6" s="288">
        <v>2021</v>
      </c>
      <c r="U6"/>
      <c r="V6" s="51">
        <v>2010</v>
      </c>
      <c r="W6" s="70">
        <v>2011</v>
      </c>
      <c r="X6" s="70">
        <v>2012</v>
      </c>
      <c r="Y6" s="70">
        <v>2013</v>
      </c>
      <c r="Z6" s="70">
        <v>2014</v>
      </c>
      <c r="AA6" s="70">
        <v>2015</v>
      </c>
      <c r="AB6" s="70">
        <v>2016</v>
      </c>
      <c r="AC6" s="29">
        <v>2017</v>
      </c>
      <c r="AD6" s="70">
        <v>2018</v>
      </c>
      <c r="AE6" s="70">
        <v>2019</v>
      </c>
      <c r="AF6" s="358">
        <v>2020</v>
      </c>
      <c r="AG6" s="30">
        <v>2021</v>
      </c>
      <c r="AH6" s="521"/>
      <c r="AI6"/>
      <c r="AJ6" s="284">
        <v>2010</v>
      </c>
      <c r="AK6" s="339">
        <v>2015</v>
      </c>
      <c r="AL6" s="386">
        <v>2019</v>
      </c>
      <c r="AM6" s="386">
        <v>2020</v>
      </c>
      <c r="AN6" s="288">
        <v>2021</v>
      </c>
      <c r="AO6"/>
      <c r="AP6" s="51">
        <v>2010</v>
      </c>
      <c r="AQ6" s="70">
        <v>2011</v>
      </c>
      <c r="AR6" s="70">
        <v>2012</v>
      </c>
      <c r="AS6" s="70">
        <v>2013</v>
      </c>
      <c r="AT6" s="70">
        <v>2014</v>
      </c>
      <c r="AU6" s="70">
        <v>2015</v>
      </c>
      <c r="AV6" s="70">
        <v>2016</v>
      </c>
      <c r="AW6" s="70">
        <v>2017</v>
      </c>
      <c r="AX6" s="70">
        <v>2018</v>
      </c>
      <c r="AY6" s="70">
        <v>2019</v>
      </c>
      <c r="AZ6" s="70">
        <v>2020</v>
      </c>
      <c r="BA6" s="30">
        <v>2021</v>
      </c>
      <c r="BB6" s="521"/>
    </row>
    <row r="7" spans="1:55" ht="20.100000000000001" customHeight="1">
      <c r="A7" s="47" t="s">
        <v>117</v>
      </c>
      <c r="B7" s="79">
        <v>513298.16000000009</v>
      </c>
      <c r="C7" s="60">
        <v>580022.09</v>
      </c>
      <c r="D7" s="60">
        <v>596395.92999999982</v>
      </c>
      <c r="E7" s="60">
        <v>515312.22</v>
      </c>
      <c r="F7" s="60">
        <v>361901.61</v>
      </c>
      <c r="G7" s="60">
        <v>367413.69</v>
      </c>
      <c r="H7" s="60">
        <v>379599.54</v>
      </c>
      <c r="I7" s="60">
        <v>385057.31000000006</v>
      </c>
      <c r="J7" s="60">
        <v>429624.72999999986</v>
      </c>
      <c r="K7" s="60">
        <v>416815.14999999997</v>
      </c>
      <c r="L7" s="60">
        <v>405676.41999999993</v>
      </c>
      <c r="M7" s="80">
        <v>424635.02999999985</v>
      </c>
      <c r="N7" s="42">
        <f t="shared" ref="N7:N33" si="0">(M7-L7)/L7</f>
        <v>4.6733329977620912E-2</v>
      </c>
      <c r="P7" s="340">
        <f>B7/$B$33</f>
        <v>0.19250216926683048</v>
      </c>
      <c r="Q7" s="341">
        <f>G7/$G$33</f>
        <v>0.13130411797863673</v>
      </c>
      <c r="R7" s="341">
        <f>K7/$K$33</f>
        <v>0.14066339575863568</v>
      </c>
      <c r="S7" s="341">
        <f>L7/$L$33</f>
        <v>0.12872960619438814</v>
      </c>
      <c r="T7" s="341">
        <f>M7/$M$33</f>
        <v>0.12921360677805355</v>
      </c>
      <c r="V7" s="79">
        <v>110519.433</v>
      </c>
      <c r="W7" s="60">
        <v>110544.41600000001</v>
      </c>
      <c r="X7" s="60">
        <v>112817.00299999998</v>
      </c>
      <c r="Y7" s="60">
        <v>113356.74999999999</v>
      </c>
      <c r="Z7" s="60">
        <v>109002.72200000001</v>
      </c>
      <c r="AA7" s="60">
        <v>110101.22900000002</v>
      </c>
      <c r="AB7" s="60">
        <v>109881.25300000001</v>
      </c>
      <c r="AC7" s="60">
        <v>109385.83099999999</v>
      </c>
      <c r="AD7" s="60">
        <v>115112.97400000002</v>
      </c>
      <c r="AE7" s="60">
        <v>114137.16400000003</v>
      </c>
      <c r="AF7" s="60">
        <v>110831.07399999999</v>
      </c>
      <c r="AG7" s="80">
        <v>116071.95000000001</v>
      </c>
      <c r="AH7" s="42">
        <f t="shared" ref="AH7:AH33" si="1">(AG7-AF7)/AF7</f>
        <v>4.728706319312595E-2</v>
      </c>
      <c r="AJ7" s="340">
        <f>V7/$V$33</f>
        <v>0.17988768534624247</v>
      </c>
      <c r="AK7" s="341">
        <f>AA7/$AA$33</f>
        <v>0.1496888562873252</v>
      </c>
      <c r="AL7" s="341">
        <f>AE7/$AE$33</f>
        <v>0.1392931881041326</v>
      </c>
      <c r="AM7" s="341">
        <f>AF7/$AF$33</f>
        <v>0.12944687036847666</v>
      </c>
      <c r="AN7" s="342">
        <f>AG7/$AG$33</f>
        <v>0.12534982524144511</v>
      </c>
      <c r="AP7" s="52">
        <f t="shared" ref="AP7:AX7" si="2">(V7/B7)*10</f>
        <v>2.1531234984360745</v>
      </c>
      <c r="AQ7" s="73">
        <f t="shared" si="2"/>
        <v>1.905865619704243</v>
      </c>
      <c r="AR7" s="73">
        <f t="shared" si="2"/>
        <v>1.8916460915486131</v>
      </c>
      <c r="AS7" s="73">
        <f t="shared" si="2"/>
        <v>2.1997683268601702</v>
      </c>
      <c r="AT7" s="73">
        <f t="shared" si="2"/>
        <v>3.0119435500715239</v>
      </c>
      <c r="AU7" s="73">
        <f t="shared" si="2"/>
        <v>2.9966555954950951</v>
      </c>
      <c r="AV7" s="73">
        <f t="shared" si="2"/>
        <v>2.8946624382105419</v>
      </c>
      <c r="AW7" s="73">
        <f t="shared" si="2"/>
        <v>2.8407675470438409</v>
      </c>
      <c r="AX7" s="73">
        <f t="shared" si="2"/>
        <v>2.6793842617020687</v>
      </c>
      <c r="AY7" s="73">
        <f t="shared" ref="AY7:AY33" si="3">(AE7/K7)*10</f>
        <v>2.7383161096711586</v>
      </c>
      <c r="AZ7" s="73">
        <f t="shared" ref="AZ7:AZ33" si="4">(AF7/L7)*10</f>
        <v>2.732006804832285</v>
      </c>
      <c r="BA7" s="73">
        <f>(AG7/M7)*10</f>
        <v>2.7334520658834967</v>
      </c>
      <c r="BB7" s="116">
        <f>(BA7-AZ7)/AZ7</f>
        <v>5.2901078015448063E-4</v>
      </c>
      <c r="BC7" s="8"/>
    </row>
    <row r="8" spans="1:55" ht="20.100000000000001" customHeight="1">
      <c r="A8" s="47" t="s">
        <v>119</v>
      </c>
      <c r="B8" s="81">
        <v>124147.99999999999</v>
      </c>
      <c r="C8" s="61">
        <v>129221.42999999998</v>
      </c>
      <c r="D8" s="61">
        <v>137360.88000000003</v>
      </c>
      <c r="E8" s="61">
        <v>142859.88999999987</v>
      </c>
      <c r="F8" s="61">
        <v>160180.49000000002</v>
      </c>
      <c r="G8" s="61">
        <v>172361.04000000004</v>
      </c>
      <c r="H8" s="61">
        <v>187504.32</v>
      </c>
      <c r="I8" s="61">
        <v>201638.72999999998</v>
      </c>
      <c r="J8" s="61">
        <v>207543.03999999998</v>
      </c>
      <c r="K8" s="61">
        <v>226839.17999999996</v>
      </c>
      <c r="L8" s="61">
        <v>257453.40999999997</v>
      </c>
      <c r="M8" s="82">
        <v>274922.68000000011</v>
      </c>
      <c r="N8" s="42">
        <f t="shared" si="0"/>
        <v>6.7854102223777635E-2</v>
      </c>
      <c r="P8" s="340">
        <f t="shared" ref="P8:P32" si="5">B8/$B$33</f>
        <v>4.6559214843354325E-2</v>
      </c>
      <c r="Q8" s="341">
        <f t="shared" ref="Q8:Q32" si="6">G8/$G$33</f>
        <v>6.1597362719610506E-2</v>
      </c>
      <c r="R8" s="341">
        <f t="shared" ref="R8:R32" si="7">K8/$K$33</f>
        <v>7.6551846423778963E-2</v>
      </c>
      <c r="S8" s="341">
        <f t="shared" ref="S8:S32" si="8">L8/$L$33</f>
        <v>8.1695347446376979E-2</v>
      </c>
      <c r="T8" s="341">
        <f t="shared" ref="T8:T32" si="9">M8/$M$33</f>
        <v>8.3657137443156004E-2</v>
      </c>
      <c r="V8" s="81">
        <v>44879.595999999998</v>
      </c>
      <c r="W8" s="61">
        <v>47386.455000000002</v>
      </c>
      <c r="X8" s="61">
        <v>51284.888999999996</v>
      </c>
      <c r="Y8" s="61">
        <v>55873.522999999972</v>
      </c>
      <c r="Z8" s="61">
        <v>59259.964000000007</v>
      </c>
      <c r="AA8" s="61">
        <v>68910.221999999994</v>
      </c>
      <c r="AB8" s="61">
        <v>74807.566999999995</v>
      </c>
      <c r="AC8" s="61">
        <v>78981.016999999993</v>
      </c>
      <c r="AD8" s="61">
        <v>80842.428999999989</v>
      </c>
      <c r="AE8" s="61">
        <v>89480.349999999977</v>
      </c>
      <c r="AF8" s="61">
        <v>92250.346999999965</v>
      </c>
      <c r="AG8" s="82">
        <v>104305.17600000005</v>
      </c>
      <c r="AH8" s="42">
        <f t="shared" si="1"/>
        <v>0.13067516157960998</v>
      </c>
      <c r="AJ8" s="340">
        <f t="shared" ref="AJ8:AJ32" si="10">V8/$V$33</f>
        <v>7.3048570957783346E-2</v>
      </c>
      <c r="AK8" s="341">
        <f t="shared" ref="AK8:AK32" si="11">AA8/$AA$33</f>
        <v>9.3687349463516631E-2</v>
      </c>
      <c r="AL8" s="341">
        <f t="shared" ref="AL8:AL32" si="12">AE8/$AE$33</f>
        <v>0.10920197057089673</v>
      </c>
      <c r="AM8" s="341">
        <f t="shared" ref="AM8:AM32" si="13">AF8/$AF$33</f>
        <v>0.10774522233318777</v>
      </c>
      <c r="AN8" s="342">
        <f t="shared" ref="AN8:AN32" si="14">AG8/$AG$33</f>
        <v>0.11264250823199042</v>
      </c>
      <c r="AP8" s="52">
        <f t="shared" ref="AP8:AP33" si="15">(V8/B8)*10</f>
        <v>3.6150075716080812</v>
      </c>
      <c r="AQ8" s="74">
        <f t="shared" ref="AQ8:AQ22" si="16">(W8/C8)*10</f>
        <v>3.6670740294392354</v>
      </c>
      <c r="AR8" s="74">
        <f t="shared" ref="AR8:AR22" si="17">(X8/D8)*10</f>
        <v>3.7335876852274086</v>
      </c>
      <c r="AS8" s="74">
        <f t="shared" ref="AS8:AS22" si="18">(Y8/E8)*10</f>
        <v>3.9110714000969775</v>
      </c>
      <c r="AT8" s="74">
        <f t="shared" ref="AT8:AT22" si="19">(Z8/F8)*10</f>
        <v>3.6995743988546921</v>
      </c>
      <c r="AU8" s="74">
        <f t="shared" ref="AU8:AU22" si="20">(AA8/G8)*10</f>
        <v>3.9980161410026294</v>
      </c>
      <c r="AV8" s="74">
        <f t="shared" ref="AV8:AV22" si="21">(AB8/H8)*10</f>
        <v>3.9896449852462061</v>
      </c>
      <c r="AW8" s="74">
        <f t="shared" ref="AW8:AW22" si="22">(AC8/I8)*10</f>
        <v>3.9169566779159934</v>
      </c>
      <c r="AX8" s="74">
        <f t="shared" ref="AX8:AX22" si="23">(AD8/J8)*10</f>
        <v>3.89521272310553</v>
      </c>
      <c r="AY8" s="74">
        <f t="shared" si="3"/>
        <v>3.9446602654797109</v>
      </c>
      <c r="AZ8" s="74">
        <f t="shared" si="4"/>
        <v>3.5831860607323081</v>
      </c>
      <c r="BA8" s="74">
        <f t="shared" ref="BA8:BA22" si="24">(AG8/M8)*10</f>
        <v>3.793982220746575</v>
      </c>
      <c r="BB8" s="42">
        <f t="shared" ref="BB8:BB33" si="25">(BA8-AZ8)/AZ8</f>
        <v>5.8829253195739936E-2</v>
      </c>
      <c r="BC8" s="8"/>
    </row>
    <row r="9" spans="1:55" ht="20.100000000000001" customHeight="1">
      <c r="A9" s="47" t="s">
        <v>118</v>
      </c>
      <c r="B9" s="81">
        <v>194212.64999999997</v>
      </c>
      <c r="C9" s="61">
        <v>211137.28999999998</v>
      </c>
      <c r="D9" s="61">
        <v>216401.48999999996</v>
      </c>
      <c r="E9" s="61">
        <v>201208.06999999998</v>
      </c>
      <c r="F9" s="61">
        <v>199576.70999999996</v>
      </c>
      <c r="G9" s="61">
        <v>193609.27999999997</v>
      </c>
      <c r="H9" s="61">
        <v>200460.97999999992</v>
      </c>
      <c r="I9" s="61">
        <v>218031.85</v>
      </c>
      <c r="J9" s="61">
        <v>217354.19</v>
      </c>
      <c r="K9" s="61">
        <v>217046.02999999997</v>
      </c>
      <c r="L9" s="61">
        <v>290813.82999999996</v>
      </c>
      <c r="M9" s="82">
        <v>269032.21000000002</v>
      </c>
      <c r="N9" s="42">
        <f t="shared" si="0"/>
        <v>-7.4898845078997592E-2</v>
      </c>
      <c r="P9" s="340">
        <f t="shared" si="5"/>
        <v>7.2835555116853898E-2</v>
      </c>
      <c r="Q9" s="341">
        <f t="shared" si="6"/>
        <v>6.9190932278214531E-2</v>
      </c>
      <c r="R9" s="341">
        <f t="shared" si="7"/>
        <v>7.3246933600495834E-2</v>
      </c>
      <c r="S9" s="341">
        <f t="shared" si="8"/>
        <v>9.2281305903315125E-2</v>
      </c>
      <c r="T9" s="341">
        <f t="shared" si="9"/>
        <v>8.1864706719016425E-2</v>
      </c>
      <c r="V9" s="81">
        <v>66525.337999999989</v>
      </c>
      <c r="W9" s="61">
        <v>66635.901000000027</v>
      </c>
      <c r="X9" s="61">
        <v>72410.219999999987</v>
      </c>
      <c r="Y9" s="61">
        <v>72394.204999999958</v>
      </c>
      <c r="Z9" s="61">
        <v>73039.978000000003</v>
      </c>
      <c r="AA9" s="61">
        <v>77622.627000000008</v>
      </c>
      <c r="AB9" s="61">
        <v>73965.876000000004</v>
      </c>
      <c r="AC9" s="61">
        <v>79262.459000000017</v>
      </c>
      <c r="AD9" s="61">
        <v>75546.564999999973</v>
      </c>
      <c r="AE9" s="61">
        <v>77747.793999999994</v>
      </c>
      <c r="AF9" s="61">
        <v>95303.799999999988</v>
      </c>
      <c r="AG9" s="82">
        <v>96051.458999999988</v>
      </c>
      <c r="AH9" s="42">
        <f t="shared" si="1"/>
        <v>7.8450072295123564E-3</v>
      </c>
      <c r="AJ9" s="340">
        <f t="shared" si="10"/>
        <v>0.10828040594178967</v>
      </c>
      <c r="AK9" s="341">
        <f t="shared" si="11"/>
        <v>0.1055323574784769</v>
      </c>
      <c r="AL9" s="341">
        <f t="shared" si="12"/>
        <v>9.4883539373059489E-2</v>
      </c>
      <c r="AM9" s="341">
        <f t="shared" si="13"/>
        <v>0.1113115500822741</v>
      </c>
      <c r="AN9" s="342">
        <f t="shared" si="14"/>
        <v>0.10372905426191106</v>
      </c>
      <c r="AP9" s="52">
        <f t="shared" si="15"/>
        <v>3.4253864513974759</v>
      </c>
      <c r="AQ9" s="74">
        <f t="shared" si="16"/>
        <v>3.1560460494685727</v>
      </c>
      <c r="AR9" s="74">
        <f t="shared" si="17"/>
        <v>3.3461054265384216</v>
      </c>
      <c r="AS9" s="74">
        <f t="shared" si="18"/>
        <v>3.5979772083694241</v>
      </c>
      <c r="AT9" s="74">
        <f t="shared" si="19"/>
        <v>3.6597445663875314</v>
      </c>
      <c r="AU9" s="74">
        <f t="shared" si="20"/>
        <v>4.0092410343140585</v>
      </c>
      <c r="AV9" s="74">
        <f t="shared" si="21"/>
        <v>3.6897892048617158</v>
      </c>
      <c r="AW9" s="74">
        <f t="shared" si="22"/>
        <v>3.6353614850307423</v>
      </c>
      <c r="AX9" s="74">
        <f t="shared" si="23"/>
        <v>3.4757353883999187</v>
      </c>
      <c r="AY9" s="74">
        <f t="shared" si="3"/>
        <v>3.582087817961932</v>
      </c>
      <c r="AZ9" s="74">
        <f t="shared" si="4"/>
        <v>3.2771412556273543</v>
      </c>
      <c r="BA9" s="74">
        <f t="shared" si="24"/>
        <v>3.5702587061972979</v>
      </c>
      <c r="BB9" s="42">
        <f t="shared" si="25"/>
        <v>8.9443032114229437E-2</v>
      </c>
      <c r="BC9" s="8"/>
    </row>
    <row r="10" spans="1:55" ht="20.100000000000001" customHeight="1">
      <c r="A10" s="47" t="s">
        <v>120</v>
      </c>
      <c r="B10" s="81">
        <v>85383.530000000013</v>
      </c>
      <c r="C10" s="61">
        <v>96305.699999999968</v>
      </c>
      <c r="D10" s="61">
        <v>95910.869999999966</v>
      </c>
      <c r="E10" s="61">
        <v>94861.770000000019</v>
      </c>
      <c r="F10" s="61">
        <v>97530.3</v>
      </c>
      <c r="G10" s="61">
        <v>98341.999999999985</v>
      </c>
      <c r="H10" s="61">
        <v>116675.92000000001</v>
      </c>
      <c r="I10" s="61">
        <v>171131.27</v>
      </c>
      <c r="J10" s="61">
        <v>179926.49000000002</v>
      </c>
      <c r="K10" s="61">
        <v>199880.54000000007</v>
      </c>
      <c r="L10" s="61">
        <v>252713.30000000005</v>
      </c>
      <c r="M10" s="82">
        <v>267154.50999999995</v>
      </c>
      <c r="N10" s="42">
        <f t="shared" si="0"/>
        <v>5.7144637816845818E-2</v>
      </c>
      <c r="P10" s="340">
        <f t="shared" si="5"/>
        <v>3.2021378655749513E-2</v>
      </c>
      <c r="Q10" s="341">
        <f t="shared" si="6"/>
        <v>3.5144878706765366E-2</v>
      </c>
      <c r="R10" s="341">
        <f t="shared" si="7"/>
        <v>6.7454063275938558E-2</v>
      </c>
      <c r="S10" s="341">
        <f t="shared" si="8"/>
        <v>8.0191211481022942E-2</v>
      </c>
      <c r="T10" s="341">
        <f t="shared" si="9"/>
        <v>8.1293335135642436E-2</v>
      </c>
      <c r="V10" s="81">
        <v>24960.148000000001</v>
      </c>
      <c r="W10" s="61">
        <v>29102.915000000005</v>
      </c>
      <c r="X10" s="61">
        <v>28595.846999999998</v>
      </c>
      <c r="Y10" s="61">
        <v>28211.688000000006</v>
      </c>
      <c r="Z10" s="61">
        <v>28788.776000000002</v>
      </c>
      <c r="AA10" s="61">
        <v>28766.753000000008</v>
      </c>
      <c r="AB10" s="61">
        <v>28895.111000000008</v>
      </c>
      <c r="AC10" s="61">
        <v>44210.89499999999</v>
      </c>
      <c r="AD10" s="61">
        <v>51408.054999999993</v>
      </c>
      <c r="AE10" s="61">
        <v>54994.247999999992</v>
      </c>
      <c r="AF10" s="61">
        <v>67896.98599999999</v>
      </c>
      <c r="AG10" s="82">
        <v>73736.350999999981</v>
      </c>
      <c r="AH10" s="42">
        <f t="shared" si="1"/>
        <v>8.6003302120067474E-2</v>
      </c>
      <c r="AJ10" s="340">
        <f t="shared" si="10"/>
        <v>4.0626549808843511E-2</v>
      </c>
      <c r="AK10" s="341">
        <f t="shared" si="11"/>
        <v>3.9110029876868874E-2</v>
      </c>
      <c r="AL10" s="341">
        <f t="shared" si="12"/>
        <v>6.7115073327994323E-2</v>
      </c>
      <c r="AM10" s="341">
        <f t="shared" si="13"/>
        <v>7.930133696216167E-2</v>
      </c>
      <c r="AN10" s="342">
        <f t="shared" si="14"/>
        <v>7.9630252716456074E-2</v>
      </c>
      <c r="AP10" s="52">
        <f t="shared" si="15"/>
        <v>2.9232977366946526</v>
      </c>
      <c r="AQ10" s="74">
        <f t="shared" si="16"/>
        <v>3.0219306853073089</v>
      </c>
      <c r="AR10" s="74">
        <f t="shared" si="17"/>
        <v>2.981502200949695</v>
      </c>
      <c r="AS10" s="74">
        <f t="shared" si="18"/>
        <v>2.9739786639022232</v>
      </c>
      <c r="AT10" s="74">
        <f t="shared" si="19"/>
        <v>2.9517776526884463</v>
      </c>
      <c r="AU10" s="74">
        <f t="shared" si="20"/>
        <v>2.9251746964674314</v>
      </c>
      <c r="AV10" s="74">
        <f t="shared" si="21"/>
        <v>2.4765273760001212</v>
      </c>
      <c r="AW10" s="74">
        <f t="shared" si="22"/>
        <v>2.5834492433790732</v>
      </c>
      <c r="AX10" s="74">
        <f t="shared" si="23"/>
        <v>2.8571698919931126</v>
      </c>
      <c r="AY10" s="74">
        <f t="shared" si="3"/>
        <v>2.7513557848102659</v>
      </c>
      <c r="AZ10" s="74">
        <f t="shared" si="4"/>
        <v>2.6867199312422407</v>
      </c>
      <c r="BA10" s="74">
        <f t="shared" si="24"/>
        <v>2.7600638671606177</v>
      </c>
      <c r="BB10" s="42">
        <f t="shared" si="25"/>
        <v>2.7298690520550613E-2</v>
      </c>
      <c r="BC10" s="8"/>
    </row>
    <row r="11" spans="1:55" ht="20.100000000000001" customHeight="1">
      <c r="A11" s="47" t="s">
        <v>122</v>
      </c>
      <c r="B11" s="81">
        <v>204528.99</v>
      </c>
      <c r="C11" s="61">
        <v>209481.84</v>
      </c>
      <c r="D11" s="61">
        <v>229997.36000000002</v>
      </c>
      <c r="E11" s="61">
        <v>196553.00999999975</v>
      </c>
      <c r="F11" s="61">
        <v>233818.56</v>
      </c>
      <c r="G11" s="61">
        <v>214614.79000000004</v>
      </c>
      <c r="H11" s="61">
        <v>224128.68999999992</v>
      </c>
      <c r="I11" s="61">
        <v>251348.97000000003</v>
      </c>
      <c r="J11" s="61">
        <v>258101.81000000003</v>
      </c>
      <c r="K11" s="61">
        <v>229929.55</v>
      </c>
      <c r="L11" s="61">
        <v>193471.77</v>
      </c>
      <c r="M11" s="82">
        <v>218555.10999999996</v>
      </c>
      <c r="N11" s="42">
        <f t="shared" si="0"/>
        <v>0.12964857870478969</v>
      </c>
      <c r="P11" s="340">
        <f t="shared" si="5"/>
        <v>7.6704491309600387E-2</v>
      </c>
      <c r="Q11" s="341">
        <f t="shared" si="6"/>
        <v>7.6697756433954198E-2</v>
      </c>
      <c r="R11" s="341">
        <f t="shared" si="7"/>
        <v>7.7594759423343915E-2</v>
      </c>
      <c r="S11" s="341">
        <f t="shared" si="8"/>
        <v>6.1392635938345257E-2</v>
      </c>
      <c r="T11" s="341">
        <f t="shared" si="9"/>
        <v>6.6504861934904999E-2</v>
      </c>
      <c r="V11" s="81">
        <v>35150.316999999995</v>
      </c>
      <c r="W11" s="61">
        <v>34841.351999999999</v>
      </c>
      <c r="X11" s="61">
        <v>39127.468000000001</v>
      </c>
      <c r="Y11" s="61">
        <v>39741.787999999986</v>
      </c>
      <c r="Z11" s="61">
        <v>46143.153000000006</v>
      </c>
      <c r="AA11" s="61">
        <v>43497.506000000008</v>
      </c>
      <c r="AB11" s="61">
        <v>43585.596999999994</v>
      </c>
      <c r="AC11" s="61">
        <v>46407.423999999985</v>
      </c>
      <c r="AD11" s="61">
        <v>49477.418999999987</v>
      </c>
      <c r="AE11" s="61">
        <v>48331.935000000005</v>
      </c>
      <c r="AF11" s="61">
        <v>48188.177000000003</v>
      </c>
      <c r="AG11" s="82">
        <v>54028.323000000019</v>
      </c>
      <c r="AH11" s="42">
        <f t="shared" si="1"/>
        <v>0.12119458264627887</v>
      </c>
      <c r="AJ11" s="340">
        <f t="shared" si="10"/>
        <v>5.7212645710159195E-2</v>
      </c>
      <c r="AK11" s="341">
        <f t="shared" si="11"/>
        <v>5.9137322840338735E-2</v>
      </c>
      <c r="AL11" s="341">
        <f t="shared" si="12"/>
        <v>5.8984375267916313E-2</v>
      </c>
      <c r="AM11" s="341">
        <f t="shared" si="13"/>
        <v>5.6282128073686356E-2</v>
      </c>
      <c r="AN11" s="342">
        <f t="shared" si="14"/>
        <v>5.8346920562102653E-2</v>
      </c>
      <c r="AP11" s="52">
        <f t="shared" si="15"/>
        <v>1.7185982779262732</v>
      </c>
      <c r="AQ11" s="74">
        <f t="shared" si="16"/>
        <v>1.6632158663490832</v>
      </c>
      <c r="AR11" s="74">
        <f t="shared" si="17"/>
        <v>1.7012137878452169</v>
      </c>
      <c r="AS11" s="74">
        <f t="shared" si="18"/>
        <v>2.021937389816622</v>
      </c>
      <c r="AT11" s="74">
        <f t="shared" si="19"/>
        <v>1.9734598057570796</v>
      </c>
      <c r="AU11" s="74">
        <f t="shared" si="20"/>
        <v>2.0267711279357776</v>
      </c>
      <c r="AV11" s="74">
        <f t="shared" si="21"/>
        <v>1.9446683510263685</v>
      </c>
      <c r="AW11" s="74">
        <f t="shared" si="22"/>
        <v>1.8463343613462979</v>
      </c>
      <c r="AX11" s="74">
        <f t="shared" si="23"/>
        <v>1.9169729572992913</v>
      </c>
      <c r="AY11" s="74">
        <f t="shared" si="3"/>
        <v>2.102032339905854</v>
      </c>
      <c r="AZ11" s="74">
        <f t="shared" si="4"/>
        <v>2.4907084377219482</v>
      </c>
      <c r="BA11" s="74">
        <f t="shared" si="24"/>
        <v>2.472068623790129</v>
      </c>
      <c r="BB11" s="42">
        <f t="shared" si="25"/>
        <v>-7.4837398265962729E-3</v>
      </c>
      <c r="BC11" s="8"/>
    </row>
    <row r="12" spans="1:55" ht="20.100000000000001" customHeight="1">
      <c r="A12" s="47" t="s">
        <v>123</v>
      </c>
      <c r="B12" s="81">
        <v>163061.32</v>
      </c>
      <c r="C12" s="61">
        <v>162989.37000000005</v>
      </c>
      <c r="D12" s="61">
        <v>165351.4599999999</v>
      </c>
      <c r="E12" s="61">
        <v>147942.72999999995</v>
      </c>
      <c r="F12" s="61">
        <v>132289.26</v>
      </c>
      <c r="G12" s="61">
        <v>139312.97999999998</v>
      </c>
      <c r="H12" s="61">
        <v>147011.66999999998</v>
      </c>
      <c r="I12" s="61">
        <v>136400.24999999997</v>
      </c>
      <c r="J12" s="61">
        <v>119298.99</v>
      </c>
      <c r="K12" s="61">
        <v>129513.98999999999</v>
      </c>
      <c r="L12" s="61">
        <v>139126.84000000003</v>
      </c>
      <c r="M12" s="82">
        <v>138279.88000000003</v>
      </c>
      <c r="N12" s="42">
        <f t="shared" si="0"/>
        <v>-6.0876822904911213E-3</v>
      </c>
      <c r="P12" s="340">
        <f t="shared" si="5"/>
        <v>6.1152874234953046E-2</v>
      </c>
      <c r="Q12" s="341">
        <f t="shared" si="6"/>
        <v>4.9786843712534112E-2</v>
      </c>
      <c r="R12" s="341">
        <f t="shared" si="7"/>
        <v>4.3707330771566202E-2</v>
      </c>
      <c r="S12" s="341">
        <f t="shared" si="8"/>
        <v>4.41478539084664E-2</v>
      </c>
      <c r="T12" s="341">
        <f t="shared" si="9"/>
        <v>4.2077644982884341E-2</v>
      </c>
      <c r="V12" s="81">
        <v>49723.293999999994</v>
      </c>
      <c r="W12" s="61">
        <v>49055.600999999988</v>
      </c>
      <c r="X12" s="61">
        <v>50376.837999999996</v>
      </c>
      <c r="Y12" s="61">
        <v>49073.79699999997</v>
      </c>
      <c r="Z12" s="61">
        <v>45442.808000000012</v>
      </c>
      <c r="AA12" s="61">
        <v>47026.599999999977</v>
      </c>
      <c r="AB12" s="61">
        <v>50662.941999999988</v>
      </c>
      <c r="AC12" s="61">
        <v>46425.740999999987</v>
      </c>
      <c r="AD12" s="61">
        <v>42293.52399999999</v>
      </c>
      <c r="AE12" s="61">
        <v>45768.205999999991</v>
      </c>
      <c r="AF12" s="61">
        <v>47708.12799999999</v>
      </c>
      <c r="AG12" s="82">
        <v>51140.048999999977</v>
      </c>
      <c r="AH12" s="42">
        <f t="shared" si="1"/>
        <v>7.1935771615268332E-2</v>
      </c>
      <c r="AJ12" s="340">
        <f t="shared" si="10"/>
        <v>8.0932448010755761E-2</v>
      </c>
      <c r="AK12" s="341">
        <f t="shared" si="11"/>
        <v>6.3935325999689999E-2</v>
      </c>
      <c r="AL12" s="341">
        <f t="shared" si="12"/>
        <v>5.585559605762315E-2</v>
      </c>
      <c r="AM12" s="341">
        <f t="shared" si="13"/>
        <v>5.5721447405072434E-2</v>
      </c>
      <c r="AN12" s="342">
        <f t="shared" si="14"/>
        <v>5.5227780742797342E-2</v>
      </c>
      <c r="AP12" s="52">
        <f t="shared" si="15"/>
        <v>3.049361675718067</v>
      </c>
      <c r="AQ12" s="74">
        <f t="shared" si="16"/>
        <v>3.0097423531362795</v>
      </c>
      <c r="AR12" s="74">
        <f t="shared" si="17"/>
        <v>3.0466521432589726</v>
      </c>
      <c r="AS12" s="74">
        <f t="shared" si="18"/>
        <v>3.3170806703377709</v>
      </c>
      <c r="AT12" s="74">
        <f t="shared" si="19"/>
        <v>3.4351093958799077</v>
      </c>
      <c r="AU12" s="74">
        <f t="shared" si="20"/>
        <v>3.3756079297133681</v>
      </c>
      <c r="AV12" s="74">
        <f t="shared" si="21"/>
        <v>3.4461850545606341</v>
      </c>
      <c r="AW12" s="74">
        <f t="shared" si="22"/>
        <v>3.403640462535809</v>
      </c>
      <c r="AX12" s="74">
        <f t="shared" si="23"/>
        <v>3.5451703321210006</v>
      </c>
      <c r="AY12" s="74">
        <f t="shared" si="3"/>
        <v>3.5338426373861234</v>
      </c>
      <c r="AZ12" s="74">
        <f t="shared" si="4"/>
        <v>3.4291102996373657</v>
      </c>
      <c r="BA12" s="74">
        <f t="shared" si="24"/>
        <v>3.698300070841829</v>
      </c>
      <c r="BB12" s="42">
        <f t="shared" si="25"/>
        <v>7.8501345154435714E-2</v>
      </c>
      <c r="BC12" s="8"/>
    </row>
    <row r="13" spans="1:55" ht="20.100000000000001" customHeight="1">
      <c r="A13" s="47" t="s">
        <v>121</v>
      </c>
      <c r="B13" s="81">
        <v>75228.579999999958</v>
      </c>
      <c r="C13" s="61">
        <v>78463.72</v>
      </c>
      <c r="D13" s="61">
        <v>84411.87999999999</v>
      </c>
      <c r="E13" s="61">
        <v>89988.619999999966</v>
      </c>
      <c r="F13" s="61">
        <v>90422.49</v>
      </c>
      <c r="G13" s="61">
        <v>99881.350000000035</v>
      </c>
      <c r="H13" s="61">
        <v>105455.00000000001</v>
      </c>
      <c r="I13" s="61">
        <v>112422.36</v>
      </c>
      <c r="J13" s="61">
        <v>126645.50000000003</v>
      </c>
      <c r="K13" s="61">
        <v>129185.63</v>
      </c>
      <c r="L13" s="61">
        <v>136932.51</v>
      </c>
      <c r="M13" s="82">
        <v>131529.38000000003</v>
      </c>
      <c r="N13" s="42">
        <f t="shared" si="0"/>
        <v>-3.9458343383904783E-2</v>
      </c>
      <c r="P13" s="340">
        <f t="shared" si="5"/>
        <v>2.8212968542227559E-2</v>
      </c>
      <c r="Q13" s="341">
        <f t="shared" si="6"/>
        <v>3.5695002448780593E-2</v>
      </c>
      <c r="R13" s="341">
        <f t="shared" si="7"/>
        <v>4.3596518502311346E-2</v>
      </c>
      <c r="S13" s="341">
        <f t="shared" si="8"/>
        <v>4.3451547140721469E-2</v>
      </c>
      <c r="T13" s="341">
        <f t="shared" si="9"/>
        <v>4.0023512867229043E-2</v>
      </c>
      <c r="V13" s="81">
        <v>34004.219000000012</v>
      </c>
      <c r="W13" s="61">
        <v>34227.402000000002</v>
      </c>
      <c r="X13" s="61">
        <v>37059.408999999992</v>
      </c>
      <c r="Y13" s="61">
        <v>38692.760999999999</v>
      </c>
      <c r="Z13" s="61">
        <v>34859.089</v>
      </c>
      <c r="AA13" s="61">
        <v>38240.521999999997</v>
      </c>
      <c r="AB13" s="61">
        <v>40611.129999999983</v>
      </c>
      <c r="AC13" s="61">
        <v>44193.731999999996</v>
      </c>
      <c r="AD13" s="61">
        <v>46607.201000000001</v>
      </c>
      <c r="AE13" s="61">
        <v>47485.371999999996</v>
      </c>
      <c r="AF13" s="61">
        <v>49807.668000000012</v>
      </c>
      <c r="AG13" s="82">
        <v>50488.453999999991</v>
      </c>
      <c r="AH13" s="42">
        <f t="shared" si="1"/>
        <v>1.3668297018041039E-2</v>
      </c>
      <c r="AJ13" s="340">
        <f t="shared" si="10"/>
        <v>5.5347191727962645E-2</v>
      </c>
      <c r="AK13" s="341">
        <f t="shared" si="11"/>
        <v>5.1990155368840579E-2</v>
      </c>
      <c r="AL13" s="341">
        <f t="shared" si="12"/>
        <v>5.7951228350046513E-2</v>
      </c>
      <c r="AM13" s="341">
        <f t="shared" si="13"/>
        <v>5.8173637683526604E-2</v>
      </c>
      <c r="AN13" s="342">
        <f t="shared" si="14"/>
        <v>5.4524102383140274E-2</v>
      </c>
      <c r="AP13" s="52">
        <f t="shared" si="15"/>
        <v>4.5201197470429495</v>
      </c>
      <c r="AQ13" s="74">
        <f t="shared" si="16"/>
        <v>4.3621946550584143</v>
      </c>
      <c r="AR13" s="74">
        <f t="shared" si="17"/>
        <v>4.3903072648068013</v>
      </c>
      <c r="AS13" s="74">
        <f t="shared" si="18"/>
        <v>4.2997393448193799</v>
      </c>
      <c r="AT13" s="74">
        <f t="shared" si="19"/>
        <v>3.8551348232060407</v>
      </c>
      <c r="AU13" s="74">
        <f t="shared" si="20"/>
        <v>3.8285948277631392</v>
      </c>
      <c r="AV13" s="74">
        <f t="shared" si="21"/>
        <v>3.8510388317291717</v>
      </c>
      <c r="AW13" s="74">
        <f t="shared" si="22"/>
        <v>3.9310446783006507</v>
      </c>
      <c r="AX13" s="74">
        <f t="shared" si="23"/>
        <v>3.6801308376531332</v>
      </c>
      <c r="AY13" s="74">
        <f t="shared" si="3"/>
        <v>3.6757472173956183</v>
      </c>
      <c r="AZ13" s="74">
        <f t="shared" si="4"/>
        <v>3.6373880826401277</v>
      </c>
      <c r="BA13" s="74">
        <f t="shared" si="24"/>
        <v>3.8385685388313986</v>
      </c>
      <c r="BB13" s="42">
        <f t="shared" si="25"/>
        <v>5.5309043638051392E-2</v>
      </c>
      <c r="BC13" s="8"/>
    </row>
    <row r="14" spans="1:55" ht="20.100000000000001" customHeight="1">
      <c r="A14" s="47" t="s">
        <v>124</v>
      </c>
      <c r="B14" s="81">
        <v>156208.35000000003</v>
      </c>
      <c r="C14" s="61">
        <v>156272.80999999997</v>
      </c>
      <c r="D14" s="61">
        <v>147426.65000000005</v>
      </c>
      <c r="E14" s="61">
        <v>144831.45000000001</v>
      </c>
      <c r="F14" s="61">
        <v>143704.24000000005</v>
      </c>
      <c r="G14" s="61">
        <v>147190.83999999997</v>
      </c>
      <c r="H14" s="61">
        <v>139589.35</v>
      </c>
      <c r="I14" s="61">
        <v>139453.93000000005</v>
      </c>
      <c r="J14" s="61">
        <v>149655.50000000003</v>
      </c>
      <c r="K14" s="61">
        <v>135975.34</v>
      </c>
      <c r="L14" s="61">
        <v>140021.97</v>
      </c>
      <c r="M14" s="82">
        <v>137791.78999999998</v>
      </c>
      <c r="N14" s="42">
        <f t="shared" si="0"/>
        <v>-1.5927357685369105E-2</v>
      </c>
      <c r="P14" s="340">
        <f t="shared" si="5"/>
        <v>5.8582805425587928E-2</v>
      </c>
      <c r="Q14" s="341">
        <f t="shared" si="6"/>
        <v>5.2602186436587706E-2</v>
      </c>
      <c r="R14" s="341">
        <f t="shared" si="7"/>
        <v>4.5887854757282798E-2</v>
      </c>
      <c r="S14" s="341">
        <f t="shared" si="8"/>
        <v>4.4431897364560741E-2</v>
      </c>
      <c r="T14" s="341">
        <f t="shared" si="9"/>
        <v>4.192912245205991E-2</v>
      </c>
      <c r="V14" s="81">
        <v>49334.203999999998</v>
      </c>
      <c r="W14" s="61">
        <v>49416.211999999992</v>
      </c>
      <c r="X14" s="61">
        <v>46865.963000000003</v>
      </c>
      <c r="Y14" s="61">
        <v>46461.506999999998</v>
      </c>
      <c r="Z14" s="61">
        <v>46950.599000000017</v>
      </c>
      <c r="AA14" s="61">
        <v>47833.265000000007</v>
      </c>
      <c r="AB14" s="61">
        <v>45372.461000000003</v>
      </c>
      <c r="AC14" s="61">
        <v>46069.990000000013</v>
      </c>
      <c r="AD14" s="61">
        <v>49744.02800000002</v>
      </c>
      <c r="AE14" s="61">
        <v>46141.172000000013</v>
      </c>
      <c r="AF14" s="61">
        <v>46845.667000000009</v>
      </c>
      <c r="AG14" s="82">
        <v>48660.08400000001</v>
      </c>
      <c r="AH14" s="42">
        <f t="shared" si="1"/>
        <v>3.8731799890905617E-2</v>
      </c>
      <c r="AJ14" s="340">
        <f t="shared" si="10"/>
        <v>8.0299143101461051E-2</v>
      </c>
      <c r="AK14" s="341">
        <f t="shared" si="11"/>
        <v>6.5032032751773758E-2</v>
      </c>
      <c r="AL14" s="341">
        <f t="shared" si="12"/>
        <v>5.6310764395207297E-2</v>
      </c>
      <c r="AM14" s="341">
        <f t="shared" si="13"/>
        <v>5.4714122715023288E-2</v>
      </c>
      <c r="AN14" s="342">
        <f t="shared" si="14"/>
        <v>5.2549586921164328E-2</v>
      </c>
      <c r="AP14" s="52">
        <f t="shared" si="15"/>
        <v>3.158230914032444</v>
      </c>
      <c r="AQ14" s="74">
        <f t="shared" si="16"/>
        <v>3.162175940907443</v>
      </c>
      <c r="AR14" s="74">
        <f t="shared" si="17"/>
        <v>3.1789342700251266</v>
      </c>
      <c r="AS14" s="74">
        <f t="shared" si="18"/>
        <v>3.2079708516347791</v>
      </c>
      <c r="AT14" s="74">
        <f t="shared" si="19"/>
        <v>3.2671686653086924</v>
      </c>
      <c r="AU14" s="74">
        <f t="shared" si="20"/>
        <v>3.249744685199162</v>
      </c>
      <c r="AV14" s="74">
        <f t="shared" si="21"/>
        <v>3.25042426230941</v>
      </c>
      <c r="AW14" s="74">
        <f t="shared" si="22"/>
        <v>3.3035992603435411</v>
      </c>
      <c r="AX14" s="74">
        <f t="shared" si="23"/>
        <v>3.3239024292458352</v>
      </c>
      <c r="AY14" s="74">
        <f t="shared" si="3"/>
        <v>3.3933485292259622</v>
      </c>
      <c r="AZ14" s="74">
        <f t="shared" si="4"/>
        <v>3.3455940521333911</v>
      </c>
      <c r="BA14" s="74">
        <f t="shared" si="24"/>
        <v>3.5314211390968953</v>
      </c>
      <c r="BB14" s="42">
        <f t="shared" si="25"/>
        <v>5.5543823927175932E-2</v>
      </c>
      <c r="BC14" s="8"/>
    </row>
    <row r="15" spans="1:55" ht="20.100000000000001" customHeight="1">
      <c r="A15" s="47" t="s">
        <v>125</v>
      </c>
      <c r="B15" s="81">
        <v>69935.299999999988</v>
      </c>
      <c r="C15" s="61">
        <v>73693.009999999995</v>
      </c>
      <c r="D15" s="61">
        <v>80501.190000000017</v>
      </c>
      <c r="E15" s="61">
        <v>84194.35</v>
      </c>
      <c r="F15" s="61">
        <v>95327.170000000013</v>
      </c>
      <c r="G15" s="61">
        <v>95890.720000000016</v>
      </c>
      <c r="H15" s="61">
        <v>96172.19</v>
      </c>
      <c r="I15" s="61">
        <v>97045.900000000023</v>
      </c>
      <c r="J15" s="61">
        <v>99873.769999999975</v>
      </c>
      <c r="K15" s="61">
        <v>101723.27999999994</v>
      </c>
      <c r="L15" s="61">
        <v>112125.05</v>
      </c>
      <c r="M15" s="82">
        <v>108323.33</v>
      </c>
      <c r="N15" s="42">
        <f t="shared" si="0"/>
        <v>-3.3906071836757271E-2</v>
      </c>
      <c r="P15" s="340">
        <f t="shared" si="5"/>
        <v>2.6227830152998337E-2</v>
      </c>
      <c r="Q15" s="341">
        <f t="shared" si="6"/>
        <v>3.4268854848430993E-2</v>
      </c>
      <c r="R15" s="341">
        <f t="shared" si="7"/>
        <v>3.4328747389595848E-2</v>
      </c>
      <c r="S15" s="341">
        <f t="shared" si="8"/>
        <v>3.5579621637920403E-2</v>
      </c>
      <c r="T15" s="341">
        <f t="shared" si="9"/>
        <v>3.2962066665836155E-2</v>
      </c>
      <c r="V15" s="81">
        <v>18456.59</v>
      </c>
      <c r="W15" s="61">
        <v>20031.104000000003</v>
      </c>
      <c r="X15" s="61">
        <v>21961.426000000007</v>
      </c>
      <c r="Y15" s="61">
        <v>24244.718000000012</v>
      </c>
      <c r="Z15" s="61">
        <v>26077.845000000001</v>
      </c>
      <c r="AA15" s="61">
        <v>27112.824000000015</v>
      </c>
      <c r="AB15" s="61">
        <v>28844.870999999996</v>
      </c>
      <c r="AC15" s="61">
        <v>29130.555000000011</v>
      </c>
      <c r="AD15" s="61">
        <v>30462.964</v>
      </c>
      <c r="AE15" s="61">
        <v>32234.563999999998</v>
      </c>
      <c r="AF15" s="61">
        <v>34308.113999999994</v>
      </c>
      <c r="AG15" s="82">
        <v>35889.134999999995</v>
      </c>
      <c r="AH15" s="42">
        <f t="shared" si="1"/>
        <v>4.608300532054898E-2</v>
      </c>
      <c r="AJ15" s="340">
        <f t="shared" si="10"/>
        <v>3.0040990659847173E-2</v>
      </c>
      <c r="AK15" s="341">
        <f t="shared" si="11"/>
        <v>3.6861419732921806E-2</v>
      </c>
      <c r="AL15" s="341">
        <f t="shared" si="12"/>
        <v>3.9339116457341616E-2</v>
      </c>
      <c r="AM15" s="341">
        <f t="shared" si="13"/>
        <v>4.00706934008861E-2</v>
      </c>
      <c r="AN15" s="342">
        <f t="shared" si="14"/>
        <v>3.8757829090634126E-2</v>
      </c>
      <c r="AP15" s="52">
        <f t="shared" si="15"/>
        <v>2.6390949920855422</v>
      </c>
      <c r="AQ15" s="74">
        <f t="shared" si="16"/>
        <v>2.7181823622077594</v>
      </c>
      <c r="AR15" s="74">
        <f t="shared" si="17"/>
        <v>2.7280871251716903</v>
      </c>
      <c r="AS15" s="74">
        <f t="shared" si="18"/>
        <v>2.8796134182400612</v>
      </c>
      <c r="AT15" s="74">
        <f t="shared" si="19"/>
        <v>2.7356151451889317</v>
      </c>
      <c r="AU15" s="74">
        <f t="shared" si="20"/>
        <v>2.8274711046074126</v>
      </c>
      <c r="AV15" s="74">
        <f t="shared" si="21"/>
        <v>2.9992943906133358</v>
      </c>
      <c r="AW15" s="74">
        <f t="shared" si="22"/>
        <v>3.0017295939344169</v>
      </c>
      <c r="AX15" s="74">
        <f t="shared" si="23"/>
        <v>3.0501466000532478</v>
      </c>
      <c r="AY15" s="74">
        <f t="shared" si="3"/>
        <v>3.1688482715067794</v>
      </c>
      <c r="AZ15" s="74">
        <f t="shared" si="4"/>
        <v>3.0598081338648226</v>
      </c>
      <c r="BA15" s="74">
        <f t="shared" si="24"/>
        <v>3.3131491618656845</v>
      </c>
      <c r="BB15" s="42">
        <f t="shared" si="25"/>
        <v>8.2796377065926866E-2</v>
      </c>
      <c r="BC15" s="8"/>
    </row>
    <row r="16" spans="1:55" ht="20.100000000000001" customHeight="1">
      <c r="A16" s="47" t="s">
        <v>128</v>
      </c>
      <c r="B16" s="81">
        <v>34083.509999999987</v>
      </c>
      <c r="C16" s="61">
        <v>52649.899999999994</v>
      </c>
      <c r="D16" s="61">
        <v>57487.090000000004</v>
      </c>
      <c r="E16" s="61">
        <v>70343.510000000009</v>
      </c>
      <c r="F16" s="61">
        <v>74459.94</v>
      </c>
      <c r="G16" s="61">
        <v>86885.859999999957</v>
      </c>
      <c r="H16" s="61">
        <v>98422.32</v>
      </c>
      <c r="I16" s="61">
        <v>94539.199999999997</v>
      </c>
      <c r="J16" s="61">
        <v>105292.37</v>
      </c>
      <c r="K16" s="61">
        <v>102077.86</v>
      </c>
      <c r="L16" s="61">
        <v>117130.07999999997</v>
      </c>
      <c r="M16" s="82">
        <v>137722.07999999996</v>
      </c>
      <c r="N16" s="42">
        <f t="shared" si="0"/>
        <v>0.17580454141241933</v>
      </c>
      <c r="P16" s="340">
        <f t="shared" si="5"/>
        <v>1.2782336120643226E-2</v>
      </c>
      <c r="Q16" s="341">
        <f t="shared" si="6"/>
        <v>3.1050751571383498E-2</v>
      </c>
      <c r="R16" s="341">
        <f t="shared" si="7"/>
        <v>3.4448408171762965E-2</v>
      </c>
      <c r="S16" s="341">
        <f t="shared" si="8"/>
        <v>3.71678222557702E-2</v>
      </c>
      <c r="T16" s="341">
        <f t="shared" si="9"/>
        <v>4.1907910164113479E-2</v>
      </c>
      <c r="V16" s="81">
        <v>6401.6290000000008</v>
      </c>
      <c r="W16" s="61">
        <v>10161.326999999999</v>
      </c>
      <c r="X16" s="61">
        <v>11378.438999999998</v>
      </c>
      <c r="Y16" s="61">
        <v>14183.454000000009</v>
      </c>
      <c r="Z16" s="61">
        <v>14643.191000000001</v>
      </c>
      <c r="AA16" s="61">
        <v>17564.352000000003</v>
      </c>
      <c r="AB16" s="61">
        <v>19657.138000000003</v>
      </c>
      <c r="AC16" s="61">
        <v>20385.730000000003</v>
      </c>
      <c r="AD16" s="61">
        <v>23248.605000000003</v>
      </c>
      <c r="AE16" s="61">
        <v>22449.453999999994</v>
      </c>
      <c r="AF16" s="61">
        <v>25915.74</v>
      </c>
      <c r="AG16" s="82">
        <v>31115.88</v>
      </c>
      <c r="AH16" s="42">
        <f t="shared" si="1"/>
        <v>0.20065566331503554</v>
      </c>
      <c r="AJ16" s="340">
        <f t="shared" si="10"/>
        <v>1.0419653738681242E-2</v>
      </c>
      <c r="AK16" s="341">
        <f t="shared" si="11"/>
        <v>2.3879731281727951E-2</v>
      </c>
      <c r="AL16" s="341">
        <f t="shared" si="12"/>
        <v>2.7397351653639039E-2</v>
      </c>
      <c r="AM16" s="341">
        <f t="shared" si="13"/>
        <v>3.0268690135432107E-2</v>
      </c>
      <c r="AN16" s="342">
        <f t="shared" si="14"/>
        <v>3.3603037772982854E-2</v>
      </c>
      <c r="AP16" s="52">
        <f t="shared" si="15"/>
        <v>1.8782188219464495</v>
      </c>
      <c r="AQ16" s="74">
        <f t="shared" si="16"/>
        <v>1.9299803038562278</v>
      </c>
      <c r="AR16" s="74">
        <f t="shared" si="17"/>
        <v>1.9793033531528552</v>
      </c>
      <c r="AS16" s="74">
        <f t="shared" si="18"/>
        <v>2.0163130898642971</v>
      </c>
      <c r="AT16" s="74">
        <f t="shared" si="19"/>
        <v>1.9665864624655891</v>
      </c>
      <c r="AU16" s="74">
        <f t="shared" si="20"/>
        <v>2.0215432062248118</v>
      </c>
      <c r="AV16" s="74">
        <f t="shared" si="21"/>
        <v>1.9972235972490793</v>
      </c>
      <c r="AW16" s="74">
        <f t="shared" si="22"/>
        <v>2.1563256300032161</v>
      </c>
      <c r="AX16" s="74">
        <f t="shared" si="23"/>
        <v>2.2080047205699715</v>
      </c>
      <c r="AY16" s="74">
        <f t="shared" si="3"/>
        <v>2.1992481033595328</v>
      </c>
      <c r="AZ16" s="74">
        <f t="shared" si="4"/>
        <v>2.2125605992926847</v>
      </c>
      <c r="BA16" s="74">
        <f t="shared" si="24"/>
        <v>2.2593239951066675</v>
      </c>
      <c r="BB16" s="42">
        <f t="shared" si="25"/>
        <v>2.1135419219221484E-2</v>
      </c>
      <c r="BC16" s="8"/>
    </row>
    <row r="17" spans="1:55" ht="20.100000000000001" customHeight="1">
      <c r="A17" s="47" t="s">
        <v>126</v>
      </c>
      <c r="B17" s="81">
        <v>52300.510000000009</v>
      </c>
      <c r="C17" s="61">
        <v>59634.079999999994</v>
      </c>
      <c r="D17" s="61">
        <v>60928.680000000008</v>
      </c>
      <c r="E17" s="61">
        <v>60064.700000000012</v>
      </c>
      <c r="F17" s="61">
        <v>57880.39</v>
      </c>
      <c r="G17" s="61">
        <v>66616.040000000008</v>
      </c>
      <c r="H17" s="61">
        <v>68002.649999999994</v>
      </c>
      <c r="I17" s="61">
        <v>66537.010000000009</v>
      </c>
      <c r="J17" s="61">
        <v>78890.080000000002</v>
      </c>
      <c r="K17" s="61">
        <v>89038.869999999981</v>
      </c>
      <c r="L17" s="61">
        <v>125393.52</v>
      </c>
      <c r="M17" s="82">
        <v>118883.55000000002</v>
      </c>
      <c r="N17" s="42">
        <f t="shared" si="0"/>
        <v>-5.1916319120796563E-2</v>
      </c>
      <c r="P17" s="340">
        <f t="shared" si="5"/>
        <v>1.961425622246836E-2</v>
      </c>
      <c r="Q17" s="341">
        <f t="shared" si="6"/>
        <v>2.3806843929603125E-2</v>
      </c>
      <c r="R17" s="341">
        <f t="shared" si="7"/>
        <v>3.0048115594434873E-2</v>
      </c>
      <c r="S17" s="341">
        <f t="shared" si="8"/>
        <v>3.9789984463302397E-2</v>
      </c>
      <c r="T17" s="341">
        <f t="shared" si="9"/>
        <v>3.6175471161856515E-2</v>
      </c>
      <c r="V17" s="81">
        <v>13790.713999999998</v>
      </c>
      <c r="W17" s="61">
        <v>14385.162000000002</v>
      </c>
      <c r="X17" s="61">
        <v>15265.421999999999</v>
      </c>
      <c r="Y17" s="61">
        <v>15534.871999999994</v>
      </c>
      <c r="Z17" s="61">
        <v>14963.080000000002</v>
      </c>
      <c r="AA17" s="61">
        <v>16198.378999999999</v>
      </c>
      <c r="AB17" s="61">
        <v>16725.637999999999</v>
      </c>
      <c r="AC17" s="61">
        <v>15975.729000000001</v>
      </c>
      <c r="AD17" s="61">
        <v>19293.673000000003</v>
      </c>
      <c r="AE17" s="61">
        <v>20948.159999999996</v>
      </c>
      <c r="AF17" s="61">
        <v>28945.25</v>
      </c>
      <c r="AG17" s="82">
        <v>28209.456999999991</v>
      </c>
      <c r="AH17" s="42">
        <f t="shared" si="1"/>
        <v>-2.5420163930178829E-2</v>
      </c>
      <c r="AJ17" s="340">
        <f t="shared" si="10"/>
        <v>2.2446546760079927E-2</v>
      </c>
      <c r="AK17" s="341">
        <f t="shared" si="11"/>
        <v>2.2022613627851746E-2</v>
      </c>
      <c r="AL17" s="341">
        <f t="shared" si="12"/>
        <v>2.5565169915343831E-2</v>
      </c>
      <c r="AM17" s="341">
        <f t="shared" si="13"/>
        <v>3.3807053286636468E-2</v>
      </c>
      <c r="AN17" s="342">
        <f t="shared" si="14"/>
        <v>3.0464298265912296E-2</v>
      </c>
      <c r="AP17" s="52">
        <f t="shared" si="15"/>
        <v>2.6368220883505717</v>
      </c>
      <c r="AQ17" s="74">
        <f t="shared" si="16"/>
        <v>2.4122384381548274</v>
      </c>
      <c r="AR17" s="74">
        <f t="shared" si="17"/>
        <v>2.5054575283757989</v>
      </c>
      <c r="AS17" s="74">
        <f t="shared" si="18"/>
        <v>2.5863563790379356</v>
      </c>
      <c r="AT17" s="74">
        <f t="shared" si="19"/>
        <v>2.5851726292791049</v>
      </c>
      <c r="AU17" s="74">
        <f t="shared" si="20"/>
        <v>2.4316034096292722</v>
      </c>
      <c r="AV17" s="74">
        <f t="shared" si="21"/>
        <v>2.4595567966836587</v>
      </c>
      <c r="AW17" s="74">
        <f t="shared" si="22"/>
        <v>2.4010289912336007</v>
      </c>
      <c r="AX17" s="74">
        <f t="shared" si="23"/>
        <v>2.4456399334364982</v>
      </c>
      <c r="AY17" s="74">
        <f t="shared" si="3"/>
        <v>2.3526983215308102</v>
      </c>
      <c r="AZ17" s="74">
        <f t="shared" si="4"/>
        <v>2.3083529356221915</v>
      </c>
      <c r="BA17" s="74">
        <f t="shared" si="24"/>
        <v>2.3728646225655261</v>
      </c>
      <c r="BB17" s="42">
        <f t="shared" si="25"/>
        <v>2.7947063877364238E-2</v>
      </c>
      <c r="BC17" s="8"/>
    </row>
    <row r="18" spans="1:55" ht="20.100000000000001" customHeight="1">
      <c r="A18" s="47" t="s">
        <v>127</v>
      </c>
      <c r="B18" s="81">
        <v>492920.4599999999</v>
      </c>
      <c r="C18" s="61">
        <v>629739.61</v>
      </c>
      <c r="D18" s="61">
        <v>686350.22</v>
      </c>
      <c r="E18" s="61">
        <v>637369.21000000008</v>
      </c>
      <c r="F18" s="61">
        <v>625176.14</v>
      </c>
      <c r="G18" s="61">
        <v>522322.23999999993</v>
      </c>
      <c r="H18" s="61">
        <v>168939.72999999995</v>
      </c>
      <c r="I18" s="61">
        <v>266404.87999999989</v>
      </c>
      <c r="J18" s="61">
        <v>227513.05</v>
      </c>
      <c r="K18" s="61">
        <v>268334.58000000007</v>
      </c>
      <c r="L18" s="61">
        <v>219036.19999999998</v>
      </c>
      <c r="M18" s="82">
        <v>202023.85</v>
      </c>
      <c r="N18" s="42">
        <f t="shared" si="0"/>
        <v>-7.7669125012212487E-2</v>
      </c>
      <c r="P18" s="340">
        <f t="shared" si="5"/>
        <v>0.18485992201102749</v>
      </c>
      <c r="Q18" s="341">
        <f t="shared" si="6"/>
        <v>0.18666441368536324</v>
      </c>
      <c r="R18" s="341">
        <f t="shared" si="7"/>
        <v>9.055537741914442E-2</v>
      </c>
      <c r="S18" s="341">
        <f t="shared" si="8"/>
        <v>6.9504763841869946E-2</v>
      </c>
      <c r="T18" s="341">
        <f t="shared" si="9"/>
        <v>6.1474509801248578E-2</v>
      </c>
      <c r="V18" s="81">
        <v>56310.070999999974</v>
      </c>
      <c r="W18" s="61">
        <v>73195.986999999994</v>
      </c>
      <c r="X18" s="61">
        <v>86351.58</v>
      </c>
      <c r="Y18" s="61">
        <v>93750.75900000002</v>
      </c>
      <c r="Z18" s="61">
        <v>95352.80799999999</v>
      </c>
      <c r="AA18" s="61">
        <v>72664.783999999985</v>
      </c>
      <c r="AB18" s="61">
        <v>32754.181999999997</v>
      </c>
      <c r="AC18" s="61">
        <v>45690.585999999988</v>
      </c>
      <c r="AD18" s="61">
        <v>39566.082000000002</v>
      </c>
      <c r="AE18" s="61">
        <v>36835.781999999999</v>
      </c>
      <c r="AF18" s="61">
        <v>26136.991000000002</v>
      </c>
      <c r="AG18" s="82">
        <v>24188.91</v>
      </c>
      <c r="AH18" s="42">
        <f t="shared" si="1"/>
        <v>-7.4533483980615892E-2</v>
      </c>
      <c r="AJ18" s="340">
        <f t="shared" si="10"/>
        <v>9.1653459114946489E-2</v>
      </c>
      <c r="AK18" s="341">
        <f t="shared" si="11"/>
        <v>9.8791889137999744E-2</v>
      </c>
      <c r="AL18" s="341">
        <f t="shared" si="12"/>
        <v>4.4954450691352552E-2</v>
      </c>
      <c r="AM18" s="341">
        <f t="shared" si="13"/>
        <v>3.0527103669491119E-2</v>
      </c>
      <c r="AN18" s="342">
        <f t="shared" si="14"/>
        <v>2.612238048280436E-2</v>
      </c>
      <c r="AP18" s="52">
        <f t="shared" si="15"/>
        <v>1.1423764191082673</v>
      </c>
      <c r="AQ18" s="74">
        <f t="shared" si="16"/>
        <v>1.1623214712506331</v>
      </c>
      <c r="AR18" s="74">
        <f t="shared" si="17"/>
        <v>1.2581270827013067</v>
      </c>
      <c r="AS18" s="74">
        <f t="shared" si="18"/>
        <v>1.4709019125665015</v>
      </c>
      <c r="AT18" s="74">
        <f t="shared" si="19"/>
        <v>1.5252150857836639</v>
      </c>
      <c r="AU18" s="74">
        <f t="shared" si="20"/>
        <v>1.3911868657938056</v>
      </c>
      <c r="AV18" s="74">
        <f t="shared" si="21"/>
        <v>1.9388087100648266</v>
      </c>
      <c r="AW18" s="74">
        <f t="shared" si="22"/>
        <v>1.7150806696934384</v>
      </c>
      <c r="AX18" s="74">
        <f t="shared" si="23"/>
        <v>1.7390686819942858</v>
      </c>
      <c r="AY18" s="74">
        <f t="shared" si="3"/>
        <v>1.3727556843400499</v>
      </c>
      <c r="AZ18" s="74">
        <f t="shared" si="4"/>
        <v>1.1932726645184679</v>
      </c>
      <c r="BA18" s="74">
        <f t="shared" si="24"/>
        <v>1.1973294242239221</v>
      </c>
      <c r="BB18" s="42">
        <f t="shared" si="25"/>
        <v>3.3996921458778421E-3</v>
      </c>
      <c r="BC18" s="8"/>
    </row>
    <row r="19" spans="1:55" ht="20.100000000000001" customHeight="1">
      <c r="A19" s="47" t="s">
        <v>129</v>
      </c>
      <c r="B19" s="81">
        <v>38204.270000000004</v>
      </c>
      <c r="C19" s="61">
        <v>34057.650000000009</v>
      </c>
      <c r="D19" s="61">
        <v>24808.79</v>
      </c>
      <c r="E19" s="61">
        <v>28352.220000000016</v>
      </c>
      <c r="F19" s="61">
        <v>33486.050000000003</v>
      </c>
      <c r="G19" s="61">
        <v>35743.290000000008</v>
      </c>
      <c r="H19" s="61">
        <v>38794.050000000017</v>
      </c>
      <c r="I19" s="61">
        <v>33763.32</v>
      </c>
      <c r="J19" s="61">
        <v>35436.600000000006</v>
      </c>
      <c r="K19" s="61">
        <v>37123.869999999988</v>
      </c>
      <c r="L19" s="61">
        <v>39218.62000000001</v>
      </c>
      <c r="M19" s="82">
        <v>40336.070000000007</v>
      </c>
      <c r="N19" s="42">
        <f t="shared" si="0"/>
        <v>2.8492843450381396E-2</v>
      </c>
      <c r="P19" s="340">
        <f t="shared" si="5"/>
        <v>1.432774442490831E-2</v>
      </c>
      <c r="Q19" s="341">
        <f t="shared" si="6"/>
        <v>1.2773724264614712E-2</v>
      </c>
      <c r="R19" s="341">
        <f t="shared" si="7"/>
        <v>1.2528262511336598E-2</v>
      </c>
      <c r="S19" s="341">
        <f t="shared" si="8"/>
        <v>1.2444887745970933E-2</v>
      </c>
      <c r="T19" s="341">
        <f t="shared" si="9"/>
        <v>1.227399700856532E-2</v>
      </c>
      <c r="V19" s="81">
        <v>16227.867000000002</v>
      </c>
      <c r="W19" s="61">
        <v>13409.539999999999</v>
      </c>
      <c r="X19" s="61">
        <v>9410.0049999999974</v>
      </c>
      <c r="Y19" s="61">
        <v>11257.648000000005</v>
      </c>
      <c r="Z19" s="61">
        <v>14455.662999999995</v>
      </c>
      <c r="AA19" s="61">
        <v>16162.109999999997</v>
      </c>
      <c r="AB19" s="61">
        <v>18471.945</v>
      </c>
      <c r="AC19" s="61">
        <v>18208.410000000003</v>
      </c>
      <c r="AD19" s="61">
        <v>20469.889000000003</v>
      </c>
      <c r="AE19" s="61">
        <v>22453.272999999997</v>
      </c>
      <c r="AF19" s="61">
        <v>21529.880999999994</v>
      </c>
      <c r="AG19" s="82">
        <v>23106.358</v>
      </c>
      <c r="AH19" s="42">
        <f t="shared" si="1"/>
        <v>7.3222745634311984E-2</v>
      </c>
      <c r="AJ19" s="340">
        <f t="shared" si="10"/>
        <v>2.6413394943282709E-2</v>
      </c>
      <c r="AK19" s="341">
        <f t="shared" si="11"/>
        <v>2.1973303868296878E-2</v>
      </c>
      <c r="AL19" s="341">
        <f t="shared" si="12"/>
        <v>2.7402012367702077E-2</v>
      </c>
      <c r="AM19" s="341">
        <f t="shared" si="13"/>
        <v>2.5146158151059046E-2</v>
      </c>
      <c r="AN19" s="342">
        <f t="shared" si="14"/>
        <v>2.4953297823171461E-2</v>
      </c>
      <c r="AP19" s="52">
        <f t="shared" si="15"/>
        <v>4.2476579188661372</v>
      </c>
      <c r="AQ19" s="74">
        <f t="shared" si="16"/>
        <v>3.9373063026955752</v>
      </c>
      <c r="AR19" s="74">
        <f t="shared" si="17"/>
        <v>3.793012476626227</v>
      </c>
      <c r="AS19" s="74">
        <f t="shared" si="18"/>
        <v>3.9706407470032321</v>
      </c>
      <c r="AT19" s="74">
        <f t="shared" si="19"/>
        <v>4.3169209267739834</v>
      </c>
      <c r="AU19" s="74">
        <f t="shared" si="20"/>
        <v>4.5217186218728029</v>
      </c>
      <c r="AV19" s="74">
        <f t="shared" si="21"/>
        <v>4.7615407517389885</v>
      </c>
      <c r="AW19" s="74">
        <f t="shared" si="22"/>
        <v>5.3929560244667893</v>
      </c>
      <c r="AX19" s="74">
        <f t="shared" si="23"/>
        <v>5.7764822245926526</v>
      </c>
      <c r="AY19" s="74">
        <f t="shared" si="3"/>
        <v>6.0482037567742815</v>
      </c>
      <c r="AZ19" s="74">
        <f t="shared" si="4"/>
        <v>5.4897089698719617</v>
      </c>
      <c r="BA19" s="74">
        <f t="shared" si="24"/>
        <v>5.7284604077690258</v>
      </c>
      <c r="BB19" s="42">
        <f t="shared" si="25"/>
        <v>4.349072768836279E-2</v>
      </c>
      <c r="BC19" s="8"/>
    </row>
    <row r="20" spans="1:55" ht="20.100000000000001" customHeight="1">
      <c r="A20" s="47" t="s">
        <v>130</v>
      </c>
      <c r="B20" s="81">
        <v>43770.649999999994</v>
      </c>
      <c r="C20" s="61">
        <v>118525.03999999998</v>
      </c>
      <c r="D20" s="61">
        <v>249224.93999999997</v>
      </c>
      <c r="E20" s="61">
        <v>172953.15000000005</v>
      </c>
      <c r="F20" s="61">
        <v>38128.820000000007</v>
      </c>
      <c r="G20" s="61">
        <v>37803.18</v>
      </c>
      <c r="H20" s="61">
        <v>230123.47</v>
      </c>
      <c r="I20" s="61">
        <v>221890.46</v>
      </c>
      <c r="J20" s="61">
        <v>153500.72999999998</v>
      </c>
      <c r="K20" s="61">
        <v>55738.459999999985</v>
      </c>
      <c r="L20" s="61">
        <v>74474.89</v>
      </c>
      <c r="M20" s="82">
        <v>90514.919999999984</v>
      </c>
      <c r="N20" s="42">
        <f t="shared" si="0"/>
        <v>0.21537500760323358</v>
      </c>
      <c r="P20" s="340">
        <f t="shared" si="5"/>
        <v>1.6415303486026895E-2</v>
      </c>
      <c r="Q20" s="341">
        <f t="shared" si="6"/>
        <v>1.3509875493990549E-2</v>
      </c>
      <c r="R20" s="341">
        <f t="shared" si="7"/>
        <v>1.8810163349285366E-2</v>
      </c>
      <c r="S20" s="341">
        <f t="shared" si="8"/>
        <v>2.3632439028796345E-2</v>
      </c>
      <c r="T20" s="341">
        <f t="shared" si="9"/>
        <v>2.7543086307380192E-2</v>
      </c>
      <c r="V20" s="81">
        <v>11562.974999999999</v>
      </c>
      <c r="W20" s="61">
        <v>14880.498000000003</v>
      </c>
      <c r="X20" s="61">
        <v>21005.487999999998</v>
      </c>
      <c r="Y20" s="61">
        <v>19079.097000000005</v>
      </c>
      <c r="Z20" s="61">
        <v>13231.348999999998</v>
      </c>
      <c r="AA20" s="61">
        <v>15258.859</v>
      </c>
      <c r="AB20" s="61">
        <v>19585.287999999997</v>
      </c>
      <c r="AC20" s="61">
        <v>23465.340999999997</v>
      </c>
      <c r="AD20" s="61">
        <v>21171.152999999998</v>
      </c>
      <c r="AE20" s="61">
        <v>15360.929999999997</v>
      </c>
      <c r="AF20" s="61">
        <v>16722.514999999996</v>
      </c>
      <c r="AG20" s="82">
        <v>20136.119999999995</v>
      </c>
      <c r="AH20" s="42">
        <f t="shared" si="1"/>
        <v>0.20413227316584859</v>
      </c>
      <c r="AJ20" s="340">
        <f t="shared" si="10"/>
        <v>1.8820552657616944E-2</v>
      </c>
      <c r="AK20" s="341">
        <f t="shared" si="11"/>
        <v>2.0745282979171453E-2</v>
      </c>
      <c r="AL20" s="341">
        <f t="shared" si="12"/>
        <v>1.8746504967868418E-2</v>
      </c>
      <c r="AM20" s="341">
        <f t="shared" si="13"/>
        <v>1.9531320534166313E-2</v>
      </c>
      <c r="AN20" s="342">
        <f t="shared" si="14"/>
        <v>2.1745642448849758E-2</v>
      </c>
      <c r="AP20" s="52">
        <f t="shared" si="15"/>
        <v>2.6417188230012578</v>
      </c>
      <c r="AQ20" s="74">
        <f t="shared" si="16"/>
        <v>1.2554729363516779</v>
      </c>
      <c r="AR20" s="74">
        <f t="shared" si="17"/>
        <v>0.8428325030392223</v>
      </c>
      <c r="AS20" s="74">
        <f t="shared" si="18"/>
        <v>1.1031367165038626</v>
      </c>
      <c r="AT20" s="74">
        <f t="shared" si="19"/>
        <v>3.4701700708283116</v>
      </c>
      <c r="AU20" s="74">
        <f t="shared" si="20"/>
        <v>4.0363956153953184</v>
      </c>
      <c r="AV20" s="74">
        <f t="shared" si="21"/>
        <v>0.85107738032978542</v>
      </c>
      <c r="AW20" s="74">
        <f t="shared" si="22"/>
        <v>1.0575191470602205</v>
      </c>
      <c r="AX20" s="74">
        <f t="shared" si="23"/>
        <v>1.3792216493042087</v>
      </c>
      <c r="AY20" s="74">
        <f t="shared" si="3"/>
        <v>2.7558942245623581</v>
      </c>
      <c r="AZ20" s="74">
        <f t="shared" si="4"/>
        <v>2.245389687718907</v>
      </c>
      <c r="BA20" s="74">
        <f t="shared" si="24"/>
        <v>2.2246188805116325</v>
      </c>
      <c r="BB20" s="42">
        <f t="shared" si="25"/>
        <v>-9.2504242452345151E-3</v>
      </c>
      <c r="BC20" s="8"/>
    </row>
    <row r="21" spans="1:55" ht="20.100000000000001" customHeight="1">
      <c r="A21" s="47" t="s">
        <v>131</v>
      </c>
      <c r="B21" s="81">
        <v>26921.549999999996</v>
      </c>
      <c r="C21" s="61">
        <v>25440.850000000002</v>
      </c>
      <c r="D21" s="61">
        <v>28527.100000000002</v>
      </c>
      <c r="E21" s="61">
        <v>28539.84</v>
      </c>
      <c r="F21" s="61">
        <v>28022.449999999997</v>
      </c>
      <c r="G21" s="61">
        <v>31460.560000000001</v>
      </c>
      <c r="H21" s="61">
        <v>34518.800000000003</v>
      </c>
      <c r="I21" s="61">
        <v>32939.749999999993</v>
      </c>
      <c r="J21" s="61">
        <v>36776.419999999991</v>
      </c>
      <c r="K21" s="61">
        <v>37074.549999999996</v>
      </c>
      <c r="L21" s="61">
        <v>53664.899999999994</v>
      </c>
      <c r="M21" s="82">
        <v>51350.85</v>
      </c>
      <c r="N21" s="42">
        <f t="shared" si="0"/>
        <v>-4.3120363589608773E-2</v>
      </c>
      <c r="P21" s="340">
        <f t="shared" si="5"/>
        <v>1.0096386815463041E-2</v>
      </c>
      <c r="Q21" s="341">
        <f t="shared" si="6"/>
        <v>1.1243187704611605E-2</v>
      </c>
      <c r="R21" s="341">
        <f t="shared" si="7"/>
        <v>1.251161839780374E-2</v>
      </c>
      <c r="S21" s="341">
        <f t="shared" si="8"/>
        <v>1.7028994299104743E-2</v>
      </c>
      <c r="T21" s="341">
        <f t="shared" si="9"/>
        <v>1.5625721080097452E-2</v>
      </c>
      <c r="V21" s="81">
        <v>6065.7070000000012</v>
      </c>
      <c r="W21" s="61">
        <v>5866.5370000000003</v>
      </c>
      <c r="X21" s="61">
        <v>6811.0550000000012</v>
      </c>
      <c r="Y21" s="61">
        <v>6987.2629999999999</v>
      </c>
      <c r="Z21" s="61">
        <v>8231.1160000000018</v>
      </c>
      <c r="AA21" s="61">
        <v>8177.6230000000005</v>
      </c>
      <c r="AB21" s="61">
        <v>9026.5149999999976</v>
      </c>
      <c r="AC21" s="61">
        <v>9201.2899999999972</v>
      </c>
      <c r="AD21" s="61">
        <v>9849.5589999999993</v>
      </c>
      <c r="AE21" s="61">
        <v>10617.588</v>
      </c>
      <c r="AF21" s="61">
        <v>14872.544999999998</v>
      </c>
      <c r="AG21" s="82">
        <v>14322.459000000003</v>
      </c>
      <c r="AH21" s="42">
        <f t="shared" si="1"/>
        <v>-3.6986675784137536E-2</v>
      </c>
      <c r="AJ21" s="340">
        <f t="shared" si="10"/>
        <v>9.8728880758780276E-3</v>
      </c>
      <c r="AK21" s="341">
        <f t="shared" si="11"/>
        <v>1.111794159917075E-2</v>
      </c>
      <c r="AL21" s="341">
        <f t="shared" si="12"/>
        <v>1.2957722363735798E-2</v>
      </c>
      <c r="AM21" s="341">
        <f t="shared" si="13"/>
        <v>1.7370619404665659E-2</v>
      </c>
      <c r="AN21" s="342">
        <f t="shared" si="14"/>
        <v>1.5467283290043484E-2</v>
      </c>
      <c r="AP21" s="52">
        <f t="shared" si="15"/>
        <v>2.2531046689362246</v>
      </c>
      <c r="AQ21" s="74">
        <f t="shared" si="16"/>
        <v>2.305951648628092</v>
      </c>
      <c r="AR21" s="74">
        <f t="shared" si="17"/>
        <v>2.3875735703944674</v>
      </c>
      <c r="AS21" s="74">
        <f t="shared" si="18"/>
        <v>2.4482488339107715</v>
      </c>
      <c r="AT21" s="74">
        <f t="shared" si="19"/>
        <v>2.9373291771418995</v>
      </c>
      <c r="AU21" s="74">
        <f t="shared" si="20"/>
        <v>2.5993253139804251</v>
      </c>
      <c r="AV21" s="74">
        <f t="shared" si="21"/>
        <v>2.6149561977820772</v>
      </c>
      <c r="AW21" s="74">
        <f t="shared" si="22"/>
        <v>2.7933697128848882</v>
      </c>
      <c r="AX21" s="74">
        <f t="shared" si="23"/>
        <v>2.6782267006957179</v>
      </c>
      <c r="AY21" s="74">
        <f t="shared" si="3"/>
        <v>2.863848111440328</v>
      </c>
      <c r="AZ21" s="74">
        <f t="shared" si="4"/>
        <v>2.7713729085491634</v>
      </c>
      <c r="BA21" s="74">
        <f t="shared" si="24"/>
        <v>2.7891376676335451</v>
      </c>
      <c r="BB21" s="42">
        <f t="shared" si="25"/>
        <v>6.4100933618787825E-3</v>
      </c>
      <c r="BC21" s="8"/>
    </row>
    <row r="22" spans="1:55" ht="20.100000000000001" customHeight="1">
      <c r="A22" s="47" t="s">
        <v>132</v>
      </c>
      <c r="B22" s="81">
        <v>28252.639999999999</v>
      </c>
      <c r="C22" s="61">
        <v>61917.33</v>
      </c>
      <c r="D22" s="61">
        <v>60509.279999999992</v>
      </c>
      <c r="E22" s="61">
        <v>44286.780000000028</v>
      </c>
      <c r="F22" s="61">
        <v>42207.67</v>
      </c>
      <c r="G22" s="61">
        <v>65551.14</v>
      </c>
      <c r="H22" s="61">
        <v>72853.599999999991</v>
      </c>
      <c r="I22" s="61">
        <v>97530.580000000016</v>
      </c>
      <c r="J22" s="61">
        <v>79797.719999999987</v>
      </c>
      <c r="K22" s="61">
        <v>64336.209999999985</v>
      </c>
      <c r="L22" s="61">
        <v>40650.900000000023</v>
      </c>
      <c r="M22" s="82">
        <v>45223.350000000028</v>
      </c>
      <c r="N22" s="42">
        <f t="shared" si="0"/>
        <v>0.11248090448181963</v>
      </c>
      <c r="P22" s="340">
        <f t="shared" si="5"/>
        <v>1.059558539526973E-2</v>
      </c>
      <c r="Q22" s="341">
        <f t="shared" si="6"/>
        <v>2.3426276305039514E-2</v>
      </c>
      <c r="R22" s="341">
        <f t="shared" si="7"/>
        <v>2.171166227724854E-2</v>
      </c>
      <c r="S22" s="341">
        <f t="shared" si="8"/>
        <v>1.2899380122826605E-2</v>
      </c>
      <c r="T22" s="341">
        <f t="shared" si="9"/>
        <v>1.3761163708246805E-2</v>
      </c>
      <c r="V22" s="81">
        <v>5002.8660000000027</v>
      </c>
      <c r="W22" s="61">
        <v>8615.6280000000006</v>
      </c>
      <c r="X22" s="61">
        <v>10712.697999999999</v>
      </c>
      <c r="Y22" s="61">
        <v>11236.500000000004</v>
      </c>
      <c r="Z22" s="61">
        <v>9601.3260000000009</v>
      </c>
      <c r="AA22" s="61">
        <v>14200.270000000002</v>
      </c>
      <c r="AB22" s="61">
        <v>17568.777000000006</v>
      </c>
      <c r="AC22" s="61">
        <v>21765.529000000002</v>
      </c>
      <c r="AD22" s="61">
        <v>22041.86</v>
      </c>
      <c r="AE22" s="61">
        <v>19934.022000000001</v>
      </c>
      <c r="AF22" s="61">
        <v>13023.436</v>
      </c>
      <c r="AG22" s="82">
        <v>14270.177999999996</v>
      </c>
      <c r="AH22" s="42">
        <f t="shared" si="1"/>
        <v>9.5730650498071057E-2</v>
      </c>
      <c r="AJ22" s="340">
        <f t="shared" si="10"/>
        <v>8.1429478998269484E-3</v>
      </c>
      <c r="AK22" s="341">
        <f t="shared" si="11"/>
        <v>1.9306071281649503E-2</v>
      </c>
      <c r="AL22" s="341">
        <f t="shared" si="12"/>
        <v>2.4327514183880693E-2</v>
      </c>
      <c r="AM22" s="341">
        <f t="shared" si="13"/>
        <v>1.5210923893457465E-2</v>
      </c>
      <c r="AN22" s="342">
        <f t="shared" si="14"/>
        <v>1.5410823359686075E-2</v>
      </c>
      <c r="AP22" s="52">
        <f t="shared" si="15"/>
        <v>1.7707605377762938</v>
      </c>
      <c r="AQ22" s="74">
        <f t="shared" si="16"/>
        <v>1.3914727912201641</v>
      </c>
      <c r="AR22" s="74">
        <f t="shared" si="17"/>
        <v>1.7704223219975515</v>
      </c>
      <c r="AS22" s="74">
        <f t="shared" si="18"/>
        <v>2.5372131367419342</v>
      </c>
      <c r="AT22" s="74">
        <f t="shared" si="19"/>
        <v>2.2747822848311698</v>
      </c>
      <c r="AU22" s="74">
        <f t="shared" si="20"/>
        <v>2.1662887937570581</v>
      </c>
      <c r="AV22" s="74">
        <f t="shared" si="21"/>
        <v>2.4115180306807087</v>
      </c>
      <c r="AW22" s="74">
        <f t="shared" si="22"/>
        <v>2.231662007956889</v>
      </c>
      <c r="AX22" s="74">
        <f t="shared" si="23"/>
        <v>2.7622167650905323</v>
      </c>
      <c r="AY22" s="74">
        <f t="shared" si="3"/>
        <v>3.0984140968204383</v>
      </c>
      <c r="AZ22" s="74">
        <f t="shared" si="4"/>
        <v>3.2037263627619539</v>
      </c>
      <c r="BA22" s="74">
        <f t="shared" si="24"/>
        <v>3.155488923310632</v>
      </c>
      <c r="BB22" s="42">
        <f t="shared" si="25"/>
        <v>-1.5056666515593436E-2</v>
      </c>
      <c r="BC22" s="8"/>
    </row>
    <row r="23" spans="1:55" ht="20.100000000000001" customHeight="1">
      <c r="A23" s="47" t="s">
        <v>133</v>
      </c>
      <c r="B23" s="81">
        <v>40989.520000000004</v>
      </c>
      <c r="C23" s="61">
        <v>39935.07</v>
      </c>
      <c r="D23" s="61">
        <v>42782.409999999996</v>
      </c>
      <c r="E23" s="61">
        <v>46594.9</v>
      </c>
      <c r="F23" s="61">
        <v>47458.319999999992</v>
      </c>
      <c r="G23" s="61">
        <v>48350.95</v>
      </c>
      <c r="H23" s="61">
        <v>46837.099999999991</v>
      </c>
      <c r="I23" s="61">
        <v>47071.76999999999</v>
      </c>
      <c r="J23" s="61">
        <v>49918.610000000008</v>
      </c>
      <c r="K23" s="61">
        <v>44549.57</v>
      </c>
      <c r="L23" s="61">
        <v>51993.87</v>
      </c>
      <c r="M23" s="82">
        <v>49820.479999999996</v>
      </c>
      <c r="N23" s="42">
        <f t="shared" si="0"/>
        <v>-4.1800889220210122E-2</v>
      </c>
      <c r="P23" s="340">
        <f t="shared" si="5"/>
        <v>1.5372296517108365E-2</v>
      </c>
      <c r="Q23" s="341">
        <f t="shared" si="6"/>
        <v>1.7279374764666948E-2</v>
      </c>
      <c r="R23" s="341">
        <f t="shared" si="7"/>
        <v>1.5034227512572523E-2</v>
      </c>
      <c r="S23" s="341">
        <f t="shared" si="8"/>
        <v>1.6498741557673512E-2</v>
      </c>
      <c r="T23" s="341">
        <f t="shared" si="9"/>
        <v>1.5160039698594538E-2</v>
      </c>
      <c r="V23" s="81">
        <v>8398.9230000000007</v>
      </c>
      <c r="W23" s="61">
        <v>8290.9560000000001</v>
      </c>
      <c r="X23" s="61">
        <v>8731.0589999999993</v>
      </c>
      <c r="Y23" s="61">
        <v>9216.4329999999991</v>
      </c>
      <c r="Z23" s="61">
        <v>9632.7129999999997</v>
      </c>
      <c r="AA23" s="61">
        <v>9663.8379999999961</v>
      </c>
      <c r="AB23" s="61">
        <v>9917.1830000000009</v>
      </c>
      <c r="AC23" s="61">
        <v>10577.056999999999</v>
      </c>
      <c r="AD23" s="61">
        <v>11027.747999999996</v>
      </c>
      <c r="AE23" s="61">
        <v>10061.144000000002</v>
      </c>
      <c r="AF23" s="61">
        <v>11479.665000000001</v>
      </c>
      <c r="AG23" s="82">
        <v>11607.472000000003</v>
      </c>
      <c r="AH23" s="42">
        <f t="shared" si="1"/>
        <v>1.1133338821298576E-2</v>
      </c>
      <c r="AJ23" s="340">
        <f t="shared" si="10"/>
        <v>1.3670562514298448E-2</v>
      </c>
      <c r="AK23" s="341">
        <f t="shared" si="11"/>
        <v>1.3138535061820167E-2</v>
      </c>
      <c r="AL23" s="341">
        <f t="shared" si="12"/>
        <v>1.2278637164445097E-2</v>
      </c>
      <c r="AM23" s="341">
        <f t="shared" si="13"/>
        <v>1.3407852631009774E-2</v>
      </c>
      <c r="AN23" s="342">
        <f t="shared" si="14"/>
        <v>1.253528166533747E-2</v>
      </c>
      <c r="AP23" s="52">
        <f t="shared" si="15"/>
        <v>2.0490415598914065</v>
      </c>
      <c r="AQ23" s="74">
        <f t="shared" ref="AQ23:AQ33" si="26">(W23/C23)*10</f>
        <v>2.0761090440056824</v>
      </c>
      <c r="AR23" s="74">
        <f t="shared" ref="AR23:AR33" si="27">(X23/D23)*10</f>
        <v>2.040805789108187</v>
      </c>
      <c r="AS23" s="74">
        <f t="shared" ref="AS23:AS33" si="28">(Y23/E23)*10</f>
        <v>1.9779917973855503</v>
      </c>
      <c r="AT23" s="74">
        <f t="shared" ref="AT23:AT33" si="29">(Z23/F23)*10</f>
        <v>2.0297206053648762</v>
      </c>
      <c r="AU23" s="74">
        <f t="shared" ref="AU23:AU33" si="30">(AA23/G23)*10</f>
        <v>1.9986862719346767</v>
      </c>
      <c r="AV23" s="74">
        <f t="shared" ref="AV23:AV33" si="31">(AB23/H23)*10</f>
        <v>2.1173776770978567</v>
      </c>
      <c r="AW23" s="74">
        <f t="shared" ref="AW23:AW33" si="32">(AC23/I23)*10</f>
        <v>2.2470064329427171</v>
      </c>
      <c r="AX23" s="74">
        <f t="shared" ref="AX23:AX33" si="33">(AD23/J23)*10</f>
        <v>2.2091456472846489</v>
      </c>
      <c r="AY23" s="74">
        <f t="shared" si="3"/>
        <v>2.2584155133259429</v>
      </c>
      <c r="AZ23" s="74">
        <f t="shared" si="4"/>
        <v>2.2078881606620167</v>
      </c>
      <c r="BA23" s="74">
        <f t="shared" ref="BA23:BA33" si="34">(AG23/M23)*10</f>
        <v>2.3298595276480687</v>
      </c>
      <c r="BB23" s="42">
        <f t="shared" si="25"/>
        <v>5.5243453522337817E-2</v>
      </c>
      <c r="BC23" s="8"/>
    </row>
    <row r="24" spans="1:55" ht="20.100000000000001" customHeight="1">
      <c r="A24" s="47" t="s">
        <v>135</v>
      </c>
      <c r="B24" s="81">
        <v>1655.98</v>
      </c>
      <c r="C24" s="61">
        <v>4255.25</v>
      </c>
      <c r="D24" s="61">
        <v>4587.25</v>
      </c>
      <c r="E24" s="61">
        <v>5546.1799999999985</v>
      </c>
      <c r="F24" s="61">
        <v>7025.1699999999983</v>
      </c>
      <c r="G24" s="61">
        <v>5973.8399999999992</v>
      </c>
      <c r="H24" s="61">
        <v>45417.64</v>
      </c>
      <c r="I24" s="61">
        <v>20734.919999999998</v>
      </c>
      <c r="J24" s="61">
        <v>20185.939999999999</v>
      </c>
      <c r="K24" s="61">
        <v>28853.31</v>
      </c>
      <c r="L24" s="61">
        <v>37238.800000000003</v>
      </c>
      <c r="M24" s="82">
        <v>45649.35</v>
      </c>
      <c r="N24" s="42">
        <f t="shared" si="0"/>
        <v>0.22585448510693135</v>
      </c>
      <c r="P24" s="340">
        <f t="shared" si="5"/>
        <v>6.2104205139267574E-4</v>
      </c>
      <c r="Q24" s="341">
        <f t="shared" si="6"/>
        <v>2.1348953876636962E-3</v>
      </c>
      <c r="R24" s="341">
        <f t="shared" si="7"/>
        <v>9.7371810105189322E-3</v>
      </c>
      <c r="S24" s="341">
        <f t="shared" si="8"/>
        <v>1.1816649484215975E-2</v>
      </c>
      <c r="T24" s="341">
        <f t="shared" si="9"/>
        <v>1.3890792666289779E-2</v>
      </c>
      <c r="V24" s="81">
        <v>725.22700000000009</v>
      </c>
      <c r="W24" s="61">
        <v>1829.0669999999998</v>
      </c>
      <c r="X24" s="61">
        <v>2005.1000000000001</v>
      </c>
      <c r="Y24" s="61">
        <v>2260.9809999999993</v>
      </c>
      <c r="Z24" s="61">
        <v>2094.0450000000001</v>
      </c>
      <c r="AA24" s="61">
        <v>1587.7380000000003</v>
      </c>
      <c r="AB24" s="61">
        <v>3766.6549999999997</v>
      </c>
      <c r="AC24" s="61">
        <v>4448.3100000000004</v>
      </c>
      <c r="AD24" s="61">
        <v>4388.7709999999997</v>
      </c>
      <c r="AE24" s="61">
        <v>6204.2010000000018</v>
      </c>
      <c r="AF24" s="61">
        <v>8165.5710000000008</v>
      </c>
      <c r="AG24" s="82">
        <v>10983.058000000001</v>
      </c>
      <c r="AH24" s="42">
        <f t="shared" si="1"/>
        <v>0.34504470048695918</v>
      </c>
      <c r="AJ24" s="340">
        <f t="shared" si="10"/>
        <v>1.1804205182684878E-3</v>
      </c>
      <c r="AK24" s="341">
        <f t="shared" si="11"/>
        <v>2.1586197307926973E-3</v>
      </c>
      <c r="AL24" s="341">
        <f t="shared" si="12"/>
        <v>7.5716173999981944E-3</v>
      </c>
      <c r="AM24" s="341">
        <f t="shared" si="13"/>
        <v>9.537105186958602E-3</v>
      </c>
      <c r="AN24" s="342">
        <f t="shared" si="14"/>
        <v>1.1860956940213855E-2</v>
      </c>
      <c r="AP24" s="52">
        <f t="shared" si="15"/>
        <v>4.3794429884418902</v>
      </c>
      <c r="AQ24" s="74">
        <f t="shared" si="26"/>
        <v>4.2983772986311024</v>
      </c>
      <c r="AR24" s="74">
        <f t="shared" si="27"/>
        <v>4.3710283939179249</v>
      </c>
      <c r="AS24" s="74">
        <f t="shared" si="28"/>
        <v>4.0766455470251595</v>
      </c>
      <c r="AT24" s="74">
        <f t="shared" si="29"/>
        <v>2.9807748424593292</v>
      </c>
      <c r="AU24" s="74">
        <f t="shared" si="30"/>
        <v>2.6578180868587049</v>
      </c>
      <c r="AV24" s="74">
        <f t="shared" si="31"/>
        <v>0.82933745566700512</v>
      </c>
      <c r="AW24" s="74">
        <f t="shared" si="32"/>
        <v>2.1453229624228118</v>
      </c>
      <c r="AX24" s="74">
        <f t="shared" si="33"/>
        <v>2.1741722208626402</v>
      </c>
      <c r="AY24" s="74">
        <f t="shared" si="3"/>
        <v>2.1502562444308819</v>
      </c>
      <c r="AZ24" s="74">
        <f t="shared" si="4"/>
        <v>2.1927588966346927</v>
      </c>
      <c r="BA24" s="74">
        <f t="shared" si="34"/>
        <v>2.4059615306680162</v>
      </c>
      <c r="BB24" s="42">
        <f t="shared" si="25"/>
        <v>9.7230313082087322E-2</v>
      </c>
      <c r="BC24" s="8"/>
    </row>
    <row r="25" spans="1:55" ht="20.100000000000001" customHeight="1">
      <c r="A25" s="47" t="s">
        <v>134</v>
      </c>
      <c r="B25" s="81">
        <v>11756.710000000001</v>
      </c>
      <c r="C25" s="61">
        <v>10414.85</v>
      </c>
      <c r="D25" s="61">
        <v>11249.41</v>
      </c>
      <c r="E25" s="61">
        <v>8855.7299999999977</v>
      </c>
      <c r="F25" s="61">
        <v>8560.5699999999979</v>
      </c>
      <c r="G25" s="61">
        <v>12833.119999999997</v>
      </c>
      <c r="H25" s="61">
        <v>13826.300000000001</v>
      </c>
      <c r="I25" s="61">
        <v>16929.580000000005</v>
      </c>
      <c r="J25" s="61">
        <v>17870.43</v>
      </c>
      <c r="K25" s="61">
        <v>30970.5</v>
      </c>
      <c r="L25" s="61">
        <v>46519.66</v>
      </c>
      <c r="M25" s="82">
        <v>44100.140000000007</v>
      </c>
      <c r="N25" s="42">
        <f t="shared" si="0"/>
        <v>-5.2010698272515248E-2</v>
      </c>
      <c r="P25" s="340">
        <f t="shared" si="5"/>
        <v>4.4091180425058184E-3</v>
      </c>
      <c r="Q25" s="341">
        <f t="shared" si="6"/>
        <v>4.5862240530939449E-3</v>
      </c>
      <c r="R25" s="341">
        <f t="shared" si="7"/>
        <v>1.0451673117790527E-2</v>
      </c>
      <c r="S25" s="341">
        <f t="shared" si="8"/>
        <v>1.4761660320550138E-2</v>
      </c>
      <c r="T25" s="341">
        <f t="shared" si="9"/>
        <v>1.3419378398473422E-2</v>
      </c>
      <c r="V25" s="81">
        <v>3344.9139999999998</v>
      </c>
      <c r="W25" s="61">
        <v>3089.0899999999997</v>
      </c>
      <c r="X25" s="61">
        <v>3247.1520000000005</v>
      </c>
      <c r="Y25" s="61">
        <v>2759.9990000000003</v>
      </c>
      <c r="Z25" s="61">
        <v>2773.6339999999996</v>
      </c>
      <c r="AA25" s="61">
        <v>3862.8539999999998</v>
      </c>
      <c r="AB25" s="61">
        <v>4319.57</v>
      </c>
      <c r="AC25" s="61">
        <v>4927.2339999999986</v>
      </c>
      <c r="AD25" s="61">
        <v>4893.7849999999999</v>
      </c>
      <c r="AE25" s="61">
        <v>7408.0120000000006</v>
      </c>
      <c r="AF25" s="61">
        <v>10293.859</v>
      </c>
      <c r="AG25" s="82">
        <v>10878.658999999998</v>
      </c>
      <c r="AH25" s="42">
        <f t="shared" si="1"/>
        <v>5.6810570263299449E-2</v>
      </c>
      <c r="AJ25" s="340">
        <f t="shared" si="10"/>
        <v>5.4443713726095681E-3</v>
      </c>
      <c r="AK25" s="341">
        <f t="shared" si="11"/>
        <v>5.2517687814812595E-3</v>
      </c>
      <c r="AL25" s="341">
        <f t="shared" si="12"/>
        <v>9.0407503816519515E-3</v>
      </c>
      <c r="AM25" s="341">
        <f t="shared" si="13"/>
        <v>1.20228721375052E-2</v>
      </c>
      <c r="AN25" s="342">
        <f t="shared" si="14"/>
        <v>1.1748213108432085E-2</v>
      </c>
      <c r="AP25" s="52">
        <f t="shared" si="15"/>
        <v>2.8451105794052922</v>
      </c>
      <c r="AQ25" s="74">
        <f t="shared" si="26"/>
        <v>2.9660436780174457</v>
      </c>
      <c r="AR25" s="74">
        <f t="shared" si="27"/>
        <v>2.886508714679259</v>
      </c>
      <c r="AS25" s="74">
        <f t="shared" si="28"/>
        <v>3.1166250551902563</v>
      </c>
      <c r="AT25" s="74">
        <f t="shared" si="29"/>
        <v>3.2400108871255071</v>
      </c>
      <c r="AU25" s="74">
        <f t="shared" si="30"/>
        <v>3.0100661413592333</v>
      </c>
      <c r="AV25" s="74">
        <f t="shared" si="31"/>
        <v>3.1241691558840756</v>
      </c>
      <c r="AW25" s="74">
        <f t="shared" si="32"/>
        <v>2.9104289651603859</v>
      </c>
      <c r="AX25" s="74">
        <f t="shared" si="33"/>
        <v>2.7384819503503834</v>
      </c>
      <c r="AY25" s="74">
        <f t="shared" si="3"/>
        <v>2.3919575079511151</v>
      </c>
      <c r="AZ25" s="74">
        <f t="shared" si="4"/>
        <v>2.2127975569898832</v>
      </c>
      <c r="BA25" s="74">
        <f t="shared" si="34"/>
        <v>2.466808268635881</v>
      </c>
      <c r="BB25" s="42">
        <f t="shared" si="25"/>
        <v>0.11479166308893347</v>
      </c>
      <c r="BC25" s="8"/>
    </row>
    <row r="26" spans="1:55" ht="20.100000000000001" customHeight="1">
      <c r="A26" s="47" t="s">
        <v>136</v>
      </c>
      <c r="B26" s="81">
        <v>21561.399999999998</v>
      </c>
      <c r="C26" s="61">
        <v>20527.62</v>
      </c>
      <c r="D26" s="61">
        <v>41397.29</v>
      </c>
      <c r="E26" s="61">
        <v>18415.490000000002</v>
      </c>
      <c r="F26" s="61">
        <v>18225.780000000002</v>
      </c>
      <c r="G26" s="61">
        <v>16839.829999999998</v>
      </c>
      <c r="H26" s="61">
        <v>18146.11</v>
      </c>
      <c r="I26" s="61">
        <v>17702.110000000004</v>
      </c>
      <c r="J26" s="61">
        <v>19547.810000000001</v>
      </c>
      <c r="K26" s="61">
        <v>19413.949999999997</v>
      </c>
      <c r="L26" s="61">
        <v>21698.2</v>
      </c>
      <c r="M26" s="82">
        <v>23528.57</v>
      </c>
      <c r="N26" s="42">
        <f t="shared" si="0"/>
        <v>8.4355845185314859E-2</v>
      </c>
      <c r="P26" s="340">
        <f t="shared" si="5"/>
        <v>8.0861701753028644E-3</v>
      </c>
      <c r="Q26" s="341">
        <f t="shared" si="6"/>
        <v>6.0181182281481838E-3</v>
      </c>
      <c r="R26" s="341">
        <f t="shared" si="7"/>
        <v>6.5516623666111102E-3</v>
      </c>
      <c r="S26" s="341">
        <f t="shared" si="8"/>
        <v>6.8852923251666283E-3</v>
      </c>
      <c r="T26" s="341">
        <f t="shared" si="9"/>
        <v>7.1595868857779075E-3</v>
      </c>
      <c r="V26" s="81">
        <v>6827.9740000000002</v>
      </c>
      <c r="W26" s="61">
        <v>6375.8979999999992</v>
      </c>
      <c r="X26" s="61">
        <v>7118.9369999999999</v>
      </c>
      <c r="Y26" s="61">
        <v>5791.4490000000033</v>
      </c>
      <c r="Z26" s="61">
        <v>6026.1349999999984</v>
      </c>
      <c r="AA26" s="61">
        <v>5684.7439999999997</v>
      </c>
      <c r="AB26" s="61">
        <v>5982.4930000000004</v>
      </c>
      <c r="AC26" s="61">
        <v>5914.6750000000002</v>
      </c>
      <c r="AD26" s="61">
        <v>6703.9030000000002</v>
      </c>
      <c r="AE26" s="61">
        <v>6781.018</v>
      </c>
      <c r="AF26" s="61">
        <v>7118.3730000000005</v>
      </c>
      <c r="AG26" s="82">
        <v>8168.4669999999996</v>
      </c>
      <c r="AH26" s="42">
        <f t="shared" si="1"/>
        <v>0.14751882206790781</v>
      </c>
      <c r="AJ26" s="340">
        <f t="shared" si="10"/>
        <v>1.1113596994877132E-2</v>
      </c>
      <c r="AK26" s="341">
        <f t="shared" si="11"/>
        <v>7.7287314172145528E-3</v>
      </c>
      <c r="AL26" s="341">
        <f t="shared" si="12"/>
        <v>8.2755658429668772E-3</v>
      </c>
      <c r="AM26" s="341">
        <f t="shared" si="13"/>
        <v>8.3140140549884459E-3</v>
      </c>
      <c r="AN26" s="342">
        <f t="shared" si="14"/>
        <v>8.8213897581673369E-3</v>
      </c>
      <c r="AP26" s="52">
        <f t="shared" si="15"/>
        <v>3.1667581882438069</v>
      </c>
      <c r="AQ26" s="74">
        <f t="shared" si="26"/>
        <v>3.1060093668920215</v>
      </c>
      <c r="AR26" s="74">
        <f t="shared" si="27"/>
        <v>1.7196625672839936</v>
      </c>
      <c r="AS26" s="74">
        <f t="shared" si="28"/>
        <v>3.1448791207836462</v>
      </c>
      <c r="AT26" s="74">
        <f t="shared" si="29"/>
        <v>3.3063797543918545</v>
      </c>
      <c r="AU26" s="74">
        <f t="shared" si="30"/>
        <v>3.3757727958061334</v>
      </c>
      <c r="AV26" s="74">
        <f t="shared" si="31"/>
        <v>3.2968459906834031</v>
      </c>
      <c r="AW26" s="74">
        <f t="shared" si="32"/>
        <v>3.3412259894441956</v>
      </c>
      <c r="AX26" s="74">
        <f t="shared" si="33"/>
        <v>3.4294905669739983</v>
      </c>
      <c r="AY26" s="74">
        <f t="shared" si="3"/>
        <v>3.4928584857795557</v>
      </c>
      <c r="AZ26" s="74">
        <f t="shared" si="4"/>
        <v>3.2806283470518292</v>
      </c>
      <c r="BA26" s="74">
        <f t="shared" si="34"/>
        <v>3.4717226758787296</v>
      </c>
      <c r="BB26" s="42">
        <f t="shared" si="25"/>
        <v>5.8249307331209699E-2</v>
      </c>
      <c r="BC26" s="8"/>
    </row>
    <row r="27" spans="1:55" ht="20.100000000000001" customHeight="1">
      <c r="A27" s="47" t="s">
        <v>137</v>
      </c>
      <c r="B27" s="81">
        <v>10569.910000000003</v>
      </c>
      <c r="C27" s="61">
        <v>12070.23</v>
      </c>
      <c r="D27" s="61">
        <v>14473.680000000002</v>
      </c>
      <c r="E27" s="61">
        <v>15167.030000000006</v>
      </c>
      <c r="F27" s="61">
        <v>15115.669999999998</v>
      </c>
      <c r="G27" s="61">
        <v>16011.59</v>
      </c>
      <c r="H27" s="61">
        <v>17028.799999999992</v>
      </c>
      <c r="I27" s="61">
        <v>16979.539999999997</v>
      </c>
      <c r="J27" s="61">
        <v>18354.41</v>
      </c>
      <c r="K27" s="61">
        <v>19541.320000000003</v>
      </c>
      <c r="L27" s="61">
        <v>17272.640000000003</v>
      </c>
      <c r="M27" s="82">
        <v>20040.019999999997</v>
      </c>
      <c r="N27" s="42">
        <f t="shared" si="0"/>
        <v>0.16021754636233912</v>
      </c>
      <c r="P27" s="340">
        <f t="shared" si="5"/>
        <v>3.96403253024551E-3</v>
      </c>
      <c r="Q27" s="341">
        <f t="shared" si="6"/>
        <v>5.7221267459728027E-3</v>
      </c>
      <c r="R27" s="341">
        <f t="shared" si="7"/>
        <v>6.5946461610287988E-3</v>
      </c>
      <c r="S27" s="341">
        <f t="shared" si="8"/>
        <v>5.4809696485130623E-3</v>
      </c>
      <c r="T27" s="341">
        <f t="shared" si="9"/>
        <v>6.0980443938040843E-3</v>
      </c>
      <c r="V27" s="81">
        <v>4152.8450000000012</v>
      </c>
      <c r="W27" s="61">
        <v>4811.2780000000012</v>
      </c>
      <c r="X27" s="61">
        <v>5812.6020000000008</v>
      </c>
      <c r="Y27" s="61">
        <v>5285.7669999999989</v>
      </c>
      <c r="Z27" s="61">
        <v>5277.11</v>
      </c>
      <c r="AA27" s="61">
        <v>5914.9699999999984</v>
      </c>
      <c r="AB27" s="61">
        <v>6284.6640000000007</v>
      </c>
      <c r="AC27" s="61">
        <v>6221.7370000000001</v>
      </c>
      <c r="AD27" s="61">
        <v>6978.9210000000003</v>
      </c>
      <c r="AE27" s="61">
        <v>7021.8360000000011</v>
      </c>
      <c r="AF27" s="61">
        <v>6092.25</v>
      </c>
      <c r="AG27" s="82">
        <v>6953.853000000001</v>
      </c>
      <c r="AH27" s="42">
        <f t="shared" si="1"/>
        <v>0.14142607411055044</v>
      </c>
      <c r="AJ27" s="340">
        <f t="shared" si="10"/>
        <v>6.7594056029197736E-3</v>
      </c>
      <c r="AK27" s="341">
        <f t="shared" si="11"/>
        <v>8.0417367028104616E-3</v>
      </c>
      <c r="AL27" s="341">
        <f t="shared" si="12"/>
        <v>8.5694605377120633E-3</v>
      </c>
      <c r="AM27" s="341">
        <f t="shared" si="13"/>
        <v>7.1155377958563503E-3</v>
      </c>
      <c r="AN27" s="342">
        <f t="shared" si="14"/>
        <v>7.5096891049448106E-3</v>
      </c>
      <c r="AP27" s="52">
        <f t="shared" si="15"/>
        <v>3.9289312775605465</v>
      </c>
      <c r="AQ27" s="74">
        <f t="shared" si="26"/>
        <v>3.9860698594807236</v>
      </c>
      <c r="AR27" s="74">
        <f t="shared" si="27"/>
        <v>4.0159807319216672</v>
      </c>
      <c r="AS27" s="74">
        <f t="shared" si="28"/>
        <v>3.4850376111868946</v>
      </c>
      <c r="AT27" s="74">
        <f t="shared" si="29"/>
        <v>3.491151897335679</v>
      </c>
      <c r="AU27" s="74">
        <f t="shared" si="30"/>
        <v>3.694180278161006</v>
      </c>
      <c r="AV27" s="74">
        <f t="shared" si="31"/>
        <v>3.6906088508879096</v>
      </c>
      <c r="AW27" s="74">
        <f t="shared" si="32"/>
        <v>3.6642553331833492</v>
      </c>
      <c r="AX27" s="74">
        <f t="shared" si="33"/>
        <v>3.8023129046370876</v>
      </c>
      <c r="AY27" s="74">
        <f t="shared" si="3"/>
        <v>3.5933273699013171</v>
      </c>
      <c r="AZ27" s="74">
        <f t="shared" si="4"/>
        <v>3.5271099264501542</v>
      </c>
      <c r="BA27" s="74">
        <f t="shared" si="34"/>
        <v>3.4699830638891589</v>
      </c>
      <c r="BB27" s="42">
        <f t="shared" si="25"/>
        <v>-1.619650755214494E-2</v>
      </c>
      <c r="BC27" s="8"/>
    </row>
    <row r="28" spans="1:55" ht="20.100000000000001" customHeight="1">
      <c r="A28" s="47" t="s">
        <v>139</v>
      </c>
      <c r="B28" s="81">
        <v>44153.710000000014</v>
      </c>
      <c r="C28" s="61">
        <v>61809.13</v>
      </c>
      <c r="D28" s="61">
        <v>67634.510000000009</v>
      </c>
      <c r="E28" s="61">
        <v>64249.53</v>
      </c>
      <c r="F28" s="61">
        <v>68700.179999999978</v>
      </c>
      <c r="G28" s="61">
        <v>73504.720000000016</v>
      </c>
      <c r="H28" s="61">
        <v>72942.159999999974</v>
      </c>
      <c r="I28" s="61">
        <v>83747.559999999983</v>
      </c>
      <c r="J28" s="61">
        <v>75584.45</v>
      </c>
      <c r="K28" s="61">
        <v>91982</v>
      </c>
      <c r="L28" s="61">
        <v>81572.22</v>
      </c>
      <c r="M28" s="82">
        <v>103130.34000000001</v>
      </c>
      <c r="N28" s="42">
        <f t="shared" si="0"/>
        <v>0.26428261974481032</v>
      </c>
      <c r="P28" s="340">
        <f t="shared" si="5"/>
        <v>1.6558962448216349E-2</v>
      </c>
      <c r="Q28" s="341">
        <f t="shared" si="6"/>
        <v>2.6268679392068003E-2</v>
      </c>
      <c r="R28" s="341">
        <f t="shared" si="7"/>
        <v>3.1041339233160856E-2</v>
      </c>
      <c r="S28" s="341">
        <f t="shared" si="8"/>
        <v>2.5884570163092042E-2</v>
      </c>
      <c r="T28" s="341">
        <f t="shared" si="9"/>
        <v>3.138187445262576E-2</v>
      </c>
      <c r="V28" s="81">
        <v>2273.6259999999997</v>
      </c>
      <c r="W28" s="61">
        <v>3830.6429999999991</v>
      </c>
      <c r="X28" s="61">
        <v>3929.5329999999999</v>
      </c>
      <c r="Y28" s="61">
        <v>4261.3199999999988</v>
      </c>
      <c r="Z28" s="61">
        <v>4658.5709999999999</v>
      </c>
      <c r="AA28" s="61">
        <v>4225.1480000000001</v>
      </c>
      <c r="AB28" s="61">
        <v>4367.123999999998</v>
      </c>
      <c r="AC28" s="61">
        <v>4451.0929999999989</v>
      </c>
      <c r="AD28" s="61">
        <v>5234.5690000000004</v>
      </c>
      <c r="AE28" s="61">
        <v>6001.4620000000023</v>
      </c>
      <c r="AF28" s="61">
        <v>4766.4249999999993</v>
      </c>
      <c r="AG28" s="82">
        <v>6724.2389999999996</v>
      </c>
      <c r="AH28" s="42">
        <f t="shared" si="1"/>
        <v>0.41075103458042467</v>
      </c>
      <c r="AJ28" s="340">
        <f t="shared" si="10"/>
        <v>3.7006823811974844E-3</v>
      </c>
      <c r="AK28" s="341">
        <f t="shared" si="11"/>
        <v>5.7443279926028745E-3</v>
      </c>
      <c r="AL28" s="341">
        <f t="shared" si="12"/>
        <v>7.3241943812955073E-3</v>
      </c>
      <c r="AM28" s="341">
        <f t="shared" si="13"/>
        <v>5.5670199415018421E-3</v>
      </c>
      <c r="AN28" s="342">
        <f t="shared" si="14"/>
        <v>7.261721574693192E-3</v>
      </c>
      <c r="AP28" s="52">
        <f t="shared" si="15"/>
        <v>0.51493430563365994</v>
      </c>
      <c r="AQ28" s="74">
        <f t="shared" si="26"/>
        <v>0.61975358656560919</v>
      </c>
      <c r="AR28" s="74">
        <f t="shared" si="27"/>
        <v>0.58099526410407931</v>
      </c>
      <c r="AS28" s="74">
        <f t="shared" si="28"/>
        <v>0.66324531868170844</v>
      </c>
      <c r="AT28" s="74">
        <f t="shared" si="29"/>
        <v>0.67810171676406117</v>
      </c>
      <c r="AU28" s="74">
        <f t="shared" si="30"/>
        <v>0.57481315485590567</v>
      </c>
      <c r="AV28" s="74">
        <f t="shared" si="31"/>
        <v>0.59871053996755774</v>
      </c>
      <c r="AW28" s="74">
        <f t="shared" si="32"/>
        <v>0.53148927562785109</v>
      </c>
      <c r="AX28" s="74">
        <f t="shared" si="33"/>
        <v>0.69254575511232808</v>
      </c>
      <c r="AY28" s="74">
        <f t="shared" si="3"/>
        <v>0.65246048139853474</v>
      </c>
      <c r="AZ28" s="74">
        <f t="shared" si="4"/>
        <v>0.58431963724905356</v>
      </c>
      <c r="BA28" s="74">
        <f t="shared" si="34"/>
        <v>0.65201365572924497</v>
      </c>
      <c r="BB28" s="42">
        <f t="shared" si="25"/>
        <v>0.11585100716260593</v>
      </c>
      <c r="BC28" s="8"/>
    </row>
    <row r="29" spans="1:55" ht="20.100000000000001" customHeight="1">
      <c r="A29" s="47" t="s">
        <v>140</v>
      </c>
      <c r="B29" s="81">
        <v>5757.1399999999985</v>
      </c>
      <c r="C29" s="61">
        <v>6652.8799999999992</v>
      </c>
      <c r="D29" s="61">
        <v>6248.24</v>
      </c>
      <c r="E29" s="61">
        <v>4830.4999999999991</v>
      </c>
      <c r="F29" s="61">
        <v>5201.57</v>
      </c>
      <c r="G29" s="61">
        <v>7878.63</v>
      </c>
      <c r="H29" s="61">
        <v>8418.07</v>
      </c>
      <c r="I29" s="61">
        <v>9160.3099999999959</v>
      </c>
      <c r="J29" s="61">
        <v>10778.890000000003</v>
      </c>
      <c r="K29" s="61">
        <v>8876.7699999999986</v>
      </c>
      <c r="L29" s="61">
        <v>13641.880000000001</v>
      </c>
      <c r="M29" s="82">
        <v>18704.46</v>
      </c>
      <c r="N29" s="42">
        <f t="shared" si="0"/>
        <v>0.37110574202382646</v>
      </c>
      <c r="P29" s="340">
        <f t="shared" si="5"/>
        <v>2.1590997691728333E-3</v>
      </c>
      <c r="Q29" s="341">
        <f t="shared" si="6"/>
        <v>2.8156179020711689E-3</v>
      </c>
      <c r="R29" s="341">
        <f t="shared" si="7"/>
        <v>2.9956603342474099E-3</v>
      </c>
      <c r="S29" s="341">
        <f t="shared" si="8"/>
        <v>4.3288536221826757E-3</v>
      </c>
      <c r="T29" s="341">
        <f t="shared" si="9"/>
        <v>5.6916423956728966E-3</v>
      </c>
      <c r="V29" s="81">
        <v>2712.9629999999993</v>
      </c>
      <c r="W29" s="61">
        <v>3420.1879999999996</v>
      </c>
      <c r="X29" s="61">
        <v>2731.4920000000002</v>
      </c>
      <c r="Y29" s="61">
        <v>2205.2159999999994</v>
      </c>
      <c r="Z29" s="61">
        <v>2371.6039999999998</v>
      </c>
      <c r="AA29" s="61">
        <v>3255.2160000000003</v>
      </c>
      <c r="AB29" s="61">
        <v>3411.1369999999997</v>
      </c>
      <c r="AC29" s="61">
        <v>3430.2900000000004</v>
      </c>
      <c r="AD29" s="61">
        <v>3937.4019999999996</v>
      </c>
      <c r="AE29" s="61">
        <v>3481.152000000001</v>
      </c>
      <c r="AF29" s="61">
        <v>4517.5570000000025</v>
      </c>
      <c r="AG29" s="82">
        <v>6299.920000000001</v>
      </c>
      <c r="AH29" s="42">
        <f t="shared" si="1"/>
        <v>0.39454134170304822</v>
      </c>
      <c r="AJ29" s="340">
        <f t="shared" si="10"/>
        <v>4.4157721520340937E-3</v>
      </c>
      <c r="AK29" s="341">
        <f t="shared" si="11"/>
        <v>4.4256505075724586E-3</v>
      </c>
      <c r="AL29" s="341">
        <f t="shared" si="12"/>
        <v>4.2484037920819317E-3</v>
      </c>
      <c r="AM29" s="341">
        <f t="shared" si="13"/>
        <v>5.2763507043268815E-3</v>
      </c>
      <c r="AN29" s="342">
        <f t="shared" si="14"/>
        <v>6.8034858640273112E-3</v>
      </c>
      <c r="AP29" s="52">
        <f t="shared" si="15"/>
        <v>4.7123450185335081</v>
      </c>
      <c r="AQ29" s="74">
        <f t="shared" si="26"/>
        <v>5.1409134089296673</v>
      </c>
      <c r="AR29" s="74">
        <f t="shared" si="27"/>
        <v>4.3716182476985521</v>
      </c>
      <c r="AS29" s="74">
        <f t="shared" si="28"/>
        <v>4.5651920091087881</v>
      </c>
      <c r="AT29" s="74">
        <f t="shared" si="29"/>
        <v>4.5594003348988856</v>
      </c>
      <c r="AU29" s="74">
        <f t="shared" si="30"/>
        <v>4.1317031006659795</v>
      </c>
      <c r="AV29" s="74">
        <f t="shared" si="31"/>
        <v>4.0521604120659482</v>
      </c>
      <c r="AW29" s="74">
        <f t="shared" si="32"/>
        <v>3.7447313464282344</v>
      </c>
      <c r="AX29" s="74">
        <f t="shared" si="33"/>
        <v>3.6528826252053772</v>
      </c>
      <c r="AY29" s="74">
        <f t="shared" si="3"/>
        <v>3.9216426695746334</v>
      </c>
      <c r="AZ29" s="74">
        <f t="shared" si="4"/>
        <v>3.3115355068363028</v>
      </c>
      <c r="BA29" s="74">
        <f t="shared" si="34"/>
        <v>3.3681378665836927</v>
      </c>
      <c r="BB29" s="42">
        <f t="shared" si="25"/>
        <v>1.7092481608770475E-2</v>
      </c>
      <c r="BC29" s="8"/>
    </row>
    <row r="30" spans="1:55" ht="20.100000000000001" customHeight="1">
      <c r="A30" s="47" t="s">
        <v>151</v>
      </c>
      <c r="B30" s="81">
        <v>161.54</v>
      </c>
      <c r="C30" s="61">
        <v>50.49</v>
      </c>
      <c r="D30" s="61">
        <v>377.87</v>
      </c>
      <c r="E30" s="61">
        <v>245.98000000000005</v>
      </c>
      <c r="F30" s="61">
        <v>486.08</v>
      </c>
      <c r="G30" s="61">
        <v>643.67999999999995</v>
      </c>
      <c r="H30" s="61">
        <v>1047.2099999999998</v>
      </c>
      <c r="I30" s="61">
        <v>1482.5400000000002</v>
      </c>
      <c r="J30" s="61">
        <v>2392.0700000000002</v>
      </c>
      <c r="K30" s="61">
        <v>2878.5000000000009</v>
      </c>
      <c r="L30" s="61">
        <v>8942.6400000000012</v>
      </c>
      <c r="M30" s="82">
        <v>8905.73</v>
      </c>
      <c r="N30" s="42">
        <f t="shared" si="0"/>
        <v>-4.1274165123500071E-3</v>
      </c>
      <c r="P30" s="340">
        <f t="shared" si="5"/>
        <v>6.0582333712951143E-5</v>
      </c>
      <c r="Q30" s="341">
        <f t="shared" si="6"/>
        <v>2.300345277294618E-4</v>
      </c>
      <c r="R30" s="341">
        <f t="shared" si="7"/>
        <v>9.7141283058265263E-4</v>
      </c>
      <c r="S30" s="341">
        <f t="shared" si="8"/>
        <v>2.8376865619603518E-3</v>
      </c>
      <c r="T30" s="341">
        <f t="shared" si="9"/>
        <v>2.7099542265543075E-3</v>
      </c>
      <c r="V30" s="81">
        <v>112.571</v>
      </c>
      <c r="W30" s="61">
        <v>46.897000000000006</v>
      </c>
      <c r="X30" s="61">
        <v>160.833</v>
      </c>
      <c r="Y30" s="61">
        <v>190.14700000000002</v>
      </c>
      <c r="Z30" s="61">
        <v>260.58100000000002</v>
      </c>
      <c r="AA30" s="61">
        <v>364.34800000000001</v>
      </c>
      <c r="AB30" s="61">
        <v>655.63700000000006</v>
      </c>
      <c r="AC30" s="61">
        <v>776.06200000000013</v>
      </c>
      <c r="AD30" s="61">
        <v>1183.9259999999997</v>
      </c>
      <c r="AE30" s="61">
        <v>1742.3009999999997</v>
      </c>
      <c r="AF30" s="61">
        <v>4233.5729999999994</v>
      </c>
      <c r="AG30" s="82">
        <v>5644.7780000000002</v>
      </c>
      <c r="AH30" s="42">
        <f t="shared" si="1"/>
        <v>0.33333664023273035</v>
      </c>
      <c r="AJ30" s="340">
        <f t="shared" si="10"/>
        <v>1.8322693192890214E-4</v>
      </c>
      <c r="AK30" s="341">
        <f t="shared" si="11"/>
        <v>4.9535174044764167E-4</v>
      </c>
      <c r="AL30" s="341">
        <f t="shared" si="12"/>
        <v>2.1263070889602463E-3</v>
      </c>
      <c r="AM30" s="341">
        <f t="shared" si="13"/>
        <v>4.9446671907779479E-3</v>
      </c>
      <c r="AN30" s="342">
        <f t="shared" si="14"/>
        <v>6.0959769851954239E-3</v>
      </c>
      <c r="AP30" s="52">
        <f t="shared" si="15"/>
        <v>6.9686145846230039</v>
      </c>
      <c r="AQ30" s="74">
        <f t="shared" si="26"/>
        <v>9.2883739354327606</v>
      </c>
      <c r="AR30" s="74">
        <f t="shared" si="27"/>
        <v>4.2563050784661387</v>
      </c>
      <c r="AS30" s="74">
        <f t="shared" si="28"/>
        <v>7.7301813155541099</v>
      </c>
      <c r="AT30" s="74">
        <f t="shared" si="29"/>
        <v>5.3608665240289666</v>
      </c>
      <c r="AU30" s="74">
        <f t="shared" si="30"/>
        <v>5.6603902560278403</v>
      </c>
      <c r="AV30" s="74">
        <f t="shared" si="31"/>
        <v>6.2607977387534506</v>
      </c>
      <c r="AW30" s="74">
        <f t="shared" si="32"/>
        <v>5.2346783223386897</v>
      </c>
      <c r="AX30" s="74">
        <f t="shared" si="33"/>
        <v>4.9493785716973147</v>
      </c>
      <c r="AY30" s="74">
        <f t="shared" si="3"/>
        <v>6.0528087545596634</v>
      </c>
      <c r="AZ30" s="74">
        <f t="shared" si="4"/>
        <v>4.7341422667131834</v>
      </c>
      <c r="BA30" s="74">
        <f t="shared" si="34"/>
        <v>6.3383664225167404</v>
      </c>
      <c r="BB30" s="42">
        <f t="shared" si="25"/>
        <v>0.33886268418319765</v>
      </c>
      <c r="BC30" s="8"/>
    </row>
    <row r="31" spans="1:55" ht="20.100000000000001" customHeight="1">
      <c r="A31" s="47" t="s">
        <v>138</v>
      </c>
      <c r="B31" s="81">
        <v>17561.009999999998</v>
      </c>
      <c r="C31" s="61">
        <v>19574.479999999996</v>
      </c>
      <c r="D31" s="61">
        <v>18611.3</v>
      </c>
      <c r="E31" s="61">
        <v>15515.019999999997</v>
      </c>
      <c r="F31" s="61">
        <v>20420.16</v>
      </c>
      <c r="G31" s="61">
        <v>19733.23</v>
      </c>
      <c r="H31" s="61">
        <v>18817.46</v>
      </c>
      <c r="I31" s="61">
        <v>20020.2</v>
      </c>
      <c r="J31" s="61">
        <v>17909.919999999998</v>
      </c>
      <c r="K31" s="61">
        <v>18210.349999999999</v>
      </c>
      <c r="L31" s="61">
        <v>12896.62</v>
      </c>
      <c r="M31" s="82">
        <v>14073.119999999999</v>
      </c>
      <c r="N31" s="42">
        <f t="shared" si="0"/>
        <v>9.1225452870596954E-2</v>
      </c>
      <c r="P31" s="340">
        <f t="shared" si="5"/>
        <v>6.5859042228331817E-3</v>
      </c>
      <c r="Q31" s="341">
        <f t="shared" si="6"/>
        <v>7.0521443009365645E-3</v>
      </c>
      <c r="R31" s="341">
        <f t="shared" si="7"/>
        <v>6.1454812018067748E-3</v>
      </c>
      <c r="S31" s="341">
        <f t="shared" si="8"/>
        <v>4.0923670491833626E-3</v>
      </c>
      <c r="T31" s="341">
        <f t="shared" si="9"/>
        <v>4.2823565305489782E-3</v>
      </c>
      <c r="V31" s="81">
        <v>4731.7209999999995</v>
      </c>
      <c r="W31" s="61">
        <v>5896.2459999999992</v>
      </c>
      <c r="X31" s="61">
        <v>6845.6319999999987</v>
      </c>
      <c r="Y31" s="61">
        <v>5257.3160000000016</v>
      </c>
      <c r="Z31" s="61">
        <v>6187.9299999999985</v>
      </c>
      <c r="AA31" s="61">
        <v>5426.6309999999985</v>
      </c>
      <c r="AB31" s="61">
        <v>6102.0029999999997</v>
      </c>
      <c r="AC31" s="61">
        <v>6109.9520000000011</v>
      </c>
      <c r="AD31" s="61">
        <v>5668.945999999999</v>
      </c>
      <c r="AE31" s="61">
        <v>5830.5890000000018</v>
      </c>
      <c r="AF31" s="61">
        <v>4848.0069999999987</v>
      </c>
      <c r="AG31" s="82">
        <v>4704.1349999999993</v>
      </c>
      <c r="AH31" s="42">
        <f t="shared" si="1"/>
        <v>-2.9676524806997891E-2</v>
      </c>
      <c r="AJ31" s="340">
        <f t="shared" si="10"/>
        <v>7.701616949068203E-3</v>
      </c>
      <c r="AK31" s="341">
        <f t="shared" si="11"/>
        <v>7.3778121757691138E-3</v>
      </c>
      <c r="AL31" s="341">
        <f t="shared" si="12"/>
        <v>7.115660682920826E-3</v>
      </c>
      <c r="AM31" s="341">
        <f t="shared" si="13"/>
        <v>5.6623049026346831E-3</v>
      </c>
      <c r="AN31" s="342">
        <f t="shared" si="14"/>
        <v>5.080146410585548E-3</v>
      </c>
      <c r="AP31" s="52">
        <f t="shared" si="15"/>
        <v>2.6944469594858154</v>
      </c>
      <c r="AQ31" s="74">
        <f t="shared" si="26"/>
        <v>3.0122107969151672</v>
      </c>
      <c r="AR31" s="74">
        <f t="shared" si="27"/>
        <v>3.6782126987367887</v>
      </c>
      <c r="AS31" s="74">
        <f t="shared" si="28"/>
        <v>3.3885331762382536</v>
      </c>
      <c r="AT31" s="74">
        <f t="shared" si="29"/>
        <v>3.0303043658815594</v>
      </c>
      <c r="AU31" s="74">
        <f t="shared" si="30"/>
        <v>2.7499963259942737</v>
      </c>
      <c r="AV31" s="74">
        <f t="shared" si="31"/>
        <v>3.2427346730111291</v>
      </c>
      <c r="AW31" s="74">
        <f t="shared" si="32"/>
        <v>3.0518935874766489</v>
      </c>
      <c r="AX31" s="74">
        <f t="shared" si="33"/>
        <v>3.1652547861743656</v>
      </c>
      <c r="AY31" s="74">
        <f t="shared" si="3"/>
        <v>3.2017995260936787</v>
      </c>
      <c r="AZ31" s="74">
        <f t="shared" si="4"/>
        <v>3.7591299115582211</v>
      </c>
      <c r="BA31" s="74">
        <f t="shared" si="34"/>
        <v>3.3426383062178107</v>
      </c>
      <c r="BB31" s="42">
        <f t="shared" si="25"/>
        <v>-0.11079468258328104</v>
      </c>
      <c r="BC31" s="8"/>
    </row>
    <row r="32" spans="1:55" ht="20.100000000000001" customHeight="1" thickBot="1">
      <c r="A32" s="47" t="s">
        <v>33</v>
      </c>
      <c r="B32" s="81">
        <f t="shared" ref="B32:L32" si="35">B33-SUM(B7:B31)</f>
        <v>209828.50999999931</v>
      </c>
      <c r="C32" s="61">
        <f t="shared" si="35"/>
        <v>223768.71999999834</v>
      </c>
      <c r="D32" s="61">
        <f t="shared" si="35"/>
        <v>233723.1099999994</v>
      </c>
      <c r="E32" s="61">
        <f t="shared" si="35"/>
        <v>201533.2200000002</v>
      </c>
      <c r="F32" s="61">
        <f t="shared" si="35"/>
        <v>230862.5400000019</v>
      </c>
      <c r="G32" s="61">
        <f t="shared" si="35"/>
        <v>221420.04000000004</v>
      </c>
      <c r="H32" s="61">
        <f t="shared" si="35"/>
        <v>228771.72000000207</v>
      </c>
      <c r="I32" s="61">
        <f t="shared" si="35"/>
        <v>221605.16999999946</v>
      </c>
      <c r="J32" s="61">
        <f t="shared" si="35"/>
        <v>220424.6799999983</v>
      </c>
      <c r="K32" s="61">
        <f t="shared" si="35"/>
        <v>257300.42000000179</v>
      </c>
      <c r="L32" s="61">
        <f t="shared" si="35"/>
        <v>261703.25000000093</v>
      </c>
      <c r="M32" s="82">
        <f t="shared" ref="M32" si="36">M33-SUM(M7:M31)</f>
        <v>302071.93999999948</v>
      </c>
      <c r="N32" s="42">
        <f t="shared" si="0"/>
        <v>0.15425368236733172</v>
      </c>
      <c r="P32" s="340">
        <f t="shared" si="5"/>
        <v>7.8691969885547011E-2</v>
      </c>
      <c r="Q32" s="341">
        <f t="shared" si="6"/>
        <v>7.9129776179527961E-2</v>
      </c>
      <c r="R32" s="341">
        <f t="shared" si="7"/>
        <v>8.6831658607714787E-2</v>
      </c>
      <c r="S32" s="341">
        <f t="shared" si="8"/>
        <v>8.3043910494703235E-2</v>
      </c>
      <c r="T32" s="341">
        <f t="shared" si="9"/>
        <v>9.1918476141367167E-2</v>
      </c>
      <c r="V32" s="37">
        <f>V33-SUM(V7:V31)</f>
        <v>32184.473000000231</v>
      </c>
      <c r="W32" s="67">
        <f t="shared" ref="W32:AG32" si="37">W33-SUM(W7:W31)</f>
        <v>37571.960000000196</v>
      </c>
      <c r="X32" s="67">
        <f t="shared" si="37"/>
        <v>41488.744999999995</v>
      </c>
      <c r="Y32" s="67">
        <f t="shared" si="37"/>
        <v>43484.604000000516</v>
      </c>
      <c r="Z32" s="67">
        <f t="shared" si="37"/>
        <v>46959.012999999686</v>
      </c>
      <c r="AA32" s="67">
        <f t="shared" si="37"/>
        <v>46210.492999999202</v>
      </c>
      <c r="AB32" s="67">
        <f t="shared" si="37"/>
        <v>48750.868000000133</v>
      </c>
      <c r="AC32" s="67">
        <f t="shared" si="37"/>
        <v>52424.330999999773</v>
      </c>
      <c r="AD32" s="67">
        <f t="shared" si="37"/>
        <v>54062.74700000044</v>
      </c>
      <c r="AE32" s="67">
        <f t="shared" si="37"/>
        <v>59950.608999999822</v>
      </c>
      <c r="AF32" s="67">
        <f t="shared" si="37"/>
        <v>54388.076999999583</v>
      </c>
      <c r="AG32" s="67">
        <f t="shared" si="37"/>
        <v>68299.215000000084</v>
      </c>
      <c r="AH32" s="130">
        <f t="shared" si="1"/>
        <v>0.25577550756208217</v>
      </c>
      <c r="AJ32" s="340">
        <f t="shared" si="10"/>
        <v>5.2385270127640611E-2</v>
      </c>
      <c r="AK32" s="341">
        <f t="shared" si="11"/>
        <v>6.2825782313867956E-2</v>
      </c>
      <c r="AL32" s="341">
        <f t="shared" si="12"/>
        <v>7.3163824680226655E-2</v>
      </c>
      <c r="AM32" s="341">
        <f t="shared" si="13"/>
        <v>6.3523397355236974E-2</v>
      </c>
      <c r="AN32" s="342">
        <f t="shared" si="14"/>
        <v>7.3758514993311444E-2</v>
      </c>
      <c r="AP32" s="52">
        <f t="shared" si="15"/>
        <v>1.5338465206658682</v>
      </c>
      <c r="AQ32" s="74">
        <f t="shared" si="26"/>
        <v>1.6790532653536416</v>
      </c>
      <c r="AR32" s="74">
        <f t="shared" si="27"/>
        <v>1.7751237778754569</v>
      </c>
      <c r="AS32" s="74">
        <f t="shared" si="28"/>
        <v>2.1576891392893178</v>
      </c>
      <c r="AT32" s="74">
        <f t="shared" si="29"/>
        <v>2.0340681082344196</v>
      </c>
      <c r="AU32" s="74">
        <f t="shared" si="30"/>
        <v>2.0870059006402126</v>
      </c>
      <c r="AV32" s="74">
        <f t="shared" si="31"/>
        <v>2.1309831477421985</v>
      </c>
      <c r="AW32" s="74">
        <f t="shared" si="32"/>
        <v>2.3656637162391068</v>
      </c>
      <c r="AX32" s="74">
        <f t="shared" si="33"/>
        <v>2.4526630593271523</v>
      </c>
      <c r="AY32" s="74">
        <f t="shared" si="3"/>
        <v>2.3299848869270949</v>
      </c>
      <c r="AZ32" s="74">
        <f t="shared" si="4"/>
        <v>2.0782346799284834</v>
      </c>
      <c r="BA32" s="74">
        <f t="shared" si="34"/>
        <v>2.2610248075342647</v>
      </c>
      <c r="BB32" s="54">
        <f t="shared" si="25"/>
        <v>8.7954517057751869E-2</v>
      </c>
      <c r="BC32" s="8"/>
    </row>
    <row r="33" spans="1:55" s="6" customFormat="1" ht="26.25" customHeight="1" thickBot="1">
      <c r="A33" s="56" t="s">
        <v>34</v>
      </c>
      <c r="B33" s="84">
        <v>2666453.899999999</v>
      </c>
      <c r="C33" s="69">
        <v>3078610.4399999985</v>
      </c>
      <c r="D33" s="69">
        <v>3362678.88</v>
      </c>
      <c r="E33" s="69">
        <v>3040615.0999999996</v>
      </c>
      <c r="F33" s="69">
        <v>2836168.330000001</v>
      </c>
      <c r="G33" s="69">
        <v>2798188.6300000008</v>
      </c>
      <c r="H33" s="69">
        <v>2779504.8500000015</v>
      </c>
      <c r="I33" s="69">
        <v>2981569.4699999997</v>
      </c>
      <c r="J33" s="69">
        <v>2958198.1999999983</v>
      </c>
      <c r="K33" s="69">
        <v>2963209.7800000017</v>
      </c>
      <c r="L33" s="69">
        <v>3151383.9900000021</v>
      </c>
      <c r="M33" s="85">
        <v>3286302.7399999993</v>
      </c>
      <c r="N33" s="86">
        <f t="shared" si="0"/>
        <v>4.2812539007662194E-2</v>
      </c>
      <c r="O33"/>
      <c r="P33" s="464">
        <f>SUM(P7:P32)</f>
        <v>1.0000000000000002</v>
      </c>
      <c r="Q33" s="465">
        <f>SUM(Q7:Q32)</f>
        <v>0.99999999999999978</v>
      </c>
      <c r="R33" s="466">
        <f>SUM(R7:R32)</f>
        <v>1</v>
      </c>
      <c r="S33" s="465">
        <f t="shared" ref="S33:T33" si="38">SUM(S7:S32)</f>
        <v>0.99999999999999989</v>
      </c>
      <c r="T33" s="351">
        <f t="shared" si="38"/>
        <v>1</v>
      </c>
      <c r="V33" s="99">
        <v>614380.20500000031</v>
      </c>
      <c r="W33" s="69">
        <v>656918.26000000047</v>
      </c>
      <c r="X33" s="69">
        <v>703504.83499999996</v>
      </c>
      <c r="Y33" s="69">
        <v>720793.56200000038</v>
      </c>
      <c r="Z33" s="69">
        <v>726284.80299999984</v>
      </c>
      <c r="AA33" s="69">
        <v>735533.90499999945</v>
      </c>
      <c r="AB33" s="69">
        <v>723973.625</v>
      </c>
      <c r="AC33" s="69">
        <v>778041.00000000023</v>
      </c>
      <c r="AD33" s="69">
        <v>801216.69800000044</v>
      </c>
      <c r="AE33" s="69">
        <v>819402.33799999999</v>
      </c>
      <c r="AF33" s="69">
        <v>856189.67599999963</v>
      </c>
      <c r="AG33" s="85">
        <v>925984.13899999997</v>
      </c>
      <c r="AH33" s="86">
        <f t="shared" si="1"/>
        <v>8.1517524628503424E-2</v>
      </c>
      <c r="AI33"/>
      <c r="AJ33" s="417">
        <f>SUM(AJ7:AJ32)</f>
        <v>1</v>
      </c>
      <c r="AK33" s="359">
        <f>SUM(AK7:AK32)</f>
        <v>0.99999999999999967</v>
      </c>
      <c r="AL33" s="359">
        <f>SUM(AL7:AL32)</f>
        <v>0.99999999999999989</v>
      </c>
      <c r="AM33" s="350">
        <f t="shared" ref="AM33:AN33" si="39">SUM(AM7:AM32)</f>
        <v>0.99999999999999967</v>
      </c>
      <c r="AN33" s="351">
        <f t="shared" si="39"/>
        <v>1</v>
      </c>
      <c r="AP33" s="253">
        <f t="shared" si="15"/>
        <v>2.304109607895342</v>
      </c>
      <c r="AQ33" s="254">
        <f t="shared" si="26"/>
        <v>2.1338141762424505</v>
      </c>
      <c r="AR33" s="254">
        <f t="shared" si="27"/>
        <v>2.0920963913152479</v>
      </c>
      <c r="AS33" s="254">
        <f t="shared" si="28"/>
        <v>2.3705518070998215</v>
      </c>
      <c r="AT33" s="254">
        <f t="shared" si="29"/>
        <v>2.5607958290684376</v>
      </c>
      <c r="AU33" s="254">
        <f t="shared" si="30"/>
        <v>2.6286072965709932</v>
      </c>
      <c r="AV33" s="254">
        <f t="shared" si="31"/>
        <v>2.6046855971487135</v>
      </c>
      <c r="AW33" s="254">
        <f t="shared" si="32"/>
        <v>2.6095014985513663</v>
      </c>
      <c r="AX33" s="254">
        <f t="shared" si="33"/>
        <v>2.708461853570193</v>
      </c>
      <c r="AY33" s="254">
        <f t="shared" si="3"/>
        <v>2.7652525431392156</v>
      </c>
      <c r="AZ33" s="254">
        <f t="shared" si="4"/>
        <v>2.7168687748521529</v>
      </c>
      <c r="BA33" s="254">
        <f t="shared" si="34"/>
        <v>2.8177079601619419</v>
      </c>
      <c r="BB33" s="86">
        <f t="shared" si="25"/>
        <v>3.7115957253134706E-2</v>
      </c>
      <c r="BC33" s="13"/>
    </row>
    <row r="35" spans="1:55" ht="15.75" thickBot="1"/>
    <row r="36" spans="1:55" ht="15" customHeight="1">
      <c r="A36" s="507" t="s">
        <v>20</v>
      </c>
      <c r="B36" s="533" t="s">
        <v>19</v>
      </c>
      <c r="C36" s="530"/>
      <c r="D36" s="530"/>
      <c r="E36" s="530"/>
      <c r="F36" s="530"/>
      <c r="G36" s="530"/>
      <c r="H36" s="530"/>
      <c r="I36" s="530"/>
      <c r="J36" s="530"/>
      <c r="K36" s="530"/>
      <c r="L36" s="530"/>
      <c r="M36" s="531"/>
      <c r="N36" s="519" t="s">
        <v>197</v>
      </c>
      <c r="P36" s="489" t="s">
        <v>112</v>
      </c>
      <c r="Q36" s="495"/>
      <c r="R36" s="495"/>
      <c r="S36" s="495"/>
      <c r="T36" s="522"/>
      <c r="V36" s="529">
        <v>1000</v>
      </c>
      <c r="W36" s="530"/>
      <c r="X36" s="530"/>
      <c r="Y36" s="530"/>
      <c r="Z36" s="530"/>
      <c r="AA36" s="530"/>
      <c r="AB36" s="530"/>
      <c r="AC36" s="530"/>
      <c r="AD36" s="530"/>
      <c r="AE36" s="530"/>
      <c r="AF36" s="530"/>
      <c r="AG36" s="531"/>
      <c r="AH36" s="519" t="s">
        <v>196</v>
      </c>
      <c r="AJ36" s="489" t="s">
        <v>112</v>
      </c>
      <c r="AK36" s="495"/>
      <c r="AL36" s="495"/>
      <c r="AM36" s="495"/>
      <c r="AN36" s="522"/>
      <c r="AP36" s="529" t="s">
        <v>41</v>
      </c>
      <c r="AQ36" s="530"/>
      <c r="AR36" s="530"/>
      <c r="AS36" s="530"/>
      <c r="AT36" s="530"/>
      <c r="AU36" s="530"/>
      <c r="AV36" s="530"/>
      <c r="AW36" s="530"/>
      <c r="AX36" s="530"/>
      <c r="AY36" s="530"/>
      <c r="AZ36" s="530"/>
      <c r="BA36" s="531"/>
      <c r="BB36" s="519" t="s">
        <v>196</v>
      </c>
    </row>
    <row r="37" spans="1:55" ht="15.75" thickBot="1">
      <c r="A37" s="517"/>
      <c r="B37" s="526" t="s">
        <v>69</v>
      </c>
      <c r="C37" s="527"/>
      <c r="D37" s="527"/>
      <c r="E37" s="527"/>
      <c r="F37" s="527"/>
      <c r="G37" s="527"/>
      <c r="H37" s="527"/>
      <c r="I37" s="527"/>
      <c r="J37" s="527"/>
      <c r="K37" s="527"/>
      <c r="L37" s="527"/>
      <c r="M37" s="528"/>
      <c r="N37" s="520"/>
      <c r="P37" s="523"/>
      <c r="Q37" s="524"/>
      <c r="R37" s="524"/>
      <c r="S37" s="524"/>
      <c r="T37" s="525"/>
      <c r="V37" s="532" t="str">
        <f>B37</f>
        <v>jan-dez</v>
      </c>
      <c r="W37" s="527"/>
      <c r="X37" s="527"/>
      <c r="Y37" s="527"/>
      <c r="Z37" s="527"/>
      <c r="AA37" s="527"/>
      <c r="AB37" s="527"/>
      <c r="AC37" s="527"/>
      <c r="AD37" s="527"/>
      <c r="AE37" s="527"/>
      <c r="AF37" s="527"/>
      <c r="AG37" s="528"/>
      <c r="AH37" s="520"/>
      <c r="AJ37" s="523"/>
      <c r="AK37" s="524"/>
      <c r="AL37" s="524"/>
      <c r="AM37" s="524"/>
      <c r="AN37" s="525"/>
      <c r="AP37" s="532" t="str">
        <f>B37</f>
        <v>jan-dez</v>
      </c>
      <c r="AQ37" s="527"/>
      <c r="AR37" s="527"/>
      <c r="AS37" s="527"/>
      <c r="AT37" s="527"/>
      <c r="AU37" s="527"/>
      <c r="AV37" s="527"/>
      <c r="AW37" s="527"/>
      <c r="AX37" s="527"/>
      <c r="AY37" s="527"/>
      <c r="AZ37" s="527"/>
      <c r="BA37" s="528"/>
      <c r="BB37" s="520"/>
    </row>
    <row r="38" spans="1:55" ht="24.75" customHeight="1" thickBot="1">
      <c r="A38" s="508"/>
      <c r="B38" s="31">
        <v>2010</v>
      </c>
      <c r="C38" s="70">
        <v>2011</v>
      </c>
      <c r="D38" s="70">
        <v>2012</v>
      </c>
      <c r="E38" s="70">
        <v>2013</v>
      </c>
      <c r="F38" s="70">
        <v>2014</v>
      </c>
      <c r="G38" s="70">
        <v>2015</v>
      </c>
      <c r="H38" s="70">
        <v>2016</v>
      </c>
      <c r="I38" s="70">
        <v>2017</v>
      </c>
      <c r="J38" s="70">
        <v>2018</v>
      </c>
      <c r="K38" s="70">
        <v>2019</v>
      </c>
      <c r="L38" s="70">
        <v>2020</v>
      </c>
      <c r="M38" s="30">
        <v>2021</v>
      </c>
      <c r="N38" s="521"/>
      <c r="P38" s="418">
        <v>2010</v>
      </c>
      <c r="Q38" s="339">
        <v>2015</v>
      </c>
      <c r="R38" s="442">
        <v>2019</v>
      </c>
      <c r="S38" s="339">
        <v>2020</v>
      </c>
      <c r="T38" s="288">
        <v>2021</v>
      </c>
      <c r="V38" s="51">
        <v>2010</v>
      </c>
      <c r="W38" s="70">
        <v>2011</v>
      </c>
      <c r="X38" s="70">
        <v>2012</v>
      </c>
      <c r="Y38" s="70">
        <v>2013</v>
      </c>
      <c r="Z38" s="70">
        <v>2014</v>
      </c>
      <c r="AA38" s="70">
        <v>2015</v>
      </c>
      <c r="AB38" s="70">
        <v>2016</v>
      </c>
      <c r="AC38" s="29">
        <v>2017</v>
      </c>
      <c r="AD38" s="70">
        <v>2018</v>
      </c>
      <c r="AE38" s="358">
        <v>2019</v>
      </c>
      <c r="AF38" s="358">
        <v>2020</v>
      </c>
      <c r="AG38" s="30">
        <v>2021</v>
      </c>
      <c r="AH38" s="521"/>
      <c r="AJ38" s="418">
        <v>2010</v>
      </c>
      <c r="AK38" s="285">
        <v>2015</v>
      </c>
      <c r="AL38" s="445">
        <v>2019</v>
      </c>
      <c r="AM38" s="339">
        <v>2020</v>
      </c>
      <c r="AN38" s="288">
        <v>2021</v>
      </c>
      <c r="AP38" s="51">
        <v>2010</v>
      </c>
      <c r="AQ38" s="70">
        <v>2011</v>
      </c>
      <c r="AR38" s="70">
        <v>2012</v>
      </c>
      <c r="AS38" s="70">
        <v>2013</v>
      </c>
      <c r="AT38" s="70">
        <v>2014</v>
      </c>
      <c r="AU38" s="70">
        <v>2015</v>
      </c>
      <c r="AV38" s="70">
        <v>2016</v>
      </c>
      <c r="AW38" s="70">
        <v>2017</v>
      </c>
      <c r="AX38" s="70">
        <v>2018</v>
      </c>
      <c r="AY38" s="70">
        <v>2019</v>
      </c>
      <c r="AZ38" s="70">
        <v>2020</v>
      </c>
      <c r="BA38" s="30">
        <v>2021</v>
      </c>
      <c r="BB38" s="521"/>
    </row>
    <row r="39" spans="1:55" ht="20.100000000000001" customHeight="1">
      <c r="A39" s="88" t="s">
        <v>117</v>
      </c>
      <c r="B39" s="89">
        <v>513298.16000000009</v>
      </c>
      <c r="C39" s="60">
        <v>580022.09</v>
      </c>
      <c r="D39" s="60">
        <v>596395.92999999982</v>
      </c>
      <c r="E39" s="60">
        <v>515312.2199999998</v>
      </c>
      <c r="F39" s="60">
        <v>361901.61</v>
      </c>
      <c r="G39" s="60">
        <v>367413.69</v>
      </c>
      <c r="H39" s="60">
        <v>379599.54</v>
      </c>
      <c r="I39" s="60">
        <v>385057.30999999994</v>
      </c>
      <c r="J39" s="60">
        <v>429624.73</v>
      </c>
      <c r="K39" s="60">
        <v>416815.14999999985</v>
      </c>
      <c r="L39" s="60">
        <v>405676.41999999993</v>
      </c>
      <c r="M39" s="80">
        <v>424635.02999999997</v>
      </c>
      <c r="N39" s="42">
        <f>(M39-L39)/L39</f>
        <v>4.6733329977621196E-2</v>
      </c>
      <c r="P39" s="340">
        <f t="shared" ref="P39:P61" si="40">B39/$B$62</f>
        <v>0.34289385575429188</v>
      </c>
      <c r="Q39" s="341">
        <f>G39/$G$62</f>
        <v>0.26196643244146717</v>
      </c>
      <c r="R39" s="341">
        <f>K39/$K$62</f>
        <v>0.26583111187257696</v>
      </c>
      <c r="S39" s="341">
        <f>L39/$L$62</f>
        <v>0.28735768185588684</v>
      </c>
      <c r="T39" s="341">
        <f>M39/$M$62</f>
        <v>0.28193793887994112</v>
      </c>
      <c r="V39" s="97">
        <v>110519.433</v>
      </c>
      <c r="W39" s="60">
        <v>110544.41600000001</v>
      </c>
      <c r="X39" s="60">
        <v>112817.00299999998</v>
      </c>
      <c r="Y39" s="60">
        <v>113356.75000000001</v>
      </c>
      <c r="Z39" s="60">
        <v>109002.72200000001</v>
      </c>
      <c r="AA39" s="60">
        <v>110101.22900000002</v>
      </c>
      <c r="AB39" s="60">
        <v>109881.25300000001</v>
      </c>
      <c r="AC39" s="60">
        <v>109385.83100000002</v>
      </c>
      <c r="AD39" s="60">
        <v>115112.97400000002</v>
      </c>
      <c r="AE39" s="60">
        <v>114137.164</v>
      </c>
      <c r="AF39" s="60">
        <v>110831.07399999999</v>
      </c>
      <c r="AG39" s="80">
        <v>116071.95</v>
      </c>
      <c r="AH39" s="42">
        <f t="shared" ref="AH39:AH62" si="41">(AG39-AF39)/AF39</f>
        <v>4.7287063193125818E-2</v>
      </c>
      <c r="AJ39" s="340">
        <f>V39/$V$62</f>
        <v>0.28620362339375166</v>
      </c>
      <c r="AK39" s="341">
        <f>AA39/$AA$62</f>
        <v>0.26097302585656085</v>
      </c>
      <c r="AL39" s="341">
        <f>AE39/$AE$62</f>
        <v>0.2508895347475385</v>
      </c>
      <c r="AM39" s="341">
        <f>AF39/$AF$62</f>
        <v>0.28132988636022521</v>
      </c>
      <c r="AN39" s="341">
        <f>AG39/$AG$62</f>
        <v>0.27119607009080315</v>
      </c>
      <c r="AP39" s="109">
        <f t="shared" ref="AP39:AP62" si="42">(V39/B39)*10</f>
        <v>2.1531234984360745</v>
      </c>
      <c r="AQ39" s="73">
        <f t="shared" ref="AQ39:AQ62" si="43">(W39/C39)*10</f>
        <v>1.905865619704243</v>
      </c>
      <c r="AR39" s="73">
        <f t="shared" ref="AR39:AR62" si="44">(X39/D39)*10</f>
        <v>1.8916460915486131</v>
      </c>
      <c r="AS39" s="73">
        <f t="shared" ref="AS39:AS62" si="45">(Y39/E39)*10</f>
        <v>2.1997683268601715</v>
      </c>
      <c r="AT39" s="73">
        <f t="shared" ref="AT39:AT62" si="46">(Z39/F39)*10</f>
        <v>3.0119435500715239</v>
      </c>
      <c r="AU39" s="73">
        <f t="shared" ref="AU39:AU62" si="47">(AA39/G39)*10</f>
        <v>2.9966555954950951</v>
      </c>
      <c r="AV39" s="73">
        <f t="shared" ref="AV39:AV62" si="48">(AB39/H39)*10</f>
        <v>2.8946624382105419</v>
      </c>
      <c r="AW39" s="73">
        <f t="shared" ref="AW39:AW62" si="49">(AC39/I39)*10</f>
        <v>2.8407675470438418</v>
      </c>
      <c r="AX39" s="73">
        <f t="shared" ref="AX39:AY62" si="50">(AD39/J39)*10</f>
        <v>2.6793842617020678</v>
      </c>
      <c r="AY39" s="73">
        <f t="shared" si="50"/>
        <v>2.738316109671159</v>
      </c>
      <c r="AZ39" s="73">
        <f t="shared" ref="AZ39:AZ62" si="51">(AF39/L39)*10</f>
        <v>2.732006804832285</v>
      </c>
      <c r="BA39" s="101">
        <f t="shared" ref="BA39:BA62" si="52">(AG39/M39)*10</f>
        <v>2.7334520658834953</v>
      </c>
      <c r="BB39" s="42">
        <f>(BA39-AZ39)/AZ39</f>
        <v>5.2901078015399295E-4</v>
      </c>
    </row>
    <row r="40" spans="1:55" ht="20.100000000000001" customHeight="1">
      <c r="A40" s="88" t="s">
        <v>122</v>
      </c>
      <c r="B40" s="90">
        <v>204528.99</v>
      </c>
      <c r="C40" s="61">
        <v>209481.84</v>
      </c>
      <c r="D40" s="61">
        <v>229997.36000000002</v>
      </c>
      <c r="E40" s="61">
        <v>196553.00999999983</v>
      </c>
      <c r="F40" s="61">
        <v>233818.56</v>
      </c>
      <c r="G40" s="61">
        <v>214614.79000000004</v>
      </c>
      <c r="H40" s="61">
        <v>224128.68999999992</v>
      </c>
      <c r="I40" s="61">
        <v>251348.97000000003</v>
      </c>
      <c r="J40" s="61">
        <v>258101.81</v>
      </c>
      <c r="K40" s="61">
        <v>229929.55</v>
      </c>
      <c r="L40" s="61">
        <v>193471.77</v>
      </c>
      <c r="M40" s="82">
        <v>218555.11000000002</v>
      </c>
      <c r="N40" s="42">
        <f t="shared" ref="N40:N62" si="53">(M40-L40)/L40</f>
        <v>0.12964857870478999</v>
      </c>
      <c r="P40" s="340">
        <f t="shared" si="40"/>
        <v>0.13662962281928109</v>
      </c>
      <c r="Q40" s="341">
        <f t="shared" ref="Q40:Q61" si="54">G40/$G$62</f>
        <v>0.15302062066733188</v>
      </c>
      <c r="R40" s="341">
        <f t="shared" ref="R40:R61" si="55">K40/$K$62</f>
        <v>0.14664156983943913</v>
      </c>
      <c r="S40" s="341">
        <f t="shared" ref="S40:S61" si="56">L40/$L$62</f>
        <v>0.13704419727366779</v>
      </c>
      <c r="T40" s="341">
        <f t="shared" ref="T40:T61" si="57">M40/$M$62</f>
        <v>0.14511044283152716</v>
      </c>
      <c r="V40" s="97">
        <v>35150.316999999995</v>
      </c>
      <c r="W40" s="61">
        <v>34841.351999999999</v>
      </c>
      <c r="X40" s="61">
        <v>39127.468000000001</v>
      </c>
      <c r="Y40" s="61">
        <v>39741.788</v>
      </c>
      <c r="Z40" s="61">
        <v>46143.153000000006</v>
      </c>
      <c r="AA40" s="61">
        <v>43497.506000000008</v>
      </c>
      <c r="AB40" s="61">
        <v>43585.596999999994</v>
      </c>
      <c r="AC40" s="61">
        <v>46407.423999999999</v>
      </c>
      <c r="AD40" s="61">
        <v>49477.418999999987</v>
      </c>
      <c r="AE40" s="61">
        <v>48331.934999999998</v>
      </c>
      <c r="AF40" s="61">
        <v>48188.176999999989</v>
      </c>
      <c r="AG40" s="82">
        <v>54028.323000000004</v>
      </c>
      <c r="AH40" s="42">
        <f t="shared" si="41"/>
        <v>0.12119458264627891</v>
      </c>
      <c r="AJ40" s="340">
        <f t="shared" ref="AJ40:AJ61" si="58">V40/$V$62</f>
        <v>9.1026055923024735E-2</v>
      </c>
      <c r="AK40" s="341">
        <f t="shared" ref="AK40:AK61" si="59">AA40/$AA$62</f>
        <v>0.10310217116680788</v>
      </c>
      <c r="AL40" s="341">
        <f t="shared" ref="AL40:AL61" si="60">AE40/$AE$62</f>
        <v>0.10624038885001796</v>
      </c>
      <c r="AM40" s="341">
        <f t="shared" ref="AM40:AM61" si="61">AF40/$AF$62</f>
        <v>0.12231925461009623</v>
      </c>
      <c r="AN40" s="341">
        <f t="shared" ref="AN40:AN61" si="62">AG40/$AG$62</f>
        <v>0.12623436472977798</v>
      </c>
      <c r="AP40" s="52">
        <f t="shared" si="42"/>
        <v>1.7185982779262732</v>
      </c>
      <c r="AQ40" s="74">
        <f t="shared" si="43"/>
        <v>1.6632158663490832</v>
      </c>
      <c r="AR40" s="74">
        <f t="shared" si="44"/>
        <v>1.7012137878452169</v>
      </c>
      <c r="AS40" s="74">
        <f t="shared" si="45"/>
        <v>2.021937389816622</v>
      </c>
      <c r="AT40" s="74">
        <f t="shared" si="46"/>
        <v>1.9734598057570796</v>
      </c>
      <c r="AU40" s="74">
        <f t="shared" si="47"/>
        <v>2.0267711279357776</v>
      </c>
      <c r="AV40" s="74">
        <f t="shared" si="48"/>
        <v>1.9446683510263685</v>
      </c>
      <c r="AW40" s="74">
        <f t="shared" si="49"/>
        <v>1.8463343613462984</v>
      </c>
      <c r="AX40" s="74">
        <f t="shared" si="50"/>
        <v>1.9169729572992917</v>
      </c>
      <c r="AY40" s="74">
        <f t="shared" si="50"/>
        <v>2.102032339905854</v>
      </c>
      <c r="AZ40" s="74">
        <f t="shared" si="51"/>
        <v>2.4907084377219473</v>
      </c>
      <c r="BA40" s="103">
        <f t="shared" si="52"/>
        <v>2.4720686237901282</v>
      </c>
      <c r="BB40" s="42">
        <f t="shared" ref="BB40:BB62" si="63">(BA40-AZ40)/AZ40</f>
        <v>-7.4837398265962755E-3</v>
      </c>
    </row>
    <row r="41" spans="1:55" ht="20.100000000000001" customHeight="1">
      <c r="A41" s="88" t="s">
        <v>123</v>
      </c>
      <c r="B41" s="90">
        <v>163061.32</v>
      </c>
      <c r="C41" s="61">
        <v>162989.37000000005</v>
      </c>
      <c r="D41" s="61">
        <v>165351.4599999999</v>
      </c>
      <c r="E41" s="61">
        <v>147942.73000000007</v>
      </c>
      <c r="F41" s="61">
        <v>132289.26</v>
      </c>
      <c r="G41" s="61">
        <v>139312.97999999998</v>
      </c>
      <c r="H41" s="61">
        <v>147011.66999999998</v>
      </c>
      <c r="I41" s="61">
        <v>136400.25</v>
      </c>
      <c r="J41" s="61">
        <v>119298.98999999999</v>
      </c>
      <c r="K41" s="61">
        <v>129513.99</v>
      </c>
      <c r="L41" s="61">
        <v>139126.84</v>
      </c>
      <c r="M41" s="82">
        <v>138279.88</v>
      </c>
      <c r="N41" s="42">
        <f t="shared" si="53"/>
        <v>-6.0876822904911221E-3</v>
      </c>
      <c r="P41" s="340">
        <f t="shared" si="40"/>
        <v>0.10892835606343187</v>
      </c>
      <c r="Q41" s="341">
        <f t="shared" si="54"/>
        <v>9.9330333508774432E-2</v>
      </c>
      <c r="R41" s="341">
        <f t="shared" si="55"/>
        <v>8.2599799850734387E-2</v>
      </c>
      <c r="S41" s="341">
        <f t="shared" si="56"/>
        <v>9.8549396157496347E-2</v>
      </c>
      <c r="T41" s="341">
        <f t="shared" si="57"/>
        <v>9.1811418280224308E-2</v>
      </c>
      <c r="V41" s="97">
        <v>49723.293999999994</v>
      </c>
      <c r="W41" s="61">
        <v>49055.600999999988</v>
      </c>
      <c r="X41" s="61">
        <v>50376.837999999996</v>
      </c>
      <c r="Y41" s="61">
        <v>49073.796999999984</v>
      </c>
      <c r="Z41" s="61">
        <v>45442.808000000012</v>
      </c>
      <c r="AA41" s="61">
        <v>47026.599999999977</v>
      </c>
      <c r="AB41" s="61">
        <v>50662.941999999988</v>
      </c>
      <c r="AC41" s="61">
        <v>46425.740999999995</v>
      </c>
      <c r="AD41" s="61">
        <v>42293.523999999998</v>
      </c>
      <c r="AE41" s="61">
        <v>45768.206000000006</v>
      </c>
      <c r="AF41" s="61">
        <v>47708.12799999999</v>
      </c>
      <c r="AG41" s="82">
        <v>51140.048999999999</v>
      </c>
      <c r="AH41" s="42">
        <f t="shared" si="41"/>
        <v>7.193577161526879E-2</v>
      </c>
      <c r="AJ41" s="340">
        <f t="shared" si="58"/>
        <v>0.12876456676965389</v>
      </c>
      <c r="AK41" s="341">
        <f t="shared" si="59"/>
        <v>0.11146718532766003</v>
      </c>
      <c r="AL41" s="341">
        <f t="shared" si="60"/>
        <v>0.10060495203446181</v>
      </c>
      <c r="AM41" s="341">
        <f t="shared" si="61"/>
        <v>0.12110071430598134</v>
      </c>
      <c r="AN41" s="341">
        <f t="shared" si="62"/>
        <v>0.11948606285197336</v>
      </c>
      <c r="AP41" s="52">
        <f t="shared" si="42"/>
        <v>3.049361675718067</v>
      </c>
      <c r="AQ41" s="74">
        <f t="shared" si="43"/>
        <v>3.0097423531362795</v>
      </c>
      <c r="AR41" s="74">
        <f t="shared" si="44"/>
        <v>3.0466521432589726</v>
      </c>
      <c r="AS41" s="74">
        <f t="shared" si="45"/>
        <v>3.3170806703377691</v>
      </c>
      <c r="AT41" s="74">
        <f t="shared" si="46"/>
        <v>3.4351093958799077</v>
      </c>
      <c r="AU41" s="74">
        <f t="shared" si="47"/>
        <v>3.3756079297133681</v>
      </c>
      <c r="AV41" s="74">
        <f t="shared" si="48"/>
        <v>3.4461850545606341</v>
      </c>
      <c r="AW41" s="74">
        <f t="shared" si="49"/>
        <v>3.4036404625358085</v>
      </c>
      <c r="AX41" s="74">
        <f t="shared" si="50"/>
        <v>3.5451703321210015</v>
      </c>
      <c r="AY41" s="74">
        <f t="shared" si="50"/>
        <v>3.5338426373861238</v>
      </c>
      <c r="AZ41" s="74">
        <f t="shared" si="51"/>
        <v>3.4291102996373661</v>
      </c>
      <c r="BA41" s="103">
        <f t="shared" si="52"/>
        <v>3.6983000708418317</v>
      </c>
      <c r="BB41" s="42">
        <f t="shared" si="63"/>
        <v>7.8501345154436353E-2</v>
      </c>
    </row>
    <row r="42" spans="1:55" ht="20.100000000000001" customHeight="1">
      <c r="A42" s="88" t="s">
        <v>124</v>
      </c>
      <c r="B42" s="90">
        <v>156208.35000000003</v>
      </c>
      <c r="C42" s="61">
        <v>156272.80999999997</v>
      </c>
      <c r="D42" s="61">
        <v>147426.65000000005</v>
      </c>
      <c r="E42" s="61">
        <v>144831.4499999999</v>
      </c>
      <c r="F42" s="61">
        <v>143704.24000000005</v>
      </c>
      <c r="G42" s="61">
        <v>147190.83999999997</v>
      </c>
      <c r="H42" s="61">
        <v>139589.35</v>
      </c>
      <c r="I42" s="61">
        <v>139453.93000000002</v>
      </c>
      <c r="J42" s="61">
        <v>149655.49999999997</v>
      </c>
      <c r="K42" s="61">
        <v>135975.33999999997</v>
      </c>
      <c r="L42" s="61">
        <v>140021.96999999994</v>
      </c>
      <c r="M42" s="82">
        <v>137791.78999999998</v>
      </c>
      <c r="N42" s="42">
        <f t="shared" si="53"/>
        <v>-1.5927357685368695E-2</v>
      </c>
      <c r="P42" s="340">
        <f t="shared" si="40"/>
        <v>0.10435042945121008</v>
      </c>
      <c r="Q42" s="341">
        <f t="shared" si="54"/>
        <v>0.10494725779777773</v>
      </c>
      <c r="R42" s="341">
        <f t="shared" si="55"/>
        <v>8.67206382000551E-2</v>
      </c>
      <c r="S42" s="341">
        <f t="shared" si="56"/>
        <v>9.9183454409537825E-2</v>
      </c>
      <c r="T42" s="341">
        <f t="shared" si="57"/>
        <v>9.1487349188261E-2</v>
      </c>
      <c r="V42" s="97">
        <v>49334.203999999998</v>
      </c>
      <c r="W42" s="61">
        <v>49416.211999999992</v>
      </c>
      <c r="X42" s="61">
        <v>46865.963000000003</v>
      </c>
      <c r="Y42" s="61">
        <v>46461.507000000012</v>
      </c>
      <c r="Z42" s="61">
        <v>46950.599000000017</v>
      </c>
      <c r="AA42" s="61">
        <v>47833.265000000007</v>
      </c>
      <c r="AB42" s="61">
        <v>45372.461000000003</v>
      </c>
      <c r="AC42" s="61">
        <v>46069.99</v>
      </c>
      <c r="AD42" s="61">
        <v>49744.028000000013</v>
      </c>
      <c r="AE42" s="61">
        <v>46141.171999999999</v>
      </c>
      <c r="AF42" s="61">
        <v>46845.666999999987</v>
      </c>
      <c r="AG42" s="82">
        <v>48660.083999999981</v>
      </c>
      <c r="AH42" s="42">
        <f t="shared" si="41"/>
        <v>3.8731799890905479E-2</v>
      </c>
      <c r="AJ42" s="340">
        <f t="shared" si="58"/>
        <v>0.12775697050532747</v>
      </c>
      <c r="AK42" s="341">
        <f t="shared" si="59"/>
        <v>0.11337922398349184</v>
      </c>
      <c r="AL42" s="341">
        <f t="shared" si="60"/>
        <v>0.10142478374341025</v>
      </c>
      <c r="AM42" s="341">
        <f t="shared" si="61"/>
        <v>0.11891147218855742</v>
      </c>
      <c r="AN42" s="341">
        <f t="shared" si="62"/>
        <v>0.1136917537018062</v>
      </c>
      <c r="AP42" s="52">
        <f t="shared" si="42"/>
        <v>3.158230914032444</v>
      </c>
      <c r="AQ42" s="74">
        <f t="shared" si="43"/>
        <v>3.162175940907443</v>
      </c>
      <c r="AR42" s="74">
        <f t="shared" si="44"/>
        <v>3.1789342700251266</v>
      </c>
      <c r="AS42" s="74">
        <f t="shared" si="45"/>
        <v>3.2079708516347827</v>
      </c>
      <c r="AT42" s="74">
        <f t="shared" si="46"/>
        <v>3.2671686653086924</v>
      </c>
      <c r="AU42" s="74">
        <f t="shared" si="47"/>
        <v>3.249744685199162</v>
      </c>
      <c r="AV42" s="74">
        <f t="shared" si="48"/>
        <v>3.25042426230941</v>
      </c>
      <c r="AW42" s="74">
        <f t="shared" si="49"/>
        <v>3.3035992603435411</v>
      </c>
      <c r="AX42" s="74">
        <f t="shared" si="50"/>
        <v>3.3239024292458366</v>
      </c>
      <c r="AY42" s="74">
        <f t="shared" si="50"/>
        <v>3.3933485292259618</v>
      </c>
      <c r="AZ42" s="74">
        <f t="shared" si="51"/>
        <v>3.3455940521333902</v>
      </c>
      <c r="BA42" s="103">
        <f t="shared" si="52"/>
        <v>3.531421139096893</v>
      </c>
      <c r="BB42" s="42">
        <f t="shared" si="63"/>
        <v>5.5543823927175551E-2</v>
      </c>
    </row>
    <row r="43" spans="1:55" ht="20.100000000000001" customHeight="1">
      <c r="A43" s="88" t="s">
        <v>128</v>
      </c>
      <c r="B43" s="90">
        <v>34083.509999999987</v>
      </c>
      <c r="C43" s="61">
        <v>52649.899999999994</v>
      </c>
      <c r="D43" s="61">
        <v>57487.090000000004</v>
      </c>
      <c r="E43" s="61">
        <v>70343.510000000009</v>
      </c>
      <c r="F43" s="61">
        <v>74459.94</v>
      </c>
      <c r="G43" s="61">
        <v>86885.859999999957</v>
      </c>
      <c r="H43" s="61">
        <v>98422.32</v>
      </c>
      <c r="I43" s="61">
        <v>94539.199999999983</v>
      </c>
      <c r="J43" s="61">
        <v>105292.37</v>
      </c>
      <c r="K43" s="61">
        <v>102077.85999999999</v>
      </c>
      <c r="L43" s="61">
        <v>117130.08000000002</v>
      </c>
      <c r="M43" s="82">
        <v>137722.08000000002</v>
      </c>
      <c r="N43" s="42">
        <f t="shared" si="53"/>
        <v>0.17580454141241939</v>
      </c>
      <c r="P43" s="340">
        <f t="shared" si="40"/>
        <v>2.2768494166314483E-2</v>
      </c>
      <c r="Q43" s="341">
        <f t="shared" si="54"/>
        <v>6.1949729673406465E-2</v>
      </c>
      <c r="R43" s="341">
        <f t="shared" si="55"/>
        <v>6.510193072726185E-2</v>
      </c>
      <c r="S43" s="341">
        <f t="shared" si="56"/>
        <v>8.2968165279102446E-2</v>
      </c>
      <c r="T43" s="341">
        <f t="shared" si="57"/>
        <v>9.1441064985755827E-2</v>
      </c>
      <c r="V43" s="97">
        <v>6401.6290000000008</v>
      </c>
      <c r="W43" s="61">
        <v>10161.326999999999</v>
      </c>
      <c r="X43" s="61">
        <v>11378.438999999998</v>
      </c>
      <c r="Y43" s="61">
        <v>14183.454000000011</v>
      </c>
      <c r="Z43" s="61">
        <v>14643.191000000001</v>
      </c>
      <c r="AA43" s="61">
        <v>17564.352000000003</v>
      </c>
      <c r="AB43" s="61">
        <v>19657.138000000003</v>
      </c>
      <c r="AC43" s="61">
        <v>20385.730000000003</v>
      </c>
      <c r="AD43" s="61">
        <v>23248.605</v>
      </c>
      <c r="AE43" s="61">
        <v>22449.453999999991</v>
      </c>
      <c r="AF43" s="61">
        <v>25915.739999999998</v>
      </c>
      <c r="AG43" s="82">
        <v>31115.880000000005</v>
      </c>
      <c r="AH43" s="42">
        <f t="shared" si="41"/>
        <v>0.20065566331503584</v>
      </c>
      <c r="AJ43" s="340">
        <f t="shared" si="58"/>
        <v>1.6577803248615283E-2</v>
      </c>
      <c r="AK43" s="341">
        <f t="shared" si="59"/>
        <v>4.1632796747888584E-2</v>
      </c>
      <c r="AL43" s="341">
        <f t="shared" si="60"/>
        <v>4.9347056401333612E-2</v>
      </c>
      <c r="AM43" s="341">
        <f t="shared" si="61"/>
        <v>6.5783646463095202E-2</v>
      </c>
      <c r="AN43" s="341">
        <f t="shared" si="62"/>
        <v>7.2700634161974725E-2</v>
      </c>
      <c r="AP43" s="52">
        <f t="shared" si="42"/>
        <v>1.8782188219464495</v>
      </c>
      <c r="AQ43" s="74">
        <f t="shared" si="43"/>
        <v>1.9299803038562278</v>
      </c>
      <c r="AR43" s="74">
        <f t="shared" si="44"/>
        <v>1.9793033531528552</v>
      </c>
      <c r="AS43" s="74">
        <f t="shared" si="45"/>
        <v>2.0163130898642971</v>
      </c>
      <c r="AT43" s="74">
        <f t="shared" si="46"/>
        <v>1.9665864624655891</v>
      </c>
      <c r="AU43" s="74">
        <f t="shared" si="47"/>
        <v>2.0215432062248118</v>
      </c>
      <c r="AV43" s="74">
        <f t="shared" si="48"/>
        <v>1.9972235972490793</v>
      </c>
      <c r="AW43" s="74">
        <f t="shared" si="49"/>
        <v>2.1563256300032165</v>
      </c>
      <c r="AX43" s="74">
        <f t="shared" si="50"/>
        <v>2.2080047205699711</v>
      </c>
      <c r="AY43" s="74">
        <f t="shared" si="50"/>
        <v>2.1992481033595328</v>
      </c>
      <c r="AZ43" s="74">
        <f t="shared" si="51"/>
        <v>2.2125605992926833</v>
      </c>
      <c r="BA43" s="103">
        <f t="shared" si="52"/>
        <v>2.259323995106667</v>
      </c>
      <c r="BB43" s="42">
        <f t="shared" si="63"/>
        <v>2.1135419219221897E-2</v>
      </c>
    </row>
    <row r="44" spans="1:55" ht="20.100000000000001" customHeight="1">
      <c r="A44" s="88" t="s">
        <v>126</v>
      </c>
      <c r="B44" s="90">
        <v>52300.510000000009</v>
      </c>
      <c r="C44" s="61">
        <v>59634.079999999994</v>
      </c>
      <c r="D44" s="61">
        <v>60928.680000000008</v>
      </c>
      <c r="E44" s="61">
        <v>60064.700000000012</v>
      </c>
      <c r="F44" s="61">
        <v>57880.39</v>
      </c>
      <c r="G44" s="61">
        <v>66616.040000000008</v>
      </c>
      <c r="H44" s="61">
        <v>68002.649999999994</v>
      </c>
      <c r="I44" s="61">
        <v>66537.010000000009</v>
      </c>
      <c r="J44" s="61">
        <v>78890.080000000016</v>
      </c>
      <c r="K44" s="61">
        <v>89038.87</v>
      </c>
      <c r="L44" s="61">
        <v>125393.52000000003</v>
      </c>
      <c r="M44" s="82">
        <v>118883.55</v>
      </c>
      <c r="N44" s="42">
        <f t="shared" si="53"/>
        <v>-5.1916319120796903E-2</v>
      </c>
      <c r="P44" s="340">
        <f t="shared" si="40"/>
        <v>3.4937829373508568E-2</v>
      </c>
      <c r="Q44" s="341">
        <f t="shared" si="54"/>
        <v>4.7497322002830314E-2</v>
      </c>
      <c r="R44" s="341">
        <f t="shared" si="55"/>
        <v>5.6786088058406334E-2</v>
      </c>
      <c r="S44" s="341">
        <f t="shared" si="56"/>
        <v>8.8821507611780329E-2</v>
      </c>
      <c r="T44" s="341">
        <f t="shared" si="57"/>
        <v>7.8933155970976845E-2</v>
      </c>
      <c r="V44" s="97">
        <v>13790.713999999998</v>
      </c>
      <c r="W44" s="61">
        <v>14385.162000000002</v>
      </c>
      <c r="X44" s="61">
        <v>15265.421999999999</v>
      </c>
      <c r="Y44" s="61">
        <v>15534.871999999999</v>
      </c>
      <c r="Z44" s="61">
        <v>14963.080000000002</v>
      </c>
      <c r="AA44" s="61">
        <v>16198.378999999999</v>
      </c>
      <c r="AB44" s="61">
        <v>16725.637999999999</v>
      </c>
      <c r="AC44" s="61">
        <v>15975.728999999999</v>
      </c>
      <c r="AD44" s="61">
        <v>19293.672999999999</v>
      </c>
      <c r="AE44" s="61">
        <v>20948.16</v>
      </c>
      <c r="AF44" s="61">
        <v>28945.250000000004</v>
      </c>
      <c r="AG44" s="82">
        <v>28209.457000000002</v>
      </c>
      <c r="AH44" s="42">
        <f t="shared" si="41"/>
        <v>-2.5420163930178576E-2</v>
      </c>
      <c r="AJ44" s="340">
        <f t="shared" si="58"/>
        <v>3.5712744888828175E-2</v>
      </c>
      <c r="AK44" s="341">
        <f t="shared" si="59"/>
        <v>3.8395029919251596E-2</v>
      </c>
      <c r="AL44" s="341">
        <f t="shared" si="60"/>
        <v>4.6047001099633035E-2</v>
      </c>
      <c r="AM44" s="341">
        <f t="shared" si="61"/>
        <v>7.3473653184740501E-2</v>
      </c>
      <c r="AN44" s="341">
        <f t="shared" si="62"/>
        <v>6.5909928090253492E-2</v>
      </c>
      <c r="AP44" s="52">
        <f t="shared" si="42"/>
        <v>2.6368220883505717</v>
      </c>
      <c r="AQ44" s="74">
        <f t="shared" si="43"/>
        <v>2.4122384381548274</v>
      </c>
      <c r="AR44" s="74">
        <f t="shared" si="44"/>
        <v>2.5054575283757989</v>
      </c>
      <c r="AS44" s="74">
        <f t="shared" si="45"/>
        <v>2.5863563790379369</v>
      </c>
      <c r="AT44" s="74">
        <f t="shared" si="46"/>
        <v>2.5851726292791049</v>
      </c>
      <c r="AU44" s="74">
        <f t="shared" si="47"/>
        <v>2.4316034096292722</v>
      </c>
      <c r="AV44" s="74">
        <f t="shared" si="48"/>
        <v>2.4595567966836587</v>
      </c>
      <c r="AW44" s="74">
        <f t="shared" si="49"/>
        <v>2.4010289912336003</v>
      </c>
      <c r="AX44" s="74">
        <f t="shared" si="50"/>
        <v>2.4456399334364973</v>
      </c>
      <c r="AY44" s="74">
        <f t="shared" si="50"/>
        <v>2.3526983215308102</v>
      </c>
      <c r="AZ44" s="74">
        <f t="shared" si="51"/>
        <v>2.3083529356221915</v>
      </c>
      <c r="BA44" s="103">
        <f t="shared" si="52"/>
        <v>2.3728646225655274</v>
      </c>
      <c r="BB44" s="42">
        <f t="shared" si="63"/>
        <v>2.7947063877364817E-2</v>
      </c>
    </row>
    <row r="45" spans="1:55" ht="20.100000000000001" customHeight="1">
      <c r="A45" s="88" t="s">
        <v>129</v>
      </c>
      <c r="B45" s="90">
        <v>38204.270000000004</v>
      </c>
      <c r="C45" s="61">
        <v>34057.650000000009</v>
      </c>
      <c r="D45" s="61">
        <v>24808.79</v>
      </c>
      <c r="E45" s="61">
        <v>28352.219999999998</v>
      </c>
      <c r="F45" s="61">
        <v>33486.050000000003</v>
      </c>
      <c r="G45" s="61">
        <v>35743.290000000008</v>
      </c>
      <c r="H45" s="61">
        <v>38794.050000000017</v>
      </c>
      <c r="I45" s="61">
        <v>33763.32</v>
      </c>
      <c r="J45" s="61">
        <v>35436.6</v>
      </c>
      <c r="K45" s="61">
        <v>37123.869999999995</v>
      </c>
      <c r="L45" s="61">
        <v>39218.619999999981</v>
      </c>
      <c r="M45" s="82">
        <v>40336.069999999992</v>
      </c>
      <c r="N45" s="42">
        <f t="shared" si="53"/>
        <v>2.8492843450381788E-2</v>
      </c>
      <c r="P45" s="340">
        <f t="shared" si="40"/>
        <v>2.5521247624534674E-2</v>
      </c>
      <c r="Q45" s="341">
        <f t="shared" si="54"/>
        <v>2.5485011636394852E-2</v>
      </c>
      <c r="R45" s="341">
        <f t="shared" si="55"/>
        <v>2.3676393814171599E-2</v>
      </c>
      <c r="S45" s="341">
        <f t="shared" si="56"/>
        <v>2.7780199127144033E-2</v>
      </c>
      <c r="T45" s="341">
        <f t="shared" si="57"/>
        <v>2.678127717893888E-2</v>
      </c>
      <c r="V45" s="97">
        <v>16227.867000000002</v>
      </c>
      <c r="W45" s="61">
        <v>13409.539999999999</v>
      </c>
      <c r="X45" s="61">
        <v>9410.0049999999974</v>
      </c>
      <c r="Y45" s="61">
        <v>11257.648000000007</v>
      </c>
      <c r="Z45" s="61">
        <v>14455.662999999995</v>
      </c>
      <c r="AA45" s="61">
        <v>16162.109999999997</v>
      </c>
      <c r="AB45" s="61">
        <v>18471.945</v>
      </c>
      <c r="AC45" s="61">
        <v>18208.410000000007</v>
      </c>
      <c r="AD45" s="61">
        <v>20469.888999999999</v>
      </c>
      <c r="AE45" s="61">
        <v>22453.272999999994</v>
      </c>
      <c r="AF45" s="61">
        <v>21529.880999999998</v>
      </c>
      <c r="AG45" s="82">
        <v>23106.357999999993</v>
      </c>
      <c r="AH45" s="42">
        <f t="shared" si="41"/>
        <v>7.322274563431147E-2</v>
      </c>
      <c r="AJ45" s="340">
        <f t="shared" si="58"/>
        <v>4.2024051420458258E-2</v>
      </c>
      <c r="AK45" s="341">
        <f t="shared" si="59"/>
        <v>3.8309061481289909E-2</v>
      </c>
      <c r="AL45" s="341">
        <f t="shared" si="60"/>
        <v>4.9355451100304773E-2</v>
      </c>
      <c r="AM45" s="341">
        <f t="shared" si="61"/>
        <v>5.4650728865797797E-2</v>
      </c>
      <c r="AN45" s="341">
        <f t="shared" si="62"/>
        <v>5.3986802872797335E-2</v>
      </c>
      <c r="AP45" s="52">
        <f t="shared" si="42"/>
        <v>4.2476579188661372</v>
      </c>
      <c r="AQ45" s="74">
        <f t="shared" si="43"/>
        <v>3.9373063026955752</v>
      </c>
      <c r="AR45" s="74">
        <f t="shared" si="44"/>
        <v>3.793012476626227</v>
      </c>
      <c r="AS45" s="74">
        <f t="shared" si="45"/>
        <v>3.9706407470032357</v>
      </c>
      <c r="AT45" s="74">
        <f t="shared" si="46"/>
        <v>4.3169209267739834</v>
      </c>
      <c r="AU45" s="74">
        <f t="shared" si="47"/>
        <v>4.5217186218728029</v>
      </c>
      <c r="AV45" s="74">
        <f t="shared" si="48"/>
        <v>4.7615407517389885</v>
      </c>
      <c r="AW45" s="74">
        <f t="shared" si="49"/>
        <v>5.3929560244667911</v>
      </c>
      <c r="AX45" s="74">
        <f t="shared" si="50"/>
        <v>5.7764822245926526</v>
      </c>
      <c r="AY45" s="74">
        <f t="shared" si="50"/>
        <v>6.0482037567742797</v>
      </c>
      <c r="AZ45" s="74">
        <f t="shared" si="51"/>
        <v>5.4897089698719661</v>
      </c>
      <c r="BA45" s="103">
        <f t="shared" si="52"/>
        <v>5.7284604077690258</v>
      </c>
      <c r="BB45" s="42">
        <f t="shared" si="63"/>
        <v>4.3490727688361951E-2</v>
      </c>
    </row>
    <row r="46" spans="1:55" ht="20.100000000000001" customHeight="1">
      <c r="A46" s="88" t="s">
        <v>130</v>
      </c>
      <c r="B46" s="90">
        <v>43770.649999999994</v>
      </c>
      <c r="C46" s="61">
        <v>118525.03999999998</v>
      </c>
      <c r="D46" s="61">
        <v>249224.93999999997</v>
      </c>
      <c r="E46" s="61">
        <v>172953.15000000005</v>
      </c>
      <c r="F46" s="61">
        <v>38128.820000000007</v>
      </c>
      <c r="G46" s="61">
        <v>37803.18</v>
      </c>
      <c r="H46" s="61">
        <v>230123.47</v>
      </c>
      <c r="I46" s="61">
        <v>221890.45999999988</v>
      </c>
      <c r="J46" s="61">
        <v>153500.73000000004</v>
      </c>
      <c r="K46" s="61">
        <v>55738.459999999985</v>
      </c>
      <c r="L46" s="61">
        <v>74474.889999999985</v>
      </c>
      <c r="M46" s="82">
        <v>90514.920000000013</v>
      </c>
      <c r="N46" s="42">
        <f t="shared" si="53"/>
        <v>0.21537500760323422</v>
      </c>
      <c r="P46" s="340">
        <f t="shared" si="40"/>
        <v>2.9239705334949167E-2</v>
      </c>
      <c r="Q46" s="341">
        <f t="shared" si="54"/>
        <v>2.6953715849680569E-2</v>
      </c>
      <c r="R46" s="341">
        <f t="shared" si="55"/>
        <v>3.5548172363372967E-2</v>
      </c>
      <c r="S46" s="341">
        <f t="shared" si="56"/>
        <v>5.2753698987168557E-2</v>
      </c>
      <c r="T46" s="341">
        <f t="shared" si="57"/>
        <v>6.0097703156244006E-2</v>
      </c>
      <c r="V46" s="97">
        <v>11562.974999999999</v>
      </c>
      <c r="W46" s="61">
        <v>14880.498000000003</v>
      </c>
      <c r="X46" s="61">
        <v>21005.487999999998</v>
      </c>
      <c r="Y46" s="61">
        <v>19079.097000000002</v>
      </c>
      <c r="Z46" s="61">
        <v>13231.348999999998</v>
      </c>
      <c r="AA46" s="61">
        <v>15258.859</v>
      </c>
      <c r="AB46" s="61">
        <v>19585.287999999997</v>
      </c>
      <c r="AC46" s="61">
        <v>23465.341000000008</v>
      </c>
      <c r="AD46" s="61">
        <v>21171.152999999998</v>
      </c>
      <c r="AE46" s="61">
        <v>15360.930000000004</v>
      </c>
      <c r="AF46" s="61">
        <v>16722.515000000003</v>
      </c>
      <c r="AG46" s="82">
        <v>20136.120000000003</v>
      </c>
      <c r="AH46" s="42">
        <f t="shared" si="41"/>
        <v>0.2041322731658485</v>
      </c>
      <c r="AJ46" s="340">
        <f t="shared" si="58"/>
        <v>2.9943741588064111E-2</v>
      </c>
      <c r="AK46" s="341">
        <f t="shared" si="59"/>
        <v>3.6168084957059067E-2</v>
      </c>
      <c r="AL46" s="341">
        <f t="shared" si="60"/>
        <v>3.3765483966199716E-2</v>
      </c>
      <c r="AM46" s="341">
        <f t="shared" si="61"/>
        <v>4.2447872016535389E-2</v>
      </c>
      <c r="AN46" s="341">
        <f t="shared" si="62"/>
        <v>4.704699637489354E-2</v>
      </c>
      <c r="AP46" s="52">
        <f t="shared" si="42"/>
        <v>2.6417188230012578</v>
      </c>
      <c r="AQ46" s="74">
        <f t="shared" si="43"/>
        <v>1.2554729363516779</v>
      </c>
      <c r="AR46" s="74">
        <f t="shared" si="44"/>
        <v>0.8428325030392223</v>
      </c>
      <c r="AS46" s="74">
        <f t="shared" si="45"/>
        <v>1.1031367165038621</v>
      </c>
      <c r="AT46" s="74">
        <f t="shared" si="46"/>
        <v>3.4701700708283116</v>
      </c>
      <c r="AU46" s="74">
        <f t="shared" si="47"/>
        <v>4.0363956153953184</v>
      </c>
      <c r="AV46" s="74">
        <f t="shared" si="48"/>
        <v>0.85107738032978542</v>
      </c>
      <c r="AW46" s="74">
        <f t="shared" si="49"/>
        <v>1.0575191470602217</v>
      </c>
      <c r="AX46" s="74">
        <f t="shared" si="50"/>
        <v>1.379221649304208</v>
      </c>
      <c r="AY46" s="74">
        <f t="shared" si="50"/>
        <v>2.755894224562359</v>
      </c>
      <c r="AZ46" s="74">
        <f t="shared" si="51"/>
        <v>2.2453896877189088</v>
      </c>
      <c r="BA46" s="103">
        <f t="shared" si="52"/>
        <v>2.2246188805116325</v>
      </c>
      <c r="BB46" s="42">
        <f t="shared" si="63"/>
        <v>-9.2504242452352992E-3</v>
      </c>
    </row>
    <row r="47" spans="1:55" ht="20.100000000000001" customHeight="1">
      <c r="A47" s="88" t="s">
        <v>133</v>
      </c>
      <c r="B47" s="90">
        <v>40989.520000000004</v>
      </c>
      <c r="C47" s="61">
        <v>39935.07</v>
      </c>
      <c r="D47" s="61">
        <v>42782.409999999996</v>
      </c>
      <c r="E47" s="61">
        <v>46594.900000000038</v>
      </c>
      <c r="F47" s="61">
        <v>47458.319999999992</v>
      </c>
      <c r="G47" s="61">
        <v>48350.95</v>
      </c>
      <c r="H47" s="61">
        <v>46837.099999999991</v>
      </c>
      <c r="I47" s="61">
        <v>47071.76999999999</v>
      </c>
      <c r="J47" s="61">
        <v>49918.609999999993</v>
      </c>
      <c r="K47" s="61">
        <v>44549.57</v>
      </c>
      <c r="L47" s="61">
        <v>51993.87</v>
      </c>
      <c r="M47" s="82">
        <v>49820.480000000003</v>
      </c>
      <c r="N47" s="42">
        <f t="shared" si="53"/>
        <v>-4.1800889220209983E-2</v>
      </c>
      <c r="P47" s="340">
        <f t="shared" si="40"/>
        <v>2.7381852602623127E-2</v>
      </c>
      <c r="Q47" s="341">
        <f t="shared" si="54"/>
        <v>3.44742893947576E-2</v>
      </c>
      <c r="R47" s="341">
        <f t="shared" si="55"/>
        <v>2.8412263149612493E-2</v>
      </c>
      <c r="S47" s="341">
        <f t="shared" si="56"/>
        <v>3.6829446369883515E-2</v>
      </c>
      <c r="T47" s="341">
        <f t="shared" si="57"/>
        <v>3.3078484940842805E-2</v>
      </c>
      <c r="V47" s="97">
        <v>8398.9230000000007</v>
      </c>
      <c r="W47" s="61">
        <v>8290.9560000000001</v>
      </c>
      <c r="X47" s="61">
        <v>8731.0589999999993</v>
      </c>
      <c r="Y47" s="61">
        <v>9216.4329999999991</v>
      </c>
      <c r="Z47" s="61">
        <v>9632.7129999999997</v>
      </c>
      <c r="AA47" s="61">
        <v>9663.8379999999961</v>
      </c>
      <c r="AB47" s="61">
        <v>9917.1830000000009</v>
      </c>
      <c r="AC47" s="61">
        <v>10577.057000000001</v>
      </c>
      <c r="AD47" s="61">
        <v>11027.748</v>
      </c>
      <c r="AE47" s="61">
        <v>10061.144</v>
      </c>
      <c r="AF47" s="61">
        <v>11479.665000000001</v>
      </c>
      <c r="AG47" s="82">
        <v>11607.472000000003</v>
      </c>
      <c r="AH47" s="42">
        <f t="shared" si="41"/>
        <v>1.1133338821298576E-2</v>
      </c>
      <c r="AJ47" s="340">
        <f t="shared" si="58"/>
        <v>2.1750040965240195E-2</v>
      </c>
      <c r="AK47" s="341">
        <f t="shared" si="59"/>
        <v>2.2906202475247703E-2</v>
      </c>
      <c r="AL47" s="341">
        <f t="shared" si="60"/>
        <v>2.2115809160879348E-2</v>
      </c>
      <c r="AM47" s="341">
        <f t="shared" si="61"/>
        <v>2.9139597166616425E-2</v>
      </c>
      <c r="AN47" s="341">
        <f t="shared" si="62"/>
        <v>2.7120254205163574E-2</v>
      </c>
      <c r="AP47" s="52">
        <f t="shared" si="42"/>
        <v>2.0490415598914065</v>
      </c>
      <c r="AQ47" s="74">
        <f t="shared" si="43"/>
        <v>2.0761090440056824</v>
      </c>
      <c r="AR47" s="74">
        <f t="shared" si="44"/>
        <v>2.040805789108187</v>
      </c>
      <c r="AS47" s="74">
        <f t="shared" si="45"/>
        <v>1.977991797385549</v>
      </c>
      <c r="AT47" s="74">
        <f t="shared" si="46"/>
        <v>2.0297206053648762</v>
      </c>
      <c r="AU47" s="74">
        <f t="shared" si="47"/>
        <v>1.9986862719346767</v>
      </c>
      <c r="AV47" s="74">
        <f t="shared" si="48"/>
        <v>2.1173776770978567</v>
      </c>
      <c r="AW47" s="74">
        <f t="shared" si="49"/>
        <v>2.247006432942718</v>
      </c>
      <c r="AX47" s="74">
        <f t="shared" si="50"/>
        <v>2.2091456472846502</v>
      </c>
      <c r="AY47" s="74">
        <f t="shared" si="50"/>
        <v>2.2584155133259425</v>
      </c>
      <c r="AZ47" s="74">
        <f t="shared" si="51"/>
        <v>2.2078881606620167</v>
      </c>
      <c r="BA47" s="103">
        <f t="shared" si="52"/>
        <v>2.3298595276480683</v>
      </c>
      <c r="BB47" s="42">
        <f t="shared" si="63"/>
        <v>5.5243453522337616E-2</v>
      </c>
    </row>
    <row r="48" spans="1:55" ht="20.100000000000001" customHeight="1">
      <c r="A48" s="88" t="s">
        <v>134</v>
      </c>
      <c r="B48" s="90">
        <v>11756.710000000001</v>
      </c>
      <c r="C48" s="61">
        <v>10414.85</v>
      </c>
      <c r="D48" s="61">
        <v>11249.41</v>
      </c>
      <c r="E48" s="61">
        <v>8855.7299999999977</v>
      </c>
      <c r="F48" s="61">
        <v>8560.5699999999979</v>
      </c>
      <c r="G48" s="61">
        <v>12833.119999999997</v>
      </c>
      <c r="H48" s="61">
        <v>13826.300000000001</v>
      </c>
      <c r="I48" s="61">
        <v>16929.579999999998</v>
      </c>
      <c r="J48" s="61">
        <v>17870.43</v>
      </c>
      <c r="K48" s="61">
        <v>30970.5</v>
      </c>
      <c r="L48" s="61">
        <v>46519.660000000011</v>
      </c>
      <c r="M48" s="82">
        <v>44100.139999999992</v>
      </c>
      <c r="N48" s="42">
        <f t="shared" si="53"/>
        <v>-5.2010698272515705E-2</v>
      </c>
      <c r="P48" s="340">
        <f t="shared" si="40"/>
        <v>7.8537270090448807E-3</v>
      </c>
      <c r="Q48" s="341">
        <f t="shared" si="54"/>
        <v>9.1500310276768412E-3</v>
      </c>
      <c r="R48" s="341">
        <f t="shared" si="55"/>
        <v>1.9751975066764363E-2</v>
      </c>
      <c r="S48" s="341">
        <f t="shared" si="56"/>
        <v>3.2951833035610077E-2</v>
      </c>
      <c r="T48" s="341">
        <f t="shared" si="57"/>
        <v>2.9280444846758985E-2</v>
      </c>
      <c r="V48" s="97">
        <v>3344.9139999999998</v>
      </c>
      <c r="W48" s="61">
        <v>3089.0899999999997</v>
      </c>
      <c r="X48" s="61">
        <v>3247.1520000000005</v>
      </c>
      <c r="Y48" s="61">
        <v>2759.9990000000012</v>
      </c>
      <c r="Z48" s="61">
        <v>2773.6339999999996</v>
      </c>
      <c r="AA48" s="61">
        <v>3862.8539999999998</v>
      </c>
      <c r="AB48" s="61">
        <v>4319.57</v>
      </c>
      <c r="AC48" s="61">
        <v>4927.2339999999995</v>
      </c>
      <c r="AD48" s="61">
        <v>4893.7849999999999</v>
      </c>
      <c r="AE48" s="61">
        <v>7408.0119999999997</v>
      </c>
      <c r="AF48" s="61">
        <v>10293.859000000002</v>
      </c>
      <c r="AG48" s="82">
        <v>10878.659</v>
      </c>
      <c r="AH48" s="42">
        <f t="shared" si="41"/>
        <v>5.6810570263299442E-2</v>
      </c>
      <c r="AJ48" s="340">
        <f t="shared" si="58"/>
        <v>8.6620649487089505E-3</v>
      </c>
      <c r="AK48" s="341">
        <f t="shared" si="59"/>
        <v>9.1561257397237538E-3</v>
      </c>
      <c r="AL48" s="341">
        <f t="shared" si="60"/>
        <v>1.6283851980799013E-2</v>
      </c>
      <c r="AM48" s="341">
        <f t="shared" si="61"/>
        <v>2.6129586930450411E-2</v>
      </c>
      <c r="AN48" s="341">
        <f t="shared" si="62"/>
        <v>2.5417420562486859E-2</v>
      </c>
      <c r="AP48" s="52">
        <f t="shared" si="42"/>
        <v>2.8451105794052922</v>
      </c>
      <c r="AQ48" s="74">
        <f t="shared" si="43"/>
        <v>2.9660436780174457</v>
      </c>
      <c r="AR48" s="74">
        <f t="shared" si="44"/>
        <v>2.886508714679259</v>
      </c>
      <c r="AS48" s="74">
        <f t="shared" si="45"/>
        <v>3.1166250551902577</v>
      </c>
      <c r="AT48" s="74">
        <f t="shared" si="46"/>
        <v>3.2400108871255071</v>
      </c>
      <c r="AU48" s="74">
        <f t="shared" si="47"/>
        <v>3.0100661413592333</v>
      </c>
      <c r="AV48" s="74">
        <f t="shared" si="48"/>
        <v>3.1241691558840756</v>
      </c>
      <c r="AW48" s="74">
        <f t="shared" si="49"/>
        <v>2.9104289651603881</v>
      </c>
      <c r="AX48" s="74">
        <f t="shared" si="50"/>
        <v>2.7384819503503834</v>
      </c>
      <c r="AY48" s="74">
        <f t="shared" si="50"/>
        <v>2.3919575079511146</v>
      </c>
      <c r="AZ48" s="74">
        <f t="shared" si="51"/>
        <v>2.2127975569898832</v>
      </c>
      <c r="BA48" s="103">
        <f t="shared" si="52"/>
        <v>2.4668082686358823</v>
      </c>
      <c r="BB48" s="42">
        <f t="shared" si="63"/>
        <v>0.11479166308893408</v>
      </c>
    </row>
    <row r="49" spans="1:54" ht="20.100000000000001" customHeight="1">
      <c r="A49" s="88" t="s">
        <v>136</v>
      </c>
      <c r="B49" s="90">
        <v>21561.399999999998</v>
      </c>
      <c r="C49" s="61">
        <v>20527.62</v>
      </c>
      <c r="D49" s="61">
        <v>41397.29</v>
      </c>
      <c r="E49" s="61">
        <v>18415.489999999998</v>
      </c>
      <c r="F49" s="61">
        <v>18225.780000000002</v>
      </c>
      <c r="G49" s="61">
        <v>16839.829999999998</v>
      </c>
      <c r="H49" s="61">
        <v>18146.11</v>
      </c>
      <c r="I49" s="61">
        <v>17702.11</v>
      </c>
      <c r="J49" s="61">
        <v>19547.810000000001</v>
      </c>
      <c r="K49" s="61">
        <v>19413.95</v>
      </c>
      <c r="L49" s="61">
        <v>21698.200000000004</v>
      </c>
      <c r="M49" s="82">
        <v>23528.570000000003</v>
      </c>
      <c r="N49" s="42">
        <f t="shared" si="53"/>
        <v>8.4355845185314846E-2</v>
      </c>
      <c r="P49" s="340">
        <f t="shared" si="40"/>
        <v>1.4403464024614052E-2</v>
      </c>
      <c r="Q49" s="341">
        <f t="shared" si="54"/>
        <v>1.2006820399154945E-2</v>
      </c>
      <c r="R49" s="341">
        <f t="shared" si="55"/>
        <v>1.2381584293034016E-2</v>
      </c>
      <c r="S49" s="341">
        <f t="shared" si="56"/>
        <v>1.5369748264997521E-2</v>
      </c>
      <c r="T49" s="341">
        <f t="shared" si="57"/>
        <v>1.5621877758395058E-2</v>
      </c>
      <c r="V49" s="97">
        <v>6827.9740000000002</v>
      </c>
      <c r="W49" s="61">
        <v>6375.8979999999992</v>
      </c>
      <c r="X49" s="61">
        <v>7118.9369999999999</v>
      </c>
      <c r="Y49" s="61">
        <v>5791.4490000000033</v>
      </c>
      <c r="Z49" s="61">
        <v>6026.1349999999984</v>
      </c>
      <c r="AA49" s="61">
        <v>5684.7439999999997</v>
      </c>
      <c r="AB49" s="61">
        <v>5982.4930000000004</v>
      </c>
      <c r="AC49" s="61">
        <v>5914.6750000000002</v>
      </c>
      <c r="AD49" s="61">
        <v>6703.9029999999993</v>
      </c>
      <c r="AE49" s="61">
        <v>6781.0179999999991</v>
      </c>
      <c r="AF49" s="61">
        <v>7118.3729999999987</v>
      </c>
      <c r="AG49" s="82">
        <v>8168.4669999999996</v>
      </c>
      <c r="AH49" s="42">
        <f t="shared" si="41"/>
        <v>0.14751882206790809</v>
      </c>
      <c r="AJ49" s="340">
        <f t="shared" si="58"/>
        <v>1.7681875903564653E-2</v>
      </c>
      <c r="AK49" s="341">
        <f t="shared" si="59"/>
        <v>1.3474552976151874E-2</v>
      </c>
      <c r="AL49" s="341">
        <f t="shared" si="60"/>
        <v>1.4905631010200007E-2</v>
      </c>
      <c r="AM49" s="341">
        <f t="shared" si="61"/>
        <v>1.8069039619337219E-2</v>
      </c>
      <c r="AN49" s="341">
        <f t="shared" si="62"/>
        <v>1.9085198009221115E-2</v>
      </c>
      <c r="AP49" s="52">
        <f t="shared" si="42"/>
        <v>3.1667581882438069</v>
      </c>
      <c r="AQ49" s="74">
        <f t="shared" si="43"/>
        <v>3.1060093668920215</v>
      </c>
      <c r="AR49" s="74">
        <f t="shared" si="44"/>
        <v>1.7196625672839936</v>
      </c>
      <c r="AS49" s="74">
        <f t="shared" si="45"/>
        <v>3.1448791207836466</v>
      </c>
      <c r="AT49" s="74">
        <f t="shared" si="46"/>
        <v>3.3063797543918545</v>
      </c>
      <c r="AU49" s="74">
        <f t="shared" si="47"/>
        <v>3.3757727958061334</v>
      </c>
      <c r="AV49" s="74">
        <f t="shared" si="48"/>
        <v>3.2968459906834031</v>
      </c>
      <c r="AW49" s="74">
        <f t="shared" si="49"/>
        <v>3.3412259894441965</v>
      </c>
      <c r="AX49" s="74">
        <f t="shared" si="50"/>
        <v>3.4294905669739979</v>
      </c>
      <c r="AY49" s="74">
        <f t="shared" si="50"/>
        <v>3.4928584857795548</v>
      </c>
      <c r="AZ49" s="74">
        <f t="shared" si="51"/>
        <v>3.2806283470518278</v>
      </c>
      <c r="BA49" s="103">
        <f t="shared" si="52"/>
        <v>3.4717226758787287</v>
      </c>
      <c r="BB49" s="42">
        <f t="shared" si="63"/>
        <v>5.8249307331209858E-2</v>
      </c>
    </row>
    <row r="50" spans="1:54" ht="20.100000000000001" customHeight="1">
      <c r="A50" s="88" t="s">
        <v>140</v>
      </c>
      <c r="B50" s="90">
        <v>5757.1399999999985</v>
      </c>
      <c r="C50" s="61">
        <v>6652.8799999999992</v>
      </c>
      <c r="D50" s="61">
        <v>6248.24</v>
      </c>
      <c r="E50" s="61">
        <v>4830.4999999999982</v>
      </c>
      <c r="F50" s="61">
        <v>5201.57</v>
      </c>
      <c r="G50" s="61">
        <v>7878.63</v>
      </c>
      <c r="H50" s="61">
        <v>8418.07</v>
      </c>
      <c r="I50" s="61">
        <v>9160.31</v>
      </c>
      <c r="J50" s="61">
        <v>10778.89</v>
      </c>
      <c r="K50" s="61">
        <v>8876.77</v>
      </c>
      <c r="L50" s="61">
        <v>13641.88</v>
      </c>
      <c r="M50" s="82">
        <v>18704.460000000003</v>
      </c>
      <c r="N50" s="42">
        <f t="shared" si="53"/>
        <v>0.3711057420238269</v>
      </c>
      <c r="P50" s="340">
        <f t="shared" si="40"/>
        <v>3.845889361296879E-3</v>
      </c>
      <c r="Q50" s="341">
        <f t="shared" si="54"/>
        <v>5.6174732999913976E-3</v>
      </c>
      <c r="R50" s="341">
        <f t="shared" si="55"/>
        <v>5.6613144674255147E-3</v>
      </c>
      <c r="S50" s="341">
        <f t="shared" si="56"/>
        <v>9.6631177453108709E-3</v>
      </c>
      <c r="T50" s="341">
        <f t="shared" si="57"/>
        <v>1.2418892761302112E-2</v>
      </c>
      <c r="V50" s="97">
        <v>2712.9629999999993</v>
      </c>
      <c r="W50" s="61">
        <v>3420.1879999999996</v>
      </c>
      <c r="X50" s="61">
        <v>2731.4920000000002</v>
      </c>
      <c r="Y50" s="61">
        <v>2205.2159999999994</v>
      </c>
      <c r="Z50" s="61">
        <v>2371.6039999999998</v>
      </c>
      <c r="AA50" s="61">
        <v>3255.2160000000003</v>
      </c>
      <c r="AB50" s="61">
        <v>3411.1369999999997</v>
      </c>
      <c r="AC50" s="61">
        <v>3430.29</v>
      </c>
      <c r="AD50" s="61">
        <v>3937.4020000000005</v>
      </c>
      <c r="AE50" s="61">
        <v>3481.1520000000005</v>
      </c>
      <c r="AF50" s="61">
        <v>4517.5570000000007</v>
      </c>
      <c r="AG50" s="82">
        <v>6299.920000000001</v>
      </c>
      <c r="AH50" s="42">
        <f t="shared" si="41"/>
        <v>0.39454134170304878</v>
      </c>
      <c r="AJ50" s="340">
        <f t="shared" si="58"/>
        <v>7.0255503458218288E-3</v>
      </c>
      <c r="AK50" s="341">
        <f t="shared" si="59"/>
        <v>7.7158409315911504E-3</v>
      </c>
      <c r="AL50" s="341">
        <f t="shared" si="60"/>
        <v>7.6520615639745805E-3</v>
      </c>
      <c r="AM50" s="341">
        <f t="shared" si="61"/>
        <v>1.1467215389754684E-2</v>
      </c>
      <c r="AN50" s="341">
        <f t="shared" si="62"/>
        <v>1.4719435194174416E-2</v>
      </c>
      <c r="AP50" s="52">
        <f t="shared" si="42"/>
        <v>4.7123450185335081</v>
      </c>
      <c r="AQ50" s="74">
        <f t="shared" si="43"/>
        <v>5.1409134089296673</v>
      </c>
      <c r="AR50" s="74">
        <f t="shared" si="44"/>
        <v>4.3716182476985521</v>
      </c>
      <c r="AS50" s="74">
        <f t="shared" si="45"/>
        <v>4.5651920091087881</v>
      </c>
      <c r="AT50" s="74">
        <f t="shared" si="46"/>
        <v>4.5594003348988856</v>
      </c>
      <c r="AU50" s="74">
        <f t="shared" si="47"/>
        <v>4.1317031006659795</v>
      </c>
      <c r="AV50" s="74">
        <f t="shared" si="48"/>
        <v>4.0521604120659482</v>
      </c>
      <c r="AW50" s="74">
        <f t="shared" si="49"/>
        <v>3.7447313464282321</v>
      </c>
      <c r="AX50" s="74">
        <f t="shared" si="50"/>
        <v>3.652882625205379</v>
      </c>
      <c r="AY50" s="74">
        <f t="shared" si="50"/>
        <v>3.9216426695746316</v>
      </c>
      <c r="AZ50" s="74">
        <f t="shared" si="51"/>
        <v>3.3115355068363019</v>
      </c>
      <c r="BA50" s="103">
        <f t="shared" si="52"/>
        <v>3.3681378665836919</v>
      </c>
      <c r="BB50" s="42">
        <f t="shared" si="63"/>
        <v>1.7092481608770478E-2</v>
      </c>
    </row>
    <row r="51" spans="1:54" ht="20.100000000000001" customHeight="1">
      <c r="A51" s="88" t="s">
        <v>142</v>
      </c>
      <c r="B51" s="90">
        <v>1643.48</v>
      </c>
      <c r="C51" s="61">
        <v>2526.6599999999994</v>
      </c>
      <c r="D51" s="61">
        <v>3047.27</v>
      </c>
      <c r="E51" s="61">
        <v>2964.0600000000004</v>
      </c>
      <c r="F51" s="61">
        <v>4486.0700000000006</v>
      </c>
      <c r="G51" s="61">
        <v>4954.5899999999992</v>
      </c>
      <c r="H51" s="61">
        <v>5822.54</v>
      </c>
      <c r="I51" s="61">
        <v>7304.81</v>
      </c>
      <c r="J51" s="61">
        <v>6643.0099999999993</v>
      </c>
      <c r="K51" s="61">
        <v>13093.099999999999</v>
      </c>
      <c r="L51" s="61">
        <v>9484.739999999998</v>
      </c>
      <c r="M51" s="82">
        <v>9194.2899999999991</v>
      </c>
      <c r="N51" s="42">
        <f t="shared" si="53"/>
        <v>-3.0622874216899881E-2</v>
      </c>
      <c r="P51" s="340">
        <f t="shared" si="40"/>
        <v>1.0978788508711262E-3</v>
      </c>
      <c r="Q51" s="341">
        <f t="shared" si="54"/>
        <v>3.5326290278137667E-3</v>
      </c>
      <c r="R51" s="341">
        <f t="shared" si="55"/>
        <v>8.3503522625289379E-3</v>
      </c>
      <c r="S51" s="341">
        <f t="shared" si="56"/>
        <v>6.7184405231287634E-3</v>
      </c>
      <c r="T51" s="341">
        <f t="shared" si="57"/>
        <v>6.1045815557526049E-3</v>
      </c>
      <c r="V51" s="97">
        <v>347.072</v>
      </c>
      <c r="W51" s="61">
        <v>522.77499999999998</v>
      </c>
      <c r="X51" s="61">
        <v>697.58399999999995</v>
      </c>
      <c r="Y51" s="61">
        <v>766.50300000000016</v>
      </c>
      <c r="Z51" s="61">
        <v>1173.5520000000001</v>
      </c>
      <c r="AA51" s="61">
        <v>1095.8330000000001</v>
      </c>
      <c r="AB51" s="61">
        <v>1420.932</v>
      </c>
      <c r="AC51" s="61">
        <v>1760.0450000000003</v>
      </c>
      <c r="AD51" s="61">
        <v>1813.5150000000003</v>
      </c>
      <c r="AE51" s="61">
        <v>3184.4880000000003</v>
      </c>
      <c r="AF51" s="61">
        <v>2880.3149999999996</v>
      </c>
      <c r="AG51" s="82">
        <v>2804.3989999999999</v>
      </c>
      <c r="AH51" s="42">
        <f t="shared" si="41"/>
        <v>-2.6356839442908057E-2</v>
      </c>
      <c r="AJ51" s="340">
        <f t="shared" si="58"/>
        <v>8.9878550117531071E-4</v>
      </c>
      <c r="AK51" s="341">
        <f t="shared" si="59"/>
        <v>2.5974537835855823E-3</v>
      </c>
      <c r="AL51" s="341">
        <f t="shared" si="60"/>
        <v>6.9999523794819314E-3</v>
      </c>
      <c r="AM51" s="341">
        <f t="shared" si="61"/>
        <v>7.3112951303860143E-3</v>
      </c>
      <c r="AN51" s="341">
        <f t="shared" si="62"/>
        <v>6.5523323056653933E-3</v>
      </c>
      <c r="AP51" s="52">
        <f t="shared" si="42"/>
        <v>2.1118115218925695</v>
      </c>
      <c r="AQ51" s="74">
        <f t="shared" si="43"/>
        <v>2.069035802205283</v>
      </c>
      <c r="AR51" s="74">
        <f t="shared" si="44"/>
        <v>2.2892096860468549</v>
      </c>
      <c r="AS51" s="74">
        <f t="shared" si="45"/>
        <v>2.5859901621424668</v>
      </c>
      <c r="AT51" s="74">
        <f t="shared" si="46"/>
        <v>2.6159912796724081</v>
      </c>
      <c r="AU51" s="74">
        <f t="shared" si="47"/>
        <v>2.2117531420359713</v>
      </c>
      <c r="AV51" s="74">
        <f t="shared" si="48"/>
        <v>2.44039886372614</v>
      </c>
      <c r="AW51" s="74">
        <f t="shared" si="49"/>
        <v>2.4094329626643267</v>
      </c>
      <c r="AX51" s="74">
        <f t="shared" si="50"/>
        <v>2.7299597622162253</v>
      </c>
      <c r="AY51" s="74">
        <f t="shared" si="50"/>
        <v>2.4321879463228728</v>
      </c>
      <c r="AZ51" s="74">
        <f t="shared" si="51"/>
        <v>3.0367885677414459</v>
      </c>
      <c r="BA51" s="103">
        <f t="shared" si="52"/>
        <v>3.0501528666161279</v>
      </c>
      <c r="BB51" s="42">
        <f t="shared" si="63"/>
        <v>4.4007999162817878E-3</v>
      </c>
    </row>
    <row r="52" spans="1:54" ht="20.100000000000001" customHeight="1">
      <c r="A52" s="88" t="s">
        <v>146</v>
      </c>
      <c r="B52" s="90">
        <v>330.82</v>
      </c>
      <c r="C52" s="61">
        <v>923.36</v>
      </c>
      <c r="D52" s="61">
        <v>1006.0299999999999</v>
      </c>
      <c r="E52" s="61">
        <v>2329.6600000000003</v>
      </c>
      <c r="F52" s="61">
        <v>1763.5800000000002</v>
      </c>
      <c r="G52" s="61">
        <v>1252.97</v>
      </c>
      <c r="H52" s="61">
        <v>3527.81</v>
      </c>
      <c r="I52" s="61">
        <v>5491.6299999999992</v>
      </c>
      <c r="J52" s="61">
        <v>3289.43</v>
      </c>
      <c r="K52" s="61">
        <v>5264.2400000000007</v>
      </c>
      <c r="L52" s="61">
        <v>5146.5600000000013</v>
      </c>
      <c r="M52" s="82">
        <v>16926.179999999997</v>
      </c>
      <c r="N52" s="42">
        <f t="shared" si="53"/>
        <v>2.2888337063980586</v>
      </c>
      <c r="P52" s="340">
        <f t="shared" si="40"/>
        <v>2.2099464638765669E-4</v>
      </c>
      <c r="Q52" s="341">
        <f t="shared" si="54"/>
        <v>8.9336921783231629E-4</v>
      </c>
      <c r="R52" s="341">
        <f t="shared" si="55"/>
        <v>3.3573606246416316E-3</v>
      </c>
      <c r="S52" s="341">
        <f t="shared" si="56"/>
        <v>3.6455250495758011E-3</v>
      </c>
      <c r="T52" s="341">
        <f t="shared" si="57"/>
        <v>1.1238197428768139E-2</v>
      </c>
      <c r="V52" s="97">
        <v>148.11699999999999</v>
      </c>
      <c r="W52" s="61">
        <v>352.75400000000008</v>
      </c>
      <c r="X52" s="61">
        <v>362.5859999999999</v>
      </c>
      <c r="Y52" s="61">
        <v>481.63799999999992</v>
      </c>
      <c r="Z52" s="61">
        <v>617.07300000000009</v>
      </c>
      <c r="AA52" s="61">
        <v>474.74</v>
      </c>
      <c r="AB52" s="61">
        <v>1051.884</v>
      </c>
      <c r="AC52" s="61">
        <v>1420.9490000000001</v>
      </c>
      <c r="AD52" s="61">
        <v>969.53100000000018</v>
      </c>
      <c r="AE52" s="61">
        <v>1354.6530000000002</v>
      </c>
      <c r="AF52" s="61">
        <v>1386.1280000000002</v>
      </c>
      <c r="AG52" s="82">
        <v>2746.3670000000002</v>
      </c>
      <c r="AH52" s="42">
        <f t="shared" si="41"/>
        <v>0.98132279270024114</v>
      </c>
      <c r="AJ52" s="340">
        <f t="shared" si="58"/>
        <v>3.8356713326797751E-4</v>
      </c>
      <c r="AK52" s="341">
        <f t="shared" si="59"/>
        <v>1.1252765788394941E-3</v>
      </c>
      <c r="AL52" s="341">
        <f t="shared" si="60"/>
        <v>2.9777177652176227E-3</v>
      </c>
      <c r="AM52" s="341">
        <f t="shared" si="61"/>
        <v>3.5185008919134566E-3</v>
      </c>
      <c r="AN52" s="341">
        <f t="shared" si="62"/>
        <v>6.4167435580006101E-3</v>
      </c>
      <c r="AP52" s="52">
        <f t="shared" si="42"/>
        <v>4.4772686052838404</v>
      </c>
      <c r="AQ52" s="74">
        <f t="shared" si="43"/>
        <v>3.8203300987697113</v>
      </c>
      <c r="AR52" s="74">
        <f t="shared" si="44"/>
        <v>3.6041271135055606</v>
      </c>
      <c r="AS52" s="74">
        <f t="shared" si="45"/>
        <v>2.0674175630778735</v>
      </c>
      <c r="AT52" s="74">
        <f t="shared" si="46"/>
        <v>3.49897934882455</v>
      </c>
      <c r="AU52" s="74">
        <f t="shared" si="47"/>
        <v>3.7889175319441009</v>
      </c>
      <c r="AV52" s="74">
        <f t="shared" si="48"/>
        <v>2.9816911908521151</v>
      </c>
      <c r="AW52" s="74">
        <f t="shared" si="49"/>
        <v>2.5874813124700684</v>
      </c>
      <c r="AX52" s="74">
        <f t="shared" si="50"/>
        <v>2.9474133816497088</v>
      </c>
      <c r="AY52" s="74">
        <f t="shared" si="50"/>
        <v>2.573311627129462</v>
      </c>
      <c r="AZ52" s="74">
        <f t="shared" si="51"/>
        <v>2.6933097059006399</v>
      </c>
      <c r="BA52" s="103">
        <f t="shared" si="52"/>
        <v>1.6225557095576206</v>
      </c>
      <c r="BB52" s="42">
        <f t="shared" si="63"/>
        <v>-0.39756066448546817</v>
      </c>
    </row>
    <row r="53" spans="1:54" ht="20.100000000000001" customHeight="1">
      <c r="A53" s="88" t="s">
        <v>145</v>
      </c>
      <c r="B53" s="90">
        <v>270.09999999999997</v>
      </c>
      <c r="C53" s="61">
        <v>450.45</v>
      </c>
      <c r="D53" s="61">
        <v>789.17000000000007</v>
      </c>
      <c r="E53" s="61">
        <v>1332.7299999999993</v>
      </c>
      <c r="F53" s="61">
        <v>1219.0199999999998</v>
      </c>
      <c r="G53" s="61">
        <v>1359.14</v>
      </c>
      <c r="H53" s="61">
        <v>1396.32</v>
      </c>
      <c r="I53" s="61">
        <v>2538.3000000000002</v>
      </c>
      <c r="J53" s="61">
        <v>3922.39</v>
      </c>
      <c r="K53" s="61">
        <v>5025.7</v>
      </c>
      <c r="L53" s="61">
        <v>6782.2000000000007</v>
      </c>
      <c r="M53" s="82">
        <v>8473.0600000000013</v>
      </c>
      <c r="N53" s="42">
        <f t="shared" si="53"/>
        <v>0.24930848397275227</v>
      </c>
      <c r="P53" s="340">
        <f t="shared" si="40"/>
        <v>1.8043242243306347E-4</v>
      </c>
      <c r="Q53" s="341">
        <f t="shared" si="54"/>
        <v>9.6906856407145774E-4</v>
      </c>
      <c r="R53" s="341">
        <f t="shared" si="55"/>
        <v>3.205227590547058E-3</v>
      </c>
      <c r="S53" s="341">
        <f t="shared" si="56"/>
        <v>4.8041177002178144E-3</v>
      </c>
      <c r="T53" s="341">
        <f t="shared" si="57"/>
        <v>5.6257183313540449E-3</v>
      </c>
      <c r="V53" s="97">
        <v>99.542000000000016</v>
      </c>
      <c r="W53" s="61">
        <v>150.86099999999999</v>
      </c>
      <c r="X53" s="61">
        <v>269.15000000000003</v>
      </c>
      <c r="Y53" s="61">
        <v>466.64499999999998</v>
      </c>
      <c r="Z53" s="61">
        <v>461.97300000000001</v>
      </c>
      <c r="AA53" s="61">
        <v>507.21699999999998</v>
      </c>
      <c r="AB53" s="61">
        <v>389.08499999999992</v>
      </c>
      <c r="AC53" s="61">
        <v>895.38</v>
      </c>
      <c r="AD53" s="61">
        <v>1286.008</v>
      </c>
      <c r="AE53" s="61">
        <v>1446.1100000000001</v>
      </c>
      <c r="AF53" s="61">
        <v>2073.6189999999997</v>
      </c>
      <c r="AG53" s="82">
        <v>2568.9899999999998</v>
      </c>
      <c r="AH53" s="42">
        <f t="shared" si="41"/>
        <v>0.23889200475111397</v>
      </c>
      <c r="AJ53" s="340">
        <f t="shared" si="58"/>
        <v>2.5777621461250922E-4</v>
      </c>
      <c r="AK53" s="341">
        <f t="shared" si="59"/>
        <v>1.2022568363509113E-3</v>
      </c>
      <c r="AL53" s="341">
        <f t="shared" si="60"/>
        <v>3.1787531105448084E-3</v>
      </c>
      <c r="AM53" s="341">
        <f t="shared" si="61"/>
        <v>5.2636050213174315E-3</v>
      </c>
      <c r="AN53" s="341">
        <f t="shared" si="62"/>
        <v>6.0023114292692796E-3</v>
      </c>
      <c r="AP53" s="52">
        <f t="shared" si="42"/>
        <v>3.6853757867456509</v>
      </c>
      <c r="AQ53" s="74">
        <f t="shared" si="43"/>
        <v>3.3491175491175489</v>
      </c>
      <c r="AR53" s="74">
        <f t="shared" si="44"/>
        <v>3.410545256408632</v>
      </c>
      <c r="AS53" s="74">
        <f t="shared" si="45"/>
        <v>3.5014218934067682</v>
      </c>
      <c r="AT53" s="74">
        <f t="shared" si="46"/>
        <v>3.7897081261997352</v>
      </c>
      <c r="AU53" s="74">
        <f t="shared" si="47"/>
        <v>3.7318966405226832</v>
      </c>
      <c r="AV53" s="74">
        <f t="shared" si="48"/>
        <v>2.7865030938466822</v>
      </c>
      <c r="AW53" s="74">
        <f t="shared" si="49"/>
        <v>3.5274790213922702</v>
      </c>
      <c r="AX53" s="74">
        <f t="shared" si="50"/>
        <v>3.2786336901735935</v>
      </c>
      <c r="AY53" s="74">
        <f t="shared" si="50"/>
        <v>2.8774300097498862</v>
      </c>
      <c r="AZ53" s="74">
        <f t="shared" si="51"/>
        <v>3.0574430125917833</v>
      </c>
      <c r="BA53" s="103">
        <f t="shared" si="52"/>
        <v>3.0319506766150592</v>
      </c>
      <c r="BB53" s="42">
        <f t="shared" si="63"/>
        <v>-8.3377959529372572E-3</v>
      </c>
    </row>
    <row r="54" spans="1:54" ht="20.100000000000001" customHeight="1">
      <c r="A54" s="88" t="s">
        <v>143</v>
      </c>
      <c r="B54" s="90">
        <v>3034.9799999999996</v>
      </c>
      <c r="C54" s="61">
        <v>3796.98</v>
      </c>
      <c r="D54" s="61">
        <v>3655.14</v>
      </c>
      <c r="E54" s="61">
        <v>3647.9599999999987</v>
      </c>
      <c r="F54" s="61">
        <v>4245.8900000000003</v>
      </c>
      <c r="G54" s="61">
        <v>3979.65</v>
      </c>
      <c r="H54" s="61">
        <v>5307.3199999999988</v>
      </c>
      <c r="I54" s="61">
        <v>5863.3</v>
      </c>
      <c r="J54" s="61">
        <v>5654.7400000000016</v>
      </c>
      <c r="K54" s="61">
        <v>4197.6699999999992</v>
      </c>
      <c r="L54" s="61">
        <v>5169.58</v>
      </c>
      <c r="M54" s="82">
        <v>4713.9299999999985</v>
      </c>
      <c r="N54" s="42">
        <f t="shared" si="53"/>
        <v>-8.8140622642458658E-2</v>
      </c>
      <c r="P54" s="340">
        <f t="shared" si="40"/>
        <v>2.0274298164972195E-3</v>
      </c>
      <c r="Q54" s="341">
        <f t="shared" si="54"/>
        <v>2.837495556754254E-3</v>
      </c>
      <c r="R54" s="341">
        <f t="shared" si="55"/>
        <v>2.6771370555368737E-3</v>
      </c>
      <c r="S54" s="341">
        <f t="shared" si="56"/>
        <v>3.6618310844109591E-3</v>
      </c>
      <c r="T54" s="341">
        <f t="shared" si="57"/>
        <v>3.1298305941088295E-3</v>
      </c>
      <c r="V54" s="97">
        <v>1319.8509999999999</v>
      </c>
      <c r="W54" s="61">
        <v>1599.8900000000003</v>
      </c>
      <c r="X54" s="61">
        <v>1543.5480000000002</v>
      </c>
      <c r="Y54" s="61">
        <v>1647.1499999999994</v>
      </c>
      <c r="Z54" s="61">
        <v>2018.1360000000004</v>
      </c>
      <c r="AA54" s="61">
        <v>1907.3240000000003</v>
      </c>
      <c r="AB54" s="61">
        <v>2265.9110000000001</v>
      </c>
      <c r="AC54" s="61">
        <v>2558.8689999999997</v>
      </c>
      <c r="AD54" s="61">
        <v>2406.5859999999998</v>
      </c>
      <c r="AE54" s="61">
        <v>2017.0239999999999</v>
      </c>
      <c r="AF54" s="61">
        <v>2232.3370000000004</v>
      </c>
      <c r="AG54" s="82">
        <v>2312.9599999999996</v>
      </c>
      <c r="AH54" s="42">
        <f t="shared" si="41"/>
        <v>3.6115962778021024E-2</v>
      </c>
      <c r="AJ54" s="340">
        <f t="shared" si="58"/>
        <v>3.4179160016127343E-3</v>
      </c>
      <c r="AK54" s="341">
        <f t="shared" si="59"/>
        <v>4.5209315108447976E-3</v>
      </c>
      <c r="AL54" s="341">
        <f t="shared" si="60"/>
        <v>4.4337023560057885E-3</v>
      </c>
      <c r="AM54" s="341">
        <f t="shared" si="61"/>
        <v>5.6664894768386547E-3</v>
      </c>
      <c r="AN54" s="341">
        <f t="shared" si="62"/>
        <v>5.4041106596143512E-3</v>
      </c>
      <c r="AP54" s="52">
        <f t="shared" si="42"/>
        <v>4.3487963676861137</v>
      </c>
      <c r="AQ54" s="74">
        <f t="shared" si="43"/>
        <v>4.2135855337663095</v>
      </c>
      <c r="AR54" s="74">
        <f t="shared" si="44"/>
        <v>4.2229517884403887</v>
      </c>
      <c r="AS54" s="74">
        <f t="shared" si="45"/>
        <v>4.5152633252557592</v>
      </c>
      <c r="AT54" s="74">
        <f t="shared" si="46"/>
        <v>4.7531518715746293</v>
      </c>
      <c r="AU54" s="74">
        <f t="shared" si="47"/>
        <v>4.7926928247458953</v>
      </c>
      <c r="AV54" s="74">
        <f t="shared" si="48"/>
        <v>4.2694071584151709</v>
      </c>
      <c r="AW54" s="74">
        <f t="shared" si="49"/>
        <v>4.3642129858612035</v>
      </c>
      <c r="AX54" s="74">
        <f t="shared" si="50"/>
        <v>4.2558738332796899</v>
      </c>
      <c r="AY54" s="74">
        <f t="shared" si="50"/>
        <v>4.8051037837657562</v>
      </c>
      <c r="AZ54" s="74">
        <f t="shared" si="51"/>
        <v>4.3182173406737112</v>
      </c>
      <c r="BA54" s="103">
        <f t="shared" si="52"/>
        <v>4.9066490168500598</v>
      </c>
      <c r="BB54" s="42">
        <f t="shared" si="63"/>
        <v>0.13626726719701049</v>
      </c>
    </row>
    <row r="55" spans="1:54" ht="20.100000000000001" customHeight="1">
      <c r="A55" s="88" t="s">
        <v>144</v>
      </c>
      <c r="B55" s="90">
        <v>4837.2899999999991</v>
      </c>
      <c r="C55" s="61">
        <v>4872.5800000000008</v>
      </c>
      <c r="D55" s="61">
        <v>3574.82</v>
      </c>
      <c r="E55" s="61">
        <v>4274.7999999999956</v>
      </c>
      <c r="F55" s="61">
        <v>6306.1500000000005</v>
      </c>
      <c r="G55" s="61">
        <v>5753.5999999999985</v>
      </c>
      <c r="H55" s="61">
        <v>7508.81</v>
      </c>
      <c r="I55" s="61">
        <v>7276.0000000000009</v>
      </c>
      <c r="J55" s="61">
        <v>7207.8</v>
      </c>
      <c r="K55" s="61">
        <v>6860.04</v>
      </c>
      <c r="L55" s="61">
        <v>6019.1799999999985</v>
      </c>
      <c r="M55" s="82">
        <v>4496.4800000000005</v>
      </c>
      <c r="N55" s="42">
        <f t="shared" si="53"/>
        <v>-0.25297465767762362</v>
      </c>
      <c r="P55" s="340">
        <f t="shared" si="40"/>
        <v>3.2314104135921272E-3</v>
      </c>
      <c r="Q55" s="341">
        <f t="shared" si="54"/>
        <v>4.1023241831169253E-3</v>
      </c>
      <c r="R55" s="341">
        <f t="shared" si="55"/>
        <v>4.3751098315172893E-3</v>
      </c>
      <c r="S55" s="341">
        <f t="shared" si="56"/>
        <v>4.2636385212463587E-3</v>
      </c>
      <c r="T55" s="341">
        <f t="shared" si="57"/>
        <v>2.9854538929934209E-3</v>
      </c>
      <c r="V55" s="97">
        <v>1744.9959999999996</v>
      </c>
      <c r="W55" s="61">
        <v>1646.009</v>
      </c>
      <c r="X55" s="61">
        <v>1144.6569999999997</v>
      </c>
      <c r="Y55" s="61">
        <v>1188.6989999999996</v>
      </c>
      <c r="Z55" s="61">
        <v>1541.5130000000001</v>
      </c>
      <c r="AA55" s="61">
        <v>2008.4779999999996</v>
      </c>
      <c r="AB55" s="61">
        <v>2514.029</v>
      </c>
      <c r="AC55" s="61">
        <v>2549.9749999999995</v>
      </c>
      <c r="AD55" s="61">
        <v>2642.6329999999998</v>
      </c>
      <c r="AE55" s="61">
        <v>2348.482</v>
      </c>
      <c r="AF55" s="61">
        <v>2096.9029999999998</v>
      </c>
      <c r="AG55" s="82">
        <v>1979.6239999999998</v>
      </c>
      <c r="AH55" s="42">
        <f t="shared" si="41"/>
        <v>-5.5929625738529637E-2</v>
      </c>
      <c r="AJ55" s="340">
        <f t="shared" si="58"/>
        <v>4.5188811094208471E-3</v>
      </c>
      <c r="AK55" s="341">
        <f t="shared" si="59"/>
        <v>4.7606969130774505E-3</v>
      </c>
      <c r="AL55" s="341">
        <f t="shared" si="60"/>
        <v>5.1622936447147808E-3</v>
      </c>
      <c r="AM55" s="341">
        <f t="shared" si="61"/>
        <v>5.3227083471050303E-3</v>
      </c>
      <c r="AN55" s="341">
        <f t="shared" si="62"/>
        <v>4.6252884444298219E-3</v>
      </c>
      <c r="AP55" s="52">
        <f t="shared" si="42"/>
        <v>3.6073834729776384</v>
      </c>
      <c r="AQ55" s="74">
        <f t="shared" si="43"/>
        <v>3.3781056442377544</v>
      </c>
      <c r="AR55" s="74">
        <f t="shared" si="44"/>
        <v>3.2019989817669132</v>
      </c>
      <c r="AS55" s="74">
        <f t="shared" si="45"/>
        <v>2.7807125479554617</v>
      </c>
      <c r="AT55" s="74">
        <f t="shared" si="46"/>
        <v>2.444459773395812</v>
      </c>
      <c r="AU55" s="74">
        <f t="shared" si="47"/>
        <v>3.4908196607341493</v>
      </c>
      <c r="AV55" s="74">
        <f t="shared" si="48"/>
        <v>3.3481057584357572</v>
      </c>
      <c r="AW55" s="74">
        <f t="shared" si="49"/>
        <v>3.5046385376580522</v>
      </c>
      <c r="AX55" s="74">
        <f t="shared" si="50"/>
        <v>3.6663517300702013</v>
      </c>
      <c r="AY55" s="74">
        <f t="shared" si="50"/>
        <v>3.4234231870368106</v>
      </c>
      <c r="AZ55" s="74">
        <f t="shared" si="51"/>
        <v>3.4837020989570009</v>
      </c>
      <c r="BA55" s="103">
        <f t="shared" si="52"/>
        <v>4.4026082624630813</v>
      </c>
      <c r="BB55" s="42">
        <f t="shared" si="63"/>
        <v>0.26377288798063281</v>
      </c>
    </row>
    <row r="56" spans="1:54" ht="20.100000000000001" customHeight="1">
      <c r="A56" s="88" t="s">
        <v>234</v>
      </c>
      <c r="B56" s="90"/>
      <c r="C56" s="61"/>
      <c r="D56" s="61"/>
      <c r="E56" s="61"/>
      <c r="F56" s="61"/>
      <c r="G56" s="61"/>
      <c r="H56" s="61"/>
      <c r="I56" s="61"/>
      <c r="J56" s="61"/>
      <c r="K56" s="61"/>
      <c r="L56" s="61"/>
      <c r="M56" s="82">
        <v>5516.0199999999995</v>
      </c>
      <c r="N56" s="42"/>
      <c r="P56" s="340">
        <f t="shared" si="40"/>
        <v>0</v>
      </c>
      <c r="Q56" s="341">
        <f t="shared" si="54"/>
        <v>0</v>
      </c>
      <c r="R56" s="341">
        <f t="shared" si="55"/>
        <v>0</v>
      </c>
      <c r="S56" s="341">
        <f t="shared" si="56"/>
        <v>0</v>
      </c>
      <c r="T56" s="341">
        <f t="shared" si="57"/>
        <v>3.6623811031806135E-3</v>
      </c>
      <c r="V56" s="97"/>
      <c r="W56" s="61"/>
      <c r="X56" s="61"/>
      <c r="Y56" s="61"/>
      <c r="Z56" s="61"/>
      <c r="AA56" s="61"/>
      <c r="AB56" s="61"/>
      <c r="AC56" s="61"/>
      <c r="AD56" s="61"/>
      <c r="AE56" s="61"/>
      <c r="AF56" s="61"/>
      <c r="AG56" s="82">
        <v>1772.5709999999999</v>
      </c>
      <c r="AH56" s="42"/>
      <c r="AJ56" s="340">
        <f t="shared" si="58"/>
        <v>0</v>
      </c>
      <c r="AK56" s="341">
        <f t="shared" si="59"/>
        <v>0</v>
      </c>
      <c r="AL56" s="341">
        <f t="shared" si="60"/>
        <v>0</v>
      </c>
      <c r="AM56" s="341">
        <f t="shared" si="61"/>
        <v>0</v>
      </c>
      <c r="AN56" s="341">
        <f t="shared" si="62"/>
        <v>4.141519886216481E-3</v>
      </c>
      <c r="AP56" s="52"/>
      <c r="AQ56" s="74"/>
      <c r="AR56" s="74"/>
      <c r="AS56" s="74"/>
      <c r="AT56" s="74"/>
      <c r="AU56" s="74"/>
      <c r="AV56" s="74"/>
      <c r="AW56" s="74"/>
      <c r="AX56" s="74"/>
      <c r="AY56" s="74"/>
      <c r="AZ56" s="74"/>
      <c r="BA56" s="103">
        <f t="shared" si="52"/>
        <v>3.2134963252490021</v>
      </c>
      <c r="BB56" s="42"/>
    </row>
    <row r="57" spans="1:54" ht="20.100000000000001" customHeight="1">
      <c r="A57" s="88" t="s">
        <v>147</v>
      </c>
      <c r="B57" s="90">
        <v>427.18</v>
      </c>
      <c r="C57" s="61">
        <v>565.86</v>
      </c>
      <c r="D57" s="61">
        <v>562.82999999999993</v>
      </c>
      <c r="E57" s="61">
        <v>1020.4000000000001</v>
      </c>
      <c r="F57" s="61">
        <v>877.19999999999993</v>
      </c>
      <c r="G57" s="61">
        <v>892.46</v>
      </c>
      <c r="H57" s="61">
        <v>1658.68</v>
      </c>
      <c r="I57" s="61">
        <v>2235.15</v>
      </c>
      <c r="J57" s="61">
        <v>3029.4500000000003</v>
      </c>
      <c r="K57" s="61">
        <v>3538.3100000000004</v>
      </c>
      <c r="L57" s="61">
        <v>4184.6399999999994</v>
      </c>
      <c r="M57" s="82">
        <v>5787.84</v>
      </c>
      <c r="N57" s="42">
        <f t="shared" si="53"/>
        <v>0.38311539343886236</v>
      </c>
      <c r="P57" s="340">
        <f t="shared" si="40"/>
        <v>2.8536513222864149E-4</v>
      </c>
      <c r="Q57" s="341">
        <f t="shared" si="54"/>
        <v>6.3632512521978103E-4</v>
      </c>
      <c r="R57" s="341">
        <f t="shared" si="55"/>
        <v>2.2566187468230419E-3</v>
      </c>
      <c r="S57" s="341">
        <f t="shared" si="56"/>
        <v>2.9641566295655493E-3</v>
      </c>
      <c r="T57" s="341">
        <f t="shared" si="57"/>
        <v>3.8428569592265593E-3</v>
      </c>
      <c r="V57" s="97">
        <v>122.99800000000002</v>
      </c>
      <c r="W57" s="61">
        <v>177.82300000000001</v>
      </c>
      <c r="X57" s="61">
        <v>165.69799999999998</v>
      </c>
      <c r="Y57" s="61">
        <v>344.88600000000019</v>
      </c>
      <c r="Z57" s="61">
        <v>260.20300000000003</v>
      </c>
      <c r="AA57" s="61">
        <v>278.53699999999998</v>
      </c>
      <c r="AB57" s="61">
        <v>473.524</v>
      </c>
      <c r="AC57" s="61">
        <v>664.32099999999991</v>
      </c>
      <c r="AD57" s="61">
        <v>823.37099999999987</v>
      </c>
      <c r="AE57" s="61">
        <v>1022.254</v>
      </c>
      <c r="AF57" s="61">
        <v>1244.5549999999998</v>
      </c>
      <c r="AG57" s="82">
        <v>1739.2730000000001</v>
      </c>
      <c r="AH57" s="42">
        <f t="shared" si="41"/>
        <v>0.39750593585659161</v>
      </c>
      <c r="AJ57" s="340">
        <f t="shared" si="58"/>
        <v>3.1851840273361404E-4</v>
      </c>
      <c r="AK57" s="341">
        <f t="shared" si="59"/>
        <v>6.6021646046302419E-4</v>
      </c>
      <c r="AL57" s="341">
        <f t="shared" si="60"/>
        <v>2.2470580261991636E-3</v>
      </c>
      <c r="AM57" s="341">
        <f t="shared" si="61"/>
        <v>3.1591367301831803E-3</v>
      </c>
      <c r="AN57" s="341">
        <f t="shared" si="62"/>
        <v>4.0637208422451892E-3</v>
      </c>
      <c r="AP57" s="52">
        <f t="shared" si="42"/>
        <v>2.8793014654244113</v>
      </c>
      <c r="AQ57" s="74">
        <f t="shared" si="43"/>
        <v>3.1425264199625351</v>
      </c>
      <c r="AR57" s="74">
        <f t="shared" si="44"/>
        <v>2.9440150667164149</v>
      </c>
      <c r="AS57" s="74">
        <f t="shared" si="45"/>
        <v>3.3799098392787159</v>
      </c>
      <c r="AT57" s="74">
        <f t="shared" si="46"/>
        <v>2.9662904696762431</v>
      </c>
      <c r="AU57" s="74">
        <f t="shared" si="47"/>
        <v>3.1210026219662499</v>
      </c>
      <c r="AV57" s="74">
        <f t="shared" si="48"/>
        <v>2.8548243181324908</v>
      </c>
      <c r="AW57" s="74">
        <f t="shared" si="49"/>
        <v>2.9721539941390951</v>
      </c>
      <c r="AX57" s="74">
        <f t="shared" si="50"/>
        <v>2.7178893858621196</v>
      </c>
      <c r="AY57" s="74">
        <f t="shared" si="50"/>
        <v>2.8891024246038359</v>
      </c>
      <c r="AZ57" s="74">
        <f t="shared" si="51"/>
        <v>2.9741029096887668</v>
      </c>
      <c r="BA57" s="103">
        <f t="shared" si="52"/>
        <v>3.0050467877481064</v>
      </c>
      <c r="BB57" s="42">
        <f t="shared" si="63"/>
        <v>1.0404440935292933E-2</v>
      </c>
    </row>
    <row r="58" spans="1:54" ht="20.100000000000001" customHeight="1">
      <c r="A58" s="88" t="s">
        <v>148</v>
      </c>
      <c r="B58" s="90">
        <v>2211.9699999999998</v>
      </c>
      <c r="C58" s="61">
        <v>3133.1099999999997</v>
      </c>
      <c r="D58" s="61">
        <v>2357.17</v>
      </c>
      <c r="E58" s="61">
        <v>2003.75</v>
      </c>
      <c r="F58" s="61">
        <v>3198.9999999999995</v>
      </c>
      <c r="G58" s="61">
        <v>2636.16</v>
      </c>
      <c r="H58" s="61">
        <v>2148.52</v>
      </c>
      <c r="I58" s="61">
        <v>2420.3000000000002</v>
      </c>
      <c r="J58" s="61">
        <v>2041.4</v>
      </c>
      <c r="K58" s="61">
        <v>2618.86</v>
      </c>
      <c r="L58" s="61">
        <v>2022.92</v>
      </c>
      <c r="M58" s="82">
        <v>3778.1500000000005</v>
      </c>
      <c r="N58" s="42">
        <f t="shared" si="53"/>
        <v>0.86767148478437128</v>
      </c>
      <c r="P58" s="340">
        <f t="shared" si="40"/>
        <v>1.4776420046251886E-3</v>
      </c>
      <c r="Q58" s="341">
        <f t="shared" si="54"/>
        <v>1.8795854627651409E-3</v>
      </c>
      <c r="R58" s="341">
        <f t="shared" si="55"/>
        <v>1.6702235166802771E-3</v>
      </c>
      <c r="S58" s="341">
        <f t="shared" si="56"/>
        <v>1.4329193739678306E-3</v>
      </c>
      <c r="T58" s="341">
        <f t="shared" si="57"/>
        <v>2.5085161339121029E-3</v>
      </c>
      <c r="V58" s="97">
        <v>647.00800000000004</v>
      </c>
      <c r="W58" s="61">
        <v>866.39200000000017</v>
      </c>
      <c r="X58" s="61">
        <v>638.48800000000006</v>
      </c>
      <c r="Y58" s="61">
        <v>602.4580000000002</v>
      </c>
      <c r="Z58" s="61">
        <v>953.41799999999989</v>
      </c>
      <c r="AA58" s="61">
        <v>646.87400000000002</v>
      </c>
      <c r="AB58" s="61">
        <v>595.73199999999997</v>
      </c>
      <c r="AC58" s="61">
        <v>652.71999999999991</v>
      </c>
      <c r="AD58" s="61">
        <v>539.60699999999997</v>
      </c>
      <c r="AE58" s="61">
        <v>704.30399999999997</v>
      </c>
      <c r="AF58" s="61">
        <v>552.86099999999999</v>
      </c>
      <c r="AG58" s="82">
        <v>785.11799999999994</v>
      </c>
      <c r="AH58" s="42">
        <f t="shared" si="41"/>
        <v>0.42010016984377618</v>
      </c>
      <c r="AJ58" s="340">
        <f t="shared" si="58"/>
        <v>1.6755065506420439E-3</v>
      </c>
      <c r="AK58" s="341">
        <f t="shared" si="59"/>
        <v>1.5332859284244405E-3</v>
      </c>
      <c r="AL58" s="341">
        <f t="shared" si="60"/>
        <v>1.54815922078483E-3</v>
      </c>
      <c r="AM58" s="341">
        <f t="shared" si="61"/>
        <v>1.4033638463433141E-3</v>
      </c>
      <c r="AN58" s="341">
        <f t="shared" si="62"/>
        <v>1.8343873447249847E-3</v>
      </c>
      <c r="AP58" s="52">
        <f t="shared" si="42"/>
        <v>2.9250306288059971</v>
      </c>
      <c r="AQ58" s="74">
        <f t="shared" si="43"/>
        <v>2.7652779506624414</v>
      </c>
      <c r="AR58" s="74">
        <f t="shared" si="44"/>
        <v>2.7087057785395201</v>
      </c>
      <c r="AS58" s="74">
        <f t="shared" si="45"/>
        <v>3.0066525265127897</v>
      </c>
      <c r="AT58" s="74">
        <f t="shared" si="46"/>
        <v>2.9803626133166619</v>
      </c>
      <c r="AU58" s="74">
        <f t="shared" si="47"/>
        <v>2.4538495387229911</v>
      </c>
      <c r="AV58" s="74">
        <f t="shared" si="48"/>
        <v>2.772755198927634</v>
      </c>
      <c r="AW58" s="74">
        <f t="shared" si="49"/>
        <v>2.6968557616824356</v>
      </c>
      <c r="AX58" s="74">
        <f t="shared" si="50"/>
        <v>2.643318310963064</v>
      </c>
      <c r="AY58" s="74">
        <f t="shared" si="50"/>
        <v>2.6893533827696019</v>
      </c>
      <c r="AZ58" s="74">
        <f t="shared" si="51"/>
        <v>2.7329849919917741</v>
      </c>
      <c r="BA58" s="103">
        <f t="shared" si="52"/>
        <v>2.0780487804878045</v>
      </c>
      <c r="BB58" s="42">
        <f t="shared" si="63"/>
        <v>-0.23964134944870596</v>
      </c>
    </row>
    <row r="59" spans="1:54" ht="20.100000000000001" customHeight="1">
      <c r="A59" s="88" t="s">
        <v>149</v>
      </c>
      <c r="B59" s="90">
        <v>637.1</v>
      </c>
      <c r="C59" s="61">
        <v>395.90999999999997</v>
      </c>
      <c r="D59" s="61">
        <v>287.08999999999997</v>
      </c>
      <c r="E59" s="61">
        <v>255.45999999999995</v>
      </c>
      <c r="F59" s="61">
        <v>376.89</v>
      </c>
      <c r="G59" s="61">
        <v>292.65000000000003</v>
      </c>
      <c r="H59" s="61">
        <v>322.59999999999997</v>
      </c>
      <c r="I59" s="61">
        <v>258.03999999999996</v>
      </c>
      <c r="J59" s="61">
        <v>312.27000000000004</v>
      </c>
      <c r="K59" s="61">
        <v>592.32000000000016</v>
      </c>
      <c r="L59" s="61">
        <v>976.08999999999992</v>
      </c>
      <c r="M59" s="82">
        <v>1139.3899999999999</v>
      </c>
      <c r="N59" s="42">
        <f t="shared" si="53"/>
        <v>0.16730014650288391</v>
      </c>
      <c r="P59" s="340">
        <f t="shared" si="40"/>
        <v>4.2559606194781475E-4</v>
      </c>
      <c r="Q59" s="341">
        <f t="shared" si="54"/>
        <v>2.0865982553343445E-4</v>
      </c>
      <c r="R59" s="341">
        <f t="shared" si="55"/>
        <v>3.7776238263979823E-4</v>
      </c>
      <c r="S59" s="341">
        <f t="shared" si="56"/>
        <v>6.9140562737837362E-4</v>
      </c>
      <c r="T59" s="341">
        <f t="shared" si="57"/>
        <v>7.5650204407398073E-4</v>
      </c>
      <c r="V59" s="97">
        <v>222.24699999999999</v>
      </c>
      <c r="W59" s="61">
        <v>139.04999999999998</v>
      </c>
      <c r="X59" s="61">
        <v>106.41800000000001</v>
      </c>
      <c r="Y59" s="61">
        <v>105.76600000000001</v>
      </c>
      <c r="Z59" s="61">
        <v>131.90100000000001</v>
      </c>
      <c r="AA59" s="61">
        <v>128.81499999999997</v>
      </c>
      <c r="AB59" s="61">
        <v>109.56100000000001</v>
      </c>
      <c r="AC59" s="61">
        <v>91.617999999999981</v>
      </c>
      <c r="AD59" s="61">
        <v>126.88100000000001</v>
      </c>
      <c r="AE59" s="61">
        <v>200.61799999999997</v>
      </c>
      <c r="AF59" s="61">
        <v>341.86100000000005</v>
      </c>
      <c r="AG59" s="82">
        <v>440.58100000000019</v>
      </c>
      <c r="AH59" s="42">
        <f t="shared" si="41"/>
        <v>0.28877233729498286</v>
      </c>
      <c r="AJ59" s="340">
        <f t="shared" si="58"/>
        <v>5.7553585791913283E-4</v>
      </c>
      <c r="AK59" s="341">
        <f t="shared" si="59"/>
        <v>3.0533029132411298E-4</v>
      </c>
      <c r="AL59" s="341">
        <f t="shared" si="60"/>
        <v>4.4098657192833063E-4</v>
      </c>
      <c r="AM59" s="341">
        <f t="shared" si="61"/>
        <v>8.6776851301642143E-4</v>
      </c>
      <c r="AN59" s="341">
        <f t="shared" si="62"/>
        <v>1.0293945760080382E-3</v>
      </c>
      <c r="AP59" s="52">
        <f t="shared" si="42"/>
        <v>3.4884162611834872</v>
      </c>
      <c r="AQ59" s="74">
        <f t="shared" si="43"/>
        <v>3.5121618549670379</v>
      </c>
      <c r="AR59" s="74">
        <f t="shared" si="44"/>
        <v>3.7067818454143304</v>
      </c>
      <c r="AS59" s="74">
        <f t="shared" si="45"/>
        <v>4.1402176465982947</v>
      </c>
      <c r="AT59" s="74">
        <f t="shared" si="46"/>
        <v>3.4997214041232194</v>
      </c>
      <c r="AU59" s="74">
        <f t="shared" si="47"/>
        <v>4.4016743550316058</v>
      </c>
      <c r="AV59" s="74">
        <f t="shared" si="48"/>
        <v>3.3961872287662747</v>
      </c>
      <c r="AW59" s="74">
        <f t="shared" si="49"/>
        <v>3.550534800806076</v>
      </c>
      <c r="AX59" s="74">
        <f t="shared" si="50"/>
        <v>4.063182502321709</v>
      </c>
      <c r="AY59" s="74">
        <f t="shared" si="50"/>
        <v>3.3869867639113975</v>
      </c>
      <c r="AZ59" s="74">
        <f t="shared" si="51"/>
        <v>3.5023512176131306</v>
      </c>
      <c r="BA59" s="103">
        <f t="shared" si="52"/>
        <v>3.8668146990933767</v>
      </c>
      <c r="BB59" s="42">
        <f t="shared" si="63"/>
        <v>0.10406251653100335</v>
      </c>
    </row>
    <row r="60" spans="1:54" ht="20.100000000000001" customHeight="1">
      <c r="A60" s="88" t="s">
        <v>150</v>
      </c>
      <c r="B60" s="90">
        <v>840.17</v>
      </c>
      <c r="C60" s="61">
        <v>1550.09</v>
      </c>
      <c r="D60" s="61">
        <v>716.26</v>
      </c>
      <c r="E60" s="61">
        <v>611.44000000000005</v>
      </c>
      <c r="F60" s="61">
        <v>718.21999999999991</v>
      </c>
      <c r="G60" s="61">
        <v>576.96</v>
      </c>
      <c r="H60" s="61">
        <v>492.21999999999997</v>
      </c>
      <c r="I60" s="61">
        <v>534.74999999999989</v>
      </c>
      <c r="J60" s="61">
        <v>445.03999999999996</v>
      </c>
      <c r="K60" s="61">
        <v>651.18000000000006</v>
      </c>
      <c r="L60" s="61">
        <v>571.62999999999988</v>
      </c>
      <c r="M60" s="82">
        <v>519.0200000000001</v>
      </c>
      <c r="N60" s="42">
        <f t="shared" si="53"/>
        <v>-9.203505764218077E-2</v>
      </c>
      <c r="P60" s="340">
        <f t="shared" si="40"/>
        <v>5.6125104907659004E-4</v>
      </c>
      <c r="Q60" s="341">
        <f t="shared" si="54"/>
        <v>4.1137322036483969E-4</v>
      </c>
      <c r="R60" s="341">
        <f t="shared" si="55"/>
        <v>4.153013714333194E-4</v>
      </c>
      <c r="S60" s="341">
        <f t="shared" si="56"/>
        <v>4.0490958700355466E-4</v>
      </c>
      <c r="T60" s="341">
        <f t="shared" si="57"/>
        <v>3.4460517550204725E-4</v>
      </c>
      <c r="V60" s="97">
        <v>270.47300000000001</v>
      </c>
      <c r="W60" s="61">
        <v>463.36799999999999</v>
      </c>
      <c r="X60" s="61">
        <v>270.279</v>
      </c>
      <c r="Y60" s="61">
        <v>240.61200000000005</v>
      </c>
      <c r="Z60" s="61">
        <v>248.79000000000002</v>
      </c>
      <c r="AA60" s="61">
        <v>240.98000000000002</v>
      </c>
      <c r="AB60" s="61">
        <v>222.50199999999998</v>
      </c>
      <c r="AC60" s="61">
        <v>232.16800000000001</v>
      </c>
      <c r="AD60" s="61">
        <v>206.37899999999996</v>
      </c>
      <c r="AE60" s="61">
        <v>321.13</v>
      </c>
      <c r="AF60" s="61">
        <v>275.94500000000005</v>
      </c>
      <c r="AG60" s="82">
        <v>385.30700000000002</v>
      </c>
      <c r="AH60" s="42">
        <f t="shared" si="41"/>
        <v>0.39631810686912228</v>
      </c>
      <c r="AJ60" s="340">
        <f t="shared" si="58"/>
        <v>7.0042299828101896E-4</v>
      </c>
      <c r="AK60" s="341">
        <f t="shared" si="59"/>
        <v>5.7119507513321251E-4</v>
      </c>
      <c r="AL60" s="341">
        <f t="shared" si="60"/>
        <v>7.0588889253877932E-4</v>
      </c>
      <c r="AM60" s="341">
        <f t="shared" si="61"/>
        <v>7.0044954623170366E-4</v>
      </c>
      <c r="AN60" s="341">
        <f t="shared" si="62"/>
        <v>9.0024975180030234E-4</v>
      </c>
      <c r="AP60" s="52">
        <f t="shared" si="42"/>
        <v>3.2192651487199022</v>
      </c>
      <c r="AQ60" s="74">
        <f t="shared" si="43"/>
        <v>2.9892973956350923</v>
      </c>
      <c r="AR60" s="74">
        <f t="shared" si="44"/>
        <v>3.7734761120263594</v>
      </c>
      <c r="AS60" s="74">
        <f t="shared" si="45"/>
        <v>3.9351694360853076</v>
      </c>
      <c r="AT60" s="74">
        <f t="shared" si="46"/>
        <v>3.463980395978949</v>
      </c>
      <c r="AU60" s="74">
        <f t="shared" si="47"/>
        <v>4.1767193566278422</v>
      </c>
      <c r="AV60" s="74">
        <f t="shared" si="48"/>
        <v>4.5203770671650894</v>
      </c>
      <c r="AW60" s="74">
        <f t="shared" si="49"/>
        <v>4.3416175783076216</v>
      </c>
      <c r="AX60" s="74">
        <f t="shared" si="50"/>
        <v>4.6373134999101202</v>
      </c>
      <c r="AY60" s="74">
        <f t="shared" si="50"/>
        <v>4.931508952977671</v>
      </c>
      <c r="AZ60" s="74">
        <f t="shared" si="51"/>
        <v>4.8273358641079041</v>
      </c>
      <c r="BA60" s="103">
        <f t="shared" si="52"/>
        <v>7.4237408963045723</v>
      </c>
      <c r="BB60" s="42">
        <f t="shared" si="63"/>
        <v>0.5378546480474663</v>
      </c>
    </row>
    <row r="61" spans="1:54" ht="20.100000000000001" customHeight="1" thickBot="1">
      <c r="A61" s="47" t="s">
        <v>33</v>
      </c>
      <c r="B61" s="91">
        <f t="shared" ref="B61:M61" si="64">B62-SUM(B39:B60)</f>
        <v>197205.7200000002</v>
      </c>
      <c r="C61" s="92">
        <f t="shared" si="64"/>
        <v>212454.40999999992</v>
      </c>
      <c r="D61" s="92">
        <f t="shared" si="64"/>
        <v>217313.08000000054</v>
      </c>
      <c r="E61" s="92">
        <f t="shared" si="64"/>
        <v>204548.17000000016</v>
      </c>
      <c r="F61" s="92">
        <f t="shared" si="64"/>
        <v>206183.60999999964</v>
      </c>
      <c r="G61" s="92">
        <f t="shared" si="64"/>
        <v>199340.64000000013</v>
      </c>
      <c r="H61" s="92">
        <f t="shared" si="64"/>
        <v>205701.29999999981</v>
      </c>
      <c r="I61" s="92">
        <f t="shared" si="64"/>
        <v>224853.08999999962</v>
      </c>
      <c r="J61" s="92">
        <f t="shared" si="64"/>
        <v>227400.84000000055</v>
      </c>
      <c r="K61" s="92">
        <f t="shared" si="64"/>
        <v>226104.47999999975</v>
      </c>
      <c r="L61" s="92">
        <f t="shared" si="64"/>
        <v>3022.0000000006985</v>
      </c>
      <c r="M61" s="93">
        <f t="shared" si="64"/>
        <v>2713</v>
      </c>
      <c r="N61" s="42">
        <f t="shared" si="53"/>
        <v>-0.10225016545354966</v>
      </c>
      <c r="P61" s="340">
        <f t="shared" si="40"/>
        <v>0.13173752601723984</v>
      </c>
      <c r="Q61" s="341">
        <f t="shared" si="54"/>
        <v>0.14213013211728409</v>
      </c>
      <c r="R61" s="341">
        <f t="shared" si="55"/>
        <v>0.14420206491479687</v>
      </c>
      <c r="S61" s="341">
        <f t="shared" si="56"/>
        <v>2.1406097859192575E-3</v>
      </c>
      <c r="T61" s="341">
        <f t="shared" si="57"/>
        <v>1.8013060019595661E-3</v>
      </c>
      <c r="V61" s="98">
        <f t="shared" ref="V61:AG61" si="65">V62-SUM(V39:V60)</f>
        <v>67239.141000000003</v>
      </c>
      <c r="W61" s="92">
        <f t="shared" si="65"/>
        <v>67198.409999999916</v>
      </c>
      <c r="X61" s="92">
        <f t="shared" si="65"/>
        <v>72753.237999999954</v>
      </c>
      <c r="Y61" s="92">
        <f t="shared" si="65"/>
        <v>73085.573999999731</v>
      </c>
      <c r="Z61" s="92">
        <f t="shared" si="65"/>
        <v>73909.959000000032</v>
      </c>
      <c r="AA61" s="92">
        <f t="shared" si="65"/>
        <v>78489.641000000003</v>
      </c>
      <c r="AB61" s="92">
        <f t="shared" si="65"/>
        <v>74648.995999999868</v>
      </c>
      <c r="AC61" s="92">
        <f t="shared" si="65"/>
        <v>80364.955000000016</v>
      </c>
      <c r="AD61" s="92">
        <f t="shared" si="65"/>
        <v>76974.686999999918</v>
      </c>
      <c r="AE61" s="92">
        <f t="shared" si="65"/>
        <v>79009.268999999971</v>
      </c>
      <c r="AF61" s="92">
        <f t="shared" si="65"/>
        <v>773.73199999995995</v>
      </c>
      <c r="AG61" s="93">
        <f t="shared" si="65"/>
        <v>1042.1889999999548</v>
      </c>
      <c r="AH61" s="42">
        <f t="shared" si="41"/>
        <v>0.34696380658937304</v>
      </c>
      <c r="AJ61" s="340">
        <f t="shared" si="58"/>
        <v>0.17412400032927572</v>
      </c>
      <c r="AK61" s="341">
        <f t="shared" si="59"/>
        <v>0.1860440550592326</v>
      </c>
      <c r="AL61" s="341">
        <f t="shared" si="60"/>
        <v>0.17367348237383143</v>
      </c>
      <c r="AM61" s="341">
        <f t="shared" si="61"/>
        <v>1.9640153954770712E-3</v>
      </c>
      <c r="AN61" s="341">
        <f t="shared" si="62"/>
        <v>2.4350203566998901E-3</v>
      </c>
      <c r="AP61" s="112">
        <f t="shared" si="42"/>
        <v>3.4095938495090272</v>
      </c>
      <c r="AQ61" s="76">
        <f t="shared" si="43"/>
        <v>3.1629567020990503</v>
      </c>
      <c r="AR61" s="76">
        <f t="shared" si="44"/>
        <v>3.3478536128612122</v>
      </c>
      <c r="AS61" s="76">
        <f t="shared" si="45"/>
        <v>3.5730250727737953</v>
      </c>
      <c r="AT61" s="76">
        <f t="shared" si="46"/>
        <v>3.5846670353671737</v>
      </c>
      <c r="AU61" s="76">
        <f t="shared" si="47"/>
        <v>3.9374630782764597</v>
      </c>
      <c r="AV61" s="76">
        <f t="shared" si="48"/>
        <v>3.6289997194961785</v>
      </c>
      <c r="AW61" s="76">
        <f t="shared" si="49"/>
        <v>3.5741094329635477</v>
      </c>
      <c r="AX61" s="76">
        <f t="shared" si="50"/>
        <v>3.3849781293683758</v>
      </c>
      <c r="AY61" s="76">
        <f t="shared" si="50"/>
        <v>3.4943699036834679</v>
      </c>
      <c r="AZ61" s="76">
        <f t="shared" si="51"/>
        <v>2.5603309066835904</v>
      </c>
      <c r="BA61" s="105">
        <f t="shared" si="52"/>
        <v>3.8414633247326018</v>
      </c>
      <c r="BB61" s="42">
        <f t="shared" si="63"/>
        <v>0.50037767177074333</v>
      </c>
    </row>
    <row r="62" spans="1:54" s="6" customFormat="1" ht="26.25" customHeight="1" thickBot="1">
      <c r="A62" s="56" t="s">
        <v>34</v>
      </c>
      <c r="B62" s="84">
        <v>1496959.3400000003</v>
      </c>
      <c r="C62" s="69">
        <v>1681832.6100000003</v>
      </c>
      <c r="D62" s="69">
        <v>1866607.1100000003</v>
      </c>
      <c r="E62" s="69">
        <v>1638038.0399999998</v>
      </c>
      <c r="F62" s="69">
        <v>1384490.7399999995</v>
      </c>
      <c r="G62" s="69">
        <v>1402522.0199999998</v>
      </c>
      <c r="H62" s="69">
        <v>1646785.4400000002</v>
      </c>
      <c r="I62" s="69">
        <v>1678629.5899999999</v>
      </c>
      <c r="J62" s="69">
        <v>1687862.9200000004</v>
      </c>
      <c r="K62" s="69">
        <v>1567969.7799999998</v>
      </c>
      <c r="L62" s="69">
        <v>1411747.26</v>
      </c>
      <c r="M62" s="85">
        <v>1506129.44</v>
      </c>
      <c r="N62" s="139">
        <f t="shared" si="53"/>
        <v>6.6854870325726665E-2</v>
      </c>
      <c r="O62"/>
      <c r="P62" s="464">
        <f>SUM(P39:P61)</f>
        <v>0.99999999999999989</v>
      </c>
      <c r="Q62" s="467">
        <f t="shared" ref="Q62:S62" si="66">SUM(Q39:Q61)</f>
        <v>1.0000000000000002</v>
      </c>
      <c r="R62" s="467">
        <f t="shared" si="66"/>
        <v>1</v>
      </c>
      <c r="S62" s="467">
        <f t="shared" si="66"/>
        <v>1.0000000000000004</v>
      </c>
      <c r="T62" s="351">
        <f t="shared" ref="T62" si="67">M62/$M$62</f>
        <v>1</v>
      </c>
      <c r="V62" s="99">
        <v>386156.65199999994</v>
      </c>
      <c r="W62" s="95">
        <v>390987.57199999999</v>
      </c>
      <c r="X62" s="95">
        <v>406026.91200000001</v>
      </c>
      <c r="Y62" s="95">
        <v>407591.94099999988</v>
      </c>
      <c r="Z62" s="95">
        <v>406953.16900000005</v>
      </c>
      <c r="AA62" s="95">
        <v>421887.39100000006</v>
      </c>
      <c r="AB62" s="95">
        <v>431264.80099999986</v>
      </c>
      <c r="AC62" s="95">
        <v>442364.45199999999</v>
      </c>
      <c r="AD62" s="95">
        <v>455163.30099999998</v>
      </c>
      <c r="AE62" s="95">
        <v>454929.95199999993</v>
      </c>
      <c r="AF62" s="95">
        <v>393954.14199999988</v>
      </c>
      <c r="AG62" s="96">
        <v>428000.1179999999</v>
      </c>
      <c r="AH62" s="139">
        <f t="shared" si="41"/>
        <v>8.642116523298296E-2</v>
      </c>
      <c r="AI62"/>
      <c r="AJ62" s="417">
        <f>SUM(AJ39:AJ61)</f>
        <v>1.0000000000000002</v>
      </c>
      <c r="AK62" s="359">
        <f>SUM(AK39:AK61)</f>
        <v>0.99999999999999967</v>
      </c>
      <c r="AL62" s="359"/>
      <c r="AM62" s="350">
        <f t="shared" ref="AM62:AN62" si="68">SUM(AM39:AM61)</f>
        <v>1.0000000000000002</v>
      </c>
      <c r="AN62" s="351">
        <f t="shared" si="68"/>
        <v>1</v>
      </c>
      <c r="AP62" s="72">
        <f t="shared" si="42"/>
        <v>2.5796068181785077</v>
      </c>
      <c r="AQ62" s="77">
        <f t="shared" si="43"/>
        <v>2.3247710246265227</v>
      </c>
      <c r="AR62" s="77">
        <f t="shared" si="44"/>
        <v>2.1752135723944606</v>
      </c>
      <c r="AS62" s="77">
        <f t="shared" si="45"/>
        <v>2.4882935014134344</v>
      </c>
      <c r="AT62" s="77">
        <f t="shared" si="46"/>
        <v>2.9393708259832794</v>
      </c>
      <c r="AU62" s="77">
        <f t="shared" si="47"/>
        <v>3.0080625115604254</v>
      </c>
      <c r="AV62" s="77">
        <f t="shared" si="48"/>
        <v>2.6188281152157855</v>
      </c>
      <c r="AW62" s="77">
        <f t="shared" si="49"/>
        <v>2.6352713822946496</v>
      </c>
      <c r="AX62" s="77">
        <f t="shared" si="50"/>
        <v>2.6966840470670443</v>
      </c>
      <c r="AY62" s="77">
        <f t="shared" si="50"/>
        <v>2.901394898057283</v>
      </c>
      <c r="AZ62" s="183">
        <f t="shared" si="51"/>
        <v>2.7905429899683307</v>
      </c>
      <c r="BA62" s="258">
        <f t="shared" si="52"/>
        <v>2.8417220102941476</v>
      </c>
      <c r="BB62" s="86">
        <f t="shared" si="63"/>
        <v>1.834016551968537E-2</v>
      </c>
    </row>
    <row r="64" spans="1:54" ht="15.75" thickBot="1"/>
    <row r="65" spans="1:54" ht="15" customHeight="1">
      <c r="A65" s="507" t="s">
        <v>31</v>
      </c>
      <c r="B65" s="533" t="s">
        <v>19</v>
      </c>
      <c r="C65" s="530"/>
      <c r="D65" s="530"/>
      <c r="E65" s="530"/>
      <c r="F65" s="530"/>
      <c r="G65" s="530"/>
      <c r="H65" s="530"/>
      <c r="I65" s="530"/>
      <c r="J65" s="530"/>
      <c r="K65" s="530"/>
      <c r="L65" s="530"/>
      <c r="M65" s="531"/>
      <c r="N65" s="519" t="s">
        <v>196</v>
      </c>
      <c r="P65" s="489" t="s">
        <v>112</v>
      </c>
      <c r="Q65" s="495"/>
      <c r="R65" s="495"/>
      <c r="S65" s="495"/>
      <c r="T65" s="522"/>
      <c r="V65" s="529" t="s">
        <v>35</v>
      </c>
      <c r="W65" s="530"/>
      <c r="X65" s="530"/>
      <c r="Y65" s="530"/>
      <c r="Z65" s="530"/>
      <c r="AA65" s="530"/>
      <c r="AB65" s="530"/>
      <c r="AC65" s="530"/>
      <c r="AD65" s="530"/>
      <c r="AE65" s="530"/>
      <c r="AF65" s="530"/>
      <c r="AG65" s="531"/>
      <c r="AH65" s="519" t="s">
        <v>196</v>
      </c>
      <c r="AJ65" s="489" t="s">
        <v>112</v>
      </c>
      <c r="AK65" s="495"/>
      <c r="AL65" s="495"/>
      <c r="AM65" s="495"/>
      <c r="AN65" s="522"/>
      <c r="AP65" s="529" t="s">
        <v>41</v>
      </c>
      <c r="AQ65" s="530"/>
      <c r="AR65" s="530"/>
      <c r="AS65" s="530"/>
      <c r="AT65" s="530"/>
      <c r="AU65" s="530"/>
      <c r="AV65" s="530"/>
      <c r="AW65" s="530"/>
      <c r="AX65" s="530"/>
      <c r="AY65" s="530"/>
      <c r="AZ65" s="530"/>
      <c r="BA65" s="530"/>
      <c r="BB65" s="519" t="s">
        <v>196</v>
      </c>
    </row>
    <row r="66" spans="1:54" ht="15" customHeight="1" thickBot="1">
      <c r="A66" s="517"/>
      <c r="B66" s="526" t="s">
        <v>69</v>
      </c>
      <c r="C66" s="527"/>
      <c r="D66" s="527"/>
      <c r="E66" s="527"/>
      <c r="F66" s="527"/>
      <c r="G66" s="527"/>
      <c r="H66" s="527"/>
      <c r="I66" s="527"/>
      <c r="J66" s="527"/>
      <c r="K66" s="527"/>
      <c r="L66" s="527"/>
      <c r="M66" s="528"/>
      <c r="N66" s="520"/>
      <c r="P66" s="523"/>
      <c r="Q66" s="524"/>
      <c r="R66" s="524"/>
      <c r="S66" s="524"/>
      <c r="T66" s="525"/>
      <c r="V66" s="532" t="str">
        <f>B66</f>
        <v>jan-dez</v>
      </c>
      <c r="W66" s="527"/>
      <c r="X66" s="527"/>
      <c r="Y66" s="527"/>
      <c r="Z66" s="527"/>
      <c r="AA66" s="527"/>
      <c r="AB66" s="527"/>
      <c r="AC66" s="527"/>
      <c r="AD66" s="527"/>
      <c r="AE66" s="527"/>
      <c r="AF66" s="527"/>
      <c r="AG66" s="528"/>
      <c r="AH66" s="520"/>
      <c r="AJ66" s="523"/>
      <c r="AK66" s="524"/>
      <c r="AL66" s="524"/>
      <c r="AM66" s="524"/>
      <c r="AN66" s="525"/>
      <c r="AP66" s="532" t="str">
        <f>B66</f>
        <v>jan-dez</v>
      </c>
      <c r="AQ66" s="527"/>
      <c r="AR66" s="527"/>
      <c r="AS66" s="527"/>
      <c r="AT66" s="527"/>
      <c r="AU66" s="527"/>
      <c r="AV66" s="527"/>
      <c r="AW66" s="527"/>
      <c r="AX66" s="527"/>
      <c r="AY66" s="527"/>
      <c r="AZ66" s="527"/>
      <c r="BA66" s="528"/>
      <c r="BB66" s="520"/>
    </row>
    <row r="67" spans="1:54" ht="24.75" customHeight="1" thickBot="1">
      <c r="A67" s="508"/>
      <c r="B67" s="28">
        <v>2010</v>
      </c>
      <c r="C67" s="196">
        <v>2011</v>
      </c>
      <c r="D67" s="196">
        <v>2012</v>
      </c>
      <c r="E67" s="196">
        <v>2013</v>
      </c>
      <c r="F67" s="196">
        <v>2014</v>
      </c>
      <c r="G67" s="196">
        <v>2015</v>
      </c>
      <c r="H67" s="196">
        <v>2016</v>
      </c>
      <c r="I67" s="196">
        <v>2017</v>
      </c>
      <c r="J67" s="196">
        <v>2018</v>
      </c>
      <c r="K67" s="196">
        <v>2019</v>
      </c>
      <c r="L67" s="196">
        <v>2020</v>
      </c>
      <c r="M67" s="173">
        <v>2021</v>
      </c>
      <c r="N67" s="521"/>
      <c r="P67" s="418">
        <v>2010</v>
      </c>
      <c r="Q67" s="339">
        <v>2015</v>
      </c>
      <c r="R67" s="442">
        <v>2019</v>
      </c>
      <c r="S67" s="339">
        <v>2020</v>
      </c>
      <c r="T67" s="288">
        <v>2021</v>
      </c>
      <c r="U67" s="190"/>
      <c r="V67" s="171">
        <v>2010</v>
      </c>
      <c r="W67" s="196">
        <v>2011</v>
      </c>
      <c r="X67" s="196">
        <v>2012</v>
      </c>
      <c r="Y67" s="196">
        <v>2013</v>
      </c>
      <c r="Z67" s="196">
        <v>2014</v>
      </c>
      <c r="AA67" s="196">
        <v>2015</v>
      </c>
      <c r="AB67" s="196">
        <v>2016</v>
      </c>
      <c r="AC67" s="196">
        <v>2017</v>
      </c>
      <c r="AD67" s="196">
        <v>2018</v>
      </c>
      <c r="AE67" s="196">
        <v>2019</v>
      </c>
      <c r="AF67" s="196">
        <v>2020</v>
      </c>
      <c r="AG67" s="173">
        <v>2021</v>
      </c>
      <c r="AH67" s="521"/>
      <c r="AJ67" s="418">
        <v>2010</v>
      </c>
      <c r="AK67" s="339">
        <v>2015</v>
      </c>
      <c r="AL67" s="442">
        <v>2019</v>
      </c>
      <c r="AM67" s="339">
        <v>2020</v>
      </c>
      <c r="AN67" s="288">
        <v>2021</v>
      </c>
      <c r="AO67" s="190"/>
      <c r="AP67" s="171">
        <v>2010</v>
      </c>
      <c r="AQ67" s="197">
        <v>2011</v>
      </c>
      <c r="AR67" s="197">
        <v>2012</v>
      </c>
      <c r="AS67" s="197">
        <v>2013</v>
      </c>
      <c r="AT67" s="197">
        <v>2014</v>
      </c>
      <c r="AU67" s="197">
        <v>2015</v>
      </c>
      <c r="AV67" s="197">
        <v>2016</v>
      </c>
      <c r="AW67" s="197">
        <v>2017</v>
      </c>
      <c r="AX67" s="197">
        <v>2018</v>
      </c>
      <c r="AY67" s="197">
        <v>2019</v>
      </c>
      <c r="AZ67" s="197">
        <v>2020</v>
      </c>
      <c r="BA67" s="172">
        <v>2021</v>
      </c>
      <c r="BB67" s="521"/>
    </row>
    <row r="68" spans="1:54" ht="20.100000000000001" customHeight="1">
      <c r="A68" s="88" t="s">
        <v>119</v>
      </c>
      <c r="B68" s="89">
        <v>124147.99999999999</v>
      </c>
      <c r="C68" s="60">
        <v>129221.42999999998</v>
      </c>
      <c r="D68" s="60">
        <v>137360.88000000003</v>
      </c>
      <c r="E68" s="60">
        <v>142859.89000000001</v>
      </c>
      <c r="F68" s="60">
        <v>160180.49000000002</v>
      </c>
      <c r="G68" s="60">
        <v>172361.04000000004</v>
      </c>
      <c r="H68" s="60">
        <v>187504.32</v>
      </c>
      <c r="I68" s="60">
        <v>201638.72999999998</v>
      </c>
      <c r="J68" s="60">
        <v>207543.03999999998</v>
      </c>
      <c r="K68" s="60">
        <v>226839.17999999996</v>
      </c>
      <c r="L68" s="60">
        <v>257453.40999999997</v>
      </c>
      <c r="M68" s="80">
        <v>274922.67999999993</v>
      </c>
      <c r="N68" s="42">
        <f t="shared" ref="N68:N96" si="69">(M68-L68)/L68</f>
        <v>6.7854102223776969E-2</v>
      </c>
      <c r="P68" s="340">
        <f>B68/$B$96</f>
        <v>0.10615526078205956</v>
      </c>
      <c r="Q68" s="341">
        <f>G68/$G$96</f>
        <v>0.12349728707774993</v>
      </c>
      <c r="R68" s="341"/>
      <c r="S68" s="341">
        <f>L68/$L$96</f>
        <v>0.14799262717337544</v>
      </c>
      <c r="T68" s="352">
        <f>M68/$M$96</f>
        <v>0.15443590800963031</v>
      </c>
      <c r="V68" s="97">
        <v>44879.595999999998</v>
      </c>
      <c r="W68" s="60">
        <v>47386.455000000002</v>
      </c>
      <c r="X68" s="60">
        <v>51284.888999999996</v>
      </c>
      <c r="Y68" s="60">
        <v>55873.523000000045</v>
      </c>
      <c r="Z68" s="60">
        <v>59259.964000000007</v>
      </c>
      <c r="AA68" s="60">
        <v>68910.221999999994</v>
      </c>
      <c r="AB68" s="60">
        <v>74807.566999999995</v>
      </c>
      <c r="AC68" s="60">
        <v>78981.016999999993</v>
      </c>
      <c r="AD68" s="60">
        <v>80842.428999999989</v>
      </c>
      <c r="AE68" s="60">
        <v>89480.349999999977</v>
      </c>
      <c r="AF68" s="60">
        <v>92250.346999999965</v>
      </c>
      <c r="AG68" s="38">
        <v>104305.17600000001</v>
      </c>
      <c r="AH68" s="42">
        <f t="shared" ref="AH68:AH95" si="70">(AG68-AF68)/AF68</f>
        <v>0.13067516157960951</v>
      </c>
      <c r="AJ68" s="340">
        <f>V68/$V$96</f>
        <v>0.19664752130118671</v>
      </c>
      <c r="AK68" s="341">
        <f>AA68/$AA$96</f>
        <v>0.21970664083325342</v>
      </c>
      <c r="AL68" s="341">
        <f>AE68/$AE$96</f>
        <v>0.24550652789372093</v>
      </c>
      <c r="AM68" s="341">
        <f>AF68/$AF$96</f>
        <v>0.19957432999947602</v>
      </c>
      <c r="AN68" s="352">
        <f>AG68/$AG$96</f>
        <v>0.20945486521946044</v>
      </c>
      <c r="AP68" s="109">
        <f t="shared" ref="AP68:AP96" si="71">(V68/B68)*10</f>
        <v>3.6150075716080812</v>
      </c>
      <c r="AQ68" s="73">
        <f t="shared" ref="AQ68:AQ96" si="72">(W68/C68)*10</f>
        <v>3.6670740294392354</v>
      </c>
      <c r="AR68" s="73">
        <f t="shared" ref="AR68:AR96" si="73">(X68/D68)*10</f>
        <v>3.7335876852274086</v>
      </c>
      <c r="AS68" s="73">
        <f t="shared" ref="AS68:AS96" si="74">(Y68/E68)*10</f>
        <v>3.9110714000969788</v>
      </c>
      <c r="AT68" s="73">
        <f t="shared" ref="AT68:AT96" si="75">(Z68/F68)*10</f>
        <v>3.6995743988546921</v>
      </c>
      <c r="AU68" s="73">
        <f t="shared" ref="AU68:AU96" si="76">(AA68/G68)*10</f>
        <v>3.9980161410026294</v>
      </c>
      <c r="AV68" s="73">
        <f t="shared" ref="AV68:AV96" si="77">(AB68/H68)*10</f>
        <v>3.9896449852462061</v>
      </c>
      <c r="AW68" s="73">
        <f t="shared" ref="AW68:AW96" si="78">(AC68/I68)*10</f>
        <v>3.9169566779159934</v>
      </c>
      <c r="AX68" s="73">
        <f t="shared" ref="AX68:AY96" si="79">(AD68/J68)*10</f>
        <v>3.89521272310553</v>
      </c>
      <c r="AY68" s="73">
        <f t="shared" si="79"/>
        <v>3.9446602654797109</v>
      </c>
      <c r="AZ68" s="73">
        <f t="shared" ref="AZ68:AZ96" si="80">(AF68/L68)*10</f>
        <v>3.5831860607323081</v>
      </c>
      <c r="BA68" s="141">
        <f t="shared" ref="BA68:BA96" si="81">(AG68/M68)*10</f>
        <v>3.7939822207465763</v>
      </c>
      <c r="BB68" s="116">
        <f>(BA68-AZ68)/AZ68</f>
        <v>5.8829253195740311E-2</v>
      </c>
    </row>
    <row r="69" spans="1:54" ht="20.100000000000001" customHeight="1">
      <c r="A69" s="88" t="s">
        <v>118</v>
      </c>
      <c r="B69" s="90"/>
      <c r="C69" s="61"/>
      <c r="D69" s="61"/>
      <c r="E69" s="61"/>
      <c r="F69" s="61"/>
      <c r="G69" s="61"/>
      <c r="H69" s="61"/>
      <c r="I69" s="61"/>
      <c r="J69" s="61"/>
      <c r="K69" s="61"/>
      <c r="L69" s="61">
        <v>290813.82999999996</v>
      </c>
      <c r="M69" s="82">
        <v>269032.2099999999</v>
      </c>
      <c r="N69" s="42">
        <f t="shared" si="69"/>
        <v>-7.489884507899798E-2</v>
      </c>
      <c r="P69" s="340">
        <f t="shared" ref="P69:P95" si="82">B69/$B$96</f>
        <v>0</v>
      </c>
      <c r="Q69" s="341">
        <f t="shared" ref="Q69:Q95" si="83">G69/$G$96</f>
        <v>0</v>
      </c>
      <c r="R69" s="341"/>
      <c r="S69" s="341">
        <f t="shared" ref="S69:S95" si="84">L69/$L$96</f>
        <v>0.16716928596926092</v>
      </c>
      <c r="T69" s="352">
        <f t="shared" ref="T69:T95" si="85">M69/$M$96</f>
        <v>0.15112697735664274</v>
      </c>
      <c r="V69" s="97"/>
      <c r="W69" s="61"/>
      <c r="X69" s="61"/>
      <c r="Y69" s="61"/>
      <c r="Z69" s="61"/>
      <c r="AA69" s="61"/>
      <c r="AB69" s="61"/>
      <c r="AC69" s="61"/>
      <c r="AD69" s="61"/>
      <c r="AE69" s="61"/>
      <c r="AF69" s="61">
        <v>95303.799999999988</v>
      </c>
      <c r="AG69" s="38">
        <v>96051.459000000017</v>
      </c>
      <c r="AH69" s="42">
        <f t="shared" si="70"/>
        <v>7.8450072295126617E-3</v>
      </c>
      <c r="AJ69" s="340">
        <f t="shared" ref="AJ69:AJ95" si="86">V69/$V$96</f>
        <v>0</v>
      </c>
      <c r="AK69" s="341">
        <f t="shared" ref="AK69:AK95" si="87">AA69/$AA$96</f>
        <v>0</v>
      </c>
      <c r="AL69" s="341">
        <f t="shared" ref="AL69:AL95" si="88">AE69/$AE$96</f>
        <v>0</v>
      </c>
      <c r="AM69" s="341">
        <f t="shared" ref="AM69:AM95" si="89">AF69/$AF$96</f>
        <v>0.20618016787952101</v>
      </c>
      <c r="AN69" s="352">
        <f t="shared" ref="AN69:AN95" si="90">AG69/$AG$96</f>
        <v>0.19288060449634381</v>
      </c>
      <c r="AP69" s="52" t="e">
        <f t="shared" si="71"/>
        <v>#DIV/0!</v>
      </c>
      <c r="AQ69" s="74" t="e">
        <f t="shared" si="72"/>
        <v>#DIV/0!</v>
      </c>
      <c r="AR69" s="74" t="e">
        <f t="shared" si="73"/>
        <v>#DIV/0!</v>
      </c>
      <c r="AS69" s="74" t="e">
        <f t="shared" si="74"/>
        <v>#DIV/0!</v>
      </c>
      <c r="AT69" s="74" t="e">
        <f t="shared" si="75"/>
        <v>#DIV/0!</v>
      </c>
      <c r="AU69" s="74" t="e">
        <f t="shared" si="76"/>
        <v>#DIV/0!</v>
      </c>
      <c r="AV69" s="74" t="e">
        <f t="shared" si="77"/>
        <v>#DIV/0!</v>
      </c>
      <c r="AW69" s="74" t="e">
        <f t="shared" si="78"/>
        <v>#DIV/0!</v>
      </c>
      <c r="AX69" s="74" t="e">
        <f t="shared" si="79"/>
        <v>#DIV/0!</v>
      </c>
      <c r="AY69" s="74" t="e">
        <f t="shared" si="79"/>
        <v>#DIV/0!</v>
      </c>
      <c r="AZ69" s="74">
        <f t="shared" si="80"/>
        <v>3.2771412556273543</v>
      </c>
      <c r="BA69" s="142">
        <f t="shared" si="81"/>
        <v>3.5702587061973006</v>
      </c>
      <c r="BB69" s="42">
        <f t="shared" ref="BB69:BB96" si="91">(BA69-AZ69)/AZ69</f>
        <v>8.9443032114230256E-2</v>
      </c>
    </row>
    <row r="70" spans="1:54" ht="20.100000000000001" customHeight="1">
      <c r="A70" s="88" t="s">
        <v>120</v>
      </c>
      <c r="B70" s="90">
        <v>85383.530000000013</v>
      </c>
      <c r="C70" s="61">
        <v>96305.699999999968</v>
      </c>
      <c r="D70" s="61">
        <v>95910.869999999966</v>
      </c>
      <c r="E70" s="61">
        <v>94861.770000000033</v>
      </c>
      <c r="F70" s="61">
        <v>97530.3</v>
      </c>
      <c r="G70" s="61">
        <v>98341.999999999985</v>
      </c>
      <c r="H70" s="61">
        <v>116675.92000000001</v>
      </c>
      <c r="I70" s="61">
        <v>171131.27</v>
      </c>
      <c r="J70" s="61">
        <v>179926.49000000002</v>
      </c>
      <c r="K70" s="61">
        <v>199880.54000000007</v>
      </c>
      <c r="L70" s="61">
        <v>252713.30000000005</v>
      </c>
      <c r="M70" s="82">
        <v>267154.50999999995</v>
      </c>
      <c r="N70" s="42">
        <f t="shared" si="69"/>
        <v>5.7144637816845818E-2</v>
      </c>
      <c r="P70" s="340">
        <f t="shared" si="82"/>
        <v>7.3008915920053555E-2</v>
      </c>
      <c r="Q70" s="341">
        <f t="shared" si="83"/>
        <v>7.0462386429091403E-2</v>
      </c>
      <c r="R70" s="341"/>
      <c r="S70" s="341">
        <f t="shared" si="84"/>
        <v>0.14526785715774124</v>
      </c>
      <c r="T70" s="352">
        <f t="shared" si="85"/>
        <v>0.15007219240958172</v>
      </c>
      <c r="V70" s="97">
        <v>24960.148000000001</v>
      </c>
      <c r="W70" s="61">
        <v>29102.915000000005</v>
      </c>
      <c r="X70" s="61">
        <v>28595.846999999998</v>
      </c>
      <c r="Y70" s="61">
        <v>28211.688000000009</v>
      </c>
      <c r="Z70" s="61">
        <v>28788.776000000002</v>
      </c>
      <c r="AA70" s="61">
        <v>28766.753000000008</v>
      </c>
      <c r="AB70" s="61">
        <v>28895.111000000008</v>
      </c>
      <c r="AC70" s="61">
        <v>44210.89499999999</v>
      </c>
      <c r="AD70" s="61">
        <v>51408.054999999993</v>
      </c>
      <c r="AE70" s="61">
        <v>54994.247999999992</v>
      </c>
      <c r="AF70" s="61">
        <v>67896.98599999999</v>
      </c>
      <c r="AG70" s="38">
        <v>73736.35100000001</v>
      </c>
      <c r="AH70" s="42">
        <f t="shared" si="70"/>
        <v>8.6003302120067904E-2</v>
      </c>
      <c r="AJ70" s="340">
        <f t="shared" si="86"/>
        <v>0.10936709937207931</v>
      </c>
      <c r="AK70" s="341">
        <f t="shared" si="87"/>
        <v>9.1717113744168716E-2</v>
      </c>
      <c r="AL70" s="341">
        <f t="shared" si="88"/>
        <v>0.15088728285714359</v>
      </c>
      <c r="AM70" s="341">
        <f t="shared" si="89"/>
        <v>0.14688828747640165</v>
      </c>
      <c r="AN70" s="352">
        <f t="shared" si="90"/>
        <v>0.14806971286333698</v>
      </c>
      <c r="AP70" s="52">
        <f t="shared" si="71"/>
        <v>2.9232977366946526</v>
      </c>
      <c r="AQ70" s="74">
        <f t="shared" si="72"/>
        <v>3.0219306853073089</v>
      </c>
      <c r="AR70" s="74">
        <f t="shared" si="73"/>
        <v>2.981502200949695</v>
      </c>
      <c r="AS70" s="74">
        <f t="shared" si="74"/>
        <v>2.9739786639022232</v>
      </c>
      <c r="AT70" s="74">
        <f t="shared" si="75"/>
        <v>2.9517776526884463</v>
      </c>
      <c r="AU70" s="74">
        <f t="shared" si="76"/>
        <v>2.9251746964674314</v>
      </c>
      <c r="AV70" s="74">
        <f t="shared" si="77"/>
        <v>2.4765273760001212</v>
      </c>
      <c r="AW70" s="74">
        <f t="shared" si="78"/>
        <v>2.5834492433790732</v>
      </c>
      <c r="AX70" s="74">
        <f t="shared" si="79"/>
        <v>2.8571698919931126</v>
      </c>
      <c r="AY70" s="74">
        <f t="shared" si="79"/>
        <v>2.7513557848102659</v>
      </c>
      <c r="AZ70" s="74">
        <f t="shared" si="80"/>
        <v>2.6867199312422407</v>
      </c>
      <c r="BA70" s="142">
        <f t="shared" si="81"/>
        <v>2.7600638671606186</v>
      </c>
      <c r="BB70" s="42">
        <f t="shared" si="91"/>
        <v>2.7298690520550947E-2</v>
      </c>
    </row>
    <row r="71" spans="1:54" ht="20.100000000000001" customHeight="1">
      <c r="A71" s="88" t="s">
        <v>121</v>
      </c>
      <c r="B71" s="90">
        <v>75228.579999999958</v>
      </c>
      <c r="C71" s="61">
        <v>78463.72</v>
      </c>
      <c r="D71" s="61">
        <v>84411.87999999999</v>
      </c>
      <c r="E71" s="61">
        <v>89988.620000000039</v>
      </c>
      <c r="F71" s="61">
        <v>90422.49</v>
      </c>
      <c r="G71" s="61">
        <v>99881.350000000035</v>
      </c>
      <c r="H71" s="61">
        <v>105455.00000000001</v>
      </c>
      <c r="I71" s="61">
        <v>112422.36</v>
      </c>
      <c r="J71" s="61">
        <v>126645.50000000003</v>
      </c>
      <c r="K71" s="61">
        <v>129185.63</v>
      </c>
      <c r="L71" s="61">
        <v>136932.51</v>
      </c>
      <c r="M71" s="82">
        <v>131529.38</v>
      </c>
      <c r="N71" s="42">
        <f t="shared" si="69"/>
        <v>-3.9458343383904991E-2</v>
      </c>
      <c r="P71" s="340">
        <f t="shared" si="82"/>
        <v>6.4325720335116368E-2</v>
      </c>
      <c r="Q71" s="341">
        <f t="shared" si="83"/>
        <v>7.1565336079796343E-2</v>
      </c>
      <c r="R71" s="341"/>
      <c r="S71" s="341">
        <f t="shared" si="84"/>
        <v>7.8713278260111236E-2</v>
      </c>
      <c r="T71" s="352">
        <f t="shared" si="85"/>
        <v>7.3885716632195328E-2</v>
      </c>
      <c r="V71" s="97">
        <v>34004.219000000012</v>
      </c>
      <c r="W71" s="61">
        <v>34227.402000000002</v>
      </c>
      <c r="X71" s="61">
        <v>37059.408999999992</v>
      </c>
      <c r="Y71" s="61">
        <v>38692.761000000006</v>
      </c>
      <c r="Z71" s="61">
        <v>34859.089</v>
      </c>
      <c r="AA71" s="61">
        <v>38240.521999999997</v>
      </c>
      <c r="AB71" s="61">
        <v>40611.129999999983</v>
      </c>
      <c r="AC71" s="61">
        <v>44193.731999999996</v>
      </c>
      <c r="AD71" s="61">
        <v>46607.201000000001</v>
      </c>
      <c r="AE71" s="61">
        <v>47485.371999999996</v>
      </c>
      <c r="AF71" s="61">
        <v>49807.668000000012</v>
      </c>
      <c r="AG71" s="38">
        <v>50488.454000000005</v>
      </c>
      <c r="AH71" s="42">
        <f t="shared" si="70"/>
        <v>1.366829701804133E-2</v>
      </c>
      <c r="AJ71" s="340">
        <f t="shared" si="86"/>
        <v>0.14899522224158882</v>
      </c>
      <c r="AK71" s="341">
        <f t="shared" si="87"/>
        <v>0.12192235619746118</v>
      </c>
      <c r="AL71" s="341">
        <f t="shared" si="88"/>
        <v>0.13028523922248533</v>
      </c>
      <c r="AM71" s="341">
        <f t="shared" si="89"/>
        <v>0.10775387077878794</v>
      </c>
      <c r="AN71" s="352">
        <f t="shared" si="90"/>
        <v>0.10138569084729725</v>
      </c>
      <c r="AP71" s="52">
        <f t="shared" si="71"/>
        <v>4.5201197470429495</v>
      </c>
      <c r="AQ71" s="74">
        <f t="shared" si="72"/>
        <v>4.3621946550584143</v>
      </c>
      <c r="AR71" s="74">
        <f t="shared" si="73"/>
        <v>4.3903072648068013</v>
      </c>
      <c r="AS71" s="74">
        <f t="shared" si="74"/>
        <v>4.2997393448193773</v>
      </c>
      <c r="AT71" s="74">
        <f t="shared" si="75"/>
        <v>3.8551348232060407</v>
      </c>
      <c r="AU71" s="74">
        <f t="shared" si="76"/>
        <v>3.8285948277631392</v>
      </c>
      <c r="AV71" s="74">
        <f t="shared" si="77"/>
        <v>3.8510388317291717</v>
      </c>
      <c r="AW71" s="74">
        <f t="shared" si="78"/>
        <v>3.9310446783006507</v>
      </c>
      <c r="AX71" s="74">
        <f t="shared" si="79"/>
        <v>3.6801308376531332</v>
      </c>
      <c r="AY71" s="74">
        <f t="shared" si="79"/>
        <v>3.6757472173956183</v>
      </c>
      <c r="AZ71" s="74">
        <f t="shared" si="80"/>
        <v>3.6373880826401277</v>
      </c>
      <c r="BA71" s="142">
        <f t="shared" si="81"/>
        <v>3.8385685388314004</v>
      </c>
      <c r="BB71" s="42">
        <f t="shared" si="91"/>
        <v>5.5309043638051877E-2</v>
      </c>
    </row>
    <row r="72" spans="1:54" ht="20.100000000000001" customHeight="1">
      <c r="A72" s="88" t="s">
        <v>125</v>
      </c>
      <c r="B72" s="90">
        <v>69935.299999999988</v>
      </c>
      <c r="C72" s="61">
        <v>73693.009999999995</v>
      </c>
      <c r="D72" s="61">
        <v>80501.190000000017</v>
      </c>
      <c r="E72" s="61">
        <v>84194.35</v>
      </c>
      <c r="F72" s="61">
        <v>95327.170000000013</v>
      </c>
      <c r="G72" s="61">
        <v>95890.720000000016</v>
      </c>
      <c r="H72" s="61">
        <v>96172.19</v>
      </c>
      <c r="I72" s="61">
        <v>97045.900000000023</v>
      </c>
      <c r="J72" s="61">
        <v>99873.769999999975</v>
      </c>
      <c r="K72" s="61">
        <v>101723.27999999994</v>
      </c>
      <c r="L72" s="61">
        <v>112125.05</v>
      </c>
      <c r="M72" s="82">
        <v>108323.32999999999</v>
      </c>
      <c r="N72" s="42">
        <f t="shared" si="69"/>
        <v>-3.3906071836757402E-2</v>
      </c>
      <c r="P72" s="340">
        <f t="shared" si="82"/>
        <v>5.9799594108415517E-2</v>
      </c>
      <c r="Q72" s="341">
        <f t="shared" si="83"/>
        <v>6.8706035748752364E-2</v>
      </c>
      <c r="R72" s="341"/>
      <c r="S72" s="341">
        <f t="shared" si="84"/>
        <v>6.4453140167947592E-2</v>
      </c>
      <c r="T72" s="352">
        <f t="shared" si="85"/>
        <v>6.0849879053910101E-2</v>
      </c>
      <c r="V72" s="97">
        <v>18456.59</v>
      </c>
      <c r="W72" s="61">
        <v>20031.104000000003</v>
      </c>
      <c r="X72" s="61">
        <v>21961.426000000007</v>
      </c>
      <c r="Y72" s="61">
        <v>24244.718000000023</v>
      </c>
      <c r="Z72" s="61">
        <v>26077.845000000001</v>
      </c>
      <c r="AA72" s="61">
        <v>27112.824000000015</v>
      </c>
      <c r="AB72" s="61">
        <v>28844.870999999996</v>
      </c>
      <c r="AC72" s="61">
        <v>29130.555000000011</v>
      </c>
      <c r="AD72" s="61">
        <v>30462.964</v>
      </c>
      <c r="AE72" s="61">
        <v>32234.563999999998</v>
      </c>
      <c r="AF72" s="61">
        <v>34308.113999999994</v>
      </c>
      <c r="AG72" s="38">
        <v>35889.135000000009</v>
      </c>
      <c r="AH72" s="42">
        <f t="shared" si="70"/>
        <v>4.6083005320549403E-2</v>
      </c>
      <c r="AJ72" s="340">
        <f t="shared" si="86"/>
        <v>8.0870662810161434E-2</v>
      </c>
      <c r="AK72" s="341">
        <f t="shared" si="87"/>
        <v>8.6443887592514465E-2</v>
      </c>
      <c r="AL72" s="341">
        <f t="shared" si="88"/>
        <v>8.8441718051035054E-2</v>
      </c>
      <c r="AM72" s="341">
        <f t="shared" si="89"/>
        <v>7.4222147533988619E-2</v>
      </c>
      <c r="AN72" s="352">
        <f t="shared" si="90"/>
        <v>7.2068848570544783E-2</v>
      </c>
      <c r="AP72" s="52">
        <f t="shared" si="71"/>
        <v>2.6390949920855422</v>
      </c>
      <c r="AQ72" s="74">
        <f t="shared" si="72"/>
        <v>2.7181823622077594</v>
      </c>
      <c r="AR72" s="74">
        <f t="shared" si="73"/>
        <v>2.7280871251716903</v>
      </c>
      <c r="AS72" s="74">
        <f t="shared" si="74"/>
        <v>2.8796134182400621</v>
      </c>
      <c r="AT72" s="74">
        <f t="shared" si="75"/>
        <v>2.7356151451889317</v>
      </c>
      <c r="AU72" s="74">
        <f t="shared" si="76"/>
        <v>2.8274711046074126</v>
      </c>
      <c r="AV72" s="74">
        <f t="shared" si="77"/>
        <v>2.9992943906133358</v>
      </c>
      <c r="AW72" s="74">
        <f t="shared" si="78"/>
        <v>3.0017295939344169</v>
      </c>
      <c r="AX72" s="74">
        <f t="shared" si="79"/>
        <v>3.0501466000532478</v>
      </c>
      <c r="AY72" s="74">
        <f t="shared" si="79"/>
        <v>3.1688482715067794</v>
      </c>
      <c r="AZ72" s="74">
        <f t="shared" si="80"/>
        <v>3.0598081338648226</v>
      </c>
      <c r="BA72" s="142">
        <f t="shared" si="81"/>
        <v>3.3131491618656863</v>
      </c>
      <c r="BB72" s="42">
        <f t="shared" si="91"/>
        <v>8.2796377065927448E-2</v>
      </c>
    </row>
    <row r="73" spans="1:54" ht="20.100000000000001" customHeight="1">
      <c r="A73" s="88" t="s">
        <v>127</v>
      </c>
      <c r="B73" s="90">
        <v>492920.4599999999</v>
      </c>
      <c r="C73" s="61">
        <v>629739.61</v>
      </c>
      <c r="D73" s="61">
        <v>686350.22</v>
      </c>
      <c r="E73" s="61">
        <v>637369.20999999985</v>
      </c>
      <c r="F73" s="61">
        <v>625176.14</v>
      </c>
      <c r="G73" s="61">
        <v>522322.23999999993</v>
      </c>
      <c r="H73" s="61">
        <v>168939.72999999995</v>
      </c>
      <c r="I73" s="61">
        <v>266404.87999999989</v>
      </c>
      <c r="J73" s="61">
        <v>227513.05</v>
      </c>
      <c r="K73" s="61">
        <v>268334.58000000007</v>
      </c>
      <c r="L73" s="61">
        <v>219036.19999999998</v>
      </c>
      <c r="M73" s="82">
        <v>202023.85000000003</v>
      </c>
      <c r="N73" s="42">
        <f t="shared" si="69"/>
        <v>-7.7669125012212362E-2</v>
      </c>
      <c r="P73" s="340">
        <f t="shared" si="82"/>
        <v>0.4214816185207394</v>
      </c>
      <c r="Q73" s="341">
        <f t="shared" si="83"/>
        <v>0.37424570900925974</v>
      </c>
      <c r="R73" s="341"/>
      <c r="S73" s="341">
        <f t="shared" si="84"/>
        <v>0.12590916035671423</v>
      </c>
      <c r="T73" s="352">
        <f t="shared" si="85"/>
        <v>0.11348549604692987</v>
      </c>
      <c r="V73" s="97">
        <v>56310.070999999974</v>
      </c>
      <c r="W73" s="61">
        <v>73195.986999999994</v>
      </c>
      <c r="X73" s="61">
        <v>86351.58</v>
      </c>
      <c r="Y73" s="61">
        <v>93750.759000000064</v>
      </c>
      <c r="Z73" s="61">
        <v>95352.80799999999</v>
      </c>
      <c r="AA73" s="61">
        <v>72664.783999999985</v>
      </c>
      <c r="AB73" s="61">
        <v>32754.181999999997</v>
      </c>
      <c r="AC73" s="61">
        <v>45690.585999999988</v>
      </c>
      <c r="AD73" s="61">
        <v>39566.082000000002</v>
      </c>
      <c r="AE73" s="61">
        <v>36835.781999999999</v>
      </c>
      <c r="AF73" s="61">
        <v>26136.991000000002</v>
      </c>
      <c r="AG73" s="38">
        <v>24188.91</v>
      </c>
      <c r="AH73" s="42">
        <f t="shared" si="70"/>
        <v>-7.4533483980615892E-2</v>
      </c>
      <c r="AJ73" s="340">
        <f t="shared" si="86"/>
        <v>0.24673207589577748</v>
      </c>
      <c r="AK73" s="341">
        <f t="shared" si="87"/>
        <v>0.23167732066679364</v>
      </c>
      <c r="AL73" s="341">
        <f t="shared" si="88"/>
        <v>0.10106604345054557</v>
      </c>
      <c r="AM73" s="341">
        <f t="shared" si="89"/>
        <v>5.6544746298107004E-2</v>
      </c>
      <c r="AN73" s="352">
        <f t="shared" si="90"/>
        <v>4.857366698519025E-2</v>
      </c>
      <c r="AP73" s="52">
        <f t="shared" si="71"/>
        <v>1.1423764191082673</v>
      </c>
      <c r="AQ73" s="74">
        <f t="shared" si="72"/>
        <v>1.1623214712506331</v>
      </c>
      <c r="AR73" s="74">
        <f t="shared" si="73"/>
        <v>1.2581270827013067</v>
      </c>
      <c r="AS73" s="74">
        <f t="shared" si="74"/>
        <v>1.4709019125665026</v>
      </c>
      <c r="AT73" s="74">
        <f t="shared" si="75"/>
        <v>1.5252150857836639</v>
      </c>
      <c r="AU73" s="74">
        <f t="shared" si="76"/>
        <v>1.3911868657938056</v>
      </c>
      <c r="AV73" s="74">
        <f t="shared" si="77"/>
        <v>1.9388087100648266</v>
      </c>
      <c r="AW73" s="74">
        <f t="shared" si="78"/>
        <v>1.7150806696934384</v>
      </c>
      <c r="AX73" s="74">
        <f t="shared" si="79"/>
        <v>1.7390686819942858</v>
      </c>
      <c r="AY73" s="74">
        <f t="shared" si="79"/>
        <v>1.3727556843400499</v>
      </c>
      <c r="AZ73" s="74">
        <f t="shared" si="80"/>
        <v>1.1932726645184679</v>
      </c>
      <c r="BA73" s="142">
        <f t="shared" si="81"/>
        <v>1.1973294242239219</v>
      </c>
      <c r="BB73" s="42">
        <f t="shared" si="91"/>
        <v>3.399692145877656E-3</v>
      </c>
    </row>
    <row r="74" spans="1:54" ht="20.100000000000001" customHeight="1">
      <c r="A74" s="88" t="s">
        <v>131</v>
      </c>
      <c r="B74" s="90">
        <v>26921.549999999996</v>
      </c>
      <c r="C74" s="61">
        <v>25440.850000000002</v>
      </c>
      <c r="D74" s="61">
        <v>28527.100000000002</v>
      </c>
      <c r="E74" s="61">
        <v>28539.839999999986</v>
      </c>
      <c r="F74" s="61">
        <v>28022.449999999997</v>
      </c>
      <c r="G74" s="61">
        <v>31460.560000000001</v>
      </c>
      <c r="H74" s="61">
        <v>34518.800000000003</v>
      </c>
      <c r="I74" s="61">
        <v>32939.749999999993</v>
      </c>
      <c r="J74" s="61">
        <v>36776.419999999991</v>
      </c>
      <c r="K74" s="61">
        <v>37074.549999999996</v>
      </c>
      <c r="L74" s="61">
        <v>53664.899999999994</v>
      </c>
      <c r="M74" s="82">
        <v>51350.850000000013</v>
      </c>
      <c r="N74" s="42">
        <f t="shared" si="69"/>
        <v>-4.3120363589608503E-2</v>
      </c>
      <c r="P74" s="340">
        <f t="shared" si="82"/>
        <v>2.3019816355537386E-2</v>
      </c>
      <c r="Q74" s="341">
        <f t="shared" si="83"/>
        <v>2.2541601106298589E-2</v>
      </c>
      <c r="R74" s="341"/>
      <c r="S74" s="341">
        <f t="shared" si="84"/>
        <v>3.0848336939862147E-2</v>
      </c>
      <c r="T74" s="352">
        <f t="shared" si="85"/>
        <v>2.884598370282266E-2</v>
      </c>
      <c r="V74" s="97">
        <v>6065.7070000000012</v>
      </c>
      <c r="W74" s="61">
        <v>5866.5370000000003</v>
      </c>
      <c r="X74" s="61">
        <v>6811.0550000000012</v>
      </c>
      <c r="Y74" s="61">
        <v>6987.2630000000045</v>
      </c>
      <c r="Z74" s="61">
        <v>8231.1160000000018</v>
      </c>
      <c r="AA74" s="61">
        <v>8177.6230000000005</v>
      </c>
      <c r="AB74" s="61">
        <v>9026.5149999999976</v>
      </c>
      <c r="AC74" s="61">
        <v>9201.2899999999972</v>
      </c>
      <c r="AD74" s="61">
        <v>9849.5589999999993</v>
      </c>
      <c r="AE74" s="61">
        <v>10617.588</v>
      </c>
      <c r="AF74" s="61">
        <v>14872.544999999998</v>
      </c>
      <c r="AG74" s="38">
        <v>14322.458999999999</v>
      </c>
      <c r="AH74" s="42">
        <f t="shared" si="70"/>
        <v>-3.6986675784137779E-2</v>
      </c>
      <c r="AJ74" s="340">
        <f t="shared" si="86"/>
        <v>2.6577918537619136E-2</v>
      </c>
      <c r="AK74" s="341">
        <f t="shared" si="87"/>
        <v>2.6072736775260317E-2</v>
      </c>
      <c r="AL74" s="341">
        <f t="shared" si="88"/>
        <v>2.9131392137894379E-2</v>
      </c>
      <c r="AM74" s="341">
        <f t="shared" si="89"/>
        <v>3.2175252454736653E-2</v>
      </c>
      <c r="AN74" s="352">
        <f t="shared" si="90"/>
        <v>2.8760880662875712E-2</v>
      </c>
      <c r="AP74" s="52">
        <f t="shared" si="71"/>
        <v>2.2531046689362246</v>
      </c>
      <c r="AQ74" s="74">
        <f t="shared" si="72"/>
        <v>2.305951648628092</v>
      </c>
      <c r="AR74" s="74">
        <f t="shared" si="73"/>
        <v>2.3875735703944674</v>
      </c>
      <c r="AS74" s="74">
        <f t="shared" si="74"/>
        <v>2.4482488339107746</v>
      </c>
      <c r="AT74" s="74">
        <f t="shared" si="75"/>
        <v>2.9373291771418995</v>
      </c>
      <c r="AU74" s="74">
        <f t="shared" si="76"/>
        <v>2.5993253139804251</v>
      </c>
      <c r="AV74" s="74">
        <f t="shared" si="77"/>
        <v>2.6149561977820772</v>
      </c>
      <c r="AW74" s="74">
        <f t="shared" si="78"/>
        <v>2.7933697128848882</v>
      </c>
      <c r="AX74" s="74">
        <f t="shared" si="79"/>
        <v>2.6782267006957179</v>
      </c>
      <c r="AY74" s="74">
        <f t="shared" si="79"/>
        <v>2.863848111440328</v>
      </c>
      <c r="AZ74" s="74">
        <f t="shared" si="80"/>
        <v>2.7713729085491634</v>
      </c>
      <c r="BA74" s="142">
        <f t="shared" si="81"/>
        <v>2.7891376676335438</v>
      </c>
      <c r="BB74" s="42">
        <f t="shared" si="91"/>
        <v>6.410093361878302E-3</v>
      </c>
    </row>
    <row r="75" spans="1:54" ht="20.100000000000001" customHeight="1">
      <c r="A75" s="88" t="s">
        <v>132</v>
      </c>
      <c r="B75" s="90">
        <v>28252.639999999999</v>
      </c>
      <c r="C75" s="61">
        <v>61917.33</v>
      </c>
      <c r="D75" s="61">
        <v>60509.279999999992</v>
      </c>
      <c r="E75" s="61">
        <v>44286.780000000021</v>
      </c>
      <c r="F75" s="61">
        <v>42207.67</v>
      </c>
      <c r="G75" s="61">
        <v>65551.14</v>
      </c>
      <c r="H75" s="61">
        <v>72853.599999999991</v>
      </c>
      <c r="I75" s="61">
        <v>97530.580000000016</v>
      </c>
      <c r="J75" s="61">
        <v>79797.719999999987</v>
      </c>
      <c r="K75" s="61">
        <v>64336.209999999985</v>
      </c>
      <c r="L75" s="61">
        <v>40650.900000000023</v>
      </c>
      <c r="M75" s="82">
        <v>45223.350000000006</v>
      </c>
      <c r="N75" s="42">
        <f t="shared" si="69"/>
        <v>0.11248090448181909</v>
      </c>
      <c r="P75" s="340">
        <f t="shared" si="82"/>
        <v>2.4157991808016623E-2</v>
      </c>
      <c r="Q75" s="341">
        <f t="shared" si="83"/>
        <v>4.6967620727130531E-2</v>
      </c>
      <c r="R75" s="341"/>
      <c r="S75" s="341">
        <f t="shared" si="84"/>
        <v>2.3367464769498185E-2</v>
      </c>
      <c r="T75" s="352">
        <f t="shared" si="85"/>
        <v>2.5403903091906852E-2</v>
      </c>
      <c r="V75" s="97">
        <v>5002.8660000000027</v>
      </c>
      <c r="W75" s="61">
        <v>8615.6280000000006</v>
      </c>
      <c r="X75" s="61">
        <v>10712.697999999999</v>
      </c>
      <c r="Y75" s="61">
        <v>11236.499999999998</v>
      </c>
      <c r="Z75" s="61">
        <v>9601.3260000000009</v>
      </c>
      <c r="AA75" s="61">
        <v>14200.270000000002</v>
      </c>
      <c r="AB75" s="61">
        <v>17568.777000000006</v>
      </c>
      <c r="AC75" s="61">
        <v>21765.529000000002</v>
      </c>
      <c r="AD75" s="61">
        <v>22041.86</v>
      </c>
      <c r="AE75" s="61">
        <v>19934.022000000001</v>
      </c>
      <c r="AF75" s="61">
        <v>13023.436</v>
      </c>
      <c r="AG75" s="38">
        <v>14270.177999999998</v>
      </c>
      <c r="AH75" s="42">
        <f t="shared" si="70"/>
        <v>9.5730650498071196E-2</v>
      </c>
      <c r="AJ75" s="340">
        <f t="shared" si="86"/>
        <v>2.1920901389174342E-2</v>
      </c>
      <c r="AK75" s="341">
        <f t="shared" si="87"/>
        <v>4.5274757939761448E-2</v>
      </c>
      <c r="AL75" s="341">
        <f t="shared" si="88"/>
        <v>5.4692818347011923E-2</v>
      </c>
      <c r="AM75" s="341">
        <f t="shared" si="89"/>
        <v>2.8174891461286936E-2</v>
      </c>
      <c r="AN75" s="352">
        <f t="shared" si="90"/>
        <v>2.8655895366570389E-2</v>
      </c>
      <c r="AP75" s="52">
        <f t="shared" si="71"/>
        <v>1.7707605377762938</v>
      </c>
      <c r="AQ75" s="74">
        <f t="shared" si="72"/>
        <v>1.3914727912201641</v>
      </c>
      <c r="AR75" s="74">
        <f t="shared" si="73"/>
        <v>1.7704223219975515</v>
      </c>
      <c r="AS75" s="74">
        <f t="shared" si="74"/>
        <v>2.5372131367419337</v>
      </c>
      <c r="AT75" s="74">
        <f t="shared" si="75"/>
        <v>2.2747822848311698</v>
      </c>
      <c r="AU75" s="74">
        <f t="shared" si="76"/>
        <v>2.1662887937570581</v>
      </c>
      <c r="AV75" s="74">
        <f t="shared" si="77"/>
        <v>2.4115180306807087</v>
      </c>
      <c r="AW75" s="74">
        <f t="shared" si="78"/>
        <v>2.231662007956889</v>
      </c>
      <c r="AX75" s="74">
        <f t="shared" si="79"/>
        <v>2.7622167650905323</v>
      </c>
      <c r="AY75" s="74">
        <f t="shared" si="79"/>
        <v>3.0984140968204383</v>
      </c>
      <c r="AZ75" s="74">
        <f t="shared" si="80"/>
        <v>3.2037263627619539</v>
      </c>
      <c r="BA75" s="142">
        <f t="shared" si="81"/>
        <v>3.1554889233106342</v>
      </c>
      <c r="BB75" s="42">
        <f t="shared" si="91"/>
        <v>-1.5056666515592744E-2</v>
      </c>
    </row>
    <row r="76" spans="1:54" ht="20.100000000000001" customHeight="1">
      <c r="A76" s="88" t="s">
        <v>135</v>
      </c>
      <c r="B76" s="90">
        <v>1655.98</v>
      </c>
      <c r="C76" s="61">
        <v>4255.25</v>
      </c>
      <c r="D76" s="61">
        <v>4587.25</v>
      </c>
      <c r="E76" s="61">
        <v>5546.1800000000021</v>
      </c>
      <c r="F76" s="61">
        <v>7025.1699999999983</v>
      </c>
      <c r="G76" s="61">
        <v>5973.8399999999992</v>
      </c>
      <c r="H76" s="61">
        <v>45417.64</v>
      </c>
      <c r="I76" s="61">
        <v>20734.919999999998</v>
      </c>
      <c r="J76" s="61">
        <v>20185.939999999999</v>
      </c>
      <c r="K76" s="61">
        <v>28853.31</v>
      </c>
      <c r="L76" s="61">
        <v>37238.800000000003</v>
      </c>
      <c r="M76" s="82">
        <v>45649.349999999991</v>
      </c>
      <c r="N76" s="42">
        <f t="shared" si="69"/>
        <v>0.22585448510693115</v>
      </c>
      <c r="P76" s="340">
        <f t="shared" si="82"/>
        <v>1.4159792243924592E-3</v>
      </c>
      <c r="Q76" s="341">
        <f t="shared" si="83"/>
        <v>4.2802772217929606E-3</v>
      </c>
      <c r="R76" s="341"/>
      <c r="S76" s="341">
        <f t="shared" si="84"/>
        <v>2.1406078267846185E-2</v>
      </c>
      <c r="T76" s="352">
        <f t="shared" si="85"/>
        <v>2.5643205636215308E-2</v>
      </c>
      <c r="V76" s="97">
        <v>725.22700000000009</v>
      </c>
      <c r="W76" s="61">
        <v>1829.0669999999998</v>
      </c>
      <c r="X76" s="61">
        <v>2005.1000000000001</v>
      </c>
      <c r="Y76" s="61">
        <v>2260.9809999999993</v>
      </c>
      <c r="Z76" s="61">
        <v>2094.0450000000001</v>
      </c>
      <c r="AA76" s="61">
        <v>1587.7380000000003</v>
      </c>
      <c r="AB76" s="61">
        <v>3766.6549999999997</v>
      </c>
      <c r="AC76" s="61">
        <v>4448.3100000000004</v>
      </c>
      <c r="AD76" s="61">
        <v>4388.7709999999997</v>
      </c>
      <c r="AE76" s="61">
        <v>6204.2010000000018</v>
      </c>
      <c r="AF76" s="61">
        <v>8165.5710000000008</v>
      </c>
      <c r="AG76" s="38">
        <v>10983.058000000003</v>
      </c>
      <c r="AH76" s="42">
        <f t="shared" si="70"/>
        <v>0.3450447004869594</v>
      </c>
      <c r="AJ76" s="340">
        <f t="shared" si="86"/>
        <v>3.177704450162514E-3</v>
      </c>
      <c r="AK76" s="341">
        <f t="shared" si="87"/>
        <v>5.0621892134276999E-3</v>
      </c>
      <c r="AL76" s="341">
        <f t="shared" si="88"/>
        <v>1.7022417166056594E-2</v>
      </c>
      <c r="AM76" s="341">
        <f t="shared" si="89"/>
        <v>1.7665390043336664E-2</v>
      </c>
      <c r="AN76" s="352">
        <f t="shared" si="90"/>
        <v>2.2055040998996224E-2</v>
      </c>
      <c r="AP76" s="52">
        <f t="shared" si="71"/>
        <v>4.3794429884418902</v>
      </c>
      <c r="AQ76" s="74">
        <f t="shared" si="72"/>
        <v>4.2983772986311024</v>
      </c>
      <c r="AR76" s="74">
        <f t="shared" si="73"/>
        <v>4.3710283939179249</v>
      </c>
      <c r="AS76" s="74">
        <f t="shared" si="74"/>
        <v>4.0766455470251568</v>
      </c>
      <c r="AT76" s="74">
        <f t="shared" si="75"/>
        <v>2.9807748424593292</v>
      </c>
      <c r="AU76" s="74">
        <f t="shared" si="76"/>
        <v>2.6578180868587049</v>
      </c>
      <c r="AV76" s="74">
        <f t="shared" si="77"/>
        <v>0.82933745566700512</v>
      </c>
      <c r="AW76" s="74">
        <f t="shared" si="78"/>
        <v>2.1453229624228118</v>
      </c>
      <c r="AX76" s="74">
        <f t="shared" si="79"/>
        <v>2.1741722208626402</v>
      </c>
      <c r="AY76" s="74">
        <f t="shared" si="79"/>
        <v>2.1502562444308819</v>
      </c>
      <c r="AZ76" s="74">
        <f t="shared" si="80"/>
        <v>2.1927588966346927</v>
      </c>
      <c r="BA76" s="142">
        <f t="shared" si="81"/>
        <v>2.4059615306680171</v>
      </c>
      <c r="BB76" s="42">
        <f t="shared" si="91"/>
        <v>9.7230313082087724E-2</v>
      </c>
    </row>
    <row r="77" spans="1:54" ht="20.100000000000001" customHeight="1">
      <c r="A77" s="88" t="s">
        <v>137</v>
      </c>
      <c r="B77" s="90">
        <v>10569.910000000003</v>
      </c>
      <c r="C77" s="61">
        <v>12070.23</v>
      </c>
      <c r="D77" s="61">
        <v>14473.680000000002</v>
      </c>
      <c r="E77" s="61">
        <v>15167.030000000006</v>
      </c>
      <c r="F77" s="61">
        <v>15115.669999999998</v>
      </c>
      <c r="G77" s="61">
        <v>16011.59</v>
      </c>
      <c r="H77" s="61">
        <v>17028.799999999992</v>
      </c>
      <c r="I77" s="61">
        <v>16979.539999999997</v>
      </c>
      <c r="J77" s="61">
        <v>18354.41</v>
      </c>
      <c r="K77" s="61">
        <v>19541.320000000003</v>
      </c>
      <c r="L77" s="61">
        <v>17272.640000000003</v>
      </c>
      <c r="M77" s="82">
        <v>20040.019999999997</v>
      </c>
      <c r="N77" s="42">
        <f t="shared" si="69"/>
        <v>0.16021754636233912</v>
      </c>
      <c r="P77" s="340">
        <f t="shared" si="82"/>
        <v>9.0380155338217263E-3</v>
      </c>
      <c r="Q77" s="341">
        <f t="shared" si="83"/>
        <v>1.1472360150537672E-2</v>
      </c>
      <c r="R77" s="341"/>
      <c r="S77" s="341">
        <f t="shared" si="84"/>
        <v>9.9288775076621909E-3</v>
      </c>
      <c r="T77" s="352">
        <f t="shared" si="85"/>
        <v>1.1257342192470814E-2</v>
      </c>
      <c r="V77" s="97">
        <v>4152.8450000000012</v>
      </c>
      <c r="W77" s="61">
        <v>4811.2780000000012</v>
      </c>
      <c r="X77" s="61">
        <v>5812.6020000000008</v>
      </c>
      <c r="Y77" s="61">
        <v>5285.7670000000007</v>
      </c>
      <c r="Z77" s="61">
        <v>5277.11</v>
      </c>
      <c r="AA77" s="61">
        <v>5914.9699999999984</v>
      </c>
      <c r="AB77" s="61">
        <v>6284.6640000000007</v>
      </c>
      <c r="AC77" s="61">
        <v>6221.7370000000001</v>
      </c>
      <c r="AD77" s="61">
        <v>6978.9210000000003</v>
      </c>
      <c r="AE77" s="61">
        <v>7021.8360000000011</v>
      </c>
      <c r="AF77" s="61">
        <v>6092.25</v>
      </c>
      <c r="AG77" s="38">
        <v>6953.853000000001</v>
      </c>
      <c r="AH77" s="42">
        <f t="shared" si="70"/>
        <v>0.14142607411055044</v>
      </c>
      <c r="AJ77" s="340">
        <f t="shared" si="86"/>
        <v>1.8196390974598499E-2</v>
      </c>
      <c r="AK77" s="341">
        <f t="shared" si="87"/>
        <v>1.8858714304090744E-2</v>
      </c>
      <c r="AL77" s="341">
        <f t="shared" si="88"/>
        <v>1.926575584247418E-2</v>
      </c>
      <c r="AM77" s="341">
        <f t="shared" si="89"/>
        <v>1.3179968980922187E-2</v>
      </c>
      <c r="AN77" s="352">
        <f t="shared" si="90"/>
        <v>1.3964008294956913E-2</v>
      </c>
      <c r="AP77" s="52">
        <f t="shared" si="71"/>
        <v>3.9289312775605465</v>
      </c>
      <c r="AQ77" s="74">
        <f t="shared" si="72"/>
        <v>3.9860698594807236</v>
      </c>
      <c r="AR77" s="74">
        <f t="shared" si="73"/>
        <v>4.0159807319216672</v>
      </c>
      <c r="AS77" s="74">
        <f t="shared" si="74"/>
        <v>3.4850376111868959</v>
      </c>
      <c r="AT77" s="74">
        <f t="shared" si="75"/>
        <v>3.491151897335679</v>
      </c>
      <c r="AU77" s="74">
        <f t="shared" si="76"/>
        <v>3.694180278161006</v>
      </c>
      <c r="AV77" s="74">
        <f t="shared" si="77"/>
        <v>3.6906088508879096</v>
      </c>
      <c r="AW77" s="74">
        <f t="shared" si="78"/>
        <v>3.6642553331833492</v>
      </c>
      <c r="AX77" s="74">
        <f t="shared" si="79"/>
        <v>3.8023129046370876</v>
      </c>
      <c r="AY77" s="74">
        <f t="shared" si="79"/>
        <v>3.5933273699013171</v>
      </c>
      <c r="AZ77" s="74">
        <f t="shared" si="80"/>
        <v>3.5271099264501542</v>
      </c>
      <c r="BA77" s="142">
        <f t="shared" si="81"/>
        <v>3.4699830638891589</v>
      </c>
      <c r="BB77" s="42">
        <f t="shared" si="91"/>
        <v>-1.619650755214494E-2</v>
      </c>
    </row>
    <row r="78" spans="1:54" ht="20.100000000000001" customHeight="1">
      <c r="A78" s="88" t="s">
        <v>139</v>
      </c>
      <c r="B78" s="90">
        <v>44153.710000000014</v>
      </c>
      <c r="C78" s="61">
        <v>61809.13</v>
      </c>
      <c r="D78" s="61">
        <v>67634.510000000009</v>
      </c>
      <c r="E78" s="61">
        <v>64249.530000000021</v>
      </c>
      <c r="F78" s="61">
        <v>68700.179999999978</v>
      </c>
      <c r="G78" s="61">
        <v>73504.720000000016</v>
      </c>
      <c r="H78" s="61">
        <v>72942.159999999974</v>
      </c>
      <c r="I78" s="61">
        <v>83747.559999999983</v>
      </c>
      <c r="J78" s="61">
        <v>75584.45</v>
      </c>
      <c r="K78" s="61">
        <v>91982</v>
      </c>
      <c r="L78" s="61">
        <v>81572.22</v>
      </c>
      <c r="M78" s="82">
        <v>103130.33999999998</v>
      </c>
      <c r="N78" s="42">
        <f t="shared" si="69"/>
        <v>0.26428261974480993</v>
      </c>
      <c r="P78" s="340">
        <f t="shared" si="82"/>
        <v>3.7754523629421603E-2</v>
      </c>
      <c r="Q78" s="341">
        <f t="shared" si="83"/>
        <v>5.2666388572554602E-2</v>
      </c>
      <c r="R78" s="341"/>
      <c r="S78" s="341">
        <f t="shared" si="84"/>
        <v>4.6890375785523915E-2</v>
      </c>
      <c r="T78" s="352">
        <f t="shared" si="85"/>
        <v>5.7932752951636801E-2</v>
      </c>
      <c r="V78" s="97">
        <v>2273.6259999999997</v>
      </c>
      <c r="W78" s="61">
        <v>3830.6429999999991</v>
      </c>
      <c r="X78" s="61">
        <v>3929.5329999999999</v>
      </c>
      <c r="Y78" s="61">
        <v>4261.32</v>
      </c>
      <c r="Z78" s="61">
        <v>4658.5709999999999</v>
      </c>
      <c r="AA78" s="61">
        <v>4225.1480000000001</v>
      </c>
      <c r="AB78" s="61">
        <v>4367.123999999998</v>
      </c>
      <c r="AC78" s="61">
        <v>4451.0929999999989</v>
      </c>
      <c r="AD78" s="61">
        <v>5234.5690000000004</v>
      </c>
      <c r="AE78" s="61">
        <v>6001.4620000000023</v>
      </c>
      <c r="AF78" s="61">
        <v>4766.4249999999993</v>
      </c>
      <c r="AG78" s="38">
        <v>6724.2389999999996</v>
      </c>
      <c r="AH78" s="42">
        <f t="shared" si="70"/>
        <v>0.41075103458042467</v>
      </c>
      <c r="AJ78" s="340">
        <f t="shared" si="86"/>
        <v>9.9622758918313774E-3</v>
      </c>
      <c r="AK78" s="341">
        <f t="shared" si="87"/>
        <v>1.3471050406764603E-2</v>
      </c>
      <c r="AL78" s="341">
        <f t="shared" si="88"/>
        <v>1.6466163776808061E-2</v>
      </c>
      <c r="AM78" s="341">
        <f t="shared" si="89"/>
        <v>1.031168019202955E-2</v>
      </c>
      <c r="AN78" s="352">
        <f t="shared" si="90"/>
        <v>1.3502921211200863E-2</v>
      </c>
      <c r="AP78" s="52">
        <f t="shared" si="71"/>
        <v>0.51493430563365994</v>
      </c>
      <c r="AQ78" s="74">
        <f t="shared" si="72"/>
        <v>0.61975358656560919</v>
      </c>
      <c r="AR78" s="74">
        <f t="shared" si="73"/>
        <v>0.58099526410407931</v>
      </c>
      <c r="AS78" s="74">
        <f t="shared" si="74"/>
        <v>0.66324531868170833</v>
      </c>
      <c r="AT78" s="74">
        <f t="shared" si="75"/>
        <v>0.67810171676406117</v>
      </c>
      <c r="AU78" s="74">
        <f t="shared" si="76"/>
        <v>0.57481315485590567</v>
      </c>
      <c r="AV78" s="74">
        <f t="shared" si="77"/>
        <v>0.59871053996755774</v>
      </c>
      <c r="AW78" s="74">
        <f t="shared" si="78"/>
        <v>0.53148927562785109</v>
      </c>
      <c r="AX78" s="74">
        <f t="shared" si="79"/>
        <v>0.69254575511232808</v>
      </c>
      <c r="AY78" s="74">
        <f t="shared" si="79"/>
        <v>0.65246048139853474</v>
      </c>
      <c r="AZ78" s="74">
        <f t="shared" si="80"/>
        <v>0.58431963724905356</v>
      </c>
      <c r="BA78" s="142">
        <f t="shared" si="81"/>
        <v>0.6520136557292453</v>
      </c>
      <c r="BB78" s="42">
        <f t="shared" si="91"/>
        <v>0.11585100716260652</v>
      </c>
    </row>
    <row r="79" spans="1:54" ht="20.100000000000001" customHeight="1">
      <c r="A79" s="88" t="s">
        <v>151</v>
      </c>
      <c r="B79" s="90">
        <v>161.54</v>
      </c>
      <c r="C79" s="61">
        <v>50.49</v>
      </c>
      <c r="D79" s="61">
        <v>377.87</v>
      </c>
      <c r="E79" s="61">
        <v>245.98</v>
      </c>
      <c r="F79" s="61">
        <v>486.08</v>
      </c>
      <c r="G79" s="61">
        <v>643.67999999999995</v>
      </c>
      <c r="H79" s="61">
        <v>1047.2099999999998</v>
      </c>
      <c r="I79" s="61">
        <v>1482.5400000000002</v>
      </c>
      <c r="J79" s="61">
        <v>2392.0700000000002</v>
      </c>
      <c r="K79" s="61">
        <v>2878.5000000000009</v>
      </c>
      <c r="L79" s="61">
        <v>8942.6400000000012</v>
      </c>
      <c r="M79" s="82">
        <v>8905.7299999999977</v>
      </c>
      <c r="N79" s="42">
        <f t="shared" si="69"/>
        <v>-4.1274165123502109E-3</v>
      </c>
      <c r="P79" s="340">
        <f t="shared" si="82"/>
        <v>1.3812804738484635E-4</v>
      </c>
      <c r="Q79" s="341">
        <f t="shared" si="83"/>
        <v>4.6119896785379137E-4</v>
      </c>
      <c r="R79" s="341"/>
      <c r="S79" s="341">
        <f t="shared" si="84"/>
        <v>5.1405214926681852E-3</v>
      </c>
      <c r="T79" s="352">
        <f t="shared" si="85"/>
        <v>5.0027320373808555E-3</v>
      </c>
      <c r="V79" s="97">
        <v>112.571</v>
      </c>
      <c r="W79" s="61">
        <v>46.897000000000006</v>
      </c>
      <c r="X79" s="61">
        <v>160.833</v>
      </c>
      <c r="Y79" s="61">
        <v>190.14699999999999</v>
      </c>
      <c r="Z79" s="61">
        <v>260.58100000000002</v>
      </c>
      <c r="AA79" s="61">
        <v>364.34800000000001</v>
      </c>
      <c r="AB79" s="61">
        <v>655.63700000000006</v>
      </c>
      <c r="AC79" s="61">
        <v>776.06200000000013</v>
      </c>
      <c r="AD79" s="61">
        <v>1183.9259999999997</v>
      </c>
      <c r="AE79" s="61">
        <v>1742.3009999999997</v>
      </c>
      <c r="AF79" s="61">
        <v>4233.5729999999994</v>
      </c>
      <c r="AG79" s="38">
        <v>5644.7780000000002</v>
      </c>
      <c r="AH79" s="42">
        <f t="shared" si="70"/>
        <v>0.33333664023273035</v>
      </c>
      <c r="AJ79" s="340">
        <f t="shared" si="86"/>
        <v>4.9324882782803773E-4</v>
      </c>
      <c r="AK79" s="341">
        <f t="shared" si="87"/>
        <v>1.1616516802734175E-3</v>
      </c>
      <c r="AL79" s="341">
        <f t="shared" si="88"/>
        <v>4.7803374601882746E-3</v>
      </c>
      <c r="AM79" s="341">
        <f t="shared" si="89"/>
        <v>9.1589085836053484E-3</v>
      </c>
      <c r="AN79" s="352">
        <f t="shared" si="90"/>
        <v>1.133525928937386E-2</v>
      </c>
      <c r="AP79" s="52">
        <f t="shared" si="71"/>
        <v>6.9686145846230039</v>
      </c>
      <c r="AQ79" s="74">
        <f t="shared" si="72"/>
        <v>9.2883739354327606</v>
      </c>
      <c r="AR79" s="74">
        <f t="shared" si="73"/>
        <v>4.2563050784661387</v>
      </c>
      <c r="AS79" s="74">
        <f t="shared" si="74"/>
        <v>7.7301813155541099</v>
      </c>
      <c r="AT79" s="74">
        <f t="shared" si="75"/>
        <v>5.3608665240289666</v>
      </c>
      <c r="AU79" s="74">
        <f t="shared" si="76"/>
        <v>5.6603902560278403</v>
      </c>
      <c r="AV79" s="74">
        <f t="shared" si="77"/>
        <v>6.2607977387534506</v>
      </c>
      <c r="AW79" s="74">
        <f t="shared" si="78"/>
        <v>5.2346783223386897</v>
      </c>
      <c r="AX79" s="74">
        <f t="shared" si="79"/>
        <v>4.9493785716973147</v>
      </c>
      <c r="AY79" s="74">
        <f t="shared" si="79"/>
        <v>6.0528087545596634</v>
      </c>
      <c r="AZ79" s="74">
        <f t="shared" si="80"/>
        <v>4.7341422667131834</v>
      </c>
      <c r="BA79" s="142">
        <f t="shared" si="81"/>
        <v>6.3383664225167413</v>
      </c>
      <c r="BB79" s="42">
        <f t="shared" si="91"/>
        <v>0.33886268418319787</v>
      </c>
    </row>
    <row r="80" spans="1:54" ht="20.100000000000001" customHeight="1">
      <c r="A80" s="88" t="s">
        <v>138</v>
      </c>
      <c r="B80" s="90">
        <v>17561.009999999998</v>
      </c>
      <c r="C80" s="61">
        <v>19574.479999999996</v>
      </c>
      <c r="D80" s="61">
        <v>18611.3</v>
      </c>
      <c r="E80" s="61">
        <v>15515.020000000002</v>
      </c>
      <c r="F80" s="61">
        <v>20420.16</v>
      </c>
      <c r="G80" s="61">
        <v>19733.23</v>
      </c>
      <c r="H80" s="61">
        <v>18817.46</v>
      </c>
      <c r="I80" s="61">
        <v>20020.2</v>
      </c>
      <c r="J80" s="61">
        <v>17909.919999999998</v>
      </c>
      <c r="K80" s="61">
        <v>18210.349999999999</v>
      </c>
      <c r="L80" s="61">
        <v>12896.62</v>
      </c>
      <c r="M80" s="82">
        <v>14073.119999999997</v>
      </c>
      <c r="N80" s="42">
        <f t="shared" si="69"/>
        <v>9.1225452870596815E-2</v>
      </c>
      <c r="P80" s="340">
        <f t="shared" si="82"/>
        <v>1.5015897123967812E-2</v>
      </c>
      <c r="Q80" s="341">
        <f t="shared" si="83"/>
        <v>1.4138928207217053E-2</v>
      </c>
      <c r="R80" s="341"/>
      <c r="S80" s="341">
        <f t="shared" si="84"/>
        <v>7.4133983133363715E-3</v>
      </c>
      <c r="T80" s="352">
        <f t="shared" si="85"/>
        <v>7.9054775172731784E-3</v>
      </c>
      <c r="V80" s="97">
        <v>4731.7209999999995</v>
      </c>
      <c r="W80" s="61">
        <v>5896.2459999999992</v>
      </c>
      <c r="X80" s="61">
        <v>6845.6319999999987</v>
      </c>
      <c r="Y80" s="61">
        <v>5257.3159999999998</v>
      </c>
      <c r="Z80" s="61">
        <v>6187.9299999999985</v>
      </c>
      <c r="AA80" s="61">
        <v>5426.6309999999985</v>
      </c>
      <c r="AB80" s="61">
        <v>6102.0029999999997</v>
      </c>
      <c r="AC80" s="61">
        <v>6109.9520000000011</v>
      </c>
      <c r="AD80" s="61">
        <v>5668.945999999999</v>
      </c>
      <c r="AE80" s="61">
        <v>5830.5890000000018</v>
      </c>
      <c r="AF80" s="61">
        <v>4848.0069999999987</v>
      </c>
      <c r="AG80" s="38">
        <v>4704.1350000000002</v>
      </c>
      <c r="AH80" s="42">
        <f t="shared" si="70"/>
        <v>-2.9676524806997704E-2</v>
      </c>
      <c r="AJ80" s="340">
        <f t="shared" si="86"/>
        <v>2.0732833828066823E-2</v>
      </c>
      <c r="AK80" s="341">
        <f t="shared" si="87"/>
        <v>1.7301741794585983E-2</v>
      </c>
      <c r="AL80" s="341">
        <f t="shared" si="88"/>
        <v>1.5997340879481622E-2</v>
      </c>
      <c r="AM80" s="341">
        <f t="shared" si="89"/>
        <v>1.0488174628305407E-2</v>
      </c>
      <c r="AN80" s="352">
        <f t="shared" si="90"/>
        <v>9.4463573159509033E-3</v>
      </c>
      <c r="AP80" s="52">
        <f t="shared" si="71"/>
        <v>2.6944469594858154</v>
      </c>
      <c r="AQ80" s="74">
        <f t="shared" si="72"/>
        <v>3.0122107969151672</v>
      </c>
      <c r="AR80" s="74">
        <f t="shared" si="73"/>
        <v>3.6782126987367887</v>
      </c>
      <c r="AS80" s="74">
        <f t="shared" si="74"/>
        <v>3.3885331762382509</v>
      </c>
      <c r="AT80" s="74">
        <f t="shared" si="75"/>
        <v>3.0303043658815594</v>
      </c>
      <c r="AU80" s="74">
        <f t="shared" si="76"/>
        <v>2.7499963259942737</v>
      </c>
      <c r="AV80" s="74">
        <f t="shared" si="77"/>
        <v>3.2427346730111291</v>
      </c>
      <c r="AW80" s="74">
        <f t="shared" si="78"/>
        <v>3.0518935874766489</v>
      </c>
      <c r="AX80" s="74">
        <f t="shared" si="79"/>
        <v>3.1652547861743656</v>
      </c>
      <c r="AY80" s="74">
        <f t="shared" si="79"/>
        <v>3.2017995260936787</v>
      </c>
      <c r="AZ80" s="74">
        <f t="shared" si="80"/>
        <v>3.7591299115582211</v>
      </c>
      <c r="BA80" s="142">
        <f t="shared" si="81"/>
        <v>3.3426383062178116</v>
      </c>
      <c r="BB80" s="42">
        <f t="shared" si="91"/>
        <v>-0.1107946825832808</v>
      </c>
    </row>
    <row r="81" spans="1:54" ht="20.100000000000001" customHeight="1">
      <c r="A81" s="88" t="s">
        <v>154</v>
      </c>
      <c r="B81" s="90">
        <v>1216.44</v>
      </c>
      <c r="C81" s="61">
        <v>1459.5099999999998</v>
      </c>
      <c r="D81" s="61">
        <v>1616.56</v>
      </c>
      <c r="E81" s="61">
        <v>1999.5699999999981</v>
      </c>
      <c r="F81" s="61">
        <v>2123.13</v>
      </c>
      <c r="G81" s="61">
        <v>1977.53</v>
      </c>
      <c r="H81" s="61">
        <v>2885.2299999999996</v>
      </c>
      <c r="I81" s="61">
        <v>3974.1000000000004</v>
      </c>
      <c r="J81" s="61">
        <v>3172.8799999999997</v>
      </c>
      <c r="K81" s="61">
        <v>3667.7200000000003</v>
      </c>
      <c r="L81" s="61">
        <v>1252.9799999999998</v>
      </c>
      <c r="M81" s="82">
        <v>1835.7399999999996</v>
      </c>
      <c r="N81" s="42">
        <f t="shared" si="69"/>
        <v>0.46509920349885858</v>
      </c>
      <c r="P81" s="340">
        <f t="shared" si="82"/>
        <v>1.040141648884626E-3</v>
      </c>
      <c r="Q81" s="341">
        <f t="shared" si="83"/>
        <v>1.4169071509133547E-3</v>
      </c>
      <c r="R81" s="341"/>
      <c r="S81" s="341">
        <f t="shared" si="84"/>
        <v>7.2025381988801752E-4</v>
      </c>
      <c r="T81" s="352">
        <f t="shared" si="85"/>
        <v>1.0312142081897308E-3</v>
      </c>
      <c r="V81" s="97">
        <v>2470.2429999999995</v>
      </c>
      <c r="W81" s="61">
        <v>3125.3729999999996</v>
      </c>
      <c r="X81" s="61">
        <v>3453.8309999999997</v>
      </c>
      <c r="Y81" s="61">
        <v>4254.7240000000002</v>
      </c>
      <c r="Z81" s="61">
        <v>4316.6480000000001</v>
      </c>
      <c r="AA81" s="61">
        <v>4365.5099999999993</v>
      </c>
      <c r="AB81" s="61">
        <v>5017.9650000000001</v>
      </c>
      <c r="AC81" s="61">
        <v>6750.3689999999997</v>
      </c>
      <c r="AD81" s="61">
        <v>7193.1310000000003</v>
      </c>
      <c r="AE81" s="61">
        <v>8389.0079999999998</v>
      </c>
      <c r="AF81" s="61">
        <v>2915.7249999999999</v>
      </c>
      <c r="AG81" s="38">
        <v>4239.0000000000009</v>
      </c>
      <c r="AH81" s="42">
        <f t="shared" si="70"/>
        <v>0.45384081146198668</v>
      </c>
      <c r="AJ81" s="340">
        <f t="shared" si="86"/>
        <v>1.0823786447667828E-2</v>
      </c>
      <c r="AK81" s="341">
        <f t="shared" si="87"/>
        <v>1.3918566938065821E-2</v>
      </c>
      <c r="AL81" s="341">
        <f t="shared" si="88"/>
        <v>2.3016854835197321E-2</v>
      </c>
      <c r="AM81" s="341">
        <f t="shared" si="89"/>
        <v>6.3078772303991702E-3</v>
      </c>
      <c r="AN81" s="352">
        <f t="shared" si="90"/>
        <v>8.5123213220530194E-3</v>
      </c>
      <c r="AP81" s="52">
        <f t="shared" si="71"/>
        <v>20.307150373220214</v>
      </c>
      <c r="AQ81" s="74">
        <f t="shared" si="72"/>
        <v>21.413851224040947</v>
      </c>
      <c r="AR81" s="74">
        <f t="shared" si="73"/>
        <v>21.365312762903944</v>
      </c>
      <c r="AS81" s="74">
        <f t="shared" si="74"/>
        <v>21.278194811884575</v>
      </c>
      <c r="AT81" s="74">
        <f t="shared" si="75"/>
        <v>20.331529392924597</v>
      </c>
      <c r="AU81" s="74">
        <f t="shared" si="76"/>
        <v>22.075569017916287</v>
      </c>
      <c r="AV81" s="74">
        <f t="shared" si="77"/>
        <v>17.391906364483944</v>
      </c>
      <c r="AW81" s="74">
        <f t="shared" si="78"/>
        <v>16.985906242922923</v>
      </c>
      <c r="AX81" s="74">
        <f t="shared" si="79"/>
        <v>22.670668288747137</v>
      </c>
      <c r="AY81" s="74">
        <f t="shared" si="79"/>
        <v>22.872542069732692</v>
      </c>
      <c r="AZ81" s="74">
        <f t="shared" si="80"/>
        <v>23.270323548659995</v>
      </c>
      <c r="BA81" s="142">
        <f t="shared" si="81"/>
        <v>23.091505332999237</v>
      </c>
      <c r="BB81" s="42">
        <f t="shared" si="91"/>
        <v>-7.6843888864216248E-3</v>
      </c>
    </row>
    <row r="82" spans="1:54" ht="20.100000000000001" customHeight="1">
      <c r="A82" s="88" t="s">
        <v>141</v>
      </c>
      <c r="B82" s="90">
        <v>5352.69</v>
      </c>
      <c r="C82" s="61">
        <v>6080.2699999999986</v>
      </c>
      <c r="D82" s="61">
        <v>6339.4199999999992</v>
      </c>
      <c r="E82" s="61">
        <v>8230.7400000000052</v>
      </c>
      <c r="F82" s="61">
        <v>6610.01</v>
      </c>
      <c r="G82" s="61">
        <v>7073.9000000000015</v>
      </c>
      <c r="H82" s="61">
        <v>8689.6299999999992</v>
      </c>
      <c r="I82" s="61">
        <v>9702.2299999999977</v>
      </c>
      <c r="J82" s="61">
        <v>11371.31</v>
      </c>
      <c r="K82" s="61">
        <v>14656.970000000001</v>
      </c>
      <c r="L82" s="61">
        <v>16119.100000000002</v>
      </c>
      <c r="M82" s="82">
        <v>12735.320000000002</v>
      </c>
      <c r="N82" s="42">
        <f t="shared" si="69"/>
        <v>-0.20992363097195255</v>
      </c>
      <c r="P82" s="340">
        <f t="shared" si="82"/>
        <v>4.5769259499591009E-3</v>
      </c>
      <c r="Q82" s="341">
        <f t="shared" si="83"/>
        <v>5.0684740534130872E-3</v>
      </c>
      <c r="R82" s="341"/>
      <c r="S82" s="341">
        <f t="shared" si="84"/>
        <v>9.2657850469735729E-3</v>
      </c>
      <c r="T82" s="352">
        <f t="shared" si="85"/>
        <v>7.153977649254714E-3</v>
      </c>
      <c r="V82" s="97">
        <v>1517.5300000000002</v>
      </c>
      <c r="W82" s="61">
        <v>2069.83</v>
      </c>
      <c r="X82" s="61">
        <v>2087.7600000000002</v>
      </c>
      <c r="Y82" s="61">
        <v>2837.8660000000009</v>
      </c>
      <c r="Z82" s="61">
        <v>2476.1469999999995</v>
      </c>
      <c r="AA82" s="61">
        <v>2224.174</v>
      </c>
      <c r="AB82" s="61">
        <v>2871.4360000000001</v>
      </c>
      <c r="AC82" s="61">
        <v>2996.0129999999995</v>
      </c>
      <c r="AD82" s="61">
        <v>3576.049</v>
      </c>
      <c r="AE82" s="61">
        <v>4070.1690000000008</v>
      </c>
      <c r="AF82" s="61">
        <v>4496.0810000000001</v>
      </c>
      <c r="AG82" s="38">
        <v>3794.5729999999994</v>
      </c>
      <c r="AH82" s="42">
        <f t="shared" si="70"/>
        <v>-0.15602654845408717</v>
      </c>
      <c r="AJ82" s="340">
        <f t="shared" si="86"/>
        <v>6.6493137104039418E-3</v>
      </c>
      <c r="AK82" s="341">
        <f t="shared" si="87"/>
        <v>7.0913397749416711E-3</v>
      </c>
      <c r="AL82" s="341">
        <f t="shared" si="88"/>
        <v>1.1167290462438499E-2</v>
      </c>
      <c r="AM82" s="341">
        <f t="shared" si="89"/>
        <v>9.726818189620191E-3</v>
      </c>
      <c r="AN82" s="352">
        <f t="shared" si="90"/>
        <v>7.6198689917401936E-3</v>
      </c>
      <c r="AP82" s="52">
        <f t="shared" si="71"/>
        <v>2.8350791844848109</v>
      </c>
      <c r="AQ82" s="74">
        <f t="shared" si="72"/>
        <v>3.4041744856725122</v>
      </c>
      <c r="AR82" s="74">
        <f t="shared" si="73"/>
        <v>3.2932981250650699</v>
      </c>
      <c r="AS82" s="74">
        <f t="shared" si="74"/>
        <v>3.4478868242709639</v>
      </c>
      <c r="AT82" s="74">
        <f t="shared" si="75"/>
        <v>3.746056359975249</v>
      </c>
      <c r="AU82" s="74">
        <f t="shared" si="76"/>
        <v>3.1441976844456376</v>
      </c>
      <c r="AV82" s="74">
        <f t="shared" si="77"/>
        <v>3.3044398898457135</v>
      </c>
      <c r="AW82" s="74">
        <f t="shared" si="78"/>
        <v>3.0879632826680052</v>
      </c>
      <c r="AX82" s="74">
        <f t="shared" si="79"/>
        <v>3.1447994997937796</v>
      </c>
      <c r="AY82" s="74">
        <f t="shared" si="79"/>
        <v>2.7769511706717012</v>
      </c>
      <c r="AZ82" s="74">
        <f t="shared" si="80"/>
        <v>2.7892878634663223</v>
      </c>
      <c r="BA82" s="142">
        <f t="shared" si="81"/>
        <v>2.9795662770939395</v>
      </c>
      <c r="BB82" s="42">
        <f t="shared" si="91"/>
        <v>6.8217560517813733E-2</v>
      </c>
    </row>
    <row r="83" spans="1:54" ht="20.100000000000001" customHeight="1">
      <c r="A83" s="88" t="s">
        <v>152</v>
      </c>
      <c r="B83" s="90">
        <v>37920.279999999992</v>
      </c>
      <c r="C83" s="61">
        <v>39702.07</v>
      </c>
      <c r="D83" s="61">
        <v>37418.389999999992</v>
      </c>
      <c r="E83" s="61">
        <v>32825.14</v>
      </c>
      <c r="F83" s="61">
        <v>39166.78</v>
      </c>
      <c r="G83" s="61">
        <v>35279.629999999997</v>
      </c>
      <c r="H83" s="61">
        <v>36295.17</v>
      </c>
      <c r="I83" s="61">
        <v>28117.860000000008</v>
      </c>
      <c r="J83" s="61">
        <v>32303.609999999997</v>
      </c>
      <c r="K83" s="61">
        <v>31528.12</v>
      </c>
      <c r="L83" s="61">
        <v>34176.960000000006</v>
      </c>
      <c r="M83" s="82">
        <v>36790.550000000017</v>
      </c>
      <c r="N83" s="42">
        <f t="shared" si="69"/>
        <v>7.6472278400419771E-2</v>
      </c>
      <c r="P83" s="340">
        <f t="shared" si="82"/>
        <v>3.2424503111840038E-2</v>
      </c>
      <c r="Q83" s="341">
        <f t="shared" si="83"/>
        <v>2.5277978098222183E-2</v>
      </c>
      <c r="R83" s="341"/>
      <c r="S83" s="341">
        <f t="shared" si="84"/>
        <v>1.9646032651885897E-2</v>
      </c>
      <c r="T83" s="352">
        <f t="shared" si="85"/>
        <v>2.0666836200722721E-2</v>
      </c>
      <c r="V83" s="97">
        <v>2728.5079999999994</v>
      </c>
      <c r="W83" s="61">
        <v>3034.4590000000003</v>
      </c>
      <c r="X83" s="61">
        <v>3201.8790000000004</v>
      </c>
      <c r="Y83" s="61">
        <v>3388.8239999999987</v>
      </c>
      <c r="Z83" s="61">
        <v>3806.357</v>
      </c>
      <c r="AA83" s="61">
        <v>3443.8870000000002</v>
      </c>
      <c r="AB83" s="61">
        <v>3474.6440000000002</v>
      </c>
      <c r="AC83" s="61">
        <v>2796.347999999999</v>
      </c>
      <c r="AD83" s="61">
        <v>3259.107</v>
      </c>
      <c r="AE83" s="61">
        <v>3138.6869999999999</v>
      </c>
      <c r="AF83" s="61">
        <v>3352.9549999999999</v>
      </c>
      <c r="AG83" s="38">
        <v>3776.1780000000012</v>
      </c>
      <c r="AH83" s="42">
        <f t="shared" si="70"/>
        <v>0.12622388311206126</v>
      </c>
      <c r="AJ83" s="340">
        <f t="shared" si="86"/>
        <v>1.1955418115850647E-2</v>
      </c>
      <c r="AK83" s="341">
        <f t="shared" si="87"/>
        <v>1.0980153919389647E-2</v>
      </c>
      <c r="AL83" s="341">
        <f t="shared" si="88"/>
        <v>8.6115906734289642E-3</v>
      </c>
      <c r="AM83" s="341">
        <f t="shared" si="89"/>
        <v>7.2537802773077189E-3</v>
      </c>
      <c r="AN83" s="352">
        <f t="shared" si="90"/>
        <v>7.582930055500715E-3</v>
      </c>
      <c r="AP83" s="52">
        <f t="shared" si="71"/>
        <v>0.7195379359013172</v>
      </c>
      <c r="AQ83" s="74">
        <f t="shared" si="72"/>
        <v>0.76430750336191555</v>
      </c>
      <c r="AR83" s="74">
        <f t="shared" si="73"/>
        <v>0.85569662403967695</v>
      </c>
      <c r="AS83" s="74">
        <f t="shared" si="74"/>
        <v>1.0323867620975871</v>
      </c>
      <c r="AT83" s="74">
        <f t="shared" si="75"/>
        <v>0.97183301767467234</v>
      </c>
      <c r="AU83" s="74">
        <f t="shared" si="76"/>
        <v>0.97616868430876413</v>
      </c>
      <c r="AV83" s="74">
        <f t="shared" si="77"/>
        <v>0.95732958407413449</v>
      </c>
      <c r="AW83" s="74">
        <f t="shared" si="78"/>
        <v>0.99450953948842413</v>
      </c>
      <c r="AX83" s="74">
        <f t="shared" si="79"/>
        <v>1.0088986958423534</v>
      </c>
      <c r="AY83" s="74">
        <f t="shared" si="79"/>
        <v>0.99551987241865358</v>
      </c>
      <c r="AZ83" s="74">
        <f t="shared" si="80"/>
        <v>0.98105712152280355</v>
      </c>
      <c r="BA83" s="142">
        <f t="shared" si="81"/>
        <v>1.0263988986302188</v>
      </c>
      <c r="BB83" s="42">
        <f t="shared" si="91"/>
        <v>4.6217265144597751E-2</v>
      </c>
    </row>
    <row r="84" spans="1:54" ht="20.100000000000001" customHeight="1">
      <c r="A84" s="88" t="s">
        <v>153</v>
      </c>
      <c r="B84" s="90">
        <v>66423.080000000016</v>
      </c>
      <c r="C84" s="61">
        <v>71211.180000000008</v>
      </c>
      <c r="D84" s="61">
        <v>77853.059999999983</v>
      </c>
      <c r="E84" s="61">
        <v>52076.939999999995</v>
      </c>
      <c r="F84" s="61">
        <v>58673.959999999992</v>
      </c>
      <c r="G84" s="61">
        <v>42437.899999999994</v>
      </c>
      <c r="H84" s="61">
        <v>32638.06</v>
      </c>
      <c r="I84" s="61">
        <v>13033.109999999999</v>
      </c>
      <c r="J84" s="61">
        <v>12092.449999999999</v>
      </c>
      <c r="K84" s="61">
        <v>9498.34</v>
      </c>
      <c r="L84" s="61">
        <v>15599.400000000001</v>
      </c>
      <c r="M84" s="82">
        <v>16665.629999999997</v>
      </c>
      <c r="N84" s="42">
        <f t="shared" si="69"/>
        <v>6.8350705796376518E-2</v>
      </c>
      <c r="P84" s="340">
        <f t="shared" si="82"/>
        <v>5.6796399292357566E-2</v>
      </c>
      <c r="Q84" s="341">
        <f t="shared" si="83"/>
        <v>3.0406903551271458E-2</v>
      </c>
      <c r="R84" s="341"/>
      <c r="S84" s="341">
        <f t="shared" si="84"/>
        <v>8.9670445162421935E-3</v>
      </c>
      <c r="T84" s="352">
        <f t="shared" si="85"/>
        <v>9.3618020223087284E-3</v>
      </c>
      <c r="V84" s="97">
        <v>3817.116</v>
      </c>
      <c r="W84" s="61">
        <v>5050.2270000000008</v>
      </c>
      <c r="X84" s="61">
        <v>7110.936999999999</v>
      </c>
      <c r="Y84" s="61">
        <v>6435.2120000000004</v>
      </c>
      <c r="Z84" s="61">
        <v>7721.2089999999998</v>
      </c>
      <c r="AA84" s="61">
        <v>5777.2749999999987</v>
      </c>
      <c r="AB84" s="61">
        <v>4998.5959999999995</v>
      </c>
      <c r="AC84" s="61">
        <v>2202.3580000000002</v>
      </c>
      <c r="AD84" s="61">
        <v>2999.6690000000003</v>
      </c>
      <c r="AE84" s="61">
        <v>2232.4699999999993</v>
      </c>
      <c r="AF84" s="61">
        <v>3278.127</v>
      </c>
      <c r="AG84" s="38">
        <v>3354.6859999999997</v>
      </c>
      <c r="AH84" s="42">
        <f t="shared" si="70"/>
        <v>2.3354494807553135E-2</v>
      </c>
      <c r="AJ84" s="340">
        <f t="shared" si="86"/>
        <v>1.6725337721825762E-2</v>
      </c>
      <c r="AK84" s="341">
        <f t="shared" si="87"/>
        <v>1.8419700975857167E-2</v>
      </c>
      <c r="AL84" s="341">
        <f t="shared" si="88"/>
        <v>6.1252102649005631E-3</v>
      </c>
      <c r="AM84" s="341">
        <f t="shared" si="89"/>
        <v>7.091897439455621E-3</v>
      </c>
      <c r="AN84" s="352">
        <f t="shared" si="90"/>
        <v>6.7365334198142834E-3</v>
      </c>
      <c r="AP84" s="52">
        <f t="shared" si="71"/>
        <v>0.57466711871837306</v>
      </c>
      <c r="AQ84" s="74">
        <f t="shared" si="72"/>
        <v>0.70919018614773688</v>
      </c>
      <c r="AR84" s="74">
        <f t="shared" si="73"/>
        <v>0.91337925574152123</v>
      </c>
      <c r="AS84" s="74">
        <f t="shared" si="74"/>
        <v>1.2357123901673179</v>
      </c>
      <c r="AT84" s="74">
        <f t="shared" si="75"/>
        <v>1.3159515737475367</v>
      </c>
      <c r="AU84" s="74">
        <f t="shared" si="76"/>
        <v>1.3613479931853365</v>
      </c>
      <c r="AV84" s="74">
        <f t="shared" si="77"/>
        <v>1.5315236260978746</v>
      </c>
      <c r="AW84" s="74">
        <f t="shared" si="78"/>
        <v>1.6898177027585897</v>
      </c>
      <c r="AX84" s="74">
        <f t="shared" si="79"/>
        <v>2.4806131098329951</v>
      </c>
      <c r="AY84" s="74">
        <f t="shared" si="79"/>
        <v>2.3503791188776137</v>
      </c>
      <c r="AZ84" s="74">
        <f t="shared" si="80"/>
        <v>2.1014442863187046</v>
      </c>
      <c r="BA84" s="142">
        <f t="shared" si="81"/>
        <v>2.0129368046692506</v>
      </c>
      <c r="BB84" s="42">
        <f t="shared" si="91"/>
        <v>-4.2117453327540161E-2</v>
      </c>
    </row>
    <row r="85" spans="1:54" ht="20.100000000000001" customHeight="1">
      <c r="A85" s="88" t="s">
        <v>155</v>
      </c>
      <c r="B85" s="90">
        <v>578.2700000000001</v>
      </c>
      <c r="C85" s="61">
        <v>1195.72</v>
      </c>
      <c r="D85" s="61">
        <v>1215.5899999999999</v>
      </c>
      <c r="E85" s="61">
        <v>2648.7700000000004</v>
      </c>
      <c r="F85" s="61">
        <v>2173.8700000000003</v>
      </c>
      <c r="G85" s="61">
        <v>1288.2900000000002</v>
      </c>
      <c r="H85" s="61">
        <v>2627.4300000000003</v>
      </c>
      <c r="I85" s="61">
        <v>2656.29</v>
      </c>
      <c r="J85" s="61">
        <v>3385.7299999999996</v>
      </c>
      <c r="K85" s="61">
        <v>6784.4000000000005</v>
      </c>
      <c r="L85" s="61">
        <v>10608.929999999998</v>
      </c>
      <c r="M85" s="82">
        <v>13080.03</v>
      </c>
      <c r="N85" s="42">
        <f t="shared" si="69"/>
        <v>0.23292641199442379</v>
      </c>
      <c r="P85" s="340">
        <f t="shared" si="82"/>
        <v>4.9446147060316394E-4</v>
      </c>
      <c r="Q85" s="341">
        <f t="shared" si="83"/>
        <v>9.2306428395532109E-4</v>
      </c>
      <c r="R85" s="341"/>
      <c r="S85" s="341">
        <f t="shared" si="84"/>
        <v>6.0983593971368948E-3</v>
      </c>
      <c r="T85" s="352">
        <f t="shared" si="85"/>
        <v>7.3476161000729564E-3</v>
      </c>
      <c r="V85" s="97">
        <v>183.29199999999997</v>
      </c>
      <c r="W85" s="61">
        <v>383.20600000000002</v>
      </c>
      <c r="X85" s="61">
        <v>329.00299999999999</v>
      </c>
      <c r="Y85" s="61">
        <v>614.92099999999994</v>
      </c>
      <c r="Z85" s="61">
        <v>548.11199999999997</v>
      </c>
      <c r="AA85" s="61">
        <v>365.79699999999997</v>
      </c>
      <c r="AB85" s="61">
        <v>760.16399999999999</v>
      </c>
      <c r="AC85" s="61">
        <v>796.0440000000001</v>
      </c>
      <c r="AD85" s="61">
        <v>1079.7529999999999</v>
      </c>
      <c r="AE85" s="61">
        <v>1866.1370000000002</v>
      </c>
      <c r="AF85" s="61">
        <v>2840.4349999999999</v>
      </c>
      <c r="AG85" s="38">
        <v>3330.3330000000001</v>
      </c>
      <c r="AH85" s="42">
        <f t="shared" si="70"/>
        <v>0.17247287827392641</v>
      </c>
      <c r="AJ85" s="340">
        <f t="shared" si="86"/>
        <v>8.031248203378905E-4</v>
      </c>
      <c r="AK85" s="341">
        <f t="shared" si="87"/>
        <v>1.1662715307589866E-3</v>
      </c>
      <c r="AL85" s="341">
        <f t="shared" si="88"/>
        <v>5.1201053129989417E-3</v>
      </c>
      <c r="AM85" s="341">
        <f t="shared" si="89"/>
        <v>6.1449949021011472E-3</v>
      </c>
      <c r="AN85" s="352">
        <f t="shared" si="90"/>
        <v>6.6876302442644003E-3</v>
      </c>
      <c r="AP85" s="52">
        <f t="shared" si="71"/>
        <v>3.1696612309128946</v>
      </c>
      <c r="AQ85" s="74">
        <f t="shared" si="72"/>
        <v>3.2048138360151208</v>
      </c>
      <c r="AR85" s="74">
        <f t="shared" si="73"/>
        <v>2.7065293396622221</v>
      </c>
      <c r="AS85" s="74">
        <f t="shared" si="74"/>
        <v>2.3215341460375942</v>
      </c>
      <c r="AT85" s="74">
        <f t="shared" si="75"/>
        <v>2.5213651230294354</v>
      </c>
      <c r="AU85" s="74">
        <f t="shared" si="76"/>
        <v>2.8393995140845614</v>
      </c>
      <c r="AV85" s="74">
        <f t="shared" si="77"/>
        <v>2.8931845948322121</v>
      </c>
      <c r="AW85" s="74">
        <f t="shared" si="78"/>
        <v>2.9968264007318486</v>
      </c>
      <c r="AX85" s="74">
        <f t="shared" si="79"/>
        <v>3.1891290799916123</v>
      </c>
      <c r="AY85" s="74">
        <f t="shared" si="79"/>
        <v>2.7506293850598436</v>
      </c>
      <c r="AZ85" s="74">
        <f t="shared" si="80"/>
        <v>2.6774000771048545</v>
      </c>
      <c r="BA85" s="142">
        <f t="shared" si="81"/>
        <v>2.5461203070635157</v>
      </c>
      <c r="BB85" s="42">
        <f t="shared" si="91"/>
        <v>-4.9032556308616838E-2</v>
      </c>
    </row>
    <row r="86" spans="1:54" ht="20.100000000000001" customHeight="1">
      <c r="A86" s="88" t="s">
        <v>156</v>
      </c>
      <c r="B86" s="90">
        <v>41331.799999999988</v>
      </c>
      <c r="C86" s="61">
        <v>39782.99</v>
      </c>
      <c r="D86" s="61">
        <v>37147.96</v>
      </c>
      <c r="E86" s="61">
        <v>28854.820000000014</v>
      </c>
      <c r="F86" s="61">
        <v>38914.169999999991</v>
      </c>
      <c r="G86" s="61">
        <v>46314.53</v>
      </c>
      <c r="H86" s="61">
        <v>54430.94999999999</v>
      </c>
      <c r="I86" s="61">
        <v>56391.56</v>
      </c>
      <c r="J86" s="61">
        <v>48546.659999999996</v>
      </c>
      <c r="K86" s="61">
        <v>55431.040000000001</v>
      </c>
      <c r="L86" s="61">
        <v>60141.090000000004</v>
      </c>
      <c r="M86" s="82">
        <v>55576.520000000004</v>
      </c>
      <c r="N86" s="42">
        <f t="shared" si="69"/>
        <v>-7.5897693241010422E-2</v>
      </c>
      <c r="P86" s="340">
        <f t="shared" si="82"/>
        <v>3.5341592354221803E-2</v>
      </c>
      <c r="Q86" s="341">
        <f t="shared" si="83"/>
        <v>3.3184522484205593E-2</v>
      </c>
      <c r="R86" s="341"/>
      <c r="S86" s="341">
        <f t="shared" si="84"/>
        <v>3.4571062430947867E-2</v>
      </c>
      <c r="T86" s="352">
        <f t="shared" si="85"/>
        <v>3.1219724506597209E-2</v>
      </c>
      <c r="V86" s="97">
        <v>3801.3399999999988</v>
      </c>
      <c r="W86" s="61">
        <v>3351.7599999999998</v>
      </c>
      <c r="X86" s="61">
        <v>3254.1130000000007</v>
      </c>
      <c r="Y86" s="61">
        <v>2574.9600000000005</v>
      </c>
      <c r="Z86" s="61">
        <v>2512.8420000000006</v>
      </c>
      <c r="AA86" s="61">
        <v>3090.2930000000015</v>
      </c>
      <c r="AB86" s="61">
        <v>3254.067</v>
      </c>
      <c r="AC86" s="61">
        <v>3205.047</v>
      </c>
      <c r="AD86" s="61">
        <v>2868.1440000000002</v>
      </c>
      <c r="AE86" s="61">
        <v>2942.9930000000004</v>
      </c>
      <c r="AF86" s="61">
        <v>2563.0710000000004</v>
      </c>
      <c r="AG86" s="38">
        <v>2520.0439999999999</v>
      </c>
      <c r="AH86" s="42">
        <f t="shared" si="70"/>
        <v>-1.6787283692102362E-2</v>
      </c>
      <c r="AJ86" s="340">
        <f t="shared" si="86"/>
        <v>1.6656212516330423E-2</v>
      </c>
      <c r="AK86" s="341">
        <f t="shared" si="87"/>
        <v>9.85278924541148E-3</v>
      </c>
      <c r="AL86" s="341">
        <f t="shared" si="88"/>
        <v>8.0746665949063198E-3</v>
      </c>
      <c r="AM86" s="341">
        <f t="shared" si="89"/>
        <v>5.5449458370718891E-3</v>
      </c>
      <c r="AN86" s="352">
        <f t="shared" si="90"/>
        <v>5.0604916899532381E-3</v>
      </c>
      <c r="AP86" s="52">
        <f t="shared" si="71"/>
        <v>0.91971315064913695</v>
      </c>
      <c r="AQ86" s="74">
        <f t="shared" si="72"/>
        <v>0.84251083189071507</v>
      </c>
      <c r="AR86" s="74">
        <f t="shared" si="73"/>
        <v>0.87598699901690447</v>
      </c>
      <c r="AS86" s="74">
        <f t="shared" si="74"/>
        <v>0.89238470383804125</v>
      </c>
      <c r="AT86" s="74">
        <f t="shared" si="75"/>
        <v>0.64573958534898757</v>
      </c>
      <c r="AU86" s="74">
        <f t="shared" si="76"/>
        <v>0.66724049666486984</v>
      </c>
      <c r="AV86" s="74">
        <f t="shared" si="77"/>
        <v>0.59783395292567931</v>
      </c>
      <c r="AW86" s="74">
        <f t="shared" si="78"/>
        <v>0.56835579650571821</v>
      </c>
      <c r="AX86" s="74">
        <f t="shared" si="79"/>
        <v>0.5908015093108363</v>
      </c>
      <c r="AY86" s="74">
        <f t="shared" si="79"/>
        <v>0.53092869987645919</v>
      </c>
      <c r="AZ86" s="74">
        <f t="shared" si="80"/>
        <v>0.42617634632162477</v>
      </c>
      <c r="BA86" s="142">
        <f t="shared" si="81"/>
        <v>0.45343681108496892</v>
      </c>
      <c r="BB86" s="42">
        <f t="shared" si="91"/>
        <v>6.3965222374803857E-2</v>
      </c>
    </row>
    <row r="87" spans="1:54" ht="20.100000000000001" customHeight="1">
      <c r="A87" s="88" t="s">
        <v>157</v>
      </c>
      <c r="B87" s="90">
        <v>1932.1799999999998</v>
      </c>
      <c r="C87" s="61">
        <v>2543.9999999999995</v>
      </c>
      <c r="D87" s="61">
        <v>3339.3200000000006</v>
      </c>
      <c r="E87" s="61">
        <v>4210.88</v>
      </c>
      <c r="F87" s="61">
        <v>4765.2000000000007</v>
      </c>
      <c r="G87" s="61">
        <v>7351.5700000000006</v>
      </c>
      <c r="H87" s="61">
        <v>8393.9199999999983</v>
      </c>
      <c r="I87" s="61">
        <v>6800.3200000000006</v>
      </c>
      <c r="J87" s="61">
        <v>6320.6500000000005</v>
      </c>
      <c r="K87" s="61">
        <v>8264.3599999999988</v>
      </c>
      <c r="L87" s="61">
        <v>7929.3600000000006</v>
      </c>
      <c r="M87" s="82">
        <v>6968.6100000000006</v>
      </c>
      <c r="N87" s="42">
        <f t="shared" si="69"/>
        <v>-0.12116362480704621</v>
      </c>
      <c r="P87" s="340">
        <f t="shared" si="82"/>
        <v>1.6521496260743617E-3</v>
      </c>
      <c r="Q87" s="341">
        <f t="shared" si="83"/>
        <v>5.2674255780898859E-3</v>
      </c>
      <c r="R87" s="341"/>
      <c r="S87" s="341">
        <f t="shared" si="84"/>
        <v>4.558055060150403E-3</v>
      </c>
      <c r="T87" s="352">
        <f t="shared" si="85"/>
        <v>3.9145683175902052E-3</v>
      </c>
      <c r="V87" s="97">
        <v>464.95100000000002</v>
      </c>
      <c r="W87" s="61">
        <v>648.04799999999966</v>
      </c>
      <c r="X87" s="61">
        <v>654.21799999999996</v>
      </c>
      <c r="Y87" s="61">
        <v>1022.5069999999996</v>
      </c>
      <c r="Z87" s="61">
        <v>1203.2810000000002</v>
      </c>
      <c r="AA87" s="61">
        <v>1736.4880000000001</v>
      </c>
      <c r="AB87" s="61">
        <v>1891.0470000000003</v>
      </c>
      <c r="AC87" s="61">
        <v>1611.4229999999998</v>
      </c>
      <c r="AD87" s="61">
        <v>1649.0610000000004</v>
      </c>
      <c r="AE87" s="61">
        <v>1890.9219999999996</v>
      </c>
      <c r="AF87" s="61">
        <v>1704.9950000000001</v>
      </c>
      <c r="AG87" s="38">
        <v>1792.5250000000001</v>
      </c>
      <c r="AH87" s="42">
        <f t="shared" si="70"/>
        <v>5.1337393951301893E-2</v>
      </c>
      <c r="AJ87" s="340">
        <f t="shared" si="86"/>
        <v>2.0372612462132697E-3</v>
      </c>
      <c r="AK87" s="341">
        <f t="shared" si="87"/>
        <v>5.5364492270428989E-3</v>
      </c>
      <c r="AL87" s="341">
        <f t="shared" si="88"/>
        <v>5.1881077212801536E-3</v>
      </c>
      <c r="AM87" s="341">
        <f t="shared" si="89"/>
        <v>3.6885848762981538E-3</v>
      </c>
      <c r="AN87" s="352">
        <f t="shared" si="90"/>
        <v>3.5995632879955385E-3</v>
      </c>
      <c r="AP87" s="52">
        <f t="shared" si="71"/>
        <v>2.4063544804314301</v>
      </c>
      <c r="AQ87" s="74">
        <f t="shared" si="72"/>
        <v>2.5473584905660367</v>
      </c>
      <c r="AR87" s="74">
        <f t="shared" si="73"/>
        <v>1.9591353928344688</v>
      </c>
      <c r="AS87" s="74">
        <f t="shared" si="74"/>
        <v>2.4282501519872319</v>
      </c>
      <c r="AT87" s="74">
        <f t="shared" si="75"/>
        <v>2.5251427012507346</v>
      </c>
      <c r="AU87" s="74">
        <f t="shared" si="76"/>
        <v>2.3620641577241321</v>
      </c>
      <c r="AV87" s="74">
        <f t="shared" si="77"/>
        <v>2.252877082459686</v>
      </c>
      <c r="AW87" s="74">
        <f t="shared" si="78"/>
        <v>2.3696281939673423</v>
      </c>
      <c r="AX87" s="74">
        <f t="shared" si="79"/>
        <v>2.6090054029253325</v>
      </c>
      <c r="AY87" s="74">
        <f t="shared" si="79"/>
        <v>2.2880440832683959</v>
      </c>
      <c r="AZ87" s="74">
        <f t="shared" si="80"/>
        <v>2.1502302834024438</v>
      </c>
      <c r="BA87" s="142">
        <f t="shared" si="81"/>
        <v>2.5722848602519011</v>
      </c>
      <c r="BB87" s="42">
        <f t="shared" si="91"/>
        <v>0.1962834307131113</v>
      </c>
    </row>
    <row r="88" spans="1:54" ht="20.100000000000001" customHeight="1">
      <c r="A88" s="88" t="s">
        <v>166</v>
      </c>
      <c r="B88" s="90">
        <v>131.37000000000003</v>
      </c>
      <c r="C88" s="61">
        <v>122.08000000000001</v>
      </c>
      <c r="D88" s="61">
        <v>363.37</v>
      </c>
      <c r="E88" s="61">
        <v>333.25</v>
      </c>
      <c r="F88" s="61">
        <v>790.40000000000009</v>
      </c>
      <c r="G88" s="61">
        <v>999.07999999999993</v>
      </c>
      <c r="H88" s="61">
        <v>818.16</v>
      </c>
      <c r="I88" s="61">
        <v>515.66</v>
      </c>
      <c r="J88" s="61">
        <v>683.84999999999991</v>
      </c>
      <c r="K88" s="61">
        <v>1014.3499999999999</v>
      </c>
      <c r="L88" s="61">
        <v>2357.0700000000002</v>
      </c>
      <c r="M88" s="82">
        <v>3927.8</v>
      </c>
      <c r="N88" s="42">
        <f t="shared" si="69"/>
        <v>0.6663909005672296</v>
      </c>
      <c r="P88" s="340">
        <f t="shared" si="82"/>
        <v>1.1233057809178698E-4</v>
      </c>
      <c r="Q88" s="341">
        <f t="shared" si="83"/>
        <v>7.1584430897863205E-4</v>
      </c>
      <c r="R88" s="341"/>
      <c r="S88" s="341">
        <f t="shared" si="84"/>
        <v>1.3549208057937476E-3</v>
      </c>
      <c r="T88" s="352">
        <f t="shared" si="85"/>
        <v>2.2064143979690074E-3</v>
      </c>
      <c r="V88" s="97">
        <v>64.78</v>
      </c>
      <c r="W88" s="61">
        <v>66.037000000000006</v>
      </c>
      <c r="X88" s="61">
        <v>131.37499999999997</v>
      </c>
      <c r="Y88" s="61">
        <v>129.95099999999999</v>
      </c>
      <c r="Z88" s="61">
        <v>206.04400000000001</v>
      </c>
      <c r="AA88" s="61">
        <v>306.05700000000002</v>
      </c>
      <c r="AB88" s="61">
        <v>295.21500000000003</v>
      </c>
      <c r="AC88" s="61">
        <v>272.43799999999999</v>
      </c>
      <c r="AD88" s="61">
        <v>319.57900000000001</v>
      </c>
      <c r="AE88" s="61">
        <v>448.02399999999994</v>
      </c>
      <c r="AF88" s="61">
        <v>888.5619999999999</v>
      </c>
      <c r="AG88" s="38">
        <v>1536.7059999999999</v>
      </c>
      <c r="AH88" s="42">
        <f t="shared" si="70"/>
        <v>0.72943024797369238</v>
      </c>
      <c r="AJ88" s="340">
        <f t="shared" si="86"/>
        <v>2.8384449873146975E-4</v>
      </c>
      <c r="AK88" s="341">
        <f t="shared" si="87"/>
        <v>9.758023326858975E-4</v>
      </c>
      <c r="AL88" s="341">
        <f t="shared" si="88"/>
        <v>1.2292399018673534E-3</v>
      </c>
      <c r="AM88" s="341">
        <f t="shared" si="89"/>
        <v>1.9223143498093775E-3</v>
      </c>
      <c r="AN88" s="352">
        <f t="shared" si="90"/>
        <v>3.0858540338586471E-3</v>
      </c>
      <c r="AP88" s="52">
        <f t="shared" si="71"/>
        <v>4.9311106036385768</v>
      </c>
      <c r="AQ88" s="74">
        <f t="shared" si="72"/>
        <v>5.4093217562254257</v>
      </c>
      <c r="AR88" s="74">
        <f t="shared" si="73"/>
        <v>3.6154608250543512</v>
      </c>
      <c r="AS88" s="74">
        <f t="shared" si="74"/>
        <v>3.8995048762190549</v>
      </c>
      <c r="AT88" s="74">
        <f t="shared" si="75"/>
        <v>2.6068319838056682</v>
      </c>
      <c r="AU88" s="74">
        <f t="shared" si="76"/>
        <v>3.0633883172518721</v>
      </c>
      <c r="AV88" s="74">
        <f t="shared" si="77"/>
        <v>3.6082795541214434</v>
      </c>
      <c r="AW88" s="74">
        <f t="shared" si="78"/>
        <v>5.2832874374587915</v>
      </c>
      <c r="AX88" s="74">
        <f t="shared" si="79"/>
        <v>4.6732324340133076</v>
      </c>
      <c r="AY88" s="74">
        <f t="shared" si="79"/>
        <v>4.4168580864593086</v>
      </c>
      <c r="AZ88" s="74">
        <f t="shared" si="80"/>
        <v>3.7697734899684772</v>
      </c>
      <c r="BA88" s="142">
        <f t="shared" si="81"/>
        <v>3.912383522582616</v>
      </c>
      <c r="BB88" s="42">
        <f t="shared" si="91"/>
        <v>3.7829867760922516E-2</v>
      </c>
    </row>
    <row r="89" spans="1:54" ht="20.100000000000001" customHeight="1">
      <c r="A89" s="88" t="s">
        <v>158</v>
      </c>
      <c r="B89" s="90">
        <v>939.21000000000015</v>
      </c>
      <c r="C89" s="61">
        <v>1360.56</v>
      </c>
      <c r="D89" s="61">
        <v>1762.3500000000001</v>
      </c>
      <c r="E89" s="61">
        <v>1618.9600000000003</v>
      </c>
      <c r="F89" s="61">
        <v>1639.3999999999999</v>
      </c>
      <c r="G89" s="61">
        <v>1511.97</v>
      </c>
      <c r="H89" s="61">
        <v>1565.2700000000002</v>
      </c>
      <c r="I89" s="61">
        <v>1994.08</v>
      </c>
      <c r="J89" s="61">
        <v>1332.5</v>
      </c>
      <c r="K89" s="61">
        <v>1216.4000000000001</v>
      </c>
      <c r="L89" s="61">
        <v>1849.4099999999999</v>
      </c>
      <c r="M89" s="82">
        <v>2092.6799999999998</v>
      </c>
      <c r="N89" s="42">
        <f t="shared" si="69"/>
        <v>0.13153924765195388</v>
      </c>
      <c r="P89" s="340">
        <f t="shared" si="82"/>
        <v>8.0309052485032532E-4</v>
      </c>
      <c r="Q89" s="341">
        <f t="shared" si="83"/>
        <v>1.083331785088704E-3</v>
      </c>
      <c r="R89" s="341"/>
      <c r="S89" s="341">
        <f t="shared" si="84"/>
        <v>1.0631012602268981E-3</v>
      </c>
      <c r="T89" s="352">
        <f t="shared" si="85"/>
        <v>1.1755484704775655E-3</v>
      </c>
      <c r="V89" s="97">
        <v>675.71100000000001</v>
      </c>
      <c r="W89" s="61">
        <v>963.94499999999994</v>
      </c>
      <c r="X89" s="61">
        <v>1059.4280000000001</v>
      </c>
      <c r="Y89" s="61">
        <v>1035.7179999999996</v>
      </c>
      <c r="Z89" s="61">
        <v>1163.9950000000001</v>
      </c>
      <c r="AA89" s="61">
        <v>1055.53</v>
      </c>
      <c r="AB89" s="61">
        <v>1019.1410000000001</v>
      </c>
      <c r="AC89" s="61">
        <v>1362.1870000000001</v>
      </c>
      <c r="AD89" s="61">
        <v>970.59</v>
      </c>
      <c r="AE89" s="61">
        <v>844.20600000000013</v>
      </c>
      <c r="AF89" s="61">
        <v>1527.575</v>
      </c>
      <c r="AG89" s="38">
        <v>1512.3090000000002</v>
      </c>
      <c r="AH89" s="42">
        <f t="shared" si="70"/>
        <v>-9.9936173346643203E-3</v>
      </c>
      <c r="AJ89" s="340">
        <f t="shared" si="86"/>
        <v>2.9607417425492463E-3</v>
      </c>
      <c r="AK89" s="341">
        <f t="shared" si="87"/>
        <v>3.3653490566134584E-3</v>
      </c>
      <c r="AL89" s="341">
        <f t="shared" si="88"/>
        <v>2.3162413187593329E-3</v>
      </c>
      <c r="AM89" s="341">
        <f t="shared" si="89"/>
        <v>3.3047545842721836E-3</v>
      </c>
      <c r="AN89" s="352">
        <f t="shared" si="90"/>
        <v>3.0368625020600801E-3</v>
      </c>
      <c r="AP89" s="52">
        <f t="shared" si="71"/>
        <v>7.1944613025840853</v>
      </c>
      <c r="AQ89" s="74">
        <f t="shared" si="72"/>
        <v>7.0849135650026458</v>
      </c>
      <c r="AR89" s="74">
        <f t="shared" si="73"/>
        <v>6.0114506199109137</v>
      </c>
      <c r="AS89" s="74">
        <f t="shared" si="74"/>
        <v>6.3974279784553012</v>
      </c>
      <c r="AT89" s="74">
        <f t="shared" si="75"/>
        <v>7.1001280956447497</v>
      </c>
      <c r="AU89" s="74">
        <f t="shared" si="76"/>
        <v>6.9811570335390254</v>
      </c>
      <c r="AV89" s="74">
        <f t="shared" si="77"/>
        <v>6.5109597705188236</v>
      </c>
      <c r="AW89" s="74">
        <f t="shared" si="78"/>
        <v>6.8311552194495722</v>
      </c>
      <c r="AX89" s="74">
        <f t="shared" si="79"/>
        <v>7.2839774859287054</v>
      </c>
      <c r="AY89" s="74">
        <f t="shared" si="79"/>
        <v>6.940200591910556</v>
      </c>
      <c r="AZ89" s="74">
        <f t="shared" si="80"/>
        <v>8.2597963674901731</v>
      </c>
      <c r="BA89" s="142">
        <f t="shared" si="81"/>
        <v>7.2266615058202897</v>
      </c>
      <c r="BB89" s="42">
        <f t="shared" si="91"/>
        <v>-0.1250799433429389</v>
      </c>
    </row>
    <row r="90" spans="1:54" ht="20.100000000000001" customHeight="1">
      <c r="A90" s="88" t="s">
        <v>160</v>
      </c>
      <c r="B90" s="90">
        <v>4636.8999999999996</v>
      </c>
      <c r="C90" s="61">
        <v>4196.91</v>
      </c>
      <c r="D90" s="61">
        <v>5508.25</v>
      </c>
      <c r="E90" s="61">
        <v>6671.28</v>
      </c>
      <c r="F90" s="61">
        <v>3004.5299999999997</v>
      </c>
      <c r="G90" s="61">
        <v>2305.59</v>
      </c>
      <c r="H90" s="61">
        <v>2533.8399999999997</v>
      </c>
      <c r="I90" s="61">
        <v>2930.44</v>
      </c>
      <c r="J90" s="61">
        <v>2430.9300000000003</v>
      </c>
      <c r="K90" s="61">
        <v>3347.8599999999992</v>
      </c>
      <c r="L90" s="61">
        <v>2735.06</v>
      </c>
      <c r="M90" s="82">
        <v>3952.2200000000003</v>
      </c>
      <c r="N90" s="42">
        <f t="shared" si="69"/>
        <v>0.44502131580294413</v>
      </c>
      <c r="P90" s="340">
        <f t="shared" si="82"/>
        <v>3.9648752192571121E-3</v>
      </c>
      <c r="Q90" s="341">
        <f t="shared" si="83"/>
        <v>1.6519632865616813E-3</v>
      </c>
      <c r="R90" s="341"/>
      <c r="S90" s="341">
        <f t="shared" si="84"/>
        <v>1.572201801004742E-3</v>
      </c>
      <c r="T90" s="352">
        <f t="shared" si="85"/>
        <v>2.2201321635371128E-3</v>
      </c>
      <c r="V90" s="97">
        <v>1253.039</v>
      </c>
      <c r="W90" s="61">
        <v>1198.806</v>
      </c>
      <c r="X90" s="61">
        <v>1407.8009999999999</v>
      </c>
      <c r="Y90" s="61">
        <v>1480.3649999999996</v>
      </c>
      <c r="Z90" s="61">
        <v>1064.634</v>
      </c>
      <c r="AA90" s="61">
        <v>1153.7950000000001</v>
      </c>
      <c r="AB90" s="61">
        <v>1206.8449999999998</v>
      </c>
      <c r="AC90" s="61">
        <v>1344.5240000000001</v>
      </c>
      <c r="AD90" s="61">
        <v>1085.837</v>
      </c>
      <c r="AE90" s="61">
        <v>1435.758</v>
      </c>
      <c r="AF90" s="61">
        <v>1151.4640000000002</v>
      </c>
      <c r="AG90" s="38">
        <v>1451.7710000000002</v>
      </c>
      <c r="AH90" s="42">
        <f t="shared" si="70"/>
        <v>0.26080450626333085</v>
      </c>
      <c r="AJ90" s="340">
        <f t="shared" si="86"/>
        <v>5.4904017728617189E-3</v>
      </c>
      <c r="AK90" s="341">
        <f t="shared" si="87"/>
        <v>3.6786476128346192E-3</v>
      </c>
      <c r="AL90" s="341">
        <f t="shared" si="88"/>
        <v>3.9392778579390121E-3</v>
      </c>
      <c r="AM90" s="341">
        <f t="shared" si="89"/>
        <v>2.4910763351222599E-3</v>
      </c>
      <c r="AN90" s="352">
        <f t="shared" si="90"/>
        <v>2.9152963524506333E-3</v>
      </c>
      <c r="AP90" s="52">
        <f t="shared" si="71"/>
        <v>2.7023205158618908</v>
      </c>
      <c r="AQ90" s="74">
        <f t="shared" si="72"/>
        <v>2.8564014953858914</v>
      </c>
      <c r="AR90" s="74">
        <f t="shared" si="73"/>
        <v>2.5558044751055236</v>
      </c>
      <c r="AS90" s="74">
        <f t="shared" si="74"/>
        <v>2.2190119437349347</v>
      </c>
      <c r="AT90" s="74">
        <f t="shared" si="75"/>
        <v>3.5434294215734248</v>
      </c>
      <c r="AU90" s="74">
        <f t="shared" si="76"/>
        <v>5.0043372845996039</v>
      </c>
      <c r="AV90" s="74">
        <f t="shared" si="77"/>
        <v>4.7629092602532124</v>
      </c>
      <c r="AW90" s="74">
        <f t="shared" si="78"/>
        <v>4.5881301101541068</v>
      </c>
      <c r="AX90" s="74">
        <f t="shared" si="79"/>
        <v>4.4667555215493655</v>
      </c>
      <c r="AY90" s="74">
        <f t="shared" si="79"/>
        <v>4.2885843494052924</v>
      </c>
      <c r="AZ90" s="74">
        <f t="shared" si="80"/>
        <v>4.2100136742886818</v>
      </c>
      <c r="BA90" s="142">
        <f t="shared" si="81"/>
        <v>3.6733051297751644</v>
      </c>
      <c r="BB90" s="42">
        <f t="shared" si="91"/>
        <v>-0.12748380077511243</v>
      </c>
    </row>
    <row r="91" spans="1:54" ht="20.100000000000001" customHeight="1">
      <c r="A91" s="88" t="s">
        <v>161</v>
      </c>
      <c r="B91" s="90">
        <v>1686.3999999999999</v>
      </c>
      <c r="C91" s="61">
        <v>1216.0500000000002</v>
      </c>
      <c r="D91" s="61">
        <v>1656.07</v>
      </c>
      <c r="E91" s="61">
        <v>1142.71</v>
      </c>
      <c r="F91" s="61">
        <v>2099.14</v>
      </c>
      <c r="G91" s="61">
        <v>1544.3700000000001</v>
      </c>
      <c r="H91" s="61">
        <v>2098.54</v>
      </c>
      <c r="I91" s="61">
        <v>1886.34</v>
      </c>
      <c r="J91" s="61">
        <v>2136.2600000000007</v>
      </c>
      <c r="K91" s="61">
        <v>1980.0100000000002</v>
      </c>
      <c r="L91" s="61">
        <v>2328.9500000000003</v>
      </c>
      <c r="M91" s="82">
        <v>2232.2799999999997</v>
      </c>
      <c r="N91" s="42">
        <f t="shared" si="69"/>
        <v>-4.1507975697202826E-2</v>
      </c>
      <c r="P91" s="340">
        <f t="shared" si="82"/>
        <v>1.4419904612467801E-3</v>
      </c>
      <c r="Q91" s="341">
        <f t="shared" si="83"/>
        <v>1.1065464982357072E-3</v>
      </c>
      <c r="R91" s="341"/>
      <c r="S91" s="341">
        <f t="shared" si="84"/>
        <v>1.33875651153905E-3</v>
      </c>
      <c r="T91" s="352">
        <f t="shared" si="85"/>
        <v>1.2539678018988378E-3</v>
      </c>
      <c r="V91" s="97">
        <v>962.51700000000005</v>
      </c>
      <c r="W91" s="61">
        <v>682.05799999999999</v>
      </c>
      <c r="X91" s="61">
        <v>950.19499999999994</v>
      </c>
      <c r="Y91" s="61">
        <v>729.5329999999999</v>
      </c>
      <c r="Z91" s="61">
        <v>1112.961</v>
      </c>
      <c r="AA91" s="61">
        <v>867.11300000000006</v>
      </c>
      <c r="AB91" s="61">
        <v>1100.1659999999999</v>
      </c>
      <c r="AC91" s="61">
        <v>999.303</v>
      </c>
      <c r="AD91" s="61">
        <v>1569.739</v>
      </c>
      <c r="AE91" s="61">
        <v>1038.175</v>
      </c>
      <c r="AF91" s="61">
        <v>1095.7169999999999</v>
      </c>
      <c r="AG91" s="38">
        <v>1422.5850000000005</v>
      </c>
      <c r="AH91" s="42">
        <f t="shared" si="70"/>
        <v>0.29831425450184734</v>
      </c>
      <c r="AJ91" s="340">
        <f t="shared" si="86"/>
        <v>4.2174306172509737E-3</v>
      </c>
      <c r="AK91" s="341">
        <f t="shared" si="87"/>
        <v>2.7646186432666682E-3</v>
      </c>
      <c r="AL91" s="341">
        <f t="shared" si="88"/>
        <v>2.8484325284385205E-3</v>
      </c>
      <c r="AM91" s="341">
        <f t="shared" si="89"/>
        <v>2.3704733180465536E-3</v>
      </c>
      <c r="AN91" s="352">
        <f t="shared" si="90"/>
        <v>2.8566880462214668E-3</v>
      </c>
      <c r="AP91" s="52">
        <f t="shared" si="71"/>
        <v>5.7075249051233401</v>
      </c>
      <c r="AQ91" s="74">
        <f t="shared" si="72"/>
        <v>5.6087989803050853</v>
      </c>
      <c r="AR91" s="74">
        <f t="shared" si="73"/>
        <v>5.7376499785637076</v>
      </c>
      <c r="AS91" s="74">
        <f t="shared" si="74"/>
        <v>6.3842357203489941</v>
      </c>
      <c r="AT91" s="74">
        <f t="shared" si="75"/>
        <v>5.301985575045018</v>
      </c>
      <c r="AU91" s="74">
        <f t="shared" si="76"/>
        <v>5.6146713546624198</v>
      </c>
      <c r="AV91" s="74">
        <f t="shared" si="77"/>
        <v>5.2425305212195141</v>
      </c>
      <c r="AW91" s="74">
        <f t="shared" si="78"/>
        <v>5.2975762587868571</v>
      </c>
      <c r="AX91" s="74">
        <f t="shared" si="79"/>
        <v>7.3480709276960638</v>
      </c>
      <c r="AY91" s="74">
        <f t="shared" si="79"/>
        <v>5.2432815995878803</v>
      </c>
      <c r="AZ91" s="74">
        <f t="shared" si="80"/>
        <v>4.704768243199724</v>
      </c>
      <c r="BA91" s="142">
        <f t="shared" si="81"/>
        <v>6.3727892558281249</v>
      </c>
      <c r="BB91" s="42">
        <f t="shared" si="91"/>
        <v>0.3545384015544995</v>
      </c>
    </row>
    <row r="92" spans="1:54" ht="20.100000000000001" customHeight="1">
      <c r="A92" s="88" t="s">
        <v>162</v>
      </c>
      <c r="B92" s="90">
        <v>117.9</v>
      </c>
      <c r="C92" s="61">
        <v>99.87</v>
      </c>
      <c r="D92" s="61">
        <v>0.27</v>
      </c>
      <c r="E92" s="61">
        <v>26.79</v>
      </c>
      <c r="F92" s="61">
        <v>49.15</v>
      </c>
      <c r="G92" s="61">
        <v>46.82</v>
      </c>
      <c r="H92" s="61">
        <v>807.57</v>
      </c>
      <c r="I92" s="61">
        <v>433.96000000000004</v>
      </c>
      <c r="J92" s="61">
        <v>439.34</v>
      </c>
      <c r="K92" s="61">
        <v>1844.3899999999999</v>
      </c>
      <c r="L92" s="61">
        <v>4669.1500000000005</v>
      </c>
      <c r="M92" s="82">
        <v>6095.2500000000009</v>
      </c>
      <c r="N92" s="42">
        <f t="shared" si="69"/>
        <v>0.30543032457727859</v>
      </c>
      <c r="P92" s="340">
        <f t="shared" si="82"/>
        <v>1.0081278189100771E-4</v>
      </c>
      <c r="Q92" s="341">
        <f t="shared" si="83"/>
        <v>3.354669350440361E-5</v>
      </c>
      <c r="R92" s="341"/>
      <c r="S92" s="341">
        <f t="shared" si="84"/>
        <v>2.6839798904452891E-3</v>
      </c>
      <c r="T92" s="352">
        <f t="shared" si="85"/>
        <v>3.4239643971741419E-3</v>
      </c>
      <c r="V92" s="97">
        <v>15.249000000000001</v>
      </c>
      <c r="W92" s="61">
        <v>33.271000000000001</v>
      </c>
      <c r="X92" s="61">
        <v>0.16700000000000001</v>
      </c>
      <c r="Y92" s="61">
        <v>9.9190000000000005</v>
      </c>
      <c r="Z92" s="61">
        <v>20.494999999999997</v>
      </c>
      <c r="AA92" s="61">
        <v>19.950999999999997</v>
      </c>
      <c r="AB92" s="61">
        <v>136.244</v>
      </c>
      <c r="AC92" s="61">
        <v>179.95599999999999</v>
      </c>
      <c r="AD92" s="61">
        <v>168.291</v>
      </c>
      <c r="AE92" s="61">
        <v>495.60699999999997</v>
      </c>
      <c r="AF92" s="61">
        <v>979.23100000000011</v>
      </c>
      <c r="AG92" s="38">
        <v>1240.9400000000003</v>
      </c>
      <c r="AH92" s="42">
        <f t="shared" si="70"/>
        <v>0.26725971706369606</v>
      </c>
      <c r="AJ92" s="340">
        <f t="shared" si="86"/>
        <v>6.6816066087622454E-5</v>
      </c>
      <c r="AK92" s="341">
        <f t="shared" si="87"/>
        <v>6.3609825422768757E-5</v>
      </c>
      <c r="AL92" s="341">
        <f t="shared" si="88"/>
        <v>1.359793002260534E-3</v>
      </c>
      <c r="AM92" s="341">
        <f t="shared" si="89"/>
        <v>2.1184675949209924E-3</v>
      </c>
      <c r="AN92" s="352">
        <f t="shared" si="90"/>
        <v>2.4919273463997345E-3</v>
      </c>
      <c r="AP92" s="52">
        <f t="shared" si="71"/>
        <v>1.2933842239185749</v>
      </c>
      <c r="AQ92" s="74">
        <f t="shared" si="72"/>
        <v>3.3314308601181537</v>
      </c>
      <c r="AR92" s="74">
        <f t="shared" si="73"/>
        <v>6.1851851851851851</v>
      </c>
      <c r="AS92" s="74">
        <f t="shared" si="74"/>
        <v>3.702500933184024</v>
      </c>
      <c r="AT92" s="74">
        <f t="shared" si="75"/>
        <v>4.1698880976602233</v>
      </c>
      <c r="AU92" s="74">
        <f t="shared" si="76"/>
        <v>4.2612131567706104</v>
      </c>
      <c r="AV92" s="74">
        <f t="shared" si="77"/>
        <v>1.6870859492056414</v>
      </c>
      <c r="AW92" s="74">
        <f t="shared" si="78"/>
        <v>4.1468338095677018</v>
      </c>
      <c r="AX92" s="74">
        <f t="shared" si="79"/>
        <v>3.8305412664451222</v>
      </c>
      <c r="AY92" s="74">
        <f t="shared" si="79"/>
        <v>2.687105221780643</v>
      </c>
      <c r="AZ92" s="74">
        <f t="shared" si="80"/>
        <v>2.0972361136395277</v>
      </c>
      <c r="BA92" s="142">
        <f t="shared" si="81"/>
        <v>2.0359132111070095</v>
      </c>
      <c r="BB92" s="42">
        <f t="shared" si="91"/>
        <v>-2.923986580895694E-2</v>
      </c>
    </row>
    <row r="93" spans="1:54" ht="20.100000000000001" customHeight="1">
      <c r="A93" s="88" t="s">
        <v>163</v>
      </c>
      <c r="B93" s="90">
        <v>4286.5800000000017</v>
      </c>
      <c r="C93" s="61">
        <v>4070.8100000000004</v>
      </c>
      <c r="D93" s="61">
        <v>3870.67</v>
      </c>
      <c r="E93" s="61">
        <v>4499.0200000000004</v>
      </c>
      <c r="F93" s="61">
        <v>4463.5700000000006</v>
      </c>
      <c r="G93" s="61">
        <v>5146.32</v>
      </c>
      <c r="H93" s="61">
        <v>3494.7499999999995</v>
      </c>
      <c r="I93" s="61">
        <v>3790.16</v>
      </c>
      <c r="J93" s="61">
        <v>2330.4399999999996</v>
      </c>
      <c r="K93" s="61">
        <v>2614.7000000000003</v>
      </c>
      <c r="L93" s="61">
        <v>1246.98</v>
      </c>
      <c r="M93" s="82">
        <v>1633.0400000000002</v>
      </c>
      <c r="N93" s="42">
        <f t="shared" si="69"/>
        <v>0.30959598389709553</v>
      </c>
      <c r="P93" s="340">
        <f t="shared" si="82"/>
        <v>3.6653270110123489E-3</v>
      </c>
      <c r="Q93" s="341">
        <f t="shared" si="83"/>
        <v>3.6873562519346937E-3</v>
      </c>
      <c r="R93" s="341"/>
      <c r="S93" s="341">
        <f t="shared" si="84"/>
        <v>7.1680482395885029E-4</v>
      </c>
      <c r="T93" s="352">
        <f t="shared" si="85"/>
        <v>9.1734888957159435E-4</v>
      </c>
      <c r="V93" s="97">
        <v>1807.2890000000002</v>
      </c>
      <c r="W93" s="61">
        <v>2276.7380000000007</v>
      </c>
      <c r="X93" s="61">
        <v>2165.6560000000004</v>
      </c>
      <c r="Y93" s="61">
        <v>2255.8020000000001</v>
      </c>
      <c r="Z93" s="61">
        <v>2276.1410000000005</v>
      </c>
      <c r="AA93" s="61">
        <v>2095.8739999999998</v>
      </c>
      <c r="AB93" s="61">
        <v>2284.0709999999999</v>
      </c>
      <c r="AC93" s="61">
        <v>2406.2530000000002</v>
      </c>
      <c r="AD93" s="61">
        <v>1581.7529999999997</v>
      </c>
      <c r="AE93" s="61">
        <v>1491.2259999999999</v>
      </c>
      <c r="AF93" s="61">
        <v>954.30599999999993</v>
      </c>
      <c r="AG93" s="38">
        <v>1168.521</v>
      </c>
      <c r="AH93" s="42">
        <f t="shared" si="70"/>
        <v>0.22447202469648106</v>
      </c>
      <c r="AJ93" s="340">
        <f t="shared" si="86"/>
        <v>7.9189416527925185E-3</v>
      </c>
      <c r="AK93" s="341">
        <f t="shared" si="87"/>
        <v>6.6822805497528965E-3</v>
      </c>
      <c r="AL93" s="341">
        <f t="shared" si="88"/>
        <v>4.0914649704079384E-3</v>
      </c>
      <c r="AM93" s="341">
        <f t="shared" si="89"/>
        <v>2.0645448690234198E-3</v>
      </c>
      <c r="AN93" s="352">
        <f t="shared" si="90"/>
        <v>2.3465030015491187E-3</v>
      </c>
      <c r="AP93" s="52">
        <f t="shared" si="71"/>
        <v>4.2161560031540288</v>
      </c>
      <c r="AQ93" s="74">
        <f t="shared" si="72"/>
        <v>5.5928377890395282</v>
      </c>
      <c r="AR93" s="74">
        <f t="shared" si="73"/>
        <v>5.5950416852896279</v>
      </c>
      <c r="AS93" s="74">
        <f t="shared" si="74"/>
        <v>5.0139852679027879</v>
      </c>
      <c r="AT93" s="74">
        <f t="shared" si="75"/>
        <v>5.0993733715389258</v>
      </c>
      <c r="AU93" s="74">
        <f t="shared" si="76"/>
        <v>4.0725683595268078</v>
      </c>
      <c r="AV93" s="74">
        <f t="shared" si="77"/>
        <v>6.5357207239430579</v>
      </c>
      <c r="AW93" s="74">
        <f t="shared" si="78"/>
        <v>6.3486844882537952</v>
      </c>
      <c r="AX93" s="74">
        <f t="shared" si="79"/>
        <v>6.7873577521841364</v>
      </c>
      <c r="AY93" s="74">
        <f t="shared" si="79"/>
        <v>5.7032393773664269</v>
      </c>
      <c r="AZ93" s="74">
        <f t="shared" si="80"/>
        <v>7.6529374969927328</v>
      </c>
      <c r="BA93" s="142">
        <f t="shared" si="81"/>
        <v>7.1554952726203878</v>
      </c>
      <c r="BB93" s="42">
        <f t="shared" si="91"/>
        <v>-6.5000168179580445E-2</v>
      </c>
    </row>
    <row r="94" spans="1:54" ht="20.100000000000001" customHeight="1">
      <c r="A94" s="88" t="s">
        <v>165</v>
      </c>
      <c r="B94" s="90">
        <v>92.47</v>
      </c>
      <c r="C94" s="61">
        <v>91.57</v>
      </c>
      <c r="D94" s="61">
        <v>235.82</v>
      </c>
      <c r="E94" s="61">
        <v>174.31</v>
      </c>
      <c r="F94" s="61">
        <v>193.07</v>
      </c>
      <c r="G94" s="61">
        <v>302.36</v>
      </c>
      <c r="H94" s="61">
        <v>413.28999999999996</v>
      </c>
      <c r="I94" s="61">
        <v>905.48</v>
      </c>
      <c r="J94" s="61">
        <v>5693.7100000000009</v>
      </c>
      <c r="K94" s="61">
        <v>9979.68</v>
      </c>
      <c r="L94" s="61">
        <v>4976.8</v>
      </c>
      <c r="M94" s="82">
        <v>7043.0700000000006</v>
      </c>
      <c r="N94" s="42">
        <f t="shared" si="69"/>
        <v>0.41518043722874143</v>
      </c>
      <c r="P94" s="340">
        <f t="shared" si="82"/>
        <v>7.9068345559469734E-5</v>
      </c>
      <c r="Q94" s="341">
        <f t="shared" si="83"/>
        <v>2.166419958990063E-4</v>
      </c>
      <c r="R94" s="341"/>
      <c r="S94" s="341">
        <f t="shared" si="84"/>
        <v>2.8608271567133444E-3</v>
      </c>
      <c r="T94" s="352">
        <f t="shared" si="85"/>
        <v>3.9563957059686287E-3</v>
      </c>
      <c r="V94" s="97">
        <v>32.831000000000003</v>
      </c>
      <c r="W94" s="61">
        <v>38.159999999999997</v>
      </c>
      <c r="X94" s="61">
        <v>75.519000000000005</v>
      </c>
      <c r="Y94" s="61">
        <v>60.146000000000001</v>
      </c>
      <c r="Z94" s="61">
        <v>77.400000000000006</v>
      </c>
      <c r="AA94" s="61">
        <v>91.069000000000003</v>
      </c>
      <c r="AB94" s="61">
        <v>110.212</v>
      </c>
      <c r="AC94" s="61">
        <v>203.00800000000001</v>
      </c>
      <c r="AD94" s="61">
        <v>650.74300000000005</v>
      </c>
      <c r="AE94" s="61">
        <v>1395.325</v>
      </c>
      <c r="AF94" s="61">
        <v>792.71700000000021</v>
      </c>
      <c r="AG94" s="38">
        <v>1147.8520000000003</v>
      </c>
      <c r="AH94" s="42">
        <f t="shared" si="70"/>
        <v>0.44799720455093056</v>
      </c>
      <c r="AJ94" s="340">
        <f t="shared" si="86"/>
        <v>1.4385456526478673E-4</v>
      </c>
      <c r="AK94" s="341">
        <f t="shared" si="87"/>
        <v>2.9035553062132868E-4</v>
      </c>
      <c r="AL94" s="341">
        <f t="shared" si="88"/>
        <v>3.8283421559404522E-3</v>
      </c>
      <c r="AM94" s="341">
        <f t="shared" si="89"/>
        <v>1.7149633502646308E-3</v>
      </c>
      <c r="AN94" s="352">
        <f t="shared" si="90"/>
        <v>2.304997653729937E-3</v>
      </c>
      <c r="AP94" s="52">
        <f t="shared" si="71"/>
        <v>3.5504487942035254</v>
      </c>
      <c r="AQ94" s="74">
        <f t="shared" si="72"/>
        <v>4.1673037020858361</v>
      </c>
      <c r="AR94" s="74">
        <f t="shared" si="73"/>
        <v>3.2024001356967178</v>
      </c>
      <c r="AS94" s="74">
        <f t="shared" si="74"/>
        <v>3.4505191899489418</v>
      </c>
      <c r="AT94" s="74">
        <f t="shared" si="75"/>
        <v>4.0089086859688203</v>
      </c>
      <c r="AU94" s="74">
        <f t="shared" si="76"/>
        <v>3.0119394099748642</v>
      </c>
      <c r="AV94" s="74">
        <f t="shared" si="77"/>
        <v>2.6666989281134317</v>
      </c>
      <c r="AW94" s="74">
        <f t="shared" si="78"/>
        <v>2.2419931969783984</v>
      </c>
      <c r="AX94" s="74">
        <f t="shared" si="79"/>
        <v>1.1429156033587942</v>
      </c>
      <c r="AY94" s="74">
        <f t="shared" si="79"/>
        <v>1.3981660734612733</v>
      </c>
      <c r="AZ94" s="74">
        <f t="shared" si="80"/>
        <v>1.5928247066388044</v>
      </c>
      <c r="BA94" s="142">
        <f t="shared" si="81"/>
        <v>1.6297608855229329</v>
      </c>
      <c r="BB94" s="42">
        <f t="shared" si="91"/>
        <v>2.3189104695689706E-2</v>
      </c>
    </row>
    <row r="95" spans="1:54" ht="20.100000000000001" customHeight="1" thickBot="1">
      <c r="A95" s="48" t="s">
        <v>33</v>
      </c>
      <c r="B95" s="91">
        <f t="shared" ref="B95:K95" si="92">B96-SUM(B68:B94)</f>
        <v>25956.780000000028</v>
      </c>
      <c r="C95" s="67">
        <f t="shared" si="92"/>
        <v>31103.009999999544</v>
      </c>
      <c r="D95" s="67">
        <f t="shared" si="92"/>
        <v>38488.639999998733</v>
      </c>
      <c r="E95" s="67">
        <f t="shared" si="92"/>
        <v>34439.680000000168</v>
      </c>
      <c r="F95" s="67">
        <f t="shared" si="92"/>
        <v>36397.239999999525</v>
      </c>
      <c r="G95" s="67">
        <f t="shared" si="92"/>
        <v>40410.639999999432</v>
      </c>
      <c r="H95" s="67">
        <f t="shared" si="92"/>
        <v>37654.770000000019</v>
      </c>
      <c r="I95" s="67">
        <f t="shared" si="92"/>
        <v>47730.059999999823</v>
      </c>
      <c r="J95" s="67">
        <f t="shared" si="92"/>
        <v>45592.180000000633</v>
      </c>
      <c r="K95" s="67">
        <f t="shared" si="92"/>
        <v>54572.210000000894</v>
      </c>
      <c r="L95" s="67">
        <f t="shared" ref="L95:M95" si="93">L96-SUM(L68:L94)</f>
        <v>52332.469999999972</v>
      </c>
      <c r="M95" s="107">
        <f t="shared" si="93"/>
        <v>68185.839999998687</v>
      </c>
      <c r="N95" s="42">
        <f t="shared" si="69"/>
        <v>0.30293563441585547</v>
      </c>
      <c r="P95" s="340">
        <f t="shared" si="82"/>
        <v>2.2194870235223697E-2</v>
      </c>
      <c r="Q95" s="349">
        <f t="shared" si="83"/>
        <v>2.8954364681691019E-2</v>
      </c>
      <c r="R95" s="341"/>
      <c r="S95" s="341">
        <f t="shared" si="84"/>
        <v>3.0082412665545392E-2</v>
      </c>
      <c r="T95" s="352">
        <f t="shared" si="85"/>
        <v>3.8302922530069804E-2</v>
      </c>
      <c r="V95" s="97">
        <f t="shared" ref="V95:AE95" si="94">V96-SUM(V68:V94)</f>
        <v>6753.9699999999721</v>
      </c>
      <c r="W95" s="61">
        <f t="shared" si="94"/>
        <v>8168.6109999999753</v>
      </c>
      <c r="X95" s="61">
        <f t="shared" si="94"/>
        <v>10065.436999999918</v>
      </c>
      <c r="Y95" s="61">
        <f t="shared" si="94"/>
        <v>10118.429999999993</v>
      </c>
      <c r="Z95" s="61">
        <f t="shared" si="94"/>
        <v>10176.20699999982</v>
      </c>
      <c r="AA95" s="61">
        <f t="shared" si="94"/>
        <v>11461.867999999959</v>
      </c>
      <c r="AB95" s="61">
        <f t="shared" si="94"/>
        <v>10604.774999999965</v>
      </c>
      <c r="AC95" s="61">
        <f t="shared" si="94"/>
        <v>13370.518999999738</v>
      </c>
      <c r="AD95" s="61">
        <f t="shared" si="94"/>
        <v>12848.668000000005</v>
      </c>
      <c r="AE95" s="61">
        <f t="shared" si="94"/>
        <v>14411.363999999943</v>
      </c>
      <c r="AF95" s="61">
        <f t="shared" ref="AF95:AG95" si="95">AF96-SUM(AF68:AF94)</f>
        <v>11988.859999999986</v>
      </c>
      <c r="AG95" s="38">
        <f t="shared" si="95"/>
        <v>17433.81300000014</v>
      </c>
      <c r="AH95" s="42">
        <f t="shared" si="70"/>
        <v>0.45416770235036197</v>
      </c>
      <c r="AJ95" s="340">
        <f t="shared" si="86"/>
        <v>2.9593658985757592E-2</v>
      </c>
      <c r="AK95" s="349">
        <f t="shared" si="87"/>
        <v>3.6543903688978856E-2</v>
      </c>
      <c r="AL95" s="341">
        <f t="shared" si="88"/>
        <v>3.9540345314390844E-2</v>
      </c>
      <c r="AM95" s="341">
        <f t="shared" si="89"/>
        <v>2.5936690535782115E-2</v>
      </c>
      <c r="AN95" s="352">
        <f t="shared" si="90"/>
        <v>3.500877993031052E-2</v>
      </c>
      <c r="AP95" s="112">
        <f t="shared" si="71"/>
        <v>2.6020061039928546</v>
      </c>
      <c r="AQ95" s="76">
        <f t="shared" si="72"/>
        <v>2.6263088363473805</v>
      </c>
      <c r="AR95" s="76">
        <f t="shared" si="73"/>
        <v>2.615170866001046</v>
      </c>
      <c r="AS95" s="76">
        <f t="shared" si="74"/>
        <v>2.9380151035084952</v>
      </c>
      <c r="AT95" s="76">
        <f t="shared" si="75"/>
        <v>2.7958732585217874</v>
      </c>
      <c r="AU95" s="76">
        <f t="shared" si="76"/>
        <v>2.8363490407477139</v>
      </c>
      <c r="AV95" s="76">
        <f t="shared" si="77"/>
        <v>2.8163164985471854</v>
      </c>
      <c r="AW95" s="76">
        <f t="shared" si="78"/>
        <v>2.8012784815271106</v>
      </c>
      <c r="AX95" s="76">
        <f t="shared" si="79"/>
        <v>2.8181736429360971</v>
      </c>
      <c r="AY95" s="76">
        <f t="shared" si="79"/>
        <v>2.6407880494485574</v>
      </c>
      <c r="AZ95" s="76">
        <f t="shared" si="80"/>
        <v>2.2909027607525485</v>
      </c>
      <c r="BA95" s="143">
        <f t="shared" si="81"/>
        <v>2.5568084223939276</v>
      </c>
      <c r="BB95" s="54">
        <f t="shared" si="91"/>
        <v>0.11607025238994892</v>
      </c>
    </row>
    <row r="96" spans="1:54" s="6" customFormat="1" ht="26.25" customHeight="1" thickBot="1">
      <c r="A96" s="58" t="s">
        <v>34</v>
      </c>
      <c r="B96" s="94">
        <v>1169494.5599999998</v>
      </c>
      <c r="C96" s="95">
        <v>1396777.8299999996</v>
      </c>
      <c r="D96" s="95">
        <v>1496071.7699999993</v>
      </c>
      <c r="E96" s="95">
        <v>1402577.06</v>
      </c>
      <c r="F96" s="95">
        <v>1451677.5899999989</v>
      </c>
      <c r="G96" s="95">
        <v>1395666.6099999999</v>
      </c>
      <c r="H96" s="95">
        <v>1132719.4100000001</v>
      </c>
      <c r="I96" s="95">
        <v>1302939.8800000001</v>
      </c>
      <c r="J96" s="95">
        <v>1270335.2800000005</v>
      </c>
      <c r="K96" s="95">
        <v>1395240.0000000012</v>
      </c>
      <c r="L96" s="95">
        <v>1739636.73</v>
      </c>
      <c r="M96" s="96">
        <v>1780173.2999999993</v>
      </c>
      <c r="N96" s="139">
        <f t="shared" si="69"/>
        <v>2.3301744152067521E-2</v>
      </c>
      <c r="O96"/>
      <c r="P96" s="353">
        <f>SUM(P68:P95)</f>
        <v>1</v>
      </c>
      <c r="Q96" s="416">
        <f>SUM(Q68:Q95)</f>
        <v>0.99999999999999944</v>
      </c>
      <c r="R96" s="416"/>
      <c r="S96" s="338">
        <f t="shared" ref="S96:T96" si="96">SUM(S68:S95)</f>
        <v>0.99999999999999978</v>
      </c>
      <c r="T96" s="354">
        <f t="shared" si="96"/>
        <v>0.99999999999999956</v>
      </c>
      <c r="V96" s="99">
        <v>228223.55299999993</v>
      </c>
      <c r="W96" s="69">
        <v>265930.68800000008</v>
      </c>
      <c r="X96" s="69">
        <v>297477.92300000001</v>
      </c>
      <c r="Y96" s="69">
        <v>313201.6210000001</v>
      </c>
      <c r="Z96" s="69">
        <v>319331.63399999985</v>
      </c>
      <c r="AA96" s="69">
        <v>313646.51400000002</v>
      </c>
      <c r="AB96" s="69">
        <v>292708.82399999996</v>
      </c>
      <c r="AC96" s="69">
        <v>335676.54799999972</v>
      </c>
      <c r="AD96" s="69">
        <v>346053.39700000017</v>
      </c>
      <c r="AE96" s="69">
        <v>364472.38599999982</v>
      </c>
      <c r="AF96" s="69">
        <v>462235.53399999975</v>
      </c>
      <c r="AG96" s="85">
        <v>497984.02100000024</v>
      </c>
      <c r="AH96" s="86">
        <f t="shared" ref="AH96" si="97">(AG96-AF96)/AF96</f>
        <v>7.7338249378293158E-2</v>
      </c>
      <c r="AI96"/>
      <c r="AJ96" s="353">
        <f>SUM(AJ68:AJ95)</f>
        <v>1</v>
      </c>
      <c r="AK96" s="416">
        <f>SUM(AK68:AK95)</f>
        <v>0.99999999999999978</v>
      </c>
      <c r="AL96" s="416">
        <f>SUM(AL68:AL95)</f>
        <v>1</v>
      </c>
      <c r="AM96" s="338">
        <f t="shared" ref="AM96:AN96" si="98">SUM(AM68:AM95)</f>
        <v>1.0000000000000004</v>
      </c>
      <c r="AN96" s="354">
        <f t="shared" si="98"/>
        <v>0.99999999999999967</v>
      </c>
      <c r="AP96" s="72">
        <f t="shared" si="71"/>
        <v>1.9514716938914189</v>
      </c>
      <c r="AQ96" s="77">
        <f t="shared" si="72"/>
        <v>1.9038868049616751</v>
      </c>
      <c r="AR96" s="77">
        <f t="shared" si="73"/>
        <v>1.9883933977311807</v>
      </c>
      <c r="AS96" s="77">
        <f t="shared" si="74"/>
        <v>2.2330439441238266</v>
      </c>
      <c r="AT96" s="77">
        <f t="shared" si="75"/>
        <v>2.1997421204249634</v>
      </c>
      <c r="AU96" s="77">
        <f t="shared" si="76"/>
        <v>2.2472882259467402</v>
      </c>
      <c r="AV96" s="77">
        <f t="shared" si="77"/>
        <v>2.5841247304131558</v>
      </c>
      <c r="AW96" s="77">
        <f t="shared" si="78"/>
        <v>2.5763011260350681</v>
      </c>
      <c r="AX96" s="77">
        <f t="shared" si="79"/>
        <v>2.7241107324044407</v>
      </c>
      <c r="AY96" s="77">
        <f t="shared" si="79"/>
        <v>2.6122558556234021</v>
      </c>
      <c r="AZ96" s="77">
        <f t="shared" si="80"/>
        <v>2.6570807918041588</v>
      </c>
      <c r="BA96" s="258">
        <f t="shared" si="81"/>
        <v>2.7973906866258496</v>
      </c>
      <c r="BB96" s="86">
        <f t="shared" si="91"/>
        <v>5.2806032565694133E-2</v>
      </c>
    </row>
  </sheetData>
  <mergeCells count="36">
    <mergeCell ref="AJ36:AN37"/>
    <mergeCell ref="N65:N67"/>
    <mergeCell ref="AH65:AH67"/>
    <mergeCell ref="AP65:BA65"/>
    <mergeCell ref="V66:AG66"/>
    <mergeCell ref="AP66:BA66"/>
    <mergeCell ref="P65:T66"/>
    <mergeCell ref="AJ65:AN66"/>
    <mergeCell ref="A65:A67"/>
    <mergeCell ref="B65:M65"/>
    <mergeCell ref="B66:M66"/>
    <mergeCell ref="A36:A38"/>
    <mergeCell ref="B36:M36"/>
    <mergeCell ref="B37:M37"/>
    <mergeCell ref="A4:A6"/>
    <mergeCell ref="B5:M5"/>
    <mergeCell ref="B4:M4"/>
    <mergeCell ref="V4:AG4"/>
    <mergeCell ref="V5:AG5"/>
    <mergeCell ref="P4:T5"/>
    <mergeCell ref="BB4:BB6"/>
    <mergeCell ref="BB65:BB67"/>
    <mergeCell ref="BB36:BB38"/>
    <mergeCell ref="N36:N38"/>
    <mergeCell ref="AH36:AH38"/>
    <mergeCell ref="N4:N6"/>
    <mergeCell ref="AH4:AH6"/>
    <mergeCell ref="V36:AG36"/>
    <mergeCell ref="V37:AG37"/>
    <mergeCell ref="P36:T37"/>
    <mergeCell ref="AP4:BA4"/>
    <mergeCell ref="AP5:BA5"/>
    <mergeCell ref="AP36:BA36"/>
    <mergeCell ref="AP37:BA37"/>
    <mergeCell ref="V65:AG65"/>
    <mergeCell ref="AJ4:AN5"/>
  </mergeCells>
  <conditionalFormatting sqref="BC7:BC33">
    <cfRule type="cellIs" dxfId="35" priority="21" operator="greaterThan">
      <formula>0</formula>
    </cfRule>
    <cfRule type="cellIs" dxfId="34" priority="22" operator="lessThan">
      <formula>0</formula>
    </cfRule>
  </conditionalFormatting>
  <printOptions horizontalCentered="1"/>
  <pageMargins left="0.31496062992125984" right="0.31496062992125984" top="0.35433070866141736" bottom="0.35433070866141736" header="0.31496062992125984" footer="0.31496062992125984"/>
  <pageSetup paperSize="9" scale="42" orientation="portrait" r:id="rId1"/>
  <ignoredErrors>
    <ignoredError sqref="AF32:AG32 M32 L61:M61 L95:M95 AF95:AG95 B95:H95 B61:H61 B32:H32 V95:AB95 V32:AB32 AF61:AG61 V61:AD61" formulaRange="1"/>
    <ignoredError sqref="N92:N95 BA7:BB32 AZ39:BB55 AH39:AH55 AH7:AH32 AP39:AW55 AP7:AW32 AH57:AH61 AZ57:BB61 BA56 AP57:AW61" evalError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5" id="{69F095E2-3F76-4692-B57A-6DD6844F123D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BB7:BB33</xm:sqref>
        </x14:conditionalFormatting>
        <x14:conditionalFormatting xmlns:xm="http://schemas.microsoft.com/office/excel/2006/main">
          <x14:cfRule type="iconSet" priority="14" id="{D549D6E6-0381-404C-B0F3-1C010DCD4CB6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N7:N33</xm:sqref>
        </x14:conditionalFormatting>
        <x14:conditionalFormatting xmlns:xm="http://schemas.microsoft.com/office/excel/2006/main">
          <x14:cfRule type="iconSet" priority="13" id="{CD782832-5D80-4E88-874E-4051B6636572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AH7:AH33</xm:sqref>
        </x14:conditionalFormatting>
        <x14:conditionalFormatting xmlns:xm="http://schemas.microsoft.com/office/excel/2006/main">
          <x14:cfRule type="iconSet" priority="12" id="{7FCA2E6B-7757-4A26-9FFD-757401C24B00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BB62</xm:sqref>
        </x14:conditionalFormatting>
        <x14:conditionalFormatting xmlns:xm="http://schemas.microsoft.com/office/excel/2006/main">
          <x14:cfRule type="iconSet" priority="10" id="{454BA49B-F2C9-4ADB-8054-F42602490801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AH62</xm:sqref>
        </x14:conditionalFormatting>
        <x14:conditionalFormatting xmlns:xm="http://schemas.microsoft.com/office/excel/2006/main">
          <x14:cfRule type="iconSet" priority="9" id="{63A3FCD0-BDBC-4810-8E2A-EA8A5C98BF66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BB96</xm:sqref>
        </x14:conditionalFormatting>
        <x14:conditionalFormatting xmlns:xm="http://schemas.microsoft.com/office/excel/2006/main">
          <x14:cfRule type="iconSet" priority="8" id="{DA968FFA-AF6C-4E20-932A-6EF3669B0693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N96</xm:sqref>
        </x14:conditionalFormatting>
        <x14:conditionalFormatting xmlns:xm="http://schemas.microsoft.com/office/excel/2006/main">
          <x14:cfRule type="iconSet" priority="7" id="{725E4591-4915-4AA4-B35A-C5009BE57507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AH96</xm:sqref>
        </x14:conditionalFormatting>
        <x14:conditionalFormatting xmlns:xm="http://schemas.microsoft.com/office/excel/2006/main">
          <x14:cfRule type="iconSet" priority="3" id="{15015784-9BA6-4F5B-BD7E-2346DA481839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N68:N95</xm:sqref>
        </x14:conditionalFormatting>
        <x14:conditionalFormatting xmlns:xm="http://schemas.microsoft.com/office/excel/2006/main">
          <x14:cfRule type="iconSet" priority="2" id="{604E5384-BEF2-4FDE-BA79-04263C0723E9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AH68:AH95</xm:sqref>
        </x14:conditionalFormatting>
        <x14:conditionalFormatting xmlns:xm="http://schemas.microsoft.com/office/excel/2006/main">
          <x14:cfRule type="iconSet" priority="1" id="{1930062B-A427-428D-AA4C-CA8F1C2AE32F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BB68:BB95</xm:sqref>
        </x14:conditionalFormatting>
        <x14:conditionalFormatting xmlns:xm="http://schemas.microsoft.com/office/excel/2006/main">
          <x14:cfRule type="iconSet" priority="121" id="{0600F309-A9ED-417F-8B28-538243890A75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N39:N62</xm:sqref>
        </x14:conditionalFormatting>
        <x14:conditionalFormatting xmlns:xm="http://schemas.microsoft.com/office/excel/2006/main">
          <x14:cfRule type="iconSet" priority="123" id="{786D96AE-8378-40A9-B139-AAD709B27FA2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AH39:AH61</xm:sqref>
        </x14:conditionalFormatting>
        <x14:conditionalFormatting xmlns:xm="http://schemas.microsoft.com/office/excel/2006/main">
          <x14:cfRule type="iconSet" priority="125" id="{17D4CB79-D149-4A34-9FD3-729DAF5FF338}">
            <x14:iconSet iconSet="3Triangles">
              <x14:cfvo type="percent">
                <xm:f>0</xm:f>
              </x14:cfvo>
              <x14:cfvo type="num">
                <xm:f>0</xm:f>
              </x14:cfvo>
              <x14:cfvo type="num">
                <xm:f>1E-3</xm:f>
              </x14:cfvo>
            </x14:iconSet>
          </x14:cfRule>
          <xm:sqref>BB39:BB61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Folhas de Cálculo</vt:lpstr>
      </vt:variant>
      <vt:variant>
        <vt:i4>34</vt:i4>
      </vt:variant>
      <vt:variant>
        <vt:lpstr>Intervalos com Nome</vt:lpstr>
      </vt:variant>
      <vt:variant>
        <vt:i4>28</vt:i4>
      </vt:variant>
    </vt:vector>
  </HeadingPairs>
  <TitlesOfParts>
    <vt:vector size="62" baseType="lpstr">
      <vt:lpstr>Indice</vt:lpstr>
      <vt:lpstr>0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10</vt:lpstr>
      <vt:lpstr>11</vt:lpstr>
      <vt:lpstr>12</vt:lpstr>
      <vt:lpstr>13</vt:lpstr>
      <vt:lpstr>14</vt:lpstr>
      <vt:lpstr>15</vt:lpstr>
      <vt:lpstr>16</vt:lpstr>
      <vt:lpstr>17</vt:lpstr>
      <vt:lpstr>18</vt:lpstr>
      <vt:lpstr>19</vt:lpstr>
      <vt:lpstr>20</vt:lpstr>
      <vt:lpstr>21</vt:lpstr>
      <vt:lpstr>22</vt:lpstr>
      <vt:lpstr>23</vt:lpstr>
      <vt:lpstr>24</vt:lpstr>
      <vt:lpstr>25</vt:lpstr>
      <vt:lpstr>26</vt:lpstr>
      <vt:lpstr>27</vt:lpstr>
      <vt:lpstr>28</vt:lpstr>
      <vt:lpstr>29</vt:lpstr>
      <vt:lpstr>30</vt:lpstr>
      <vt:lpstr>31</vt:lpstr>
      <vt:lpstr>32</vt:lpstr>
      <vt:lpstr>'1'!Área_de_Impressão</vt:lpstr>
      <vt:lpstr>'11'!Área_de_Impressão</vt:lpstr>
      <vt:lpstr>'12'!Área_de_Impressão</vt:lpstr>
      <vt:lpstr>'13'!Área_de_Impressão</vt:lpstr>
      <vt:lpstr>'14'!Área_de_Impressão</vt:lpstr>
      <vt:lpstr>'15'!Área_de_Impressão</vt:lpstr>
      <vt:lpstr>'16'!Área_de_Impressão</vt:lpstr>
      <vt:lpstr>'18'!Área_de_Impressão</vt:lpstr>
      <vt:lpstr>'19'!Área_de_Impressão</vt:lpstr>
      <vt:lpstr>'2'!Área_de_Impressão</vt:lpstr>
      <vt:lpstr>'20'!Área_de_Impressão</vt:lpstr>
      <vt:lpstr>'22'!Área_de_Impressão</vt:lpstr>
      <vt:lpstr>'23'!Área_de_Impressão</vt:lpstr>
      <vt:lpstr>'24'!Área_de_Impressão</vt:lpstr>
      <vt:lpstr>'25'!Área_de_Impressão</vt:lpstr>
      <vt:lpstr>'26'!Área_de_Impressão</vt:lpstr>
      <vt:lpstr>'27'!Área_de_Impressão</vt:lpstr>
      <vt:lpstr>'28'!Área_de_Impressão</vt:lpstr>
      <vt:lpstr>'29'!Área_de_Impressão</vt:lpstr>
      <vt:lpstr>'3'!Área_de_Impressão</vt:lpstr>
      <vt:lpstr>'30'!Área_de_Impressão</vt:lpstr>
      <vt:lpstr>'31'!Área_de_Impressão</vt:lpstr>
      <vt:lpstr>'32'!Área_de_Impressão</vt:lpstr>
      <vt:lpstr>'4'!Área_de_Impressão</vt:lpstr>
      <vt:lpstr>'5'!Área_de_Impressão</vt:lpstr>
      <vt:lpstr>'7'!Área_de_Impressão</vt:lpstr>
      <vt:lpstr>'9'!Área_de_Impressão</vt:lpstr>
      <vt:lpstr>Indice!Área_de_Impressão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Maria João Lima</dc:creator>
  <cp:lastModifiedBy>Dell</cp:lastModifiedBy>
  <cp:lastPrinted>2015-03-13T11:50:09Z</cp:lastPrinted>
  <dcterms:created xsi:type="dcterms:W3CDTF">2012-12-21T10:54:30Z</dcterms:created>
  <dcterms:modified xsi:type="dcterms:W3CDTF">2022-08-10T20:24:17Z</dcterms:modified>
</cp:coreProperties>
</file>